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U:\MODELO\12. PROYECTO REACH\"/>
    </mc:Choice>
  </mc:AlternateContent>
  <xr:revisionPtr revIDLastSave="0" documentId="13_ncr:1_{3F0C0A51-7D96-4962-BE6C-988B35CD1F94}" xr6:coauthVersionLast="47" xr6:coauthVersionMax="47" xr10:uidLastSave="{00000000-0000-0000-0000-000000000000}"/>
  <bookViews>
    <workbookView xWindow="-4980" yWindow="-21720" windowWidth="38640" windowHeight="21120" activeTab="1" xr2:uid="{E5F6742A-B76C-4916-A259-BFC459DC9902}"/>
  </bookViews>
  <sheets>
    <sheet name="PASO 1 - SETUP CAMPAÑA" sheetId="2" r:id="rId1"/>
    <sheet name="PASO 2 - CHANNEL INPUT " sheetId="31" r:id="rId2"/>
    <sheet name="PASO 3 - CURVAS COBERTURA" sheetId="33" r:id="rId3"/>
    <sheet name="PASO 4 -OPTIMIZADOR" sheetId="20" r:id="rId4"/>
    <sheet name="POTENTIAL REACH" sheetId="3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B">[1]FRECEFECBAILEYS!#REF!</definedName>
    <definedName name="\P">[1]FRECEFECBAILEYS!#REF!</definedName>
    <definedName name="\z">#REF!</definedName>
    <definedName name="__________DAV1">#REF!</definedName>
    <definedName name="__________f">#REF!</definedName>
    <definedName name="________DAV1">#REF!</definedName>
    <definedName name="________f">#REF!</definedName>
    <definedName name="______CAL1">#REF!</definedName>
    <definedName name="______DAV1">#REF!</definedName>
    <definedName name="______f">#REF!</definedName>
    <definedName name="_____CAL1">#REF!</definedName>
    <definedName name="____CAL1">#REF!</definedName>
    <definedName name="____DAV1">#REF!</definedName>
    <definedName name="____f">#REF!</definedName>
    <definedName name="___CAL1">#REF!</definedName>
    <definedName name="__DAV1">#REF!</definedName>
    <definedName name="__f">#REF!</definedName>
    <definedName name="_CAL1">#REF!</definedName>
    <definedName name="a">'[2]AUD marca TVE'!$L$2:$V$100</definedName>
    <definedName name="AA">#REF!</definedName>
    <definedName name="aafor">#REF!</definedName>
    <definedName name="AgencyDiscount">#REF!</definedName>
    <definedName name="AndFs">#REF!</definedName>
    <definedName name="AndPt">#REF!</definedName>
    <definedName name="AndTot">#REF!</definedName>
    <definedName name="Archivo_Primario">[3]MACMASK1!$A$1:$Q$935</definedName>
    <definedName name="Archivo_Secundario">[4]MACMASK1!$A$1:$Q$935</definedName>
    <definedName name="ArchivosNoEncontrados">#REF!</definedName>
    <definedName name="ASD">[5]FRECEFECBAILEYS!#REF!</definedName>
    <definedName name="ASDRT">[6]FRECEFECBAILEYS!#REF!</definedName>
    <definedName name="ASER">[5]FRECEFECBAILEYS!#REF!</definedName>
    <definedName name="AST">[6]FRECEFECBAILEYS!#REF!</definedName>
    <definedName name="b">'[2]AUD marca TVE'!$A$5:$K$100</definedName>
    <definedName name="Base_de_datoss">[7]REV!#REF!</definedName>
    <definedName name="BB">#REF!</definedName>
    <definedName name="BD">'[8].EvaluaciónTV'!#REF!</definedName>
    <definedName name="BrutoNegoc">[9]LARCAL!#REF!</definedName>
    <definedName name="BrutoNegociado">[10]LARCAL!#REF!</definedName>
    <definedName name="CADENA">[11]CALENP!#REF!</definedName>
    <definedName name="Cadena1">"TVE"</definedName>
    <definedName name="CAL.RAD">#REF!</definedName>
    <definedName name="CAL.RAD1">#REF!</definedName>
    <definedName name="CALENDAR">[12]FRECEFECBAILEYS!$C$17:$T$45</definedName>
    <definedName name="CampanaParam">#REF!</definedName>
    <definedName name="CatFs">#REF!</definedName>
    <definedName name="CatPt">#REF!</definedName>
    <definedName name="CatTot">#REF!</definedName>
    <definedName name="Client">[9]LARCAL!#REF!</definedName>
    <definedName name="CLIENTE">[10]LARCAL!#REF!</definedName>
    <definedName name="COCIENTE">#REF!</definedName>
    <definedName name="ComisAg">[9]LARCAL!#REF!</definedName>
    <definedName name="ComisionAgencia">[10]LARCAL!#REF!</definedName>
    <definedName name="CORRD">'PASO 4 -OPTIMIZADOR'!$B$8</definedName>
    <definedName name="Criterio">[7]REV!#REF!</definedName>
    <definedName name="_xlnm.Criteria">[7]REV!#REF!</definedName>
    <definedName name="Criterios_Andalucia_Total">#REF!</definedName>
    <definedName name="Criterios_Cataluña_Total">#REF!</definedName>
    <definedName name="Criterios_Cst_Total">#REF!</definedName>
    <definedName name="Criterios_Dt_Andalucia_Total">#REF!</definedName>
    <definedName name="Criterios_Dt_Ant3_Total">#REF!</definedName>
    <definedName name="Criterios_Dt_Cataluña_Total">#REF!</definedName>
    <definedName name="Criterios_Dt_CPlus_Total">#REF!</definedName>
    <definedName name="Criterios_Dt_Cst_Total">#REF!</definedName>
    <definedName name="Criterios_Dt_Etb_Total">#REF!</definedName>
    <definedName name="Criterios_Dt_Euskadi_Total">#REF!</definedName>
    <definedName name="Criterios_Dt_Galicia_Total">#REF!</definedName>
    <definedName name="Criterios_Dt_La2_Total">#REF!</definedName>
    <definedName name="Criterios_Dt_Madrid_Total">#REF!</definedName>
    <definedName name="Criterios_Dt_Tele5_Total">#REF!</definedName>
    <definedName name="Criterios_Dt_Tele5Barter_Total">#REF!</definedName>
    <definedName name="Criterios_Dt_Total_1">#REF!</definedName>
    <definedName name="Criterios_Dt_Total_10">#REF!</definedName>
    <definedName name="Criterios_Dt_Total_11">#REF!</definedName>
    <definedName name="Criterios_Dt_Total_12">#REF!</definedName>
    <definedName name="Criterios_Dt_Total_13">#REF!</definedName>
    <definedName name="Criterios_Dt_Total_14">#REF!</definedName>
    <definedName name="Criterios_Dt_Total_15">#REF!</definedName>
    <definedName name="Criterios_Dt_Total_16">#REF!</definedName>
    <definedName name="Criterios_Dt_Total_17">#REF!</definedName>
    <definedName name="Criterios_Dt_Total_18">#REF!</definedName>
    <definedName name="Criterios_Dt_Total_19">#REF!</definedName>
    <definedName name="Criterios_Dt_Total_2">#REF!</definedName>
    <definedName name="Criterios_Dt_Total_20">#REF!</definedName>
    <definedName name="Criterios_Dt_Total_21">#REF!</definedName>
    <definedName name="Criterios_Dt_Total_22">#REF!</definedName>
    <definedName name="Criterios_Dt_Total_23">#REF!</definedName>
    <definedName name="Criterios_Dt_Total_24">#REF!</definedName>
    <definedName name="Criterios_Dt_Total_3">#REF!</definedName>
    <definedName name="Criterios_Dt_Total_4">#REF!</definedName>
    <definedName name="Criterios_Dt_Total_5">#REF!</definedName>
    <definedName name="Criterios_Dt_Total_6">#REF!</definedName>
    <definedName name="Criterios_Dt_Total_7">#REF!</definedName>
    <definedName name="Criterios_Dt_Total_8">#REF!</definedName>
    <definedName name="Criterios_Dt_Total_9">#REF!</definedName>
    <definedName name="Criterios_Dt_Tv3_Total">#REF!</definedName>
    <definedName name="Criterios_Dt_Tve_Total">#REF!</definedName>
    <definedName name="Criterios_Dt_TVE1_Total">#REF!</definedName>
    <definedName name="Criterios_Dt_Tvg_Total">#REF!</definedName>
    <definedName name="Criterios_Dt_Tvm_Total">#REF!</definedName>
    <definedName name="Criterios_Dt_Tvv_Total">#REF!</definedName>
    <definedName name="Criterios_Dt_Valencia_Total">#REF!</definedName>
    <definedName name="Criterios_Etb_Total">#REF!</definedName>
    <definedName name="Criterios_Euskadi_Total">#REF!</definedName>
    <definedName name="Criterios_Fs_Dt_Ant3">#REF!</definedName>
    <definedName name="Criterios_Fs_Dt_Cplus">#REF!</definedName>
    <definedName name="Criterios_Fs_Dt_Forta">#REF!</definedName>
    <definedName name="Criterios_Fs_Dt_Tele5">#REF!</definedName>
    <definedName name="Criterios_Fs_Dt_Total">#REF!</definedName>
    <definedName name="Criterios_Fs_Dt_Tve">#REF!</definedName>
    <definedName name="Criterios_Fs_Pt_Ant3">#REF!</definedName>
    <definedName name="Criterios_Fs_Pt_Cplus">#REF!</definedName>
    <definedName name="Criterios_Fs_Pt_Forta">#REF!</definedName>
    <definedName name="Criterios_Fs_Pt_Tele5">#REF!</definedName>
    <definedName name="Criterios_Fs_Pt_Total">#REF!</definedName>
    <definedName name="Criterios_Fs_Pt_Tve">#REF!</definedName>
    <definedName name="Criterios_Galicia_Total">#REF!</definedName>
    <definedName name="Criterios_Lab_Andalucia_Total">#REF!</definedName>
    <definedName name="Criterios_Lab_Cataluña_Total">#REF!</definedName>
    <definedName name="Criterios_Lab_Dt_Ant3">#REF!</definedName>
    <definedName name="Criterios_Lab_Dt_Cplus">#REF!</definedName>
    <definedName name="Criterios_Lab_Dt_Forta">#REF!</definedName>
    <definedName name="Criterios_Lab_Dt_Tele5">#REF!</definedName>
    <definedName name="Criterios_Lab_Dt_Total">#REF!</definedName>
    <definedName name="Criterios_Lab_Dt_Tve">#REF!</definedName>
    <definedName name="Criterios_Lab_Euskadi_Total">#REF!</definedName>
    <definedName name="Criterios_Lab_Galicia_Total">#REF!</definedName>
    <definedName name="Criterios_Lab_Madrid_Total">#REF!</definedName>
    <definedName name="Criterios_Lab_Pt_Ant3">#REF!</definedName>
    <definedName name="Criterios_Lab_Pt_Cplus">#REF!</definedName>
    <definedName name="Criterios_Lab_Pt_Forta">#REF!</definedName>
    <definedName name="Criterios_Lab_Pt_Tele5">#REF!</definedName>
    <definedName name="Criterios_Lab_Pt_Total">#REF!</definedName>
    <definedName name="Criterios_Lab_Pt_Tve">#REF!</definedName>
    <definedName name="Criterios_Lab_Valencia_Total">#REF!</definedName>
    <definedName name="Criterios_Madrid_Total">#REF!</definedName>
    <definedName name="Criterios_Pt_Ant3_Total">#REF!</definedName>
    <definedName name="Criterios_Pt_Cplus_Total">#REF!</definedName>
    <definedName name="Criterios_Pt_Cst_Total">#REF!</definedName>
    <definedName name="Criterios_Pt_Etb_Total">#REF!</definedName>
    <definedName name="Criterios_Pt_La2_Total">#REF!</definedName>
    <definedName name="Criterios_Pt_Tele5_Total">#REF!</definedName>
    <definedName name="Criterios_Pt_Tele5Barter_Total">#REF!</definedName>
    <definedName name="Criterios_Pt_Total_1">#REF!</definedName>
    <definedName name="Criterios_Pt_Total_10">#REF!</definedName>
    <definedName name="Criterios_Pt_Total_11">#REF!</definedName>
    <definedName name="Criterios_Pt_Total_12">#REF!</definedName>
    <definedName name="Criterios_Pt_Total_13">#REF!</definedName>
    <definedName name="Criterios_Pt_Total_14">#REF!</definedName>
    <definedName name="Criterios_Pt_Total_15">#REF!</definedName>
    <definedName name="Criterios_Pt_Total_16">#REF!</definedName>
    <definedName name="Criterios_Pt_Total_17">#REF!</definedName>
    <definedName name="Criterios_Pt_Total_18">#REF!</definedName>
    <definedName name="Criterios_Pt_Total_19">#REF!</definedName>
    <definedName name="Criterios_Pt_Total_2">#REF!</definedName>
    <definedName name="Criterios_Pt_Total_20">#REF!</definedName>
    <definedName name="Criterios_Pt_Total_21">#REF!</definedName>
    <definedName name="Criterios_Pt_Total_22">#REF!</definedName>
    <definedName name="Criterios_Pt_Total_23">#REF!</definedName>
    <definedName name="Criterios_Pt_Total_24">#REF!</definedName>
    <definedName name="Criterios_Pt_Total_3">#REF!</definedName>
    <definedName name="Criterios_Pt_Total_4">#REF!</definedName>
    <definedName name="Criterios_Pt_Total_5">#REF!</definedName>
    <definedName name="Criterios_Pt_Total_6">#REF!</definedName>
    <definedName name="Criterios_Pt_Total_7">#REF!</definedName>
    <definedName name="Criterios_Pt_Total_8">#REF!</definedName>
    <definedName name="Criterios_Pt_Total_9">#REF!</definedName>
    <definedName name="Criterios_Pt_Tv3_Total">#REF!</definedName>
    <definedName name="Criterios_Pt_Tve_Total">#REF!</definedName>
    <definedName name="Criterios_Pt_TVE1_Total">#REF!</definedName>
    <definedName name="Criterios_Pt_Tvg_Total">#REF!</definedName>
    <definedName name="Criterios_Pt_Tvm_Total">#REF!</definedName>
    <definedName name="Criterios_Pt_Tvv_Total">#REF!</definedName>
    <definedName name="Criterios_Tv3_Total">#REF!</definedName>
    <definedName name="Criterios_Tvg_Total">#REF!</definedName>
    <definedName name="Criterios_Tvm_Total">#REF!</definedName>
    <definedName name="Criterios_Tvv_Total">#REF!</definedName>
    <definedName name="Criterios_Valencia_Total">#REF!</definedName>
    <definedName name="CRITERIOSAUT">#REF!</definedName>
    <definedName name="criteriosfor">#REF!</definedName>
    <definedName name="Criterioss">[7]REV!#REF!</definedName>
    <definedName name="DAC">[13]Rosto!#REF!</definedName>
    <definedName name="DatosCobGRPS">'[14]r3 Ajustes'!$A$14:$B$93</definedName>
    <definedName name="DatosGRPs">'[14]r3 Ajustes'!$A$14:$A$93</definedName>
    <definedName name="DAV">[13]Rosto!#REF!</definedName>
    <definedName name="Descripción_de_la_marca">[10]LARCAL!#REF!</definedName>
    <definedName name="ENESEP">#REF!</definedName>
    <definedName name="EusFs">#REF!</definedName>
    <definedName name="EusPt">#REF!</definedName>
    <definedName name="EusTot">#REF!</definedName>
    <definedName name="EVVV">'[8].EvaluaciónTV'!#REF!</definedName>
    <definedName name="EXTANDAL" hidden="1">{"'banner (abr)'!$A$14:$G$22"}</definedName>
    <definedName name="EXTANDALU" hidden="1">{"'banner (abr)'!$A$14:$G$22"}</definedName>
    <definedName name="EXTERIOR" hidden="1">{"'banner (abr)'!$A$14:$G$22"}</definedName>
    <definedName name="FACTUR">[15]FRECEFECBAILEYS!$C$17:$T$45</definedName>
    <definedName name="fgdfg" hidden="1">{"'banner (abr)'!$A$14:$G$22"}</definedName>
    <definedName name="formula1">#REF!</definedName>
    <definedName name="formula2">#REF!</definedName>
    <definedName name="formula3">[16]OPTICO!#REF!</definedName>
    <definedName name="formula4">[17]SSTA40MAR!#REF!</definedName>
    <definedName name="FRAQ">[18]FRECEFECBAILEYS!$C$17:$T$45</definedName>
    <definedName name="FREQ">[19]FRECEFECBAILEYS!$C$15:$S$47</definedName>
    <definedName name="GalFs">#REF!</definedName>
    <definedName name="GalPt">#REF!</definedName>
    <definedName name="GalTot">#REF!</definedName>
    <definedName name="GRP">[20]FRECEFECBAILEYS!#REF!</definedName>
    <definedName name="HOLA">#REF!</definedName>
    <definedName name="hola2">#REF!</definedName>
    <definedName name="HTML_CodePage" hidden="1">1252</definedName>
    <definedName name="HTML_Control" hidden="1">{"'banner (abr)'!$A$14:$G$22"}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"C:\medios\ARGENTARIA\1º trim'99\on-line\1ºtrim_26-04.htm"</definedName>
    <definedName name="HTML_Title" hidden="1">""</definedName>
    <definedName name="HUT">[18]FRECEFECBAILEYS!$C$17:$T$45</definedName>
    <definedName name="HUTI">[6]FRECEFECBAILEYS!#REF!</definedName>
    <definedName name="IdMedium">#REF!</definedName>
    <definedName name="ImporteBruto">[10]LARCAL!#REF!</definedName>
    <definedName name="ImporteNeto">[10]LARCAL!#REF!</definedName>
    <definedName name="ink">[5]FRECEFECBAILEYS!#REF!</definedName>
    <definedName name="INPUT">[19]FRECEFECBAILEYS!$C$17:$T$45</definedName>
    <definedName name="J">#REF!</definedName>
    <definedName name="jc">#REF!</definedName>
    <definedName name="JKLHJ">#REF!</definedName>
    <definedName name="k">#REF!</definedName>
    <definedName name="KK">#REF!</definedName>
    <definedName name="LinkDialogBox">#REF!</definedName>
    <definedName name="m">#REF!</definedName>
    <definedName name="MadFs">#REF!</definedName>
    <definedName name="MadPt">#REF!</definedName>
    <definedName name="MadTot">#REF!</definedName>
    <definedName name="MARCA">[10]LARCAL!#REF!</definedName>
    <definedName name="MATERIAL">#REF!</definedName>
    <definedName name="merdw">#REF!</definedName>
    <definedName name="Mes">'[21]20-26tve'!#REF!</definedName>
    <definedName name="metro">[5]FRECEFECBAILEYS!#REF!</definedName>
    <definedName name="MOVILINE">#REF!</definedName>
    <definedName name="MOVISTAR">#REF!</definedName>
    <definedName name="nac">'[22]GRP CCAA'!#REF!</definedName>
    <definedName name="NumeroInserciones">[10]LARCAL!#REF!</definedName>
    <definedName name="ÑLUFLIYF">#REF!</definedName>
    <definedName name="op">[6]FRECEFECBAILEYS!#REF!</definedName>
    <definedName name="OPTICO">#N/A</definedName>
    <definedName name="otros">[6]FRECEFECBAILEYS!#REF!</definedName>
    <definedName name="PARRILLA_COMPLETA">#REF!</definedName>
    <definedName name="PEPE">[23]PPTO!#REF!</definedName>
    <definedName name="PeriodEnd">#REF!</definedName>
    <definedName name="pp">#REF!</definedName>
    <definedName name="PPP">[18]FRECEFECBAILEYS!$C$15:$S$47</definedName>
    <definedName name="PREM">'[8].EvaluaciónTV'!#REF!</definedName>
    <definedName name="PREM2">#REF!</definedName>
    <definedName name="prop_AverageOTS">#REF!</definedName>
    <definedName name="prop_Campaign">#REF!</definedName>
    <definedName name="prop_Client">#REF!</definedName>
    <definedName name="prop_ClientDivision">#REF!</definedName>
    <definedName name="prop_Country">#REF!</definedName>
    <definedName name="prop_Currency">#REF!</definedName>
    <definedName name="prop_Date">#REF!</definedName>
    <definedName name="prop_ExchangeRate">#REF!</definedName>
    <definedName name="prop_IndirectExchangeRate">#REF!</definedName>
    <definedName name="prop_MediaBuyingTarget">#REF!</definedName>
    <definedName name="prop_MediaType">#REF!</definedName>
    <definedName name="prop_PercentageCover">#REF!</definedName>
    <definedName name="prop_PlanNumber">#REF!</definedName>
    <definedName name="prop_ProductArea">#REF!</definedName>
    <definedName name="prop_Quotation">#REF!</definedName>
    <definedName name="prop_Source">#REF!</definedName>
    <definedName name="prop_UniverseSize">#REF!</definedName>
    <definedName name="prop_Year">#REF!</definedName>
    <definedName name="prueba">#REF!</definedName>
    <definedName name="put">[18]FRECEFECBAILEYS!$C$17:$T$45</definedName>
    <definedName name="RADIOC2">#REF!</definedName>
    <definedName name="Rapp">[9]LARCAL!#REF!</definedName>
    <definedName name="Rappel">[10]LARCAL!#REF!</definedName>
    <definedName name="RATATO">[5]FRECEFECBAILEYS!#REF!</definedName>
    <definedName name="RATITO">[5]FRECEFECBAILEYS!#REF!</definedName>
    <definedName name="ResFs">#REF!</definedName>
    <definedName name="ResPt">#REF!</definedName>
    <definedName name="ResTot">#REF!</definedName>
    <definedName name="RET">[5]FRECEFECBAILEYS!#REF!</definedName>
    <definedName name="rev">'[24].EvaluaciónTV'!#REF!</definedName>
    <definedName name="SDF" hidden="1">{"'banner (abr)'!$A$14:$G$22"}</definedName>
    <definedName name="seg">[6]FRECEFECBAILEYS!#REF!</definedName>
    <definedName name="Semana1.Fin">#REF!</definedName>
    <definedName name="Semana1.Inicio">#REF!</definedName>
    <definedName name="Semana10.Fin">#REF!</definedName>
    <definedName name="Semana10.Inicio">#REF!</definedName>
    <definedName name="Semana11.Fin">#REF!</definedName>
    <definedName name="Semana11.Inicio">#REF!</definedName>
    <definedName name="Semana12.Fin">#REF!</definedName>
    <definedName name="Semana12.Inicio">#REF!</definedName>
    <definedName name="Semana13.Fin">#REF!</definedName>
    <definedName name="Semana13.Inicio">#REF!</definedName>
    <definedName name="Semana14.Fin">#REF!</definedName>
    <definedName name="Semana14.Inicio">#REF!</definedName>
    <definedName name="Semana15.Fin">#REF!</definedName>
    <definedName name="Semana15.Inicio">#REF!</definedName>
    <definedName name="Semana16.Fin">#REF!</definedName>
    <definedName name="Semana16.Inicio">#REF!</definedName>
    <definedName name="Semana17.Fin">#REF!</definedName>
    <definedName name="Semana17.Inicio">#REF!</definedName>
    <definedName name="Semana18.Fin">#REF!</definedName>
    <definedName name="Semana18.Inicio">#REF!</definedName>
    <definedName name="Semana19.Fin">#REF!</definedName>
    <definedName name="Semana19.Inicio">#REF!</definedName>
    <definedName name="Semana2.Fin">#REF!</definedName>
    <definedName name="Semana2.Inicio">#REF!</definedName>
    <definedName name="Semana20.Fin">#REF!</definedName>
    <definedName name="Semana20.Inicio">#REF!</definedName>
    <definedName name="Semana21.Fin">#REF!</definedName>
    <definedName name="Semana21.Inicio">#REF!</definedName>
    <definedName name="Semana22.Fin">#REF!</definedName>
    <definedName name="Semana22.Inicio">#REF!</definedName>
    <definedName name="Semana23.Fin">#REF!</definedName>
    <definedName name="Semana23.Inicio">#REF!</definedName>
    <definedName name="Semana24.Fin">#REF!</definedName>
    <definedName name="Semana24.Inicio">#REF!</definedName>
    <definedName name="Semana3.Fin">#REF!</definedName>
    <definedName name="Semana3.Inicio">#REF!</definedName>
    <definedName name="Semana4.Fin">#REF!</definedName>
    <definedName name="Semana4.Inicio">#REF!</definedName>
    <definedName name="Semana5.Fin">#REF!</definedName>
    <definedName name="Semana5.Inicio">#REF!</definedName>
    <definedName name="Semana6.Fin">#REF!</definedName>
    <definedName name="Semana6.Inicio">#REF!</definedName>
    <definedName name="Semana7.Fin">#REF!</definedName>
    <definedName name="Semana7.Inicio">#REF!</definedName>
    <definedName name="Semana8.Fin">#REF!</definedName>
    <definedName name="Semana8.Inicio">#REF!</definedName>
    <definedName name="Semana9.Fin">#REF!</definedName>
    <definedName name="Semana9.Inicio">#REF!</definedName>
    <definedName name="semanas">#REF!</definedName>
    <definedName name="SheetNumber">#REF!</definedName>
    <definedName name="sil">[6]FRECEFECBAILEYS!#REF!</definedName>
    <definedName name="SILVIA">[15]FRECEFECBAILEYS!$C$15:$S$47</definedName>
    <definedName name="SINK">[1]FRECEFECBAILEYS!#REF!</definedName>
    <definedName name="SINK1">[6]FRECEFECBAILEYS!#REF!</definedName>
    <definedName name="solver_adj" localSheetId="3" hidden="1">'PASO 4 -OPTIMIZADOR'!$Q$10:$U$10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'PASO 4 -OPTIMIZADOR'!$Q$10:$U$10</definedName>
    <definedName name="solver_lhs2" localSheetId="3" hidden="1">'PASO 4 -OPTIMIZADOR'!$Q$10:$U$10</definedName>
    <definedName name="solver_lhs3" localSheetId="3" hidden="1">'PASO 4 -OPTIMIZADOR'!$W$10</definedName>
    <definedName name="solver_lhs4" localSheetId="3" hidden="1">'PASO 4 -OPTIMIZADOR'!$W$10</definedName>
    <definedName name="solver_lhs5" localSheetId="3" hidden="1">'PASO 4 -OPTIMIZADOR'!$W$10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'PASO 4 -OPTIMIZADOR'!$W$5</definedName>
    <definedName name="solver_pre" localSheetId="3" hidden="1">0.00000001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hs1" localSheetId="3" hidden="1">"entero"</definedName>
    <definedName name="solver_rhs2" localSheetId="3" hidden="1">0</definedName>
    <definedName name="solver_rhs3" localSheetId="3" hidden="1">'PASO 4 -OPTIMIZADOR'!$M$9</definedName>
    <definedName name="solver_rhs4" localSheetId="3" hidden="1">'PASO 4 -OPTIMIZADOR'!$M$9</definedName>
    <definedName name="solver_rhs5" localSheetId="3" hidden="1">'PASO 4 -OPTIMIZADOR'!$M$9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0.94</definedName>
    <definedName name="solver_ver" localSheetId="3" hidden="1">3</definedName>
    <definedName name="spot">#REF!</definedName>
    <definedName name="Station">[25]Main!$S$7:$S$11</definedName>
    <definedName name="StrategyCalendarDate">[16]OPTICO!#REF!</definedName>
    <definedName name="StrategyDatabase">#REF!</definedName>
    <definedName name="StrategyRecord">#REF!</definedName>
    <definedName name="SURF">#REF!</definedName>
    <definedName name="targetla2">'[2]AUD marca TVE'!$L$2:$V$100</definedName>
    <definedName name="targettve1">'[2]AUD marca TVE'!$A$5:$K$100</definedName>
    <definedName name="Tarifa_ABC">+#REF!+#REF!+#REF!+#REF!+#REF!+#REF!+#REF!+#REF!+#REF!+#REF!+#REF!+#REF!</definedName>
    <definedName name="teste">#REF!</definedName>
    <definedName name="total_grp_compra">#REF!</definedName>
    <definedName name="total_grp_planif">#REF!</definedName>
    <definedName name="total_importe">#REF!</definedName>
    <definedName name="TotalBasePrice">#REF!</definedName>
    <definedName name="TotalOfLines">#REF!</definedName>
    <definedName name="ValFs">#REF!</definedName>
    <definedName name="ValPt">#REF!</definedName>
    <definedName name="ValTot">#REF!</definedName>
    <definedName name="var">[6]FRECEFECBAILEYS!#REF!</definedName>
    <definedName name="varios">[6]FRECEFECBAILEYS!#REF!</definedName>
    <definedName name="VAT">[13]Rosto!#REF!</definedName>
    <definedName name="VV">#REF!</definedName>
    <definedName name="w">#REF!</definedName>
    <definedName name="wer">[6]FRECEFECBAILEYS!#REF!</definedName>
    <definedName name="ZSDFS">[5]FRECEFECBAILEYS!#REF!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R10" i="31"/>
  <c r="M19" i="20"/>
  <c r="M16" i="20"/>
  <c r="M15" i="20"/>
  <c r="M9" i="20"/>
  <c r="F15" i="20"/>
  <c r="H3" i="33"/>
  <c r="H2" i="33"/>
  <c r="F3" i="33"/>
  <c r="F2" i="33"/>
  <c r="C14" i="33"/>
  <c r="B14" i="33"/>
  <c r="A14" i="33"/>
  <c r="C13" i="33"/>
  <c r="B13" i="33"/>
  <c r="A13" i="33"/>
  <c r="C12" i="33"/>
  <c r="B12" i="33"/>
  <c r="A12" i="33"/>
  <c r="C11" i="33"/>
  <c r="B11" i="33"/>
  <c r="A11" i="33"/>
  <c r="C10" i="33"/>
  <c r="B10" i="33"/>
  <c r="A10" i="33"/>
  <c r="C9" i="33"/>
  <c r="B9" i="33"/>
  <c r="A9" i="33"/>
  <c r="C8" i="33"/>
  <c r="B8" i="33"/>
  <c r="A8" i="33"/>
  <c r="C7" i="33"/>
  <c r="B7" i="33"/>
  <c r="A7" i="33"/>
  <c r="C6" i="33"/>
  <c r="B6" i="33"/>
  <c r="A6" i="33"/>
  <c r="C5" i="33"/>
  <c r="B5" i="33"/>
  <c r="A5" i="33"/>
  <c r="C4" i="33"/>
  <c r="B4" i="33"/>
  <c r="A4" i="33"/>
  <c r="C3" i="33"/>
  <c r="B3" i="33"/>
  <c r="A3" i="33"/>
  <c r="C2" i="33"/>
  <c r="B2" i="33"/>
  <c r="A2" i="33"/>
  <c r="R14" i="31"/>
  <c r="R13" i="31"/>
  <c r="R12" i="31"/>
  <c r="R11" i="31"/>
  <c r="R9" i="31"/>
  <c r="R8" i="31"/>
  <c r="R7" i="31"/>
  <c r="R6" i="31"/>
  <c r="R5" i="31"/>
  <c r="R4" i="31"/>
  <c r="CR386" i="32"/>
  <c r="CQ386" i="32"/>
  <c r="CP386" i="32"/>
  <c r="CO386" i="32"/>
  <c r="CN386" i="32"/>
  <c r="CM386" i="32"/>
  <c r="CL386" i="32"/>
  <c r="CK386" i="32"/>
  <c r="CJ386" i="32"/>
  <c r="CI386" i="32"/>
  <c r="CH386" i="32"/>
  <c r="CG386" i="32"/>
  <c r="CF386" i="32"/>
  <c r="CE386" i="32"/>
  <c r="CD386" i="32"/>
  <c r="CC386" i="32"/>
  <c r="CB386" i="32"/>
  <c r="CA386" i="32"/>
  <c r="BZ386" i="32"/>
  <c r="BY386" i="32"/>
  <c r="BX386" i="32"/>
  <c r="BW386" i="32"/>
  <c r="BV386" i="32"/>
  <c r="BU386" i="32"/>
  <c r="BT386" i="32"/>
  <c r="BS386" i="32"/>
  <c r="BR386" i="32"/>
  <c r="BQ386" i="32"/>
  <c r="BP386" i="32"/>
  <c r="BO386" i="32"/>
  <c r="BN386" i="32"/>
  <c r="BM386" i="32"/>
  <c r="BL386" i="32"/>
  <c r="BK386" i="32"/>
  <c r="BJ386" i="32"/>
  <c r="BI386" i="32"/>
  <c r="BH386" i="32"/>
  <c r="BG386" i="32"/>
  <c r="BF386" i="32"/>
  <c r="BE386" i="32"/>
  <c r="BD386" i="32"/>
  <c r="BC386" i="32"/>
  <c r="BB386" i="32"/>
  <c r="BA386" i="32"/>
  <c r="AZ386" i="32"/>
  <c r="AY386" i="32"/>
  <c r="AX386" i="32"/>
  <c r="AW386" i="32"/>
  <c r="AV386" i="32"/>
  <c r="AU386" i="32"/>
  <c r="AT386" i="32"/>
  <c r="AS386" i="32"/>
  <c r="AR386" i="32"/>
  <c r="AQ386" i="32"/>
  <c r="AP386" i="32"/>
  <c r="AO386" i="32"/>
  <c r="AN386" i="32"/>
  <c r="AM386" i="32"/>
  <c r="AL386" i="32"/>
  <c r="AK386" i="32"/>
  <c r="AJ386" i="32"/>
  <c r="AI386" i="32"/>
  <c r="AH386" i="32"/>
  <c r="AG386" i="32"/>
  <c r="AF386" i="32"/>
  <c r="AE386" i="32"/>
  <c r="AD386" i="32"/>
  <c r="AC386" i="32"/>
  <c r="AB386" i="32"/>
  <c r="AA386" i="32"/>
  <c r="Z386" i="32"/>
  <c r="Y386" i="32"/>
  <c r="X386" i="32"/>
  <c r="W386" i="32"/>
  <c r="V386" i="32"/>
  <c r="U386" i="32"/>
  <c r="T386" i="32"/>
  <c r="S386" i="32"/>
  <c r="R386" i="32"/>
  <c r="Q386" i="32"/>
  <c r="P386" i="32"/>
  <c r="O386" i="32"/>
  <c r="N386" i="32"/>
  <c r="M386" i="32"/>
  <c r="L386" i="32"/>
  <c r="K386" i="32"/>
  <c r="J386" i="32"/>
  <c r="I386" i="32"/>
  <c r="H386" i="32"/>
  <c r="G386" i="32"/>
  <c r="CR385" i="32"/>
  <c r="CQ385" i="32"/>
  <c r="CP385" i="32"/>
  <c r="CO385" i="32"/>
  <c r="CN385" i="32"/>
  <c r="CM385" i="32"/>
  <c r="CL385" i="32"/>
  <c r="CK385" i="32"/>
  <c r="CJ385" i="32"/>
  <c r="CI385" i="32"/>
  <c r="CH385" i="32"/>
  <c r="CG385" i="32"/>
  <c r="CF385" i="32"/>
  <c r="CE385" i="32"/>
  <c r="CD385" i="32"/>
  <c r="CC385" i="32"/>
  <c r="CB385" i="32"/>
  <c r="CA385" i="32"/>
  <c r="BZ385" i="32"/>
  <c r="BY385" i="32"/>
  <c r="BX385" i="32"/>
  <c r="BW385" i="32"/>
  <c r="BV385" i="32"/>
  <c r="BU385" i="32"/>
  <c r="BT385" i="32"/>
  <c r="BS385" i="32"/>
  <c r="BR385" i="32"/>
  <c r="BQ385" i="32"/>
  <c r="BP385" i="32"/>
  <c r="BO385" i="32"/>
  <c r="BN385" i="32"/>
  <c r="BM385" i="32"/>
  <c r="BL385" i="32"/>
  <c r="BK385" i="32"/>
  <c r="BJ385" i="32"/>
  <c r="BI385" i="32"/>
  <c r="BH385" i="32"/>
  <c r="BG385" i="32"/>
  <c r="BF385" i="32"/>
  <c r="BE385" i="32"/>
  <c r="BD385" i="32"/>
  <c r="BC385" i="32"/>
  <c r="BB385" i="32"/>
  <c r="BA385" i="32"/>
  <c r="AZ385" i="32"/>
  <c r="AY385" i="32"/>
  <c r="AX385" i="32"/>
  <c r="AW385" i="32"/>
  <c r="AV385" i="32"/>
  <c r="AU385" i="32"/>
  <c r="AT385" i="32"/>
  <c r="AS385" i="32"/>
  <c r="AR385" i="32"/>
  <c r="AQ385" i="32"/>
  <c r="AP385" i="32"/>
  <c r="AO385" i="32"/>
  <c r="AN385" i="32"/>
  <c r="AM385" i="32"/>
  <c r="AL385" i="32"/>
  <c r="AK385" i="32"/>
  <c r="AJ385" i="32"/>
  <c r="AI385" i="32"/>
  <c r="AH385" i="32"/>
  <c r="AG385" i="32"/>
  <c r="AF385" i="32"/>
  <c r="AE385" i="32"/>
  <c r="AD385" i="32"/>
  <c r="AC385" i="32"/>
  <c r="AB385" i="32"/>
  <c r="AA385" i="32"/>
  <c r="Z385" i="32"/>
  <c r="Y385" i="32"/>
  <c r="X385" i="32"/>
  <c r="W385" i="32"/>
  <c r="V385" i="32"/>
  <c r="U385" i="32"/>
  <c r="T385" i="32"/>
  <c r="S385" i="32"/>
  <c r="R385" i="32"/>
  <c r="Q385" i="32"/>
  <c r="P385" i="32"/>
  <c r="O385" i="32"/>
  <c r="N385" i="32"/>
  <c r="M385" i="32"/>
  <c r="L385" i="32"/>
  <c r="K385" i="32"/>
  <c r="J385" i="32"/>
  <c r="I385" i="32"/>
  <c r="H385" i="32"/>
  <c r="G385" i="32"/>
  <c r="CR384" i="32"/>
  <c r="CQ384" i="32"/>
  <c r="CP384" i="32"/>
  <c r="CO384" i="32"/>
  <c r="CN384" i="32"/>
  <c r="CM384" i="32"/>
  <c r="CL384" i="32"/>
  <c r="CK384" i="32"/>
  <c r="CJ384" i="32"/>
  <c r="CI384" i="32"/>
  <c r="CH384" i="32"/>
  <c r="CG384" i="32"/>
  <c r="CF384" i="32"/>
  <c r="CE384" i="32"/>
  <c r="CD384" i="32"/>
  <c r="CC384" i="32"/>
  <c r="CB384" i="32"/>
  <c r="CA384" i="32"/>
  <c r="BZ384" i="32"/>
  <c r="BY384" i="32"/>
  <c r="BX384" i="32"/>
  <c r="BW384" i="32"/>
  <c r="BV384" i="32"/>
  <c r="BU384" i="32"/>
  <c r="BT384" i="32"/>
  <c r="BS384" i="32"/>
  <c r="BR384" i="32"/>
  <c r="BQ384" i="32"/>
  <c r="BP384" i="32"/>
  <c r="BO384" i="32"/>
  <c r="BN384" i="32"/>
  <c r="BM384" i="32"/>
  <c r="BL384" i="32"/>
  <c r="BK384" i="32"/>
  <c r="BJ384" i="32"/>
  <c r="BI384" i="32"/>
  <c r="BH384" i="32"/>
  <c r="BG384" i="32"/>
  <c r="BF384" i="32"/>
  <c r="BE384" i="32"/>
  <c r="BD384" i="32"/>
  <c r="BC384" i="32"/>
  <c r="BB384" i="32"/>
  <c r="BA384" i="32"/>
  <c r="AZ384" i="32"/>
  <c r="AY384" i="32"/>
  <c r="AX384" i="32"/>
  <c r="AW384" i="32"/>
  <c r="AV384" i="32"/>
  <c r="AU384" i="32"/>
  <c r="AT384" i="32"/>
  <c r="AS384" i="32"/>
  <c r="AR384" i="32"/>
  <c r="AQ384" i="32"/>
  <c r="AP384" i="32"/>
  <c r="AO384" i="32"/>
  <c r="AN384" i="32"/>
  <c r="AM384" i="32"/>
  <c r="AL384" i="32"/>
  <c r="AK384" i="32"/>
  <c r="AJ384" i="32"/>
  <c r="AI384" i="32"/>
  <c r="AH384" i="32"/>
  <c r="AG384" i="32"/>
  <c r="AF384" i="32"/>
  <c r="AE384" i="32"/>
  <c r="AD384" i="32"/>
  <c r="AC384" i="32"/>
  <c r="AB384" i="32"/>
  <c r="AA384" i="32"/>
  <c r="Z384" i="32"/>
  <c r="Y384" i="32"/>
  <c r="X384" i="32"/>
  <c r="W384" i="32"/>
  <c r="V384" i="32"/>
  <c r="U384" i="32"/>
  <c r="T384" i="32"/>
  <c r="S384" i="32"/>
  <c r="R384" i="32"/>
  <c r="Q384" i="32"/>
  <c r="P384" i="32"/>
  <c r="O384" i="32"/>
  <c r="N384" i="32"/>
  <c r="M384" i="32"/>
  <c r="L384" i="32"/>
  <c r="K384" i="32"/>
  <c r="J384" i="32"/>
  <c r="I384" i="32"/>
  <c r="H384" i="32"/>
  <c r="G384" i="32"/>
  <c r="CR383" i="32"/>
  <c r="CQ383" i="32"/>
  <c r="CP383" i="32"/>
  <c r="CO383" i="32"/>
  <c r="CN383" i="32"/>
  <c r="CM383" i="32"/>
  <c r="CL383" i="32"/>
  <c r="CK383" i="32"/>
  <c r="CJ383" i="32"/>
  <c r="CI383" i="32"/>
  <c r="CH383" i="32"/>
  <c r="CG383" i="32"/>
  <c r="CF383" i="32"/>
  <c r="CE383" i="32"/>
  <c r="CD383" i="32"/>
  <c r="CC383" i="32"/>
  <c r="CB383" i="32"/>
  <c r="CA383" i="32"/>
  <c r="BZ383" i="32"/>
  <c r="BY383" i="32"/>
  <c r="BX383" i="32"/>
  <c r="BW383" i="32"/>
  <c r="BV383" i="32"/>
  <c r="BU383" i="32"/>
  <c r="BT383" i="32"/>
  <c r="BS383" i="32"/>
  <c r="BR383" i="32"/>
  <c r="BQ383" i="32"/>
  <c r="BP383" i="32"/>
  <c r="BO383" i="32"/>
  <c r="BN383" i="32"/>
  <c r="BM383" i="32"/>
  <c r="BL383" i="32"/>
  <c r="BK383" i="32"/>
  <c r="BJ383" i="32"/>
  <c r="BI383" i="32"/>
  <c r="BH383" i="32"/>
  <c r="BG383" i="32"/>
  <c r="BF383" i="32"/>
  <c r="BE383" i="32"/>
  <c r="BD383" i="32"/>
  <c r="BC383" i="32"/>
  <c r="BB383" i="32"/>
  <c r="BA383" i="32"/>
  <c r="AZ383" i="32"/>
  <c r="AY383" i="32"/>
  <c r="AX383" i="32"/>
  <c r="AW383" i="32"/>
  <c r="AV383" i="32"/>
  <c r="AU383" i="32"/>
  <c r="AT383" i="32"/>
  <c r="AS383" i="32"/>
  <c r="AR383" i="32"/>
  <c r="AQ383" i="32"/>
  <c r="AP383" i="32"/>
  <c r="AO383" i="32"/>
  <c r="AN383" i="32"/>
  <c r="AM383" i="32"/>
  <c r="AL383" i="32"/>
  <c r="AK383" i="32"/>
  <c r="AJ383" i="32"/>
  <c r="AI383" i="32"/>
  <c r="AH383" i="32"/>
  <c r="AG383" i="32"/>
  <c r="AF383" i="32"/>
  <c r="AE383" i="32"/>
  <c r="AD383" i="32"/>
  <c r="AC383" i="32"/>
  <c r="AB383" i="32"/>
  <c r="AA383" i="32"/>
  <c r="Z383" i="32"/>
  <c r="Y383" i="32"/>
  <c r="X383" i="32"/>
  <c r="W383" i="32"/>
  <c r="V383" i="32"/>
  <c r="U383" i="32"/>
  <c r="T383" i="32"/>
  <c r="S383" i="32"/>
  <c r="R383" i="32"/>
  <c r="Q383" i="32"/>
  <c r="P383" i="32"/>
  <c r="O383" i="32"/>
  <c r="N383" i="32"/>
  <c r="M383" i="32"/>
  <c r="L383" i="32"/>
  <c r="K383" i="32"/>
  <c r="J383" i="32"/>
  <c r="I383" i="32"/>
  <c r="H383" i="32"/>
  <c r="G383" i="32"/>
  <c r="CR382" i="32"/>
  <c r="CQ382" i="32"/>
  <c r="CP382" i="32"/>
  <c r="CO382" i="32"/>
  <c r="CN382" i="32"/>
  <c r="CM382" i="32"/>
  <c r="CL382" i="32"/>
  <c r="CK382" i="32"/>
  <c r="CJ382" i="32"/>
  <c r="CI382" i="32"/>
  <c r="CH382" i="32"/>
  <c r="CG382" i="32"/>
  <c r="CF382" i="32"/>
  <c r="CE382" i="32"/>
  <c r="CD382" i="32"/>
  <c r="CC382" i="32"/>
  <c r="CB382" i="32"/>
  <c r="CA382" i="32"/>
  <c r="BZ382" i="32"/>
  <c r="BY382" i="32"/>
  <c r="BX382" i="32"/>
  <c r="BW382" i="32"/>
  <c r="BV382" i="32"/>
  <c r="BU382" i="32"/>
  <c r="BT382" i="32"/>
  <c r="BS382" i="32"/>
  <c r="BR382" i="32"/>
  <c r="BQ382" i="32"/>
  <c r="BP382" i="32"/>
  <c r="BO382" i="32"/>
  <c r="BN382" i="32"/>
  <c r="BM382" i="32"/>
  <c r="BL382" i="32"/>
  <c r="BK382" i="32"/>
  <c r="BJ382" i="32"/>
  <c r="BI382" i="32"/>
  <c r="BH382" i="32"/>
  <c r="BG382" i="32"/>
  <c r="BF382" i="32"/>
  <c r="BE382" i="32"/>
  <c r="BD382" i="32"/>
  <c r="BC382" i="32"/>
  <c r="BB382" i="32"/>
  <c r="BA382" i="32"/>
  <c r="AZ382" i="32"/>
  <c r="AY382" i="32"/>
  <c r="AX382" i="32"/>
  <c r="AW382" i="32"/>
  <c r="AV382" i="32"/>
  <c r="AU382" i="32"/>
  <c r="AT382" i="32"/>
  <c r="AS382" i="32"/>
  <c r="AR382" i="32"/>
  <c r="AQ382" i="32"/>
  <c r="AP382" i="32"/>
  <c r="AO382" i="32"/>
  <c r="AN382" i="32"/>
  <c r="AM382" i="32"/>
  <c r="AL382" i="32"/>
  <c r="AK382" i="32"/>
  <c r="AJ382" i="32"/>
  <c r="AI382" i="32"/>
  <c r="AH382" i="32"/>
  <c r="AG382" i="32"/>
  <c r="AF382" i="32"/>
  <c r="AE382" i="32"/>
  <c r="AD382" i="32"/>
  <c r="AC382" i="32"/>
  <c r="AB382" i="32"/>
  <c r="AA382" i="32"/>
  <c r="Z382" i="32"/>
  <c r="Y382" i="32"/>
  <c r="X382" i="32"/>
  <c r="W382" i="32"/>
  <c r="V382" i="32"/>
  <c r="U382" i="32"/>
  <c r="T382" i="32"/>
  <c r="S382" i="32"/>
  <c r="R382" i="32"/>
  <c r="Q382" i="32"/>
  <c r="P382" i="32"/>
  <c r="O382" i="32"/>
  <c r="N382" i="32"/>
  <c r="M382" i="32"/>
  <c r="L382" i="32"/>
  <c r="K382" i="32"/>
  <c r="J382" i="32"/>
  <c r="I382" i="32"/>
  <c r="H382" i="32"/>
  <c r="G382" i="32"/>
  <c r="CR381" i="32"/>
  <c r="CQ381" i="32"/>
  <c r="CP381" i="32"/>
  <c r="CO381" i="32"/>
  <c r="CN381" i="32"/>
  <c r="CM381" i="32"/>
  <c r="CL381" i="32"/>
  <c r="CK381" i="32"/>
  <c r="CJ381" i="32"/>
  <c r="CI381" i="32"/>
  <c r="CH381" i="32"/>
  <c r="CG381" i="32"/>
  <c r="CF381" i="32"/>
  <c r="CE381" i="32"/>
  <c r="CD381" i="32"/>
  <c r="CC381" i="32"/>
  <c r="CB381" i="32"/>
  <c r="CA381" i="32"/>
  <c r="BZ381" i="32"/>
  <c r="BY381" i="32"/>
  <c r="BX381" i="32"/>
  <c r="BW381" i="32"/>
  <c r="BV381" i="32"/>
  <c r="BU381" i="32"/>
  <c r="BT381" i="32"/>
  <c r="BS381" i="32"/>
  <c r="BR381" i="32"/>
  <c r="BQ381" i="32"/>
  <c r="BP381" i="32"/>
  <c r="BO381" i="32"/>
  <c r="BN381" i="32"/>
  <c r="BM381" i="32"/>
  <c r="BL381" i="32"/>
  <c r="BK381" i="32"/>
  <c r="BJ381" i="32"/>
  <c r="BI381" i="32"/>
  <c r="BH381" i="32"/>
  <c r="BG381" i="32"/>
  <c r="BF381" i="32"/>
  <c r="BE381" i="32"/>
  <c r="BD381" i="32"/>
  <c r="BC381" i="32"/>
  <c r="BB381" i="32"/>
  <c r="BA381" i="32"/>
  <c r="AZ381" i="32"/>
  <c r="AY381" i="32"/>
  <c r="AX381" i="32"/>
  <c r="AW381" i="32"/>
  <c r="AV381" i="32"/>
  <c r="AU381" i="32"/>
  <c r="AT381" i="32"/>
  <c r="AS381" i="32"/>
  <c r="AR381" i="32"/>
  <c r="AQ381" i="32"/>
  <c r="AP381" i="32"/>
  <c r="AO381" i="32"/>
  <c r="AN381" i="32"/>
  <c r="AM381" i="32"/>
  <c r="AL381" i="32"/>
  <c r="AK381" i="32"/>
  <c r="AJ381" i="32"/>
  <c r="AI381" i="32"/>
  <c r="AH381" i="32"/>
  <c r="AG381" i="32"/>
  <c r="AF381" i="32"/>
  <c r="AE381" i="32"/>
  <c r="AD381" i="32"/>
  <c r="AC381" i="32"/>
  <c r="AB381" i="32"/>
  <c r="AA381" i="32"/>
  <c r="Z381" i="32"/>
  <c r="Y381" i="32"/>
  <c r="X381" i="32"/>
  <c r="W381" i="32"/>
  <c r="V381" i="32"/>
  <c r="U381" i="32"/>
  <c r="T381" i="32"/>
  <c r="S381" i="32"/>
  <c r="R381" i="32"/>
  <c r="Q381" i="32"/>
  <c r="P381" i="32"/>
  <c r="O381" i="32"/>
  <c r="N381" i="32"/>
  <c r="M381" i="32"/>
  <c r="L381" i="32"/>
  <c r="K381" i="32"/>
  <c r="J381" i="32"/>
  <c r="I381" i="32"/>
  <c r="H381" i="32"/>
  <c r="G381" i="32"/>
  <c r="CR380" i="32"/>
  <c r="CQ380" i="32"/>
  <c r="CP380" i="32"/>
  <c r="CO380" i="32"/>
  <c r="CN380" i="32"/>
  <c r="CM380" i="32"/>
  <c r="CL380" i="32"/>
  <c r="CK380" i="32"/>
  <c r="CJ380" i="32"/>
  <c r="CI380" i="32"/>
  <c r="CH380" i="32"/>
  <c r="CG380" i="32"/>
  <c r="CF380" i="32"/>
  <c r="CE380" i="32"/>
  <c r="CD380" i="32"/>
  <c r="CC380" i="32"/>
  <c r="CB380" i="32"/>
  <c r="CA380" i="32"/>
  <c r="BZ380" i="32"/>
  <c r="BY380" i="32"/>
  <c r="BX380" i="32"/>
  <c r="BW380" i="32"/>
  <c r="BV380" i="32"/>
  <c r="BU380" i="32"/>
  <c r="BT380" i="32"/>
  <c r="BS380" i="32"/>
  <c r="BR380" i="32"/>
  <c r="BQ380" i="32"/>
  <c r="BP380" i="32"/>
  <c r="BO380" i="32"/>
  <c r="BN380" i="32"/>
  <c r="BM380" i="32"/>
  <c r="BL380" i="32"/>
  <c r="BK380" i="32"/>
  <c r="BJ380" i="32"/>
  <c r="BI380" i="32"/>
  <c r="BH380" i="32"/>
  <c r="BG380" i="32"/>
  <c r="BF380" i="32"/>
  <c r="BE380" i="32"/>
  <c r="BD380" i="32"/>
  <c r="BC380" i="32"/>
  <c r="BB380" i="32"/>
  <c r="BA380" i="32"/>
  <c r="AZ380" i="32"/>
  <c r="AY380" i="32"/>
  <c r="AX380" i="32"/>
  <c r="AW380" i="32"/>
  <c r="AV380" i="32"/>
  <c r="AU380" i="32"/>
  <c r="AT380" i="32"/>
  <c r="AS380" i="32"/>
  <c r="AR380" i="32"/>
  <c r="AQ380" i="32"/>
  <c r="AP380" i="32"/>
  <c r="AO380" i="32"/>
  <c r="AN380" i="32"/>
  <c r="AM380" i="32"/>
  <c r="AL380" i="32"/>
  <c r="AK380" i="32"/>
  <c r="AJ380" i="32"/>
  <c r="AI380" i="32"/>
  <c r="AH380" i="32"/>
  <c r="AG380" i="32"/>
  <c r="AF380" i="32"/>
  <c r="AE380" i="32"/>
  <c r="AD380" i="32"/>
  <c r="AC380" i="32"/>
  <c r="AB380" i="32"/>
  <c r="AA380" i="32"/>
  <c r="Z380" i="32"/>
  <c r="Y380" i="32"/>
  <c r="X380" i="32"/>
  <c r="W380" i="32"/>
  <c r="V380" i="32"/>
  <c r="U380" i="32"/>
  <c r="T380" i="32"/>
  <c r="S380" i="32"/>
  <c r="R380" i="32"/>
  <c r="Q380" i="32"/>
  <c r="P380" i="32"/>
  <c r="O380" i="32"/>
  <c r="N380" i="32"/>
  <c r="M380" i="32"/>
  <c r="L380" i="32"/>
  <c r="K380" i="32"/>
  <c r="J380" i="32"/>
  <c r="I380" i="32"/>
  <c r="H380" i="32"/>
  <c r="G380" i="32"/>
  <c r="CR379" i="32"/>
  <c r="CQ379" i="32"/>
  <c r="CP379" i="32"/>
  <c r="CO379" i="32"/>
  <c r="CN379" i="32"/>
  <c r="CM379" i="32"/>
  <c r="CL379" i="32"/>
  <c r="CK379" i="32"/>
  <c r="CJ379" i="32"/>
  <c r="CI379" i="32"/>
  <c r="CH379" i="32"/>
  <c r="CG379" i="32"/>
  <c r="CF379" i="32"/>
  <c r="CE379" i="32"/>
  <c r="CD379" i="32"/>
  <c r="CC379" i="32"/>
  <c r="CB379" i="32"/>
  <c r="CA379" i="32"/>
  <c r="BZ379" i="32"/>
  <c r="BY379" i="32"/>
  <c r="BX379" i="32"/>
  <c r="BW379" i="32"/>
  <c r="BV379" i="32"/>
  <c r="BU379" i="32"/>
  <c r="BT379" i="32"/>
  <c r="BS379" i="32"/>
  <c r="BR379" i="32"/>
  <c r="BQ379" i="32"/>
  <c r="BP379" i="32"/>
  <c r="BO379" i="32"/>
  <c r="BN379" i="32"/>
  <c r="BM379" i="32"/>
  <c r="BL379" i="32"/>
  <c r="BK379" i="32"/>
  <c r="BJ379" i="32"/>
  <c r="BI379" i="32"/>
  <c r="BH379" i="32"/>
  <c r="BG379" i="32"/>
  <c r="BF379" i="32"/>
  <c r="BE379" i="32"/>
  <c r="BD379" i="32"/>
  <c r="BC379" i="32"/>
  <c r="BB379" i="32"/>
  <c r="BA379" i="32"/>
  <c r="AZ379" i="32"/>
  <c r="AY379" i="32"/>
  <c r="AX379" i="32"/>
  <c r="AW379" i="32"/>
  <c r="AV379" i="32"/>
  <c r="AU379" i="32"/>
  <c r="AT379" i="32"/>
  <c r="AS379" i="32"/>
  <c r="AR379" i="32"/>
  <c r="AQ379" i="32"/>
  <c r="AP379" i="32"/>
  <c r="AO379" i="32"/>
  <c r="AN379" i="32"/>
  <c r="AM379" i="32"/>
  <c r="AL379" i="32"/>
  <c r="AK379" i="32"/>
  <c r="AJ379" i="32"/>
  <c r="AI379" i="32"/>
  <c r="AH379" i="32"/>
  <c r="AG379" i="32"/>
  <c r="AF379" i="32"/>
  <c r="AE379" i="32"/>
  <c r="AD379" i="32"/>
  <c r="AC379" i="32"/>
  <c r="AB379" i="32"/>
  <c r="AA379" i="32"/>
  <c r="Z379" i="32"/>
  <c r="Y379" i="32"/>
  <c r="X379" i="32"/>
  <c r="W379" i="32"/>
  <c r="V379" i="32"/>
  <c r="U379" i="32"/>
  <c r="T379" i="32"/>
  <c r="S379" i="32"/>
  <c r="R379" i="32"/>
  <c r="Q379" i="32"/>
  <c r="P379" i="32"/>
  <c r="O379" i="32"/>
  <c r="N379" i="32"/>
  <c r="M379" i="32"/>
  <c r="L379" i="32"/>
  <c r="K379" i="32"/>
  <c r="J379" i="32"/>
  <c r="I379" i="32"/>
  <c r="H379" i="32"/>
  <c r="G379" i="32"/>
  <c r="CR378" i="32"/>
  <c r="CQ378" i="32"/>
  <c r="CP378" i="32"/>
  <c r="CO378" i="32"/>
  <c r="CN378" i="32"/>
  <c r="CM378" i="32"/>
  <c r="CL378" i="32"/>
  <c r="CK378" i="32"/>
  <c r="CJ378" i="32"/>
  <c r="CI378" i="32"/>
  <c r="CH378" i="32"/>
  <c r="CG378" i="32"/>
  <c r="CF378" i="32"/>
  <c r="CE378" i="32"/>
  <c r="CD378" i="32"/>
  <c r="CC378" i="32"/>
  <c r="CB378" i="32"/>
  <c r="CA378" i="32"/>
  <c r="BZ378" i="32"/>
  <c r="BY378" i="32"/>
  <c r="BX378" i="32"/>
  <c r="BW378" i="32"/>
  <c r="BV378" i="32"/>
  <c r="BU378" i="32"/>
  <c r="BT378" i="32"/>
  <c r="BS378" i="32"/>
  <c r="BR378" i="32"/>
  <c r="BQ378" i="32"/>
  <c r="BP378" i="32"/>
  <c r="BO378" i="32"/>
  <c r="BN378" i="32"/>
  <c r="BM378" i="32"/>
  <c r="BL378" i="32"/>
  <c r="BK378" i="32"/>
  <c r="BJ378" i="32"/>
  <c r="BI378" i="32"/>
  <c r="BH378" i="32"/>
  <c r="BG378" i="32"/>
  <c r="BF378" i="32"/>
  <c r="BE378" i="32"/>
  <c r="BD378" i="32"/>
  <c r="BC378" i="32"/>
  <c r="BB378" i="32"/>
  <c r="BA378" i="32"/>
  <c r="AZ378" i="32"/>
  <c r="AY378" i="32"/>
  <c r="AX378" i="32"/>
  <c r="AW378" i="32"/>
  <c r="AV378" i="32"/>
  <c r="AU378" i="32"/>
  <c r="AT378" i="32"/>
  <c r="AS378" i="32"/>
  <c r="AR378" i="32"/>
  <c r="AQ378" i="32"/>
  <c r="AP378" i="32"/>
  <c r="AO378" i="32"/>
  <c r="AN378" i="32"/>
  <c r="AM378" i="32"/>
  <c r="AL378" i="32"/>
  <c r="AK378" i="32"/>
  <c r="AJ378" i="32"/>
  <c r="AI378" i="32"/>
  <c r="AH378" i="32"/>
  <c r="AG378" i="32"/>
  <c r="AF378" i="32"/>
  <c r="AE378" i="32"/>
  <c r="AD378" i="32"/>
  <c r="AC378" i="32"/>
  <c r="AB378" i="32"/>
  <c r="AA378" i="32"/>
  <c r="Z378" i="32"/>
  <c r="Y378" i="32"/>
  <c r="X378" i="32"/>
  <c r="W378" i="32"/>
  <c r="V378" i="32"/>
  <c r="U378" i="32"/>
  <c r="T378" i="32"/>
  <c r="S378" i="32"/>
  <c r="R378" i="32"/>
  <c r="Q378" i="32"/>
  <c r="P378" i="32"/>
  <c r="O378" i="32"/>
  <c r="N378" i="32"/>
  <c r="M378" i="32"/>
  <c r="L378" i="32"/>
  <c r="K378" i="32"/>
  <c r="J378" i="32"/>
  <c r="I378" i="32"/>
  <c r="H378" i="32"/>
  <c r="G378" i="32"/>
  <c r="CR377" i="32"/>
  <c r="CQ377" i="32"/>
  <c r="CP377" i="32"/>
  <c r="CO377" i="32"/>
  <c r="CN377" i="32"/>
  <c r="CM377" i="32"/>
  <c r="CL377" i="32"/>
  <c r="CK377" i="32"/>
  <c r="CJ377" i="32"/>
  <c r="CI377" i="32"/>
  <c r="CH377" i="32"/>
  <c r="CG377" i="32"/>
  <c r="CF377" i="32"/>
  <c r="CE377" i="32"/>
  <c r="CD377" i="32"/>
  <c r="CC377" i="32"/>
  <c r="CB377" i="32"/>
  <c r="CA377" i="32"/>
  <c r="BZ377" i="32"/>
  <c r="BY377" i="32"/>
  <c r="BX377" i="32"/>
  <c r="BW377" i="32"/>
  <c r="BV377" i="32"/>
  <c r="BU377" i="32"/>
  <c r="BT377" i="32"/>
  <c r="BS377" i="32"/>
  <c r="BR377" i="32"/>
  <c r="BQ377" i="32"/>
  <c r="BP377" i="32"/>
  <c r="BO377" i="32"/>
  <c r="BN377" i="32"/>
  <c r="BM377" i="32"/>
  <c r="BL377" i="32"/>
  <c r="BK377" i="32"/>
  <c r="BJ377" i="32"/>
  <c r="BI377" i="32"/>
  <c r="BH377" i="32"/>
  <c r="BG377" i="32"/>
  <c r="BF377" i="32"/>
  <c r="BE377" i="32"/>
  <c r="BD377" i="32"/>
  <c r="BC377" i="32"/>
  <c r="BB377" i="32"/>
  <c r="BA377" i="32"/>
  <c r="AZ377" i="32"/>
  <c r="AY377" i="32"/>
  <c r="AX377" i="32"/>
  <c r="AW377" i="32"/>
  <c r="AV377" i="32"/>
  <c r="AU377" i="32"/>
  <c r="AT377" i="32"/>
  <c r="AS377" i="32"/>
  <c r="AR377" i="32"/>
  <c r="AQ377" i="32"/>
  <c r="AP377" i="32"/>
  <c r="AO377" i="32"/>
  <c r="AN377" i="32"/>
  <c r="AM377" i="32"/>
  <c r="AL377" i="32"/>
  <c r="AK377" i="32"/>
  <c r="AJ377" i="32"/>
  <c r="AI377" i="32"/>
  <c r="AH377" i="32"/>
  <c r="AG377" i="32"/>
  <c r="AF377" i="32"/>
  <c r="AE377" i="32"/>
  <c r="AD377" i="32"/>
  <c r="AC377" i="32"/>
  <c r="AB377" i="32"/>
  <c r="AA377" i="32"/>
  <c r="Z377" i="32"/>
  <c r="Y377" i="32"/>
  <c r="X377" i="32"/>
  <c r="W377" i="32"/>
  <c r="V377" i="32"/>
  <c r="U377" i="32"/>
  <c r="T377" i="32"/>
  <c r="S377" i="32"/>
  <c r="R377" i="32"/>
  <c r="Q377" i="32"/>
  <c r="P377" i="32"/>
  <c r="O377" i="32"/>
  <c r="N377" i="32"/>
  <c r="M377" i="32"/>
  <c r="L377" i="32"/>
  <c r="K377" i="32"/>
  <c r="J377" i="32"/>
  <c r="I377" i="32"/>
  <c r="H377" i="32"/>
  <c r="G377" i="32"/>
  <c r="CR376" i="32"/>
  <c r="CQ376" i="32"/>
  <c r="CP376" i="32"/>
  <c r="CO376" i="32"/>
  <c r="CN376" i="32"/>
  <c r="CM376" i="32"/>
  <c r="CL376" i="32"/>
  <c r="CK376" i="32"/>
  <c r="CJ376" i="32"/>
  <c r="CI376" i="32"/>
  <c r="CH376" i="32"/>
  <c r="CG376" i="32"/>
  <c r="CF376" i="32"/>
  <c r="CE376" i="32"/>
  <c r="CD376" i="32"/>
  <c r="CC376" i="32"/>
  <c r="CB376" i="32"/>
  <c r="CA376" i="32"/>
  <c r="BZ376" i="32"/>
  <c r="BY376" i="32"/>
  <c r="BX376" i="32"/>
  <c r="BW376" i="32"/>
  <c r="BV376" i="32"/>
  <c r="BU376" i="32"/>
  <c r="BT376" i="32"/>
  <c r="BS376" i="32"/>
  <c r="BR376" i="32"/>
  <c r="BQ376" i="32"/>
  <c r="BP376" i="32"/>
  <c r="BO376" i="32"/>
  <c r="BN376" i="32"/>
  <c r="BM376" i="32"/>
  <c r="BL376" i="32"/>
  <c r="BK376" i="32"/>
  <c r="BJ376" i="32"/>
  <c r="BI376" i="32"/>
  <c r="BH376" i="32"/>
  <c r="BG376" i="32"/>
  <c r="BF376" i="32"/>
  <c r="BE376" i="32"/>
  <c r="BD376" i="32"/>
  <c r="BC376" i="32"/>
  <c r="BB376" i="32"/>
  <c r="BA376" i="32"/>
  <c r="AZ376" i="32"/>
  <c r="AY376" i="32"/>
  <c r="AX376" i="32"/>
  <c r="AW376" i="32"/>
  <c r="AV376" i="32"/>
  <c r="AU376" i="32"/>
  <c r="AT376" i="32"/>
  <c r="AS376" i="32"/>
  <c r="AR376" i="32"/>
  <c r="AQ376" i="32"/>
  <c r="AP376" i="32"/>
  <c r="AO376" i="32"/>
  <c r="AN376" i="32"/>
  <c r="AM376" i="32"/>
  <c r="AL376" i="32"/>
  <c r="AK376" i="32"/>
  <c r="AJ376" i="32"/>
  <c r="AI376" i="32"/>
  <c r="AH376" i="32"/>
  <c r="AG376" i="32"/>
  <c r="AF376" i="32"/>
  <c r="AE376" i="32"/>
  <c r="AD376" i="32"/>
  <c r="AC376" i="32"/>
  <c r="AB376" i="32"/>
  <c r="AA376" i="32"/>
  <c r="Z376" i="32"/>
  <c r="Y376" i="32"/>
  <c r="X376" i="32"/>
  <c r="W376" i="32"/>
  <c r="V376" i="32"/>
  <c r="U376" i="32"/>
  <c r="T376" i="32"/>
  <c r="S376" i="32"/>
  <c r="R376" i="32"/>
  <c r="Q376" i="32"/>
  <c r="P376" i="32"/>
  <c r="O376" i="32"/>
  <c r="N376" i="32"/>
  <c r="M376" i="32"/>
  <c r="L376" i="32"/>
  <c r="K376" i="32"/>
  <c r="J376" i="32"/>
  <c r="I376" i="32"/>
  <c r="H376" i="32"/>
  <c r="G376" i="32"/>
  <c r="CR375" i="32"/>
  <c r="CQ375" i="32"/>
  <c r="CP375" i="32"/>
  <c r="CO375" i="32"/>
  <c r="CN375" i="32"/>
  <c r="CM375" i="32"/>
  <c r="CL375" i="32"/>
  <c r="CK375" i="32"/>
  <c r="CJ375" i="32"/>
  <c r="CI375" i="32"/>
  <c r="CH375" i="32"/>
  <c r="CG375" i="32"/>
  <c r="CF375" i="32"/>
  <c r="CE375" i="32"/>
  <c r="CD375" i="32"/>
  <c r="CC375" i="32"/>
  <c r="CB375" i="32"/>
  <c r="CA375" i="32"/>
  <c r="BZ375" i="32"/>
  <c r="BY375" i="32"/>
  <c r="BX375" i="32"/>
  <c r="BW375" i="32"/>
  <c r="BV375" i="32"/>
  <c r="BU375" i="32"/>
  <c r="BT375" i="32"/>
  <c r="BS375" i="32"/>
  <c r="BR375" i="32"/>
  <c r="BQ375" i="32"/>
  <c r="BP375" i="32"/>
  <c r="BO375" i="32"/>
  <c r="BN375" i="32"/>
  <c r="BM375" i="32"/>
  <c r="BL375" i="32"/>
  <c r="BK375" i="32"/>
  <c r="BJ375" i="32"/>
  <c r="BI375" i="32"/>
  <c r="BH375" i="32"/>
  <c r="BG375" i="32"/>
  <c r="BF375" i="32"/>
  <c r="BE375" i="32"/>
  <c r="BD375" i="32"/>
  <c r="BC375" i="32"/>
  <c r="BB375" i="32"/>
  <c r="BA375" i="32"/>
  <c r="AZ375" i="32"/>
  <c r="AY375" i="32"/>
  <c r="AX375" i="32"/>
  <c r="AW375" i="32"/>
  <c r="AV375" i="32"/>
  <c r="AU375" i="32"/>
  <c r="AT375" i="32"/>
  <c r="AS375" i="32"/>
  <c r="AR375" i="32"/>
  <c r="AQ375" i="32"/>
  <c r="AP375" i="32"/>
  <c r="AO375" i="32"/>
  <c r="AN375" i="32"/>
  <c r="AM375" i="32"/>
  <c r="AL375" i="32"/>
  <c r="AK375" i="32"/>
  <c r="AJ375" i="32"/>
  <c r="AI375" i="32"/>
  <c r="AH375" i="32"/>
  <c r="AG375" i="32"/>
  <c r="AF375" i="32"/>
  <c r="AE375" i="32"/>
  <c r="AD375" i="32"/>
  <c r="AC375" i="32"/>
  <c r="AB375" i="32"/>
  <c r="AA375" i="32"/>
  <c r="Z375" i="32"/>
  <c r="Y375" i="32"/>
  <c r="X375" i="32"/>
  <c r="W375" i="32"/>
  <c r="V375" i="32"/>
  <c r="U375" i="32"/>
  <c r="T375" i="32"/>
  <c r="S375" i="32"/>
  <c r="R375" i="32"/>
  <c r="Q375" i="32"/>
  <c r="P375" i="32"/>
  <c r="O375" i="32"/>
  <c r="N375" i="32"/>
  <c r="M375" i="32"/>
  <c r="L375" i="32"/>
  <c r="K375" i="32"/>
  <c r="J375" i="32"/>
  <c r="I375" i="32"/>
  <c r="H375" i="32"/>
  <c r="G375" i="32"/>
  <c r="CR374" i="32"/>
  <c r="CQ374" i="32"/>
  <c r="CP374" i="32"/>
  <c r="CO374" i="32"/>
  <c r="CN374" i="32"/>
  <c r="CM374" i="32"/>
  <c r="CL374" i="32"/>
  <c r="CK374" i="32"/>
  <c r="CJ374" i="32"/>
  <c r="CI374" i="32"/>
  <c r="CH374" i="32"/>
  <c r="CG374" i="32"/>
  <c r="CF374" i="32"/>
  <c r="CE374" i="32"/>
  <c r="CD374" i="32"/>
  <c r="CC374" i="32"/>
  <c r="CB374" i="32"/>
  <c r="CA374" i="32"/>
  <c r="BZ374" i="32"/>
  <c r="BY374" i="32"/>
  <c r="BX374" i="32"/>
  <c r="BW374" i="32"/>
  <c r="BV374" i="32"/>
  <c r="BU374" i="32"/>
  <c r="BT374" i="32"/>
  <c r="BS374" i="32"/>
  <c r="BR374" i="32"/>
  <c r="BQ374" i="32"/>
  <c r="BP374" i="32"/>
  <c r="BO374" i="32"/>
  <c r="BN374" i="32"/>
  <c r="BM374" i="32"/>
  <c r="BL374" i="32"/>
  <c r="BK374" i="32"/>
  <c r="BJ374" i="32"/>
  <c r="BI374" i="32"/>
  <c r="BH374" i="32"/>
  <c r="BG374" i="32"/>
  <c r="BF374" i="32"/>
  <c r="BE374" i="32"/>
  <c r="BD374" i="32"/>
  <c r="BC374" i="32"/>
  <c r="BB374" i="32"/>
  <c r="BA374" i="32"/>
  <c r="AZ374" i="32"/>
  <c r="AY374" i="32"/>
  <c r="AX374" i="32"/>
  <c r="AW374" i="32"/>
  <c r="AV374" i="32"/>
  <c r="AU374" i="32"/>
  <c r="AT374" i="32"/>
  <c r="AS374" i="32"/>
  <c r="AR374" i="32"/>
  <c r="AQ374" i="32"/>
  <c r="AP374" i="32"/>
  <c r="AO374" i="32"/>
  <c r="AN374" i="32"/>
  <c r="AM374" i="32"/>
  <c r="AL374" i="32"/>
  <c r="AK374" i="32"/>
  <c r="AJ374" i="32"/>
  <c r="AI374" i="32"/>
  <c r="AH374" i="32"/>
  <c r="AG374" i="32"/>
  <c r="AF374" i="32"/>
  <c r="AE374" i="32"/>
  <c r="AD374" i="32"/>
  <c r="AC374" i="32"/>
  <c r="AB374" i="32"/>
  <c r="AA374" i="32"/>
  <c r="Z374" i="32"/>
  <c r="Y374" i="32"/>
  <c r="X374" i="32"/>
  <c r="W374" i="32"/>
  <c r="V374" i="32"/>
  <c r="U374" i="32"/>
  <c r="T374" i="32"/>
  <c r="S374" i="32"/>
  <c r="R374" i="32"/>
  <c r="Q374" i="32"/>
  <c r="P374" i="32"/>
  <c r="O374" i="32"/>
  <c r="N374" i="32"/>
  <c r="M374" i="32"/>
  <c r="L374" i="32"/>
  <c r="K374" i="32"/>
  <c r="J374" i="32"/>
  <c r="I374" i="32"/>
  <c r="H374" i="32"/>
  <c r="G374" i="32"/>
  <c r="CR373" i="32"/>
  <c r="CQ373" i="32"/>
  <c r="CP373" i="32"/>
  <c r="CO373" i="32"/>
  <c r="CN373" i="32"/>
  <c r="CM373" i="32"/>
  <c r="CL373" i="32"/>
  <c r="CK373" i="32"/>
  <c r="CJ373" i="32"/>
  <c r="CI373" i="32"/>
  <c r="CH373" i="32"/>
  <c r="CG373" i="32"/>
  <c r="CF373" i="32"/>
  <c r="CE373" i="32"/>
  <c r="CD373" i="32"/>
  <c r="CC373" i="32"/>
  <c r="CB373" i="32"/>
  <c r="CA373" i="32"/>
  <c r="BZ373" i="32"/>
  <c r="BY373" i="32"/>
  <c r="BX373" i="32"/>
  <c r="BW373" i="32"/>
  <c r="BV373" i="32"/>
  <c r="BU373" i="32"/>
  <c r="BT373" i="32"/>
  <c r="BS373" i="32"/>
  <c r="BR373" i="32"/>
  <c r="BQ373" i="32"/>
  <c r="BP373" i="32"/>
  <c r="BO373" i="32"/>
  <c r="BN373" i="32"/>
  <c r="BM373" i="32"/>
  <c r="BL373" i="32"/>
  <c r="BK373" i="32"/>
  <c r="BJ373" i="32"/>
  <c r="BI373" i="32"/>
  <c r="BH373" i="32"/>
  <c r="BG373" i="32"/>
  <c r="BF373" i="32"/>
  <c r="BE373" i="32"/>
  <c r="BD373" i="32"/>
  <c r="BC373" i="32"/>
  <c r="BB373" i="32"/>
  <c r="BA373" i="32"/>
  <c r="AZ373" i="32"/>
  <c r="AY373" i="32"/>
  <c r="AX373" i="32"/>
  <c r="AW373" i="32"/>
  <c r="AV373" i="32"/>
  <c r="AU373" i="32"/>
  <c r="AT373" i="32"/>
  <c r="AS373" i="32"/>
  <c r="AR373" i="32"/>
  <c r="AQ373" i="32"/>
  <c r="AP373" i="32"/>
  <c r="AO373" i="32"/>
  <c r="AN373" i="32"/>
  <c r="AM373" i="32"/>
  <c r="AL373" i="32"/>
  <c r="AK373" i="32"/>
  <c r="AJ373" i="32"/>
  <c r="AI373" i="32"/>
  <c r="AH373" i="32"/>
  <c r="AG373" i="32"/>
  <c r="AF373" i="32"/>
  <c r="AE373" i="32"/>
  <c r="AD373" i="32"/>
  <c r="AC373" i="32"/>
  <c r="AB373" i="32"/>
  <c r="AA373" i="32"/>
  <c r="Z373" i="32"/>
  <c r="Y373" i="32"/>
  <c r="X373" i="32"/>
  <c r="W373" i="32"/>
  <c r="V373" i="32"/>
  <c r="U373" i="32"/>
  <c r="T373" i="32"/>
  <c r="S373" i="32"/>
  <c r="R373" i="32"/>
  <c r="Q373" i="32"/>
  <c r="P373" i="32"/>
  <c r="O373" i="32"/>
  <c r="N373" i="32"/>
  <c r="M373" i="32"/>
  <c r="L373" i="32"/>
  <c r="K373" i="32"/>
  <c r="J373" i="32"/>
  <c r="I373" i="32"/>
  <c r="H373" i="32"/>
  <c r="G373" i="32"/>
  <c r="CR372" i="32"/>
  <c r="CQ372" i="32"/>
  <c r="CP372" i="32"/>
  <c r="CO372" i="32"/>
  <c r="CN372" i="32"/>
  <c r="CM372" i="32"/>
  <c r="CL372" i="32"/>
  <c r="CK372" i="32"/>
  <c r="CJ372" i="32"/>
  <c r="CI372" i="32"/>
  <c r="CH372" i="32"/>
  <c r="CG372" i="32"/>
  <c r="CF372" i="32"/>
  <c r="CE372" i="32"/>
  <c r="CD372" i="32"/>
  <c r="CC372" i="32"/>
  <c r="CB372" i="32"/>
  <c r="CA372" i="32"/>
  <c r="BZ372" i="32"/>
  <c r="BY372" i="32"/>
  <c r="BX372" i="32"/>
  <c r="BW372" i="32"/>
  <c r="BV372" i="32"/>
  <c r="BU372" i="32"/>
  <c r="BT372" i="32"/>
  <c r="BS372" i="32"/>
  <c r="BR372" i="32"/>
  <c r="BQ372" i="32"/>
  <c r="BP372" i="32"/>
  <c r="BO372" i="32"/>
  <c r="BN372" i="32"/>
  <c r="BM372" i="32"/>
  <c r="BL372" i="32"/>
  <c r="BK372" i="32"/>
  <c r="BJ372" i="32"/>
  <c r="BI372" i="32"/>
  <c r="BH372" i="32"/>
  <c r="BG372" i="32"/>
  <c r="BF372" i="32"/>
  <c r="BE372" i="32"/>
  <c r="BD372" i="32"/>
  <c r="BC372" i="32"/>
  <c r="BB372" i="32"/>
  <c r="BA372" i="32"/>
  <c r="AZ372" i="32"/>
  <c r="AY372" i="32"/>
  <c r="AX372" i="32"/>
  <c r="AW372" i="32"/>
  <c r="AV372" i="32"/>
  <c r="AU372" i="32"/>
  <c r="AT372" i="32"/>
  <c r="AS372" i="32"/>
  <c r="AR372" i="32"/>
  <c r="AQ372" i="32"/>
  <c r="AP372" i="32"/>
  <c r="AO372" i="32"/>
  <c r="AN372" i="32"/>
  <c r="AM372" i="32"/>
  <c r="AL372" i="32"/>
  <c r="AK372" i="32"/>
  <c r="AJ372" i="32"/>
  <c r="AI372" i="32"/>
  <c r="AH372" i="32"/>
  <c r="AG372" i="32"/>
  <c r="AF372" i="32"/>
  <c r="AE372" i="32"/>
  <c r="AD372" i="32"/>
  <c r="AC372" i="32"/>
  <c r="AB372" i="32"/>
  <c r="AA372" i="32"/>
  <c r="Z372" i="32"/>
  <c r="Y372" i="32"/>
  <c r="X372" i="32"/>
  <c r="W372" i="32"/>
  <c r="V372" i="32"/>
  <c r="U372" i="32"/>
  <c r="T372" i="32"/>
  <c r="S372" i="32"/>
  <c r="R372" i="32"/>
  <c r="Q372" i="32"/>
  <c r="P372" i="32"/>
  <c r="O372" i="32"/>
  <c r="N372" i="32"/>
  <c r="M372" i="32"/>
  <c r="L372" i="32"/>
  <c r="K372" i="32"/>
  <c r="J372" i="32"/>
  <c r="I372" i="32"/>
  <c r="H372" i="32"/>
  <c r="G372" i="32"/>
  <c r="CR371" i="32"/>
  <c r="CQ371" i="32"/>
  <c r="CP371" i="32"/>
  <c r="CO371" i="32"/>
  <c r="CN371" i="32"/>
  <c r="CM371" i="32"/>
  <c r="CL371" i="32"/>
  <c r="CK371" i="32"/>
  <c r="CJ371" i="32"/>
  <c r="CI371" i="32"/>
  <c r="CH371" i="32"/>
  <c r="CG371" i="32"/>
  <c r="CF371" i="32"/>
  <c r="CE371" i="32"/>
  <c r="CD371" i="32"/>
  <c r="CC371" i="32"/>
  <c r="CB371" i="32"/>
  <c r="CA371" i="32"/>
  <c r="BZ371" i="32"/>
  <c r="BY371" i="32"/>
  <c r="BX371" i="32"/>
  <c r="BW371" i="32"/>
  <c r="BV371" i="32"/>
  <c r="BU371" i="32"/>
  <c r="BT371" i="32"/>
  <c r="BS371" i="32"/>
  <c r="BR371" i="32"/>
  <c r="BQ371" i="32"/>
  <c r="BP371" i="32"/>
  <c r="BO371" i="32"/>
  <c r="BN371" i="32"/>
  <c r="BM371" i="32"/>
  <c r="BL371" i="32"/>
  <c r="BK371" i="32"/>
  <c r="BJ371" i="32"/>
  <c r="BI371" i="32"/>
  <c r="BH371" i="32"/>
  <c r="BG371" i="32"/>
  <c r="BF371" i="32"/>
  <c r="BE371" i="32"/>
  <c r="BD371" i="32"/>
  <c r="BC371" i="32"/>
  <c r="BB371" i="32"/>
  <c r="BA371" i="32"/>
  <c r="AZ371" i="32"/>
  <c r="AY371" i="32"/>
  <c r="AX371" i="32"/>
  <c r="AW371" i="32"/>
  <c r="AV371" i="32"/>
  <c r="AU371" i="32"/>
  <c r="AT371" i="32"/>
  <c r="AS371" i="32"/>
  <c r="AR371" i="32"/>
  <c r="AQ371" i="32"/>
  <c r="AP371" i="32"/>
  <c r="AO371" i="32"/>
  <c r="AN371" i="32"/>
  <c r="AM371" i="32"/>
  <c r="AL371" i="32"/>
  <c r="AK371" i="32"/>
  <c r="AJ371" i="32"/>
  <c r="AI371" i="32"/>
  <c r="AH371" i="32"/>
  <c r="AG371" i="32"/>
  <c r="AF371" i="32"/>
  <c r="AE371" i="32"/>
  <c r="AD371" i="32"/>
  <c r="AC371" i="32"/>
  <c r="AB371" i="32"/>
  <c r="AA371" i="32"/>
  <c r="Z371" i="32"/>
  <c r="Y371" i="32"/>
  <c r="X371" i="32"/>
  <c r="W371" i="32"/>
  <c r="V371" i="32"/>
  <c r="U371" i="32"/>
  <c r="T371" i="32"/>
  <c r="S371" i="32"/>
  <c r="R371" i="32"/>
  <c r="Q371" i="32"/>
  <c r="P371" i="32"/>
  <c r="O371" i="32"/>
  <c r="N371" i="32"/>
  <c r="M371" i="32"/>
  <c r="L371" i="32"/>
  <c r="K371" i="32"/>
  <c r="J371" i="32"/>
  <c r="I371" i="32"/>
  <c r="H371" i="32"/>
  <c r="G371" i="32"/>
  <c r="CR370" i="32"/>
  <c r="CQ370" i="32"/>
  <c r="CP370" i="32"/>
  <c r="CO370" i="32"/>
  <c r="CN370" i="32"/>
  <c r="CM370" i="32"/>
  <c r="CL370" i="32"/>
  <c r="CK370" i="32"/>
  <c r="CJ370" i="32"/>
  <c r="CI370" i="32"/>
  <c r="CH370" i="32"/>
  <c r="CG370" i="32"/>
  <c r="CF370" i="32"/>
  <c r="CE370" i="32"/>
  <c r="CD370" i="32"/>
  <c r="CC370" i="32"/>
  <c r="CB370" i="32"/>
  <c r="CA370" i="32"/>
  <c r="BZ370" i="32"/>
  <c r="BY370" i="32"/>
  <c r="BX370" i="32"/>
  <c r="BW370" i="32"/>
  <c r="BV370" i="32"/>
  <c r="BU370" i="32"/>
  <c r="BT370" i="32"/>
  <c r="BS370" i="32"/>
  <c r="BR370" i="32"/>
  <c r="BQ370" i="32"/>
  <c r="BP370" i="32"/>
  <c r="BO370" i="32"/>
  <c r="BN370" i="32"/>
  <c r="BM370" i="32"/>
  <c r="BL370" i="32"/>
  <c r="BK370" i="32"/>
  <c r="BJ370" i="32"/>
  <c r="BI370" i="32"/>
  <c r="BH370" i="32"/>
  <c r="BG370" i="32"/>
  <c r="BF370" i="32"/>
  <c r="BE370" i="32"/>
  <c r="BD370" i="32"/>
  <c r="BC370" i="32"/>
  <c r="BB370" i="32"/>
  <c r="BA370" i="32"/>
  <c r="AZ370" i="32"/>
  <c r="AY370" i="32"/>
  <c r="AX370" i="32"/>
  <c r="AW370" i="32"/>
  <c r="AV370" i="32"/>
  <c r="AU370" i="32"/>
  <c r="AT370" i="32"/>
  <c r="AS370" i="32"/>
  <c r="AR370" i="32"/>
  <c r="AQ370" i="32"/>
  <c r="AP370" i="32"/>
  <c r="AO370" i="32"/>
  <c r="AN370" i="32"/>
  <c r="AM370" i="32"/>
  <c r="AL370" i="32"/>
  <c r="AK370" i="32"/>
  <c r="AJ370" i="32"/>
  <c r="AI370" i="32"/>
  <c r="AH370" i="32"/>
  <c r="AG370" i="32"/>
  <c r="AF370" i="32"/>
  <c r="AE370" i="32"/>
  <c r="AD370" i="32"/>
  <c r="AC370" i="32"/>
  <c r="AB370" i="32"/>
  <c r="AA370" i="32"/>
  <c r="Z370" i="32"/>
  <c r="Y370" i="32"/>
  <c r="X370" i="32"/>
  <c r="W370" i="32"/>
  <c r="V370" i="32"/>
  <c r="U370" i="32"/>
  <c r="T370" i="32"/>
  <c r="S370" i="32"/>
  <c r="R370" i="32"/>
  <c r="Q370" i="32"/>
  <c r="P370" i="32"/>
  <c r="O370" i="32"/>
  <c r="N370" i="32"/>
  <c r="M370" i="32"/>
  <c r="L370" i="32"/>
  <c r="K370" i="32"/>
  <c r="J370" i="32"/>
  <c r="I370" i="32"/>
  <c r="H370" i="32"/>
  <c r="G370" i="32"/>
  <c r="CR369" i="32"/>
  <c r="CQ369" i="32"/>
  <c r="CP369" i="32"/>
  <c r="CO369" i="32"/>
  <c r="CN369" i="32"/>
  <c r="CM369" i="32"/>
  <c r="CL369" i="32"/>
  <c r="CK369" i="32"/>
  <c r="CJ369" i="32"/>
  <c r="CI369" i="32"/>
  <c r="CH369" i="32"/>
  <c r="CG369" i="32"/>
  <c r="CF369" i="32"/>
  <c r="CE369" i="32"/>
  <c r="CD369" i="32"/>
  <c r="CC369" i="32"/>
  <c r="CB369" i="32"/>
  <c r="CA369" i="32"/>
  <c r="BZ369" i="32"/>
  <c r="BY369" i="32"/>
  <c r="BX369" i="32"/>
  <c r="BW369" i="32"/>
  <c r="BV369" i="32"/>
  <c r="BU369" i="32"/>
  <c r="BT369" i="32"/>
  <c r="BS369" i="32"/>
  <c r="BR369" i="32"/>
  <c r="BQ369" i="32"/>
  <c r="BP369" i="32"/>
  <c r="BO369" i="32"/>
  <c r="BN369" i="32"/>
  <c r="BM369" i="32"/>
  <c r="BL369" i="32"/>
  <c r="BK369" i="32"/>
  <c r="BJ369" i="32"/>
  <c r="BI369" i="32"/>
  <c r="BH369" i="32"/>
  <c r="BG369" i="32"/>
  <c r="BF369" i="32"/>
  <c r="BE369" i="32"/>
  <c r="BD369" i="32"/>
  <c r="BC369" i="32"/>
  <c r="BB369" i="32"/>
  <c r="BA369" i="32"/>
  <c r="AZ369" i="32"/>
  <c r="AY369" i="32"/>
  <c r="AX369" i="32"/>
  <c r="AW369" i="32"/>
  <c r="AV369" i="32"/>
  <c r="AU369" i="32"/>
  <c r="AT369" i="32"/>
  <c r="AS369" i="32"/>
  <c r="AR369" i="32"/>
  <c r="AQ369" i="32"/>
  <c r="AP369" i="32"/>
  <c r="AO369" i="32"/>
  <c r="AN369" i="32"/>
  <c r="AM369" i="32"/>
  <c r="AL369" i="32"/>
  <c r="AK369" i="32"/>
  <c r="AJ369" i="32"/>
  <c r="AI369" i="32"/>
  <c r="AH369" i="32"/>
  <c r="AG369" i="32"/>
  <c r="AF369" i="32"/>
  <c r="AE369" i="32"/>
  <c r="AD369" i="32"/>
  <c r="AC369" i="32"/>
  <c r="AB369" i="32"/>
  <c r="AA369" i="32"/>
  <c r="Z369" i="32"/>
  <c r="Y369" i="32"/>
  <c r="X369" i="32"/>
  <c r="W369" i="32"/>
  <c r="V369" i="32"/>
  <c r="U369" i="32"/>
  <c r="T369" i="32"/>
  <c r="S369" i="32"/>
  <c r="R369" i="32"/>
  <c r="Q369" i="32"/>
  <c r="P369" i="32"/>
  <c r="O369" i="32"/>
  <c r="N369" i="32"/>
  <c r="M369" i="32"/>
  <c r="L369" i="32"/>
  <c r="K369" i="32"/>
  <c r="J369" i="32"/>
  <c r="I369" i="32"/>
  <c r="H369" i="32"/>
  <c r="G369" i="32"/>
  <c r="CR368" i="32"/>
  <c r="CQ368" i="32"/>
  <c r="CP368" i="32"/>
  <c r="CO368" i="32"/>
  <c r="CN368" i="32"/>
  <c r="CM368" i="32"/>
  <c r="CL368" i="32"/>
  <c r="CK368" i="32"/>
  <c r="CJ368" i="32"/>
  <c r="CI368" i="32"/>
  <c r="CH368" i="32"/>
  <c r="CG368" i="32"/>
  <c r="CF368" i="32"/>
  <c r="CE368" i="32"/>
  <c r="CD368" i="32"/>
  <c r="CC368" i="32"/>
  <c r="CB368" i="32"/>
  <c r="CA368" i="32"/>
  <c r="BZ368" i="32"/>
  <c r="BY368" i="32"/>
  <c r="BX368" i="32"/>
  <c r="BW368" i="32"/>
  <c r="BV368" i="32"/>
  <c r="BU368" i="32"/>
  <c r="BT368" i="32"/>
  <c r="BS368" i="32"/>
  <c r="BR368" i="32"/>
  <c r="BQ368" i="32"/>
  <c r="BP368" i="32"/>
  <c r="BO368" i="32"/>
  <c r="BN368" i="32"/>
  <c r="BM368" i="32"/>
  <c r="BL368" i="32"/>
  <c r="BK368" i="32"/>
  <c r="BJ368" i="32"/>
  <c r="BI368" i="32"/>
  <c r="BH368" i="32"/>
  <c r="BG368" i="32"/>
  <c r="BF368" i="32"/>
  <c r="BE368" i="32"/>
  <c r="BD368" i="32"/>
  <c r="BC368" i="32"/>
  <c r="BB368" i="32"/>
  <c r="BA368" i="32"/>
  <c r="AZ368" i="32"/>
  <c r="AY368" i="32"/>
  <c r="AX368" i="32"/>
  <c r="AW368" i="32"/>
  <c r="AV368" i="32"/>
  <c r="AU368" i="32"/>
  <c r="AT368" i="32"/>
  <c r="AS368" i="32"/>
  <c r="AR368" i="32"/>
  <c r="AQ368" i="32"/>
  <c r="AP368" i="32"/>
  <c r="AO368" i="32"/>
  <c r="AN368" i="32"/>
  <c r="AM368" i="32"/>
  <c r="AL368" i="32"/>
  <c r="AK368" i="32"/>
  <c r="AJ368" i="32"/>
  <c r="AI368" i="32"/>
  <c r="AH368" i="32"/>
  <c r="AG368" i="32"/>
  <c r="AF368" i="32"/>
  <c r="AE368" i="32"/>
  <c r="AD368" i="32"/>
  <c r="AC368" i="32"/>
  <c r="AB368" i="32"/>
  <c r="AA368" i="32"/>
  <c r="Z368" i="32"/>
  <c r="Y368" i="32"/>
  <c r="X368" i="32"/>
  <c r="W368" i="32"/>
  <c r="V368" i="32"/>
  <c r="U368" i="32"/>
  <c r="T368" i="32"/>
  <c r="S368" i="32"/>
  <c r="R368" i="32"/>
  <c r="Q368" i="32"/>
  <c r="P368" i="32"/>
  <c r="O368" i="32"/>
  <c r="N368" i="32"/>
  <c r="M368" i="32"/>
  <c r="L368" i="32"/>
  <c r="K368" i="32"/>
  <c r="J368" i="32"/>
  <c r="I368" i="32"/>
  <c r="H368" i="32"/>
  <c r="G368" i="32"/>
  <c r="CR367" i="32"/>
  <c r="CQ367" i="32"/>
  <c r="CP367" i="32"/>
  <c r="CO367" i="32"/>
  <c r="CN367" i="32"/>
  <c r="CM367" i="32"/>
  <c r="CL367" i="32"/>
  <c r="CK367" i="32"/>
  <c r="CJ367" i="32"/>
  <c r="CI367" i="32"/>
  <c r="CH367" i="32"/>
  <c r="CG367" i="32"/>
  <c r="CF367" i="32"/>
  <c r="CE367" i="32"/>
  <c r="CD367" i="32"/>
  <c r="CC367" i="32"/>
  <c r="CB367" i="32"/>
  <c r="CA367" i="32"/>
  <c r="BZ367" i="32"/>
  <c r="BY367" i="32"/>
  <c r="BX367" i="32"/>
  <c r="BW367" i="32"/>
  <c r="BV367" i="32"/>
  <c r="BU367" i="32"/>
  <c r="BT367" i="32"/>
  <c r="BS367" i="32"/>
  <c r="BR367" i="32"/>
  <c r="BQ367" i="32"/>
  <c r="BP367" i="32"/>
  <c r="BO367" i="32"/>
  <c r="BN367" i="32"/>
  <c r="BM367" i="32"/>
  <c r="BL367" i="32"/>
  <c r="BK367" i="32"/>
  <c r="BJ367" i="32"/>
  <c r="BI367" i="32"/>
  <c r="BH367" i="32"/>
  <c r="BG367" i="32"/>
  <c r="BF367" i="32"/>
  <c r="BE367" i="32"/>
  <c r="BD367" i="32"/>
  <c r="BC367" i="32"/>
  <c r="BB367" i="32"/>
  <c r="BA367" i="32"/>
  <c r="AZ367" i="32"/>
  <c r="AY367" i="32"/>
  <c r="AX367" i="32"/>
  <c r="AW367" i="32"/>
  <c r="AV367" i="32"/>
  <c r="AU367" i="32"/>
  <c r="AT367" i="32"/>
  <c r="AS367" i="32"/>
  <c r="AR367" i="32"/>
  <c r="AQ367" i="32"/>
  <c r="AP367" i="32"/>
  <c r="AO367" i="32"/>
  <c r="AN367" i="32"/>
  <c r="AM367" i="32"/>
  <c r="AL367" i="32"/>
  <c r="AK367" i="32"/>
  <c r="AJ367" i="32"/>
  <c r="AI367" i="32"/>
  <c r="AH367" i="32"/>
  <c r="AG367" i="32"/>
  <c r="AF367" i="32"/>
  <c r="AE367" i="32"/>
  <c r="AD367" i="32"/>
  <c r="AC367" i="32"/>
  <c r="AB367" i="32"/>
  <c r="AA367" i="32"/>
  <c r="Z367" i="32"/>
  <c r="Y367" i="32"/>
  <c r="X367" i="32"/>
  <c r="W367" i="32"/>
  <c r="V367" i="32"/>
  <c r="U367" i="32"/>
  <c r="T367" i="32"/>
  <c r="S367" i="32"/>
  <c r="R367" i="32"/>
  <c r="Q367" i="32"/>
  <c r="P367" i="32"/>
  <c r="O367" i="32"/>
  <c r="N367" i="32"/>
  <c r="M367" i="32"/>
  <c r="L367" i="32"/>
  <c r="K367" i="32"/>
  <c r="J367" i="32"/>
  <c r="I367" i="32"/>
  <c r="H367" i="32"/>
  <c r="G367" i="32"/>
  <c r="CR366" i="32"/>
  <c r="CQ366" i="32"/>
  <c r="CP366" i="32"/>
  <c r="CO366" i="32"/>
  <c r="CN366" i="32"/>
  <c r="CM366" i="32"/>
  <c r="CL366" i="32"/>
  <c r="CK366" i="32"/>
  <c r="CJ366" i="32"/>
  <c r="CI366" i="32"/>
  <c r="CH366" i="32"/>
  <c r="CG366" i="32"/>
  <c r="CF366" i="32"/>
  <c r="CE366" i="32"/>
  <c r="CD366" i="32"/>
  <c r="CC366" i="32"/>
  <c r="CB366" i="32"/>
  <c r="CA366" i="32"/>
  <c r="BZ366" i="32"/>
  <c r="BY366" i="32"/>
  <c r="BX366" i="32"/>
  <c r="BW366" i="32"/>
  <c r="BV366" i="32"/>
  <c r="BU366" i="32"/>
  <c r="BT366" i="32"/>
  <c r="BS366" i="32"/>
  <c r="BR366" i="32"/>
  <c r="BQ366" i="32"/>
  <c r="BP366" i="32"/>
  <c r="BO366" i="32"/>
  <c r="BN366" i="32"/>
  <c r="BM366" i="32"/>
  <c r="BL366" i="32"/>
  <c r="BK366" i="32"/>
  <c r="BJ366" i="32"/>
  <c r="BI366" i="32"/>
  <c r="BH366" i="32"/>
  <c r="BG366" i="32"/>
  <c r="BF366" i="32"/>
  <c r="BE366" i="32"/>
  <c r="BD366" i="32"/>
  <c r="BC366" i="32"/>
  <c r="BB366" i="32"/>
  <c r="BA366" i="32"/>
  <c r="AZ366" i="32"/>
  <c r="AY366" i="32"/>
  <c r="AX366" i="32"/>
  <c r="AW366" i="32"/>
  <c r="AV366" i="32"/>
  <c r="AU366" i="32"/>
  <c r="AT366" i="32"/>
  <c r="AS366" i="32"/>
  <c r="AR366" i="32"/>
  <c r="AQ366" i="32"/>
  <c r="AP366" i="32"/>
  <c r="AO366" i="32"/>
  <c r="AN366" i="32"/>
  <c r="AM366" i="32"/>
  <c r="AL366" i="32"/>
  <c r="AK366" i="32"/>
  <c r="AJ366" i="32"/>
  <c r="AI366" i="32"/>
  <c r="AH366" i="32"/>
  <c r="AG366" i="32"/>
  <c r="AF366" i="32"/>
  <c r="AE366" i="32"/>
  <c r="AD366" i="32"/>
  <c r="AC366" i="32"/>
  <c r="AB366" i="32"/>
  <c r="AA366" i="32"/>
  <c r="Z366" i="32"/>
  <c r="Y366" i="32"/>
  <c r="X366" i="32"/>
  <c r="W366" i="32"/>
  <c r="V366" i="32"/>
  <c r="U366" i="32"/>
  <c r="T366" i="32"/>
  <c r="S366" i="32"/>
  <c r="R366" i="32"/>
  <c r="Q366" i="32"/>
  <c r="P366" i="32"/>
  <c r="O366" i="32"/>
  <c r="N366" i="32"/>
  <c r="M366" i="32"/>
  <c r="L366" i="32"/>
  <c r="K366" i="32"/>
  <c r="J366" i="32"/>
  <c r="I366" i="32"/>
  <c r="H366" i="32"/>
  <c r="G366" i="32"/>
  <c r="CR365" i="32"/>
  <c r="CQ365" i="32"/>
  <c r="CP365" i="32"/>
  <c r="CO365" i="32"/>
  <c r="CN365" i="32"/>
  <c r="CM365" i="32"/>
  <c r="CL365" i="32"/>
  <c r="CK365" i="32"/>
  <c r="CJ365" i="32"/>
  <c r="CI365" i="32"/>
  <c r="CH365" i="32"/>
  <c r="CG365" i="32"/>
  <c r="CF365" i="32"/>
  <c r="CE365" i="32"/>
  <c r="CD365" i="32"/>
  <c r="CC365" i="32"/>
  <c r="CB365" i="32"/>
  <c r="CA365" i="32"/>
  <c r="BZ365" i="32"/>
  <c r="BY365" i="32"/>
  <c r="BX365" i="32"/>
  <c r="BW365" i="32"/>
  <c r="BV365" i="32"/>
  <c r="BU365" i="32"/>
  <c r="BT365" i="32"/>
  <c r="BS365" i="32"/>
  <c r="BR365" i="32"/>
  <c r="BQ365" i="32"/>
  <c r="BP365" i="32"/>
  <c r="BO365" i="32"/>
  <c r="BN365" i="32"/>
  <c r="BM365" i="32"/>
  <c r="BL365" i="32"/>
  <c r="BK365" i="32"/>
  <c r="BJ365" i="32"/>
  <c r="BI365" i="32"/>
  <c r="BH365" i="32"/>
  <c r="BG365" i="32"/>
  <c r="BF365" i="32"/>
  <c r="BE365" i="32"/>
  <c r="BD365" i="32"/>
  <c r="BC365" i="32"/>
  <c r="BB365" i="32"/>
  <c r="BA365" i="32"/>
  <c r="AZ365" i="32"/>
  <c r="AY365" i="32"/>
  <c r="AX365" i="32"/>
  <c r="AW365" i="32"/>
  <c r="AV365" i="32"/>
  <c r="AU365" i="32"/>
  <c r="AT365" i="32"/>
  <c r="AS365" i="32"/>
  <c r="AR365" i="32"/>
  <c r="AQ365" i="32"/>
  <c r="AP365" i="32"/>
  <c r="AO365" i="32"/>
  <c r="AN365" i="32"/>
  <c r="AM365" i="32"/>
  <c r="AL365" i="32"/>
  <c r="AK365" i="32"/>
  <c r="AJ365" i="32"/>
  <c r="AI365" i="32"/>
  <c r="AH365" i="32"/>
  <c r="AG365" i="32"/>
  <c r="AF365" i="32"/>
  <c r="AE365" i="32"/>
  <c r="AD365" i="32"/>
  <c r="AC365" i="32"/>
  <c r="AB365" i="32"/>
  <c r="AA365" i="32"/>
  <c r="Z365" i="32"/>
  <c r="Y365" i="32"/>
  <c r="X365" i="32"/>
  <c r="W365" i="32"/>
  <c r="V365" i="32"/>
  <c r="U365" i="32"/>
  <c r="T365" i="32"/>
  <c r="S365" i="32"/>
  <c r="R365" i="32"/>
  <c r="Q365" i="32"/>
  <c r="P365" i="32"/>
  <c r="O365" i="32"/>
  <c r="N365" i="32"/>
  <c r="M365" i="32"/>
  <c r="L365" i="32"/>
  <c r="K365" i="32"/>
  <c r="J365" i="32"/>
  <c r="I365" i="32"/>
  <c r="H365" i="32"/>
  <c r="G365" i="32"/>
  <c r="CR364" i="32"/>
  <c r="CQ364" i="32"/>
  <c r="CP364" i="32"/>
  <c r="CO364" i="32"/>
  <c r="CN364" i="32"/>
  <c r="CM364" i="32"/>
  <c r="CL364" i="32"/>
  <c r="CK364" i="32"/>
  <c r="CJ364" i="32"/>
  <c r="CI364" i="32"/>
  <c r="CH364" i="32"/>
  <c r="CG364" i="32"/>
  <c r="CF364" i="32"/>
  <c r="CE364" i="32"/>
  <c r="CD364" i="32"/>
  <c r="CC364" i="32"/>
  <c r="CB364" i="32"/>
  <c r="CA364" i="32"/>
  <c r="BZ364" i="32"/>
  <c r="BY364" i="32"/>
  <c r="BX364" i="32"/>
  <c r="BW364" i="32"/>
  <c r="BV364" i="32"/>
  <c r="BU364" i="32"/>
  <c r="BT364" i="32"/>
  <c r="BS364" i="32"/>
  <c r="BR364" i="32"/>
  <c r="BQ364" i="32"/>
  <c r="BP364" i="32"/>
  <c r="BO364" i="32"/>
  <c r="BN364" i="32"/>
  <c r="BM364" i="32"/>
  <c r="BL364" i="32"/>
  <c r="BK364" i="32"/>
  <c r="BJ364" i="32"/>
  <c r="BI364" i="32"/>
  <c r="BH364" i="32"/>
  <c r="BG364" i="32"/>
  <c r="BF364" i="32"/>
  <c r="BE364" i="32"/>
  <c r="BD364" i="32"/>
  <c r="BC364" i="32"/>
  <c r="BB364" i="32"/>
  <c r="BA364" i="32"/>
  <c r="AZ364" i="32"/>
  <c r="AY364" i="32"/>
  <c r="AX364" i="32"/>
  <c r="AW364" i="32"/>
  <c r="AV364" i="32"/>
  <c r="AU364" i="32"/>
  <c r="AT364" i="32"/>
  <c r="AS364" i="32"/>
  <c r="AR364" i="32"/>
  <c r="AQ364" i="32"/>
  <c r="AP364" i="32"/>
  <c r="AO364" i="32"/>
  <c r="AN364" i="32"/>
  <c r="AM364" i="32"/>
  <c r="AL364" i="32"/>
  <c r="AK364" i="32"/>
  <c r="AJ364" i="32"/>
  <c r="AI364" i="32"/>
  <c r="AH364" i="32"/>
  <c r="AG364" i="32"/>
  <c r="AF364" i="32"/>
  <c r="AE364" i="32"/>
  <c r="AD364" i="32"/>
  <c r="AC364" i="32"/>
  <c r="AB364" i="32"/>
  <c r="AA364" i="32"/>
  <c r="Z364" i="32"/>
  <c r="Y364" i="32"/>
  <c r="X364" i="32"/>
  <c r="W364" i="32"/>
  <c r="V364" i="32"/>
  <c r="U364" i="32"/>
  <c r="T364" i="32"/>
  <c r="S364" i="32"/>
  <c r="R364" i="32"/>
  <c r="Q364" i="32"/>
  <c r="P364" i="32"/>
  <c r="O364" i="32"/>
  <c r="N364" i="32"/>
  <c r="M364" i="32"/>
  <c r="L364" i="32"/>
  <c r="K364" i="32"/>
  <c r="J364" i="32"/>
  <c r="I364" i="32"/>
  <c r="H364" i="32"/>
  <c r="G364" i="32"/>
  <c r="CR363" i="32"/>
  <c r="CQ363" i="32"/>
  <c r="CP363" i="32"/>
  <c r="CO363" i="32"/>
  <c r="CN363" i="32"/>
  <c r="CM363" i="32"/>
  <c r="CL363" i="32"/>
  <c r="CK363" i="32"/>
  <c r="CJ363" i="32"/>
  <c r="CI363" i="32"/>
  <c r="CH363" i="32"/>
  <c r="CG363" i="32"/>
  <c r="CF363" i="32"/>
  <c r="CE363" i="32"/>
  <c r="CD363" i="32"/>
  <c r="CC363" i="32"/>
  <c r="CB363" i="32"/>
  <c r="CA363" i="32"/>
  <c r="BZ363" i="32"/>
  <c r="BY363" i="32"/>
  <c r="BX363" i="32"/>
  <c r="BW363" i="32"/>
  <c r="BV363" i="32"/>
  <c r="BU363" i="32"/>
  <c r="BT363" i="32"/>
  <c r="BS363" i="32"/>
  <c r="BR363" i="32"/>
  <c r="BQ363" i="32"/>
  <c r="BP363" i="32"/>
  <c r="BO363" i="32"/>
  <c r="BN363" i="32"/>
  <c r="BM363" i="32"/>
  <c r="BL363" i="32"/>
  <c r="BK363" i="32"/>
  <c r="BJ363" i="32"/>
  <c r="BI363" i="32"/>
  <c r="BH363" i="32"/>
  <c r="BG363" i="32"/>
  <c r="BF363" i="32"/>
  <c r="BE363" i="32"/>
  <c r="BD363" i="32"/>
  <c r="BC363" i="32"/>
  <c r="BB363" i="32"/>
  <c r="BA363" i="32"/>
  <c r="AZ363" i="32"/>
  <c r="AY363" i="32"/>
  <c r="AX363" i="32"/>
  <c r="AW363" i="32"/>
  <c r="AV363" i="32"/>
  <c r="AU363" i="32"/>
  <c r="AT363" i="32"/>
  <c r="AS363" i="32"/>
  <c r="AR363" i="32"/>
  <c r="AQ363" i="32"/>
  <c r="AP363" i="32"/>
  <c r="AO363" i="32"/>
  <c r="AN363" i="32"/>
  <c r="AM363" i="32"/>
  <c r="AL363" i="32"/>
  <c r="AK363" i="32"/>
  <c r="AJ363" i="32"/>
  <c r="AI363" i="32"/>
  <c r="AH363" i="32"/>
  <c r="AG363" i="32"/>
  <c r="AF363" i="32"/>
  <c r="AE363" i="32"/>
  <c r="AD363" i="32"/>
  <c r="AC363" i="32"/>
  <c r="AB363" i="32"/>
  <c r="AA363" i="32"/>
  <c r="Z363" i="32"/>
  <c r="Y363" i="32"/>
  <c r="X363" i="32"/>
  <c r="W363" i="32"/>
  <c r="V363" i="32"/>
  <c r="U363" i="32"/>
  <c r="T363" i="32"/>
  <c r="S363" i="32"/>
  <c r="R363" i="32"/>
  <c r="Q363" i="32"/>
  <c r="P363" i="32"/>
  <c r="O363" i="32"/>
  <c r="N363" i="32"/>
  <c r="M363" i="32"/>
  <c r="L363" i="32"/>
  <c r="K363" i="32"/>
  <c r="J363" i="32"/>
  <c r="I363" i="32"/>
  <c r="H363" i="32"/>
  <c r="G363" i="32"/>
  <c r="CR362" i="32"/>
  <c r="CQ362" i="32"/>
  <c r="CP362" i="32"/>
  <c r="CO362" i="32"/>
  <c r="CN362" i="32"/>
  <c r="CM362" i="32"/>
  <c r="CL362" i="32"/>
  <c r="CK362" i="32"/>
  <c r="CJ362" i="32"/>
  <c r="CI362" i="32"/>
  <c r="CH362" i="32"/>
  <c r="CG362" i="32"/>
  <c r="CF362" i="32"/>
  <c r="CE362" i="32"/>
  <c r="CD362" i="32"/>
  <c r="CC362" i="32"/>
  <c r="CB362" i="32"/>
  <c r="CA362" i="32"/>
  <c r="BZ362" i="32"/>
  <c r="BY362" i="32"/>
  <c r="BX362" i="32"/>
  <c r="BW362" i="32"/>
  <c r="BV362" i="32"/>
  <c r="BU362" i="32"/>
  <c r="BT362" i="32"/>
  <c r="BS362" i="32"/>
  <c r="BR362" i="32"/>
  <c r="BQ362" i="32"/>
  <c r="BP362" i="32"/>
  <c r="BO362" i="32"/>
  <c r="BN362" i="32"/>
  <c r="BM362" i="32"/>
  <c r="BL362" i="32"/>
  <c r="BK362" i="32"/>
  <c r="BJ362" i="32"/>
  <c r="BI362" i="32"/>
  <c r="BH362" i="32"/>
  <c r="BG362" i="32"/>
  <c r="BF362" i="32"/>
  <c r="BE362" i="32"/>
  <c r="BD362" i="32"/>
  <c r="BC362" i="32"/>
  <c r="BB362" i="32"/>
  <c r="BA362" i="32"/>
  <c r="AZ362" i="32"/>
  <c r="AY362" i="32"/>
  <c r="AX362" i="32"/>
  <c r="AW362" i="32"/>
  <c r="AV362" i="32"/>
  <c r="AU362" i="32"/>
  <c r="AT362" i="32"/>
  <c r="AS362" i="32"/>
  <c r="AR362" i="32"/>
  <c r="AQ362" i="32"/>
  <c r="AP362" i="32"/>
  <c r="AO362" i="32"/>
  <c r="AN362" i="32"/>
  <c r="AM362" i="32"/>
  <c r="AL362" i="32"/>
  <c r="AK362" i="32"/>
  <c r="AJ362" i="32"/>
  <c r="AI362" i="32"/>
  <c r="AH362" i="32"/>
  <c r="AG362" i="32"/>
  <c r="AF362" i="32"/>
  <c r="AE362" i="32"/>
  <c r="AD362" i="32"/>
  <c r="AC362" i="32"/>
  <c r="AB362" i="32"/>
  <c r="AA362" i="32"/>
  <c r="Z362" i="32"/>
  <c r="Y362" i="32"/>
  <c r="X362" i="32"/>
  <c r="W362" i="32"/>
  <c r="V362" i="32"/>
  <c r="U362" i="32"/>
  <c r="T362" i="32"/>
  <c r="S362" i="32"/>
  <c r="R362" i="32"/>
  <c r="Q362" i="32"/>
  <c r="P362" i="32"/>
  <c r="O362" i="32"/>
  <c r="N362" i="32"/>
  <c r="M362" i="32"/>
  <c r="L362" i="32"/>
  <c r="K362" i="32"/>
  <c r="J362" i="32"/>
  <c r="I362" i="32"/>
  <c r="H362" i="32"/>
  <c r="G362" i="32"/>
  <c r="CR361" i="32"/>
  <c r="CQ361" i="32"/>
  <c r="CP361" i="32"/>
  <c r="CO361" i="32"/>
  <c r="CN361" i="32"/>
  <c r="CM361" i="32"/>
  <c r="CL361" i="32"/>
  <c r="CK361" i="32"/>
  <c r="CJ361" i="32"/>
  <c r="CI361" i="32"/>
  <c r="CH361" i="32"/>
  <c r="CG361" i="32"/>
  <c r="CF361" i="32"/>
  <c r="CE361" i="32"/>
  <c r="CD361" i="32"/>
  <c r="CC361" i="32"/>
  <c r="CB361" i="32"/>
  <c r="CA361" i="32"/>
  <c r="BZ361" i="32"/>
  <c r="BY361" i="32"/>
  <c r="BX361" i="32"/>
  <c r="BW361" i="32"/>
  <c r="BV361" i="32"/>
  <c r="BU361" i="32"/>
  <c r="BT361" i="32"/>
  <c r="BS361" i="32"/>
  <c r="BR361" i="32"/>
  <c r="BQ361" i="32"/>
  <c r="BP361" i="32"/>
  <c r="BO361" i="32"/>
  <c r="BN361" i="32"/>
  <c r="BM361" i="32"/>
  <c r="BL361" i="32"/>
  <c r="BK361" i="32"/>
  <c r="BJ361" i="32"/>
  <c r="BI361" i="32"/>
  <c r="BH361" i="32"/>
  <c r="BG361" i="32"/>
  <c r="BF361" i="32"/>
  <c r="BE361" i="32"/>
  <c r="BD361" i="32"/>
  <c r="BC361" i="32"/>
  <c r="BB361" i="32"/>
  <c r="BA361" i="32"/>
  <c r="AZ361" i="32"/>
  <c r="AY361" i="32"/>
  <c r="AX361" i="32"/>
  <c r="AW361" i="32"/>
  <c r="AV361" i="32"/>
  <c r="AU361" i="32"/>
  <c r="AT361" i="32"/>
  <c r="AS361" i="32"/>
  <c r="AR361" i="32"/>
  <c r="AQ361" i="32"/>
  <c r="AP361" i="32"/>
  <c r="AO361" i="32"/>
  <c r="AN361" i="32"/>
  <c r="AM361" i="32"/>
  <c r="AL361" i="32"/>
  <c r="AK361" i="32"/>
  <c r="AJ361" i="32"/>
  <c r="AI361" i="32"/>
  <c r="AH361" i="32"/>
  <c r="AG361" i="32"/>
  <c r="AF361" i="32"/>
  <c r="AE361" i="32"/>
  <c r="AD361" i="32"/>
  <c r="AC361" i="32"/>
  <c r="AB361" i="32"/>
  <c r="AA361" i="32"/>
  <c r="Z361" i="32"/>
  <c r="Y361" i="32"/>
  <c r="X361" i="32"/>
  <c r="W361" i="32"/>
  <c r="V361" i="32"/>
  <c r="U361" i="32"/>
  <c r="T361" i="32"/>
  <c r="S361" i="32"/>
  <c r="R361" i="32"/>
  <c r="Q361" i="32"/>
  <c r="P361" i="32"/>
  <c r="O361" i="32"/>
  <c r="N361" i="32"/>
  <c r="M361" i="32"/>
  <c r="L361" i="32"/>
  <c r="K361" i="32"/>
  <c r="J361" i="32"/>
  <c r="I361" i="32"/>
  <c r="H361" i="32"/>
  <c r="G361" i="32"/>
  <c r="CR360" i="32"/>
  <c r="CQ360" i="32"/>
  <c r="CP360" i="32"/>
  <c r="CO360" i="32"/>
  <c r="CN360" i="32"/>
  <c r="CM360" i="32"/>
  <c r="CL360" i="32"/>
  <c r="CK360" i="32"/>
  <c r="CJ360" i="32"/>
  <c r="CI360" i="32"/>
  <c r="CH360" i="32"/>
  <c r="CG360" i="32"/>
  <c r="CF360" i="32"/>
  <c r="CE360" i="32"/>
  <c r="CD360" i="32"/>
  <c r="CC360" i="32"/>
  <c r="CB360" i="32"/>
  <c r="CA360" i="32"/>
  <c r="BZ360" i="32"/>
  <c r="BY360" i="32"/>
  <c r="BX360" i="32"/>
  <c r="BW360" i="32"/>
  <c r="BV360" i="32"/>
  <c r="BU360" i="32"/>
  <c r="BT360" i="32"/>
  <c r="BS360" i="32"/>
  <c r="BR360" i="32"/>
  <c r="BQ360" i="32"/>
  <c r="BP360" i="32"/>
  <c r="BO360" i="32"/>
  <c r="BN360" i="32"/>
  <c r="BM360" i="32"/>
  <c r="BL360" i="32"/>
  <c r="BK360" i="32"/>
  <c r="BJ360" i="32"/>
  <c r="BI360" i="32"/>
  <c r="BH360" i="32"/>
  <c r="BG360" i="32"/>
  <c r="BF360" i="32"/>
  <c r="BE360" i="32"/>
  <c r="BD360" i="32"/>
  <c r="BC360" i="32"/>
  <c r="BB360" i="32"/>
  <c r="BA360" i="32"/>
  <c r="AZ360" i="32"/>
  <c r="AY360" i="32"/>
  <c r="AX360" i="32"/>
  <c r="AW360" i="32"/>
  <c r="AV360" i="32"/>
  <c r="AU360" i="32"/>
  <c r="AT360" i="32"/>
  <c r="AS360" i="32"/>
  <c r="AR360" i="32"/>
  <c r="AQ360" i="32"/>
  <c r="AP360" i="32"/>
  <c r="AO360" i="32"/>
  <c r="AN360" i="32"/>
  <c r="AM360" i="32"/>
  <c r="AL360" i="32"/>
  <c r="AK360" i="32"/>
  <c r="AJ360" i="32"/>
  <c r="AI360" i="32"/>
  <c r="AH360" i="32"/>
  <c r="AG360" i="32"/>
  <c r="AF360" i="32"/>
  <c r="AE360" i="32"/>
  <c r="AD360" i="32"/>
  <c r="AC360" i="32"/>
  <c r="AB360" i="32"/>
  <c r="AA360" i="32"/>
  <c r="Z360" i="32"/>
  <c r="Y360" i="32"/>
  <c r="X360" i="32"/>
  <c r="W360" i="32"/>
  <c r="V360" i="32"/>
  <c r="U360" i="32"/>
  <c r="T360" i="32"/>
  <c r="S360" i="32"/>
  <c r="R360" i="32"/>
  <c r="Q360" i="32"/>
  <c r="P360" i="32"/>
  <c r="O360" i="32"/>
  <c r="N360" i="32"/>
  <c r="M360" i="32"/>
  <c r="L360" i="32"/>
  <c r="K360" i="32"/>
  <c r="J360" i="32"/>
  <c r="I360" i="32"/>
  <c r="H360" i="32"/>
  <c r="G360" i="32"/>
  <c r="CR359" i="32"/>
  <c r="CQ359" i="32"/>
  <c r="CP359" i="32"/>
  <c r="CO359" i="32"/>
  <c r="CN359" i="32"/>
  <c r="CM359" i="32"/>
  <c r="CL359" i="32"/>
  <c r="CK359" i="32"/>
  <c r="CJ359" i="32"/>
  <c r="CI359" i="32"/>
  <c r="CH359" i="32"/>
  <c r="CG359" i="32"/>
  <c r="CF359" i="32"/>
  <c r="CE359" i="32"/>
  <c r="CD359" i="32"/>
  <c r="CC359" i="32"/>
  <c r="CB359" i="32"/>
  <c r="CA359" i="32"/>
  <c r="BZ359" i="32"/>
  <c r="BY359" i="32"/>
  <c r="BX359" i="32"/>
  <c r="BW359" i="32"/>
  <c r="BV359" i="32"/>
  <c r="BU359" i="32"/>
  <c r="BT359" i="32"/>
  <c r="BS359" i="32"/>
  <c r="BR359" i="32"/>
  <c r="BQ359" i="32"/>
  <c r="BP359" i="32"/>
  <c r="BO359" i="32"/>
  <c r="BN359" i="32"/>
  <c r="BM359" i="32"/>
  <c r="BL359" i="32"/>
  <c r="BK359" i="32"/>
  <c r="BJ359" i="32"/>
  <c r="BI359" i="32"/>
  <c r="BH359" i="32"/>
  <c r="BG359" i="32"/>
  <c r="BF359" i="32"/>
  <c r="BE359" i="32"/>
  <c r="BD359" i="32"/>
  <c r="BC359" i="32"/>
  <c r="BB359" i="32"/>
  <c r="BA359" i="32"/>
  <c r="AZ359" i="32"/>
  <c r="AY359" i="32"/>
  <c r="AX359" i="32"/>
  <c r="AW359" i="32"/>
  <c r="AV359" i="32"/>
  <c r="AU359" i="32"/>
  <c r="AT359" i="32"/>
  <c r="AS359" i="32"/>
  <c r="AR359" i="32"/>
  <c r="AQ359" i="32"/>
  <c r="AP359" i="32"/>
  <c r="AO359" i="32"/>
  <c r="AN359" i="32"/>
  <c r="AM359" i="32"/>
  <c r="AL359" i="32"/>
  <c r="AK359" i="32"/>
  <c r="AJ359" i="32"/>
  <c r="AI359" i="32"/>
  <c r="AH359" i="32"/>
  <c r="AG359" i="32"/>
  <c r="AF359" i="32"/>
  <c r="AE359" i="32"/>
  <c r="AD359" i="32"/>
  <c r="AC359" i="32"/>
  <c r="AB359" i="32"/>
  <c r="AA359" i="32"/>
  <c r="Z359" i="32"/>
  <c r="Y359" i="32"/>
  <c r="X359" i="32"/>
  <c r="W359" i="32"/>
  <c r="V359" i="32"/>
  <c r="U359" i="32"/>
  <c r="T359" i="32"/>
  <c r="S359" i="32"/>
  <c r="R359" i="32"/>
  <c r="Q359" i="32"/>
  <c r="P359" i="32"/>
  <c r="O359" i="32"/>
  <c r="N359" i="32"/>
  <c r="M359" i="32"/>
  <c r="L359" i="32"/>
  <c r="K359" i="32"/>
  <c r="J359" i="32"/>
  <c r="I359" i="32"/>
  <c r="H359" i="32"/>
  <c r="G359" i="32"/>
  <c r="CR358" i="32"/>
  <c r="CQ358" i="32"/>
  <c r="CP358" i="32"/>
  <c r="CO358" i="32"/>
  <c r="CN358" i="32"/>
  <c r="CM358" i="32"/>
  <c r="CL358" i="32"/>
  <c r="CK358" i="32"/>
  <c r="CJ358" i="32"/>
  <c r="CI358" i="32"/>
  <c r="CH358" i="32"/>
  <c r="CG358" i="32"/>
  <c r="CF358" i="32"/>
  <c r="CE358" i="32"/>
  <c r="CD358" i="32"/>
  <c r="CC358" i="32"/>
  <c r="CB358" i="32"/>
  <c r="CA358" i="32"/>
  <c r="BZ358" i="32"/>
  <c r="BY358" i="32"/>
  <c r="BX358" i="32"/>
  <c r="BW358" i="32"/>
  <c r="BV358" i="32"/>
  <c r="BU358" i="32"/>
  <c r="BT358" i="32"/>
  <c r="BS358" i="32"/>
  <c r="BR358" i="32"/>
  <c r="BQ358" i="32"/>
  <c r="BP358" i="32"/>
  <c r="BO358" i="32"/>
  <c r="BN358" i="32"/>
  <c r="BM358" i="32"/>
  <c r="BL358" i="32"/>
  <c r="BK358" i="32"/>
  <c r="BJ358" i="32"/>
  <c r="BI358" i="32"/>
  <c r="BH358" i="32"/>
  <c r="BG358" i="32"/>
  <c r="BF358" i="32"/>
  <c r="BE358" i="32"/>
  <c r="BD358" i="32"/>
  <c r="BC358" i="32"/>
  <c r="BB358" i="32"/>
  <c r="BA358" i="32"/>
  <c r="AZ358" i="32"/>
  <c r="AY358" i="32"/>
  <c r="AX358" i="32"/>
  <c r="AW358" i="32"/>
  <c r="AV358" i="32"/>
  <c r="AU358" i="32"/>
  <c r="AT358" i="32"/>
  <c r="AS358" i="32"/>
  <c r="AR358" i="32"/>
  <c r="AQ358" i="32"/>
  <c r="AP358" i="32"/>
  <c r="AO358" i="32"/>
  <c r="AN358" i="32"/>
  <c r="AM358" i="32"/>
  <c r="AL358" i="32"/>
  <c r="AK358" i="32"/>
  <c r="AJ358" i="32"/>
  <c r="AI358" i="32"/>
  <c r="AH358" i="32"/>
  <c r="AG358" i="32"/>
  <c r="AF358" i="32"/>
  <c r="AE358" i="32"/>
  <c r="AD358" i="32"/>
  <c r="AC358" i="32"/>
  <c r="AB358" i="32"/>
  <c r="AA358" i="32"/>
  <c r="Z358" i="32"/>
  <c r="Y358" i="32"/>
  <c r="X358" i="32"/>
  <c r="W358" i="32"/>
  <c r="V358" i="32"/>
  <c r="U358" i="32"/>
  <c r="T358" i="32"/>
  <c r="S358" i="32"/>
  <c r="R358" i="32"/>
  <c r="Q358" i="32"/>
  <c r="P358" i="32"/>
  <c r="O358" i="32"/>
  <c r="N358" i="32"/>
  <c r="M358" i="32"/>
  <c r="L358" i="32"/>
  <c r="K358" i="32"/>
  <c r="J358" i="32"/>
  <c r="I358" i="32"/>
  <c r="H358" i="32"/>
  <c r="G358" i="32"/>
  <c r="CR357" i="32"/>
  <c r="CQ357" i="32"/>
  <c r="CP357" i="32"/>
  <c r="CO357" i="32"/>
  <c r="CN357" i="32"/>
  <c r="CM357" i="32"/>
  <c r="CL357" i="32"/>
  <c r="CK357" i="32"/>
  <c r="CJ357" i="32"/>
  <c r="CI357" i="32"/>
  <c r="CH357" i="32"/>
  <c r="CG357" i="32"/>
  <c r="CF357" i="32"/>
  <c r="CE357" i="32"/>
  <c r="CD357" i="32"/>
  <c r="CC357" i="32"/>
  <c r="CB357" i="32"/>
  <c r="CA357" i="32"/>
  <c r="BZ357" i="32"/>
  <c r="BY357" i="32"/>
  <c r="BX357" i="32"/>
  <c r="BW357" i="32"/>
  <c r="BV357" i="32"/>
  <c r="BU357" i="32"/>
  <c r="BT357" i="32"/>
  <c r="BS357" i="32"/>
  <c r="BR357" i="32"/>
  <c r="BQ357" i="32"/>
  <c r="BP357" i="32"/>
  <c r="BO357" i="32"/>
  <c r="BN357" i="32"/>
  <c r="BM357" i="32"/>
  <c r="BL357" i="32"/>
  <c r="BK357" i="32"/>
  <c r="BJ357" i="32"/>
  <c r="BI357" i="32"/>
  <c r="BH357" i="32"/>
  <c r="BG357" i="32"/>
  <c r="BF357" i="32"/>
  <c r="BE357" i="32"/>
  <c r="BD357" i="32"/>
  <c r="BC357" i="32"/>
  <c r="BB357" i="32"/>
  <c r="BA357" i="32"/>
  <c r="AZ357" i="32"/>
  <c r="AY357" i="32"/>
  <c r="AX357" i="32"/>
  <c r="AW357" i="32"/>
  <c r="AV357" i="32"/>
  <c r="AU357" i="32"/>
  <c r="AT357" i="32"/>
  <c r="AS357" i="32"/>
  <c r="AR357" i="32"/>
  <c r="AQ357" i="32"/>
  <c r="AP357" i="32"/>
  <c r="AO357" i="32"/>
  <c r="AN357" i="32"/>
  <c r="AM357" i="32"/>
  <c r="AL357" i="32"/>
  <c r="AK357" i="32"/>
  <c r="AJ357" i="32"/>
  <c r="AI357" i="32"/>
  <c r="AH357" i="32"/>
  <c r="AG357" i="32"/>
  <c r="AF357" i="32"/>
  <c r="AE357" i="32"/>
  <c r="AD357" i="32"/>
  <c r="AC357" i="32"/>
  <c r="AB357" i="32"/>
  <c r="AA357" i="32"/>
  <c r="Z357" i="32"/>
  <c r="Y357" i="32"/>
  <c r="X357" i="32"/>
  <c r="W357" i="32"/>
  <c r="V357" i="32"/>
  <c r="U357" i="32"/>
  <c r="T357" i="32"/>
  <c r="S357" i="32"/>
  <c r="R357" i="32"/>
  <c r="Q357" i="32"/>
  <c r="P357" i="32"/>
  <c r="O357" i="32"/>
  <c r="N357" i="32"/>
  <c r="M357" i="32"/>
  <c r="L357" i="32"/>
  <c r="K357" i="32"/>
  <c r="J357" i="32"/>
  <c r="I357" i="32"/>
  <c r="H357" i="32"/>
  <c r="G357" i="32"/>
  <c r="CR356" i="32"/>
  <c r="CQ356" i="32"/>
  <c r="CP356" i="32"/>
  <c r="CO356" i="32"/>
  <c r="CN356" i="32"/>
  <c r="CM356" i="32"/>
  <c r="CL356" i="32"/>
  <c r="CK356" i="32"/>
  <c r="CJ356" i="32"/>
  <c r="CI356" i="32"/>
  <c r="CH356" i="32"/>
  <c r="CG356" i="32"/>
  <c r="CF356" i="32"/>
  <c r="CE356" i="32"/>
  <c r="CD356" i="32"/>
  <c r="CC356" i="32"/>
  <c r="CB356" i="32"/>
  <c r="CA356" i="32"/>
  <c r="BZ356" i="32"/>
  <c r="BY356" i="32"/>
  <c r="BX356" i="32"/>
  <c r="BW356" i="32"/>
  <c r="BV356" i="32"/>
  <c r="BU356" i="32"/>
  <c r="BT356" i="32"/>
  <c r="BS356" i="32"/>
  <c r="BR356" i="32"/>
  <c r="BQ356" i="32"/>
  <c r="BP356" i="32"/>
  <c r="BO356" i="32"/>
  <c r="BN356" i="32"/>
  <c r="BM356" i="32"/>
  <c r="BL356" i="32"/>
  <c r="BK356" i="32"/>
  <c r="BJ356" i="32"/>
  <c r="BI356" i="32"/>
  <c r="BH356" i="32"/>
  <c r="BG356" i="32"/>
  <c r="BF356" i="32"/>
  <c r="BE356" i="32"/>
  <c r="BD356" i="32"/>
  <c r="BC356" i="32"/>
  <c r="BB356" i="32"/>
  <c r="BA356" i="32"/>
  <c r="AZ356" i="32"/>
  <c r="AY356" i="32"/>
  <c r="AX356" i="32"/>
  <c r="AW356" i="32"/>
  <c r="AV356" i="32"/>
  <c r="AU356" i="32"/>
  <c r="AT356" i="32"/>
  <c r="AS356" i="32"/>
  <c r="AR356" i="32"/>
  <c r="AQ356" i="32"/>
  <c r="AP356" i="32"/>
  <c r="AO356" i="32"/>
  <c r="AN356" i="32"/>
  <c r="AM356" i="32"/>
  <c r="AL356" i="32"/>
  <c r="AK356" i="32"/>
  <c r="AJ356" i="32"/>
  <c r="AI356" i="32"/>
  <c r="AH356" i="32"/>
  <c r="AG356" i="32"/>
  <c r="AF356" i="32"/>
  <c r="AE356" i="32"/>
  <c r="AD356" i="32"/>
  <c r="AC356" i="32"/>
  <c r="AB356" i="32"/>
  <c r="AA356" i="32"/>
  <c r="Z356" i="32"/>
  <c r="Y356" i="32"/>
  <c r="X356" i="32"/>
  <c r="W356" i="32"/>
  <c r="V356" i="32"/>
  <c r="U356" i="32"/>
  <c r="T356" i="32"/>
  <c r="S356" i="32"/>
  <c r="R356" i="32"/>
  <c r="Q356" i="32"/>
  <c r="P356" i="32"/>
  <c r="O356" i="32"/>
  <c r="N356" i="32"/>
  <c r="M356" i="32"/>
  <c r="L356" i="32"/>
  <c r="K356" i="32"/>
  <c r="J356" i="32"/>
  <c r="I356" i="32"/>
  <c r="H356" i="32"/>
  <c r="G356" i="32"/>
  <c r="CR355" i="32"/>
  <c r="CQ355" i="32"/>
  <c r="CP355" i="32"/>
  <c r="CO355" i="32"/>
  <c r="CN355" i="32"/>
  <c r="CM355" i="32"/>
  <c r="CL355" i="32"/>
  <c r="CK355" i="32"/>
  <c r="CJ355" i="32"/>
  <c r="CI355" i="32"/>
  <c r="CH355" i="32"/>
  <c r="CG355" i="32"/>
  <c r="CF355" i="32"/>
  <c r="CE355" i="32"/>
  <c r="CD355" i="32"/>
  <c r="CC355" i="32"/>
  <c r="CB355" i="32"/>
  <c r="CA355" i="32"/>
  <c r="BZ355" i="32"/>
  <c r="BY355" i="32"/>
  <c r="BX355" i="32"/>
  <c r="BW355" i="32"/>
  <c r="BV355" i="32"/>
  <c r="BU355" i="32"/>
  <c r="BT355" i="32"/>
  <c r="BS355" i="32"/>
  <c r="BR355" i="32"/>
  <c r="BQ355" i="32"/>
  <c r="BP355" i="32"/>
  <c r="BO355" i="32"/>
  <c r="BN355" i="32"/>
  <c r="BM355" i="32"/>
  <c r="BL355" i="32"/>
  <c r="BK355" i="32"/>
  <c r="BJ355" i="32"/>
  <c r="BI355" i="32"/>
  <c r="BH355" i="32"/>
  <c r="BG355" i="32"/>
  <c r="BF355" i="32"/>
  <c r="BE355" i="32"/>
  <c r="BD355" i="32"/>
  <c r="BC355" i="32"/>
  <c r="BB355" i="32"/>
  <c r="BA355" i="32"/>
  <c r="AZ355" i="32"/>
  <c r="AY355" i="32"/>
  <c r="AX355" i="32"/>
  <c r="AW355" i="32"/>
  <c r="AV355" i="32"/>
  <c r="AU355" i="32"/>
  <c r="AT355" i="32"/>
  <c r="AS355" i="32"/>
  <c r="AR355" i="32"/>
  <c r="AQ355" i="32"/>
  <c r="AP355" i="32"/>
  <c r="AO355" i="32"/>
  <c r="AN355" i="32"/>
  <c r="AM355" i="32"/>
  <c r="AL355" i="32"/>
  <c r="AK355" i="32"/>
  <c r="AJ355" i="32"/>
  <c r="AI355" i="32"/>
  <c r="AH355" i="32"/>
  <c r="AG355" i="32"/>
  <c r="AF355" i="32"/>
  <c r="AE355" i="32"/>
  <c r="AD355" i="32"/>
  <c r="AC355" i="32"/>
  <c r="AB355" i="32"/>
  <c r="AA355" i="32"/>
  <c r="Z355" i="32"/>
  <c r="Y355" i="32"/>
  <c r="X355" i="32"/>
  <c r="W355" i="32"/>
  <c r="V355" i="32"/>
  <c r="U355" i="32"/>
  <c r="T355" i="32"/>
  <c r="S355" i="32"/>
  <c r="R355" i="32"/>
  <c r="Q355" i="32"/>
  <c r="P355" i="32"/>
  <c r="O355" i="32"/>
  <c r="N355" i="32"/>
  <c r="M355" i="32"/>
  <c r="L355" i="32"/>
  <c r="K355" i="32"/>
  <c r="J355" i="32"/>
  <c r="I355" i="32"/>
  <c r="H355" i="32"/>
  <c r="G355" i="32"/>
  <c r="CR354" i="32"/>
  <c r="CQ354" i="32"/>
  <c r="CP354" i="32"/>
  <c r="CO354" i="32"/>
  <c r="CN354" i="32"/>
  <c r="CM354" i="32"/>
  <c r="CL354" i="32"/>
  <c r="CK354" i="32"/>
  <c r="CJ354" i="32"/>
  <c r="CI354" i="32"/>
  <c r="CH354" i="32"/>
  <c r="CG354" i="32"/>
  <c r="CF354" i="32"/>
  <c r="CE354" i="32"/>
  <c r="CD354" i="32"/>
  <c r="CC354" i="32"/>
  <c r="CB354" i="32"/>
  <c r="CA354" i="32"/>
  <c r="BZ354" i="32"/>
  <c r="BY354" i="32"/>
  <c r="BX354" i="32"/>
  <c r="BW354" i="32"/>
  <c r="BV354" i="32"/>
  <c r="BU354" i="32"/>
  <c r="BT354" i="32"/>
  <c r="BS354" i="32"/>
  <c r="BR354" i="32"/>
  <c r="BQ354" i="32"/>
  <c r="BP354" i="32"/>
  <c r="BO354" i="32"/>
  <c r="BN354" i="32"/>
  <c r="BM354" i="32"/>
  <c r="BL354" i="32"/>
  <c r="BK354" i="32"/>
  <c r="BJ354" i="32"/>
  <c r="BI354" i="32"/>
  <c r="BH354" i="32"/>
  <c r="BG354" i="32"/>
  <c r="BF354" i="32"/>
  <c r="BE354" i="32"/>
  <c r="BD354" i="32"/>
  <c r="BC354" i="32"/>
  <c r="BB354" i="32"/>
  <c r="BA354" i="32"/>
  <c r="AZ354" i="32"/>
  <c r="AY354" i="32"/>
  <c r="AX354" i="32"/>
  <c r="AW354" i="32"/>
  <c r="AV354" i="32"/>
  <c r="AU354" i="32"/>
  <c r="AT354" i="32"/>
  <c r="AS354" i="32"/>
  <c r="AR354" i="32"/>
  <c r="AQ354" i="32"/>
  <c r="AP354" i="32"/>
  <c r="AO354" i="32"/>
  <c r="AN354" i="32"/>
  <c r="AM354" i="32"/>
  <c r="AL354" i="32"/>
  <c r="AK354" i="32"/>
  <c r="AJ354" i="32"/>
  <c r="AI354" i="32"/>
  <c r="AH354" i="32"/>
  <c r="AG354" i="32"/>
  <c r="AF354" i="32"/>
  <c r="AE354" i="32"/>
  <c r="AD354" i="32"/>
  <c r="AC354" i="32"/>
  <c r="AB354" i="32"/>
  <c r="AA354" i="32"/>
  <c r="Z354" i="32"/>
  <c r="Y354" i="32"/>
  <c r="X354" i="32"/>
  <c r="W354" i="32"/>
  <c r="V354" i="32"/>
  <c r="U354" i="32"/>
  <c r="T354" i="32"/>
  <c r="S354" i="32"/>
  <c r="R354" i="32"/>
  <c r="Q354" i="32"/>
  <c r="P354" i="32"/>
  <c r="O354" i="32"/>
  <c r="N354" i="32"/>
  <c r="M354" i="32"/>
  <c r="L354" i="32"/>
  <c r="K354" i="32"/>
  <c r="J354" i="32"/>
  <c r="I354" i="32"/>
  <c r="H354" i="32"/>
  <c r="G354" i="32"/>
  <c r="CR353" i="32"/>
  <c r="CQ353" i="32"/>
  <c r="CP353" i="32"/>
  <c r="CO353" i="32"/>
  <c r="CN353" i="32"/>
  <c r="CM353" i="32"/>
  <c r="CL353" i="32"/>
  <c r="CK353" i="32"/>
  <c r="CJ353" i="32"/>
  <c r="CI353" i="32"/>
  <c r="CH353" i="32"/>
  <c r="CG353" i="32"/>
  <c r="CF353" i="32"/>
  <c r="CE353" i="32"/>
  <c r="CD353" i="32"/>
  <c r="CC353" i="32"/>
  <c r="CB353" i="32"/>
  <c r="CA353" i="32"/>
  <c r="BZ353" i="32"/>
  <c r="BY353" i="32"/>
  <c r="BX353" i="32"/>
  <c r="BW353" i="32"/>
  <c r="BV353" i="32"/>
  <c r="BU353" i="32"/>
  <c r="BT353" i="32"/>
  <c r="BS353" i="32"/>
  <c r="BR353" i="32"/>
  <c r="BQ353" i="32"/>
  <c r="BP353" i="32"/>
  <c r="BO353" i="32"/>
  <c r="BN353" i="32"/>
  <c r="BM353" i="32"/>
  <c r="BL353" i="32"/>
  <c r="BK353" i="32"/>
  <c r="BJ353" i="32"/>
  <c r="BI353" i="32"/>
  <c r="BH353" i="32"/>
  <c r="BG353" i="32"/>
  <c r="BF353" i="32"/>
  <c r="BE353" i="32"/>
  <c r="BD353" i="32"/>
  <c r="BC353" i="32"/>
  <c r="BB353" i="32"/>
  <c r="BA353" i="32"/>
  <c r="AZ353" i="32"/>
  <c r="AY353" i="32"/>
  <c r="AX353" i="32"/>
  <c r="AW353" i="32"/>
  <c r="AV353" i="32"/>
  <c r="AU353" i="32"/>
  <c r="AT353" i="32"/>
  <c r="AS353" i="32"/>
  <c r="AR353" i="32"/>
  <c r="AQ353" i="32"/>
  <c r="AP353" i="32"/>
  <c r="AO353" i="32"/>
  <c r="AN353" i="32"/>
  <c r="AM353" i="32"/>
  <c r="AL353" i="32"/>
  <c r="AK353" i="32"/>
  <c r="AJ353" i="32"/>
  <c r="AI353" i="32"/>
  <c r="AH353" i="32"/>
  <c r="AG353" i="32"/>
  <c r="AF353" i="32"/>
  <c r="AE353" i="32"/>
  <c r="AD353" i="32"/>
  <c r="AC353" i="32"/>
  <c r="AB353" i="32"/>
  <c r="AA353" i="32"/>
  <c r="Z353" i="32"/>
  <c r="Y353" i="32"/>
  <c r="X353" i="32"/>
  <c r="W353" i="32"/>
  <c r="V353" i="32"/>
  <c r="U353" i="32"/>
  <c r="T353" i="32"/>
  <c r="S353" i="32"/>
  <c r="R353" i="32"/>
  <c r="Q353" i="32"/>
  <c r="P353" i="32"/>
  <c r="O353" i="32"/>
  <c r="N353" i="32"/>
  <c r="M353" i="32"/>
  <c r="L353" i="32"/>
  <c r="K353" i="32"/>
  <c r="J353" i="32"/>
  <c r="I353" i="32"/>
  <c r="H353" i="32"/>
  <c r="G353" i="32"/>
  <c r="CR352" i="32"/>
  <c r="CQ352" i="32"/>
  <c r="CP352" i="32"/>
  <c r="CO352" i="32"/>
  <c r="CN352" i="32"/>
  <c r="CM352" i="32"/>
  <c r="CL352" i="32"/>
  <c r="CK352" i="32"/>
  <c r="CJ352" i="32"/>
  <c r="CI352" i="32"/>
  <c r="CH352" i="32"/>
  <c r="CG352" i="32"/>
  <c r="CF352" i="32"/>
  <c r="CE352" i="32"/>
  <c r="CD352" i="32"/>
  <c r="CC352" i="32"/>
  <c r="CB352" i="32"/>
  <c r="CA352" i="32"/>
  <c r="BZ352" i="32"/>
  <c r="BY352" i="32"/>
  <c r="BX352" i="32"/>
  <c r="BW352" i="32"/>
  <c r="BV352" i="32"/>
  <c r="BU352" i="32"/>
  <c r="BT352" i="32"/>
  <c r="BS352" i="32"/>
  <c r="BR352" i="32"/>
  <c r="BQ352" i="32"/>
  <c r="BP352" i="32"/>
  <c r="BO352" i="32"/>
  <c r="BN352" i="32"/>
  <c r="BM352" i="32"/>
  <c r="BL352" i="32"/>
  <c r="BK352" i="32"/>
  <c r="BJ352" i="32"/>
  <c r="BI352" i="32"/>
  <c r="BH352" i="32"/>
  <c r="BG352" i="32"/>
  <c r="BF352" i="32"/>
  <c r="BE352" i="32"/>
  <c r="BD352" i="32"/>
  <c r="BC352" i="32"/>
  <c r="BB352" i="32"/>
  <c r="BA352" i="32"/>
  <c r="AZ352" i="32"/>
  <c r="AY352" i="32"/>
  <c r="AX352" i="32"/>
  <c r="AW352" i="32"/>
  <c r="AV352" i="32"/>
  <c r="AU352" i="32"/>
  <c r="AT352" i="32"/>
  <c r="AS352" i="32"/>
  <c r="AR352" i="32"/>
  <c r="AQ352" i="32"/>
  <c r="AP352" i="32"/>
  <c r="AO352" i="32"/>
  <c r="AN352" i="32"/>
  <c r="AM352" i="32"/>
  <c r="AL352" i="32"/>
  <c r="AK352" i="32"/>
  <c r="AJ352" i="32"/>
  <c r="AI352" i="32"/>
  <c r="AH352" i="32"/>
  <c r="AG352" i="32"/>
  <c r="AF352" i="32"/>
  <c r="AE352" i="32"/>
  <c r="AD352" i="32"/>
  <c r="AC352" i="32"/>
  <c r="AB352" i="32"/>
  <c r="AA352" i="32"/>
  <c r="Z352" i="32"/>
  <c r="Y352" i="32"/>
  <c r="X352" i="32"/>
  <c r="W352" i="32"/>
  <c r="V352" i="32"/>
  <c r="U352" i="32"/>
  <c r="T352" i="32"/>
  <c r="S352" i="32"/>
  <c r="R352" i="32"/>
  <c r="Q352" i="32"/>
  <c r="P352" i="32"/>
  <c r="O352" i="32"/>
  <c r="N352" i="32"/>
  <c r="M352" i="32"/>
  <c r="L352" i="32"/>
  <c r="K352" i="32"/>
  <c r="J352" i="32"/>
  <c r="I352" i="32"/>
  <c r="H352" i="32"/>
  <c r="G352" i="32"/>
  <c r="CR351" i="32"/>
  <c r="CQ351" i="32"/>
  <c r="CP351" i="32"/>
  <c r="CO351" i="32"/>
  <c r="CN351" i="32"/>
  <c r="CM351" i="32"/>
  <c r="CL351" i="32"/>
  <c r="CK351" i="32"/>
  <c r="CJ351" i="32"/>
  <c r="CI351" i="32"/>
  <c r="CH351" i="32"/>
  <c r="CG351" i="32"/>
  <c r="CF351" i="32"/>
  <c r="CE351" i="32"/>
  <c r="CD351" i="32"/>
  <c r="CC351" i="32"/>
  <c r="CB351" i="32"/>
  <c r="CA351" i="32"/>
  <c r="BZ351" i="32"/>
  <c r="BY351" i="32"/>
  <c r="BX351" i="32"/>
  <c r="BW351" i="32"/>
  <c r="BV351" i="32"/>
  <c r="BU351" i="32"/>
  <c r="BT351" i="32"/>
  <c r="BS351" i="32"/>
  <c r="BR351" i="32"/>
  <c r="BQ351" i="32"/>
  <c r="BP351" i="32"/>
  <c r="BO351" i="32"/>
  <c r="BN351" i="32"/>
  <c r="BM351" i="32"/>
  <c r="BL351" i="32"/>
  <c r="BK351" i="32"/>
  <c r="BJ351" i="32"/>
  <c r="BI351" i="32"/>
  <c r="BH351" i="32"/>
  <c r="BG351" i="32"/>
  <c r="BF351" i="32"/>
  <c r="BE351" i="32"/>
  <c r="BD351" i="32"/>
  <c r="BC351" i="32"/>
  <c r="BB351" i="32"/>
  <c r="BA351" i="32"/>
  <c r="AZ351" i="32"/>
  <c r="AY351" i="32"/>
  <c r="AX351" i="32"/>
  <c r="AW351" i="32"/>
  <c r="AV351" i="32"/>
  <c r="AU351" i="32"/>
  <c r="AT351" i="32"/>
  <c r="AS351" i="32"/>
  <c r="AR351" i="32"/>
  <c r="AQ351" i="32"/>
  <c r="AP351" i="32"/>
  <c r="AO351" i="32"/>
  <c r="AN351" i="32"/>
  <c r="AM351" i="32"/>
  <c r="AL351" i="32"/>
  <c r="AK351" i="32"/>
  <c r="AJ351" i="32"/>
  <c r="AI351" i="32"/>
  <c r="AH351" i="32"/>
  <c r="AG351" i="32"/>
  <c r="AF351" i="32"/>
  <c r="AE351" i="32"/>
  <c r="AD351" i="32"/>
  <c r="AC351" i="32"/>
  <c r="AB351" i="32"/>
  <c r="AA351" i="32"/>
  <c r="Z351" i="32"/>
  <c r="Y351" i="32"/>
  <c r="X351" i="32"/>
  <c r="W351" i="32"/>
  <c r="V351" i="32"/>
  <c r="U351" i="32"/>
  <c r="T351" i="32"/>
  <c r="S351" i="32"/>
  <c r="R351" i="32"/>
  <c r="Q351" i="32"/>
  <c r="P351" i="32"/>
  <c r="O351" i="32"/>
  <c r="N351" i="32"/>
  <c r="M351" i="32"/>
  <c r="L351" i="32"/>
  <c r="K351" i="32"/>
  <c r="J351" i="32"/>
  <c r="I351" i="32"/>
  <c r="H351" i="32"/>
  <c r="G351" i="32"/>
  <c r="CR350" i="32"/>
  <c r="CQ350" i="32"/>
  <c r="CP350" i="32"/>
  <c r="CO350" i="32"/>
  <c r="CN350" i="32"/>
  <c r="CM350" i="32"/>
  <c r="CL350" i="32"/>
  <c r="CK350" i="32"/>
  <c r="CJ350" i="32"/>
  <c r="CI350" i="32"/>
  <c r="CH350" i="32"/>
  <c r="CG350" i="32"/>
  <c r="CF350" i="32"/>
  <c r="CE350" i="32"/>
  <c r="CD350" i="32"/>
  <c r="CC350" i="32"/>
  <c r="CB350" i="32"/>
  <c r="CA350" i="32"/>
  <c r="BZ350" i="32"/>
  <c r="BY350" i="32"/>
  <c r="BX350" i="32"/>
  <c r="BW350" i="32"/>
  <c r="BV350" i="32"/>
  <c r="BU350" i="32"/>
  <c r="BT350" i="32"/>
  <c r="BS350" i="32"/>
  <c r="BR350" i="32"/>
  <c r="BQ350" i="32"/>
  <c r="BP350" i="32"/>
  <c r="BO350" i="32"/>
  <c r="BN350" i="32"/>
  <c r="BM350" i="32"/>
  <c r="BL350" i="32"/>
  <c r="BK350" i="32"/>
  <c r="BJ350" i="32"/>
  <c r="BI350" i="32"/>
  <c r="BH350" i="32"/>
  <c r="BG350" i="32"/>
  <c r="BF350" i="32"/>
  <c r="BE350" i="32"/>
  <c r="BD350" i="32"/>
  <c r="BC350" i="32"/>
  <c r="BB350" i="32"/>
  <c r="BA350" i="32"/>
  <c r="AZ350" i="32"/>
  <c r="AY350" i="32"/>
  <c r="AX350" i="32"/>
  <c r="AW350" i="32"/>
  <c r="AV350" i="32"/>
  <c r="AU350" i="32"/>
  <c r="AT350" i="32"/>
  <c r="AS350" i="32"/>
  <c r="AR350" i="32"/>
  <c r="AQ350" i="32"/>
  <c r="AP350" i="32"/>
  <c r="AO350" i="32"/>
  <c r="AN350" i="32"/>
  <c r="AM350" i="32"/>
  <c r="AL350" i="32"/>
  <c r="AK350" i="32"/>
  <c r="AJ350" i="32"/>
  <c r="AI350" i="32"/>
  <c r="AH350" i="32"/>
  <c r="AG350" i="32"/>
  <c r="AF350" i="32"/>
  <c r="AE350" i="32"/>
  <c r="AD350" i="32"/>
  <c r="AC350" i="32"/>
  <c r="AB350" i="32"/>
  <c r="AA350" i="32"/>
  <c r="Z350" i="32"/>
  <c r="Y350" i="32"/>
  <c r="X350" i="32"/>
  <c r="W350" i="32"/>
  <c r="V350" i="32"/>
  <c r="U350" i="32"/>
  <c r="T350" i="32"/>
  <c r="S350" i="32"/>
  <c r="R350" i="32"/>
  <c r="Q350" i="32"/>
  <c r="P350" i="32"/>
  <c r="O350" i="32"/>
  <c r="N350" i="32"/>
  <c r="M350" i="32"/>
  <c r="L350" i="32"/>
  <c r="K350" i="32"/>
  <c r="J350" i="32"/>
  <c r="I350" i="32"/>
  <c r="H350" i="32"/>
  <c r="G350" i="32"/>
  <c r="CR349" i="32"/>
  <c r="CQ349" i="32"/>
  <c r="CP349" i="32"/>
  <c r="CO349" i="32"/>
  <c r="CN349" i="32"/>
  <c r="CM349" i="32"/>
  <c r="CL349" i="32"/>
  <c r="CK349" i="32"/>
  <c r="CJ349" i="32"/>
  <c r="CI349" i="32"/>
  <c r="CH349" i="32"/>
  <c r="CG349" i="32"/>
  <c r="CF349" i="32"/>
  <c r="CE349" i="32"/>
  <c r="CD349" i="32"/>
  <c r="CC349" i="32"/>
  <c r="CB349" i="32"/>
  <c r="CA349" i="32"/>
  <c r="BZ349" i="32"/>
  <c r="BY349" i="32"/>
  <c r="BX349" i="32"/>
  <c r="BW349" i="32"/>
  <c r="BV349" i="32"/>
  <c r="BU349" i="32"/>
  <c r="BT349" i="32"/>
  <c r="BS349" i="32"/>
  <c r="BR349" i="32"/>
  <c r="BQ349" i="32"/>
  <c r="BP349" i="32"/>
  <c r="BO349" i="32"/>
  <c r="BN349" i="32"/>
  <c r="BM349" i="32"/>
  <c r="BL349" i="32"/>
  <c r="BK349" i="32"/>
  <c r="BJ349" i="32"/>
  <c r="BI349" i="32"/>
  <c r="BH349" i="32"/>
  <c r="BG349" i="32"/>
  <c r="BF349" i="32"/>
  <c r="BE349" i="32"/>
  <c r="BD349" i="32"/>
  <c r="BC349" i="32"/>
  <c r="BB349" i="32"/>
  <c r="BA349" i="32"/>
  <c r="AZ349" i="32"/>
  <c r="AY349" i="32"/>
  <c r="AX349" i="32"/>
  <c r="AW349" i="32"/>
  <c r="AV349" i="32"/>
  <c r="AU349" i="32"/>
  <c r="AT349" i="32"/>
  <c r="AS349" i="32"/>
  <c r="AR349" i="32"/>
  <c r="AQ349" i="32"/>
  <c r="AP349" i="32"/>
  <c r="AO349" i="32"/>
  <c r="AN349" i="32"/>
  <c r="AM349" i="32"/>
  <c r="AL349" i="32"/>
  <c r="AK349" i="32"/>
  <c r="AJ349" i="32"/>
  <c r="AI349" i="32"/>
  <c r="AH349" i="32"/>
  <c r="AG349" i="32"/>
  <c r="AF349" i="32"/>
  <c r="AE349" i="32"/>
  <c r="AD349" i="32"/>
  <c r="AC349" i="32"/>
  <c r="AB349" i="32"/>
  <c r="AA349" i="32"/>
  <c r="Z349" i="32"/>
  <c r="Y349" i="32"/>
  <c r="X349" i="32"/>
  <c r="W349" i="32"/>
  <c r="V349" i="32"/>
  <c r="U349" i="32"/>
  <c r="T349" i="32"/>
  <c r="S349" i="32"/>
  <c r="R349" i="32"/>
  <c r="Q349" i="32"/>
  <c r="P349" i="32"/>
  <c r="O349" i="32"/>
  <c r="N349" i="32"/>
  <c r="M349" i="32"/>
  <c r="L349" i="32"/>
  <c r="K349" i="32"/>
  <c r="J349" i="32"/>
  <c r="I349" i="32"/>
  <c r="H349" i="32"/>
  <c r="G349" i="32"/>
  <c r="CR348" i="32"/>
  <c r="CQ348" i="32"/>
  <c r="CP348" i="32"/>
  <c r="CO348" i="32"/>
  <c r="CN348" i="32"/>
  <c r="CM348" i="32"/>
  <c r="CL348" i="32"/>
  <c r="CK348" i="32"/>
  <c r="CJ348" i="32"/>
  <c r="CI348" i="32"/>
  <c r="CH348" i="32"/>
  <c r="CG348" i="32"/>
  <c r="CF348" i="32"/>
  <c r="CE348" i="32"/>
  <c r="CD348" i="32"/>
  <c r="CC348" i="32"/>
  <c r="CB348" i="32"/>
  <c r="CA348" i="32"/>
  <c r="BZ348" i="32"/>
  <c r="BY348" i="32"/>
  <c r="BX348" i="32"/>
  <c r="BW348" i="32"/>
  <c r="BV348" i="32"/>
  <c r="BU348" i="32"/>
  <c r="BT348" i="32"/>
  <c r="BS348" i="32"/>
  <c r="BR348" i="32"/>
  <c r="BQ348" i="32"/>
  <c r="BP348" i="32"/>
  <c r="BO348" i="32"/>
  <c r="BN348" i="32"/>
  <c r="BM348" i="32"/>
  <c r="BL348" i="32"/>
  <c r="BK348" i="32"/>
  <c r="BJ348" i="32"/>
  <c r="BI348" i="32"/>
  <c r="BH348" i="32"/>
  <c r="BG348" i="32"/>
  <c r="BF348" i="32"/>
  <c r="BE348" i="32"/>
  <c r="BD348" i="32"/>
  <c r="BC348" i="32"/>
  <c r="BB348" i="32"/>
  <c r="BA348" i="32"/>
  <c r="AZ348" i="32"/>
  <c r="AY348" i="32"/>
  <c r="AX348" i="32"/>
  <c r="AW348" i="32"/>
  <c r="AV348" i="32"/>
  <c r="AU348" i="32"/>
  <c r="AT348" i="32"/>
  <c r="AS348" i="32"/>
  <c r="AR348" i="32"/>
  <c r="AQ348" i="32"/>
  <c r="AP348" i="32"/>
  <c r="AO348" i="32"/>
  <c r="AN348" i="32"/>
  <c r="AM348" i="32"/>
  <c r="AL348" i="32"/>
  <c r="AK348" i="32"/>
  <c r="AJ348" i="32"/>
  <c r="AI348" i="32"/>
  <c r="AH348" i="32"/>
  <c r="AG348" i="32"/>
  <c r="AF348" i="32"/>
  <c r="AE348" i="32"/>
  <c r="AD348" i="32"/>
  <c r="AC348" i="32"/>
  <c r="AB348" i="32"/>
  <c r="AA348" i="32"/>
  <c r="Z348" i="32"/>
  <c r="Y348" i="32"/>
  <c r="X348" i="32"/>
  <c r="W348" i="32"/>
  <c r="V348" i="32"/>
  <c r="U348" i="32"/>
  <c r="T348" i="32"/>
  <c r="S348" i="32"/>
  <c r="R348" i="32"/>
  <c r="Q348" i="32"/>
  <c r="P348" i="32"/>
  <c r="O348" i="32"/>
  <c r="N348" i="32"/>
  <c r="M348" i="32"/>
  <c r="L348" i="32"/>
  <c r="K348" i="32"/>
  <c r="J348" i="32"/>
  <c r="I348" i="32"/>
  <c r="H348" i="32"/>
  <c r="G348" i="32"/>
  <c r="CR347" i="32"/>
  <c r="CQ347" i="32"/>
  <c r="CP347" i="32"/>
  <c r="CO347" i="32"/>
  <c r="CN347" i="32"/>
  <c r="CM347" i="32"/>
  <c r="CL347" i="32"/>
  <c r="CK347" i="32"/>
  <c r="CJ347" i="32"/>
  <c r="CI347" i="32"/>
  <c r="CH347" i="32"/>
  <c r="CG347" i="32"/>
  <c r="CF347" i="32"/>
  <c r="CE347" i="32"/>
  <c r="CD347" i="32"/>
  <c r="CC347" i="32"/>
  <c r="CB347" i="32"/>
  <c r="CA347" i="32"/>
  <c r="BZ347" i="32"/>
  <c r="BY347" i="32"/>
  <c r="BX347" i="32"/>
  <c r="BW347" i="32"/>
  <c r="BV347" i="32"/>
  <c r="BU347" i="32"/>
  <c r="BT347" i="32"/>
  <c r="BS347" i="32"/>
  <c r="BR347" i="32"/>
  <c r="BQ347" i="32"/>
  <c r="BP347" i="32"/>
  <c r="BO347" i="32"/>
  <c r="BN347" i="32"/>
  <c r="BM347" i="32"/>
  <c r="BL347" i="32"/>
  <c r="BK347" i="32"/>
  <c r="BJ347" i="32"/>
  <c r="BI347" i="32"/>
  <c r="BH347" i="32"/>
  <c r="BG347" i="32"/>
  <c r="BF347" i="32"/>
  <c r="BE347" i="32"/>
  <c r="BD347" i="32"/>
  <c r="BC347" i="32"/>
  <c r="BB347" i="32"/>
  <c r="BA347" i="32"/>
  <c r="AZ347" i="32"/>
  <c r="AY347" i="32"/>
  <c r="AX347" i="32"/>
  <c r="AW347" i="32"/>
  <c r="AV347" i="32"/>
  <c r="AU347" i="32"/>
  <c r="AT347" i="32"/>
  <c r="AS347" i="32"/>
  <c r="AR347" i="32"/>
  <c r="AQ347" i="32"/>
  <c r="AP347" i="32"/>
  <c r="AO347" i="32"/>
  <c r="AN347" i="32"/>
  <c r="AM347" i="32"/>
  <c r="AL347" i="32"/>
  <c r="AK347" i="32"/>
  <c r="AJ347" i="32"/>
  <c r="AI347" i="32"/>
  <c r="AH347" i="32"/>
  <c r="AG347" i="32"/>
  <c r="AF347" i="32"/>
  <c r="AE347" i="32"/>
  <c r="AD347" i="32"/>
  <c r="AC347" i="32"/>
  <c r="AB347" i="32"/>
  <c r="AA347" i="32"/>
  <c r="Z347" i="32"/>
  <c r="Y347" i="32"/>
  <c r="X347" i="32"/>
  <c r="W347" i="32"/>
  <c r="V347" i="32"/>
  <c r="U347" i="32"/>
  <c r="T347" i="32"/>
  <c r="S347" i="32"/>
  <c r="R347" i="32"/>
  <c r="Q347" i="32"/>
  <c r="P347" i="32"/>
  <c r="O347" i="32"/>
  <c r="N347" i="32"/>
  <c r="M347" i="32"/>
  <c r="L347" i="32"/>
  <c r="K347" i="32"/>
  <c r="J347" i="32"/>
  <c r="I347" i="32"/>
  <c r="H347" i="32"/>
  <c r="G347" i="32"/>
  <c r="CR346" i="32"/>
  <c r="CQ346" i="32"/>
  <c r="CP346" i="32"/>
  <c r="CO346" i="32"/>
  <c r="CN346" i="32"/>
  <c r="CM346" i="32"/>
  <c r="CL346" i="32"/>
  <c r="CK346" i="32"/>
  <c r="CJ346" i="32"/>
  <c r="CI346" i="32"/>
  <c r="CH346" i="32"/>
  <c r="CG346" i="32"/>
  <c r="CF346" i="32"/>
  <c r="CE346" i="32"/>
  <c r="CD346" i="32"/>
  <c r="CC346" i="32"/>
  <c r="CB346" i="32"/>
  <c r="CA346" i="32"/>
  <c r="BZ346" i="32"/>
  <c r="BY346" i="32"/>
  <c r="BX346" i="32"/>
  <c r="BW346" i="32"/>
  <c r="BV346" i="32"/>
  <c r="BU346" i="32"/>
  <c r="BT346" i="32"/>
  <c r="BS346" i="32"/>
  <c r="BR346" i="32"/>
  <c r="BQ346" i="32"/>
  <c r="BP346" i="32"/>
  <c r="BO346" i="32"/>
  <c r="BN346" i="32"/>
  <c r="BM346" i="32"/>
  <c r="BL346" i="32"/>
  <c r="BK346" i="32"/>
  <c r="BJ346" i="32"/>
  <c r="BI346" i="32"/>
  <c r="BH346" i="32"/>
  <c r="BG346" i="32"/>
  <c r="BF346" i="32"/>
  <c r="BE346" i="32"/>
  <c r="BD346" i="32"/>
  <c r="BC346" i="32"/>
  <c r="BB346" i="32"/>
  <c r="BA346" i="32"/>
  <c r="AZ346" i="32"/>
  <c r="AY346" i="32"/>
  <c r="AX346" i="32"/>
  <c r="AW346" i="32"/>
  <c r="AV346" i="32"/>
  <c r="AU346" i="32"/>
  <c r="AT346" i="32"/>
  <c r="AS346" i="32"/>
  <c r="AR346" i="32"/>
  <c r="AQ346" i="32"/>
  <c r="AP346" i="32"/>
  <c r="AO346" i="32"/>
  <c r="AN346" i="32"/>
  <c r="AM346" i="32"/>
  <c r="AL346" i="32"/>
  <c r="AK346" i="32"/>
  <c r="AJ346" i="32"/>
  <c r="AI346" i="32"/>
  <c r="AH346" i="32"/>
  <c r="AG346" i="32"/>
  <c r="AF346" i="32"/>
  <c r="AE346" i="32"/>
  <c r="AD346" i="32"/>
  <c r="AC346" i="32"/>
  <c r="AB346" i="32"/>
  <c r="AA346" i="32"/>
  <c r="Z346" i="32"/>
  <c r="Y346" i="32"/>
  <c r="X346" i="32"/>
  <c r="W346" i="32"/>
  <c r="V346" i="32"/>
  <c r="U346" i="32"/>
  <c r="T346" i="32"/>
  <c r="S346" i="32"/>
  <c r="R346" i="32"/>
  <c r="Q346" i="32"/>
  <c r="P346" i="32"/>
  <c r="O346" i="32"/>
  <c r="N346" i="32"/>
  <c r="M346" i="32"/>
  <c r="L346" i="32"/>
  <c r="K346" i="32"/>
  <c r="J346" i="32"/>
  <c r="I346" i="32"/>
  <c r="H346" i="32"/>
  <c r="G346" i="32"/>
  <c r="CR345" i="32"/>
  <c r="CQ345" i="32"/>
  <c r="CP345" i="32"/>
  <c r="CO345" i="32"/>
  <c r="CN345" i="32"/>
  <c r="CM345" i="32"/>
  <c r="CL345" i="32"/>
  <c r="CK345" i="32"/>
  <c r="CJ345" i="32"/>
  <c r="CI345" i="32"/>
  <c r="CH345" i="32"/>
  <c r="CG345" i="32"/>
  <c r="CF345" i="32"/>
  <c r="CE345" i="32"/>
  <c r="CD345" i="32"/>
  <c r="CC345" i="32"/>
  <c r="CB345" i="32"/>
  <c r="CA345" i="32"/>
  <c r="BZ345" i="32"/>
  <c r="BY345" i="32"/>
  <c r="BX345" i="32"/>
  <c r="BW345" i="32"/>
  <c r="BV345" i="32"/>
  <c r="BU345" i="32"/>
  <c r="BT345" i="32"/>
  <c r="BS345" i="32"/>
  <c r="BR345" i="32"/>
  <c r="BQ345" i="32"/>
  <c r="BP345" i="32"/>
  <c r="BO345" i="32"/>
  <c r="BN345" i="32"/>
  <c r="BM345" i="32"/>
  <c r="BL345" i="32"/>
  <c r="BK345" i="32"/>
  <c r="BJ345" i="32"/>
  <c r="BI345" i="32"/>
  <c r="BH345" i="32"/>
  <c r="BG345" i="32"/>
  <c r="BF345" i="32"/>
  <c r="BE345" i="32"/>
  <c r="BD345" i="32"/>
  <c r="BC345" i="32"/>
  <c r="BB345" i="32"/>
  <c r="BA345" i="32"/>
  <c r="AZ345" i="32"/>
  <c r="AY345" i="32"/>
  <c r="AX345" i="32"/>
  <c r="AW345" i="32"/>
  <c r="AV345" i="32"/>
  <c r="AU345" i="32"/>
  <c r="AT345" i="32"/>
  <c r="AS345" i="32"/>
  <c r="AR345" i="32"/>
  <c r="AQ345" i="32"/>
  <c r="AP345" i="32"/>
  <c r="AO345" i="32"/>
  <c r="AN345" i="32"/>
  <c r="AM345" i="32"/>
  <c r="AL345" i="32"/>
  <c r="AK345" i="32"/>
  <c r="AJ345" i="32"/>
  <c r="AI345" i="32"/>
  <c r="AH345" i="32"/>
  <c r="AG345" i="32"/>
  <c r="AF345" i="32"/>
  <c r="AE345" i="32"/>
  <c r="AD345" i="32"/>
  <c r="AC345" i="32"/>
  <c r="AB345" i="32"/>
  <c r="AA345" i="32"/>
  <c r="Z345" i="32"/>
  <c r="Y345" i="32"/>
  <c r="X345" i="32"/>
  <c r="W345" i="32"/>
  <c r="V345" i="32"/>
  <c r="U345" i="32"/>
  <c r="T345" i="32"/>
  <c r="S345" i="32"/>
  <c r="R345" i="32"/>
  <c r="Q345" i="32"/>
  <c r="P345" i="32"/>
  <c r="O345" i="32"/>
  <c r="N345" i="32"/>
  <c r="M345" i="32"/>
  <c r="L345" i="32"/>
  <c r="K345" i="32"/>
  <c r="J345" i="32"/>
  <c r="I345" i="32"/>
  <c r="H345" i="32"/>
  <c r="G345" i="32"/>
  <c r="CR344" i="32"/>
  <c r="CQ344" i="32"/>
  <c r="CP344" i="32"/>
  <c r="CO344" i="32"/>
  <c r="CN344" i="32"/>
  <c r="CM344" i="32"/>
  <c r="CL344" i="32"/>
  <c r="CK344" i="32"/>
  <c r="CJ344" i="32"/>
  <c r="CI344" i="32"/>
  <c r="CH344" i="32"/>
  <c r="CG344" i="32"/>
  <c r="CF344" i="32"/>
  <c r="CE344" i="32"/>
  <c r="CD344" i="32"/>
  <c r="CC344" i="32"/>
  <c r="CB344" i="32"/>
  <c r="CA344" i="32"/>
  <c r="BZ344" i="32"/>
  <c r="BY344" i="32"/>
  <c r="BX344" i="32"/>
  <c r="BW344" i="32"/>
  <c r="BV344" i="32"/>
  <c r="BU344" i="32"/>
  <c r="BT344" i="32"/>
  <c r="BS344" i="32"/>
  <c r="BR344" i="32"/>
  <c r="BQ344" i="32"/>
  <c r="BP344" i="32"/>
  <c r="BO344" i="32"/>
  <c r="BN344" i="32"/>
  <c r="BM344" i="32"/>
  <c r="BL344" i="32"/>
  <c r="BK344" i="32"/>
  <c r="BJ344" i="32"/>
  <c r="BI344" i="32"/>
  <c r="BH344" i="32"/>
  <c r="BG344" i="32"/>
  <c r="BF344" i="32"/>
  <c r="BE344" i="32"/>
  <c r="BD344" i="32"/>
  <c r="BC344" i="32"/>
  <c r="BB344" i="32"/>
  <c r="BA344" i="32"/>
  <c r="AZ344" i="32"/>
  <c r="AY344" i="32"/>
  <c r="AX344" i="32"/>
  <c r="AW344" i="32"/>
  <c r="AV344" i="32"/>
  <c r="AU344" i="32"/>
  <c r="AT344" i="32"/>
  <c r="AS344" i="32"/>
  <c r="AR344" i="32"/>
  <c r="AQ344" i="32"/>
  <c r="AP344" i="32"/>
  <c r="AO344" i="32"/>
  <c r="AN344" i="32"/>
  <c r="AM344" i="32"/>
  <c r="AL344" i="32"/>
  <c r="AK344" i="32"/>
  <c r="AJ344" i="32"/>
  <c r="AI344" i="32"/>
  <c r="AH344" i="32"/>
  <c r="AG344" i="32"/>
  <c r="AF344" i="32"/>
  <c r="AE344" i="32"/>
  <c r="AD344" i="32"/>
  <c r="AC344" i="32"/>
  <c r="AB344" i="32"/>
  <c r="AA344" i="32"/>
  <c r="Z344" i="32"/>
  <c r="Y344" i="32"/>
  <c r="X344" i="32"/>
  <c r="W344" i="32"/>
  <c r="V344" i="32"/>
  <c r="U344" i="32"/>
  <c r="T344" i="32"/>
  <c r="S344" i="32"/>
  <c r="R344" i="32"/>
  <c r="Q344" i="32"/>
  <c r="P344" i="32"/>
  <c r="O344" i="32"/>
  <c r="N344" i="32"/>
  <c r="M344" i="32"/>
  <c r="L344" i="32"/>
  <c r="K344" i="32"/>
  <c r="J344" i="32"/>
  <c r="I344" i="32"/>
  <c r="H344" i="32"/>
  <c r="G344" i="32"/>
  <c r="CR343" i="32"/>
  <c r="CQ343" i="32"/>
  <c r="CP343" i="32"/>
  <c r="CO343" i="32"/>
  <c r="CN343" i="32"/>
  <c r="CM343" i="32"/>
  <c r="CL343" i="32"/>
  <c r="CK343" i="32"/>
  <c r="CJ343" i="32"/>
  <c r="CI343" i="32"/>
  <c r="CH343" i="32"/>
  <c r="CG343" i="32"/>
  <c r="CF343" i="32"/>
  <c r="CE343" i="32"/>
  <c r="CD343" i="32"/>
  <c r="CC343" i="32"/>
  <c r="CB343" i="32"/>
  <c r="CA343" i="32"/>
  <c r="BZ343" i="32"/>
  <c r="BY343" i="32"/>
  <c r="BX343" i="32"/>
  <c r="BW343" i="32"/>
  <c r="BV343" i="32"/>
  <c r="BU343" i="32"/>
  <c r="BT343" i="32"/>
  <c r="BS343" i="32"/>
  <c r="BR343" i="32"/>
  <c r="BQ343" i="32"/>
  <c r="BP343" i="32"/>
  <c r="BO343" i="32"/>
  <c r="BN343" i="32"/>
  <c r="BM343" i="32"/>
  <c r="BL343" i="32"/>
  <c r="BK343" i="32"/>
  <c r="BJ343" i="32"/>
  <c r="BI343" i="32"/>
  <c r="BH343" i="32"/>
  <c r="BG343" i="32"/>
  <c r="BF343" i="32"/>
  <c r="BE343" i="32"/>
  <c r="BD343" i="32"/>
  <c r="BC343" i="32"/>
  <c r="BB343" i="32"/>
  <c r="BA343" i="32"/>
  <c r="AZ343" i="32"/>
  <c r="AY343" i="32"/>
  <c r="AX343" i="32"/>
  <c r="AW343" i="32"/>
  <c r="AV343" i="32"/>
  <c r="AU343" i="32"/>
  <c r="AT343" i="32"/>
  <c r="AS343" i="32"/>
  <c r="AR343" i="32"/>
  <c r="AQ343" i="32"/>
  <c r="AP343" i="32"/>
  <c r="AO343" i="32"/>
  <c r="AN343" i="32"/>
  <c r="AM343" i="32"/>
  <c r="AL343" i="32"/>
  <c r="AK343" i="32"/>
  <c r="AJ343" i="32"/>
  <c r="AI343" i="32"/>
  <c r="AH343" i="32"/>
  <c r="AG343" i="32"/>
  <c r="AF343" i="32"/>
  <c r="AE343" i="32"/>
  <c r="AD343" i="32"/>
  <c r="AC343" i="32"/>
  <c r="AB343" i="32"/>
  <c r="AA343" i="32"/>
  <c r="Z343" i="32"/>
  <c r="Y343" i="32"/>
  <c r="X343" i="32"/>
  <c r="W343" i="32"/>
  <c r="V343" i="32"/>
  <c r="U343" i="32"/>
  <c r="T343" i="32"/>
  <c r="S343" i="32"/>
  <c r="R343" i="32"/>
  <c r="Q343" i="32"/>
  <c r="P343" i="32"/>
  <c r="O343" i="32"/>
  <c r="N343" i="32"/>
  <c r="M343" i="32"/>
  <c r="L343" i="32"/>
  <c r="K343" i="32"/>
  <c r="J343" i="32"/>
  <c r="I343" i="32"/>
  <c r="H343" i="32"/>
  <c r="G343" i="32"/>
  <c r="CR342" i="32"/>
  <c r="CQ342" i="32"/>
  <c r="CP342" i="32"/>
  <c r="CO342" i="32"/>
  <c r="CN342" i="32"/>
  <c r="CM342" i="32"/>
  <c r="CL342" i="32"/>
  <c r="CK342" i="32"/>
  <c r="CJ342" i="32"/>
  <c r="CI342" i="32"/>
  <c r="CH342" i="32"/>
  <c r="CG342" i="32"/>
  <c r="CF342" i="32"/>
  <c r="CE342" i="32"/>
  <c r="CD342" i="32"/>
  <c r="CC342" i="32"/>
  <c r="CB342" i="32"/>
  <c r="CA342" i="32"/>
  <c r="BZ342" i="32"/>
  <c r="BY342" i="32"/>
  <c r="BX342" i="32"/>
  <c r="BW342" i="32"/>
  <c r="BV342" i="32"/>
  <c r="BU342" i="32"/>
  <c r="BT342" i="32"/>
  <c r="BS342" i="32"/>
  <c r="BR342" i="32"/>
  <c r="BQ342" i="32"/>
  <c r="BP342" i="32"/>
  <c r="BO342" i="32"/>
  <c r="BN342" i="32"/>
  <c r="BM342" i="32"/>
  <c r="BL342" i="32"/>
  <c r="BK342" i="32"/>
  <c r="BJ342" i="32"/>
  <c r="BI342" i="32"/>
  <c r="BH342" i="32"/>
  <c r="BG342" i="32"/>
  <c r="BF342" i="32"/>
  <c r="BE342" i="32"/>
  <c r="BD342" i="32"/>
  <c r="BC342" i="32"/>
  <c r="BB342" i="32"/>
  <c r="BA342" i="32"/>
  <c r="AZ342" i="32"/>
  <c r="AY342" i="32"/>
  <c r="AX342" i="32"/>
  <c r="AW342" i="32"/>
  <c r="AV342" i="32"/>
  <c r="AU342" i="32"/>
  <c r="AT342" i="32"/>
  <c r="AS342" i="32"/>
  <c r="AR342" i="32"/>
  <c r="AQ342" i="32"/>
  <c r="AP342" i="32"/>
  <c r="AO342" i="32"/>
  <c r="AN342" i="32"/>
  <c r="AM342" i="32"/>
  <c r="AL342" i="32"/>
  <c r="AK342" i="32"/>
  <c r="AJ342" i="32"/>
  <c r="AI342" i="32"/>
  <c r="AH342" i="32"/>
  <c r="AG342" i="32"/>
  <c r="AF342" i="32"/>
  <c r="AE342" i="32"/>
  <c r="AD342" i="32"/>
  <c r="AC342" i="32"/>
  <c r="AB342" i="32"/>
  <c r="AA342" i="32"/>
  <c r="Z342" i="32"/>
  <c r="Y342" i="32"/>
  <c r="X342" i="32"/>
  <c r="W342" i="32"/>
  <c r="V342" i="32"/>
  <c r="U342" i="32"/>
  <c r="T342" i="32"/>
  <c r="S342" i="32"/>
  <c r="R342" i="32"/>
  <c r="Q342" i="32"/>
  <c r="P342" i="32"/>
  <c r="O342" i="32"/>
  <c r="N342" i="32"/>
  <c r="M342" i="32"/>
  <c r="L342" i="32"/>
  <c r="K342" i="32"/>
  <c r="J342" i="32"/>
  <c r="I342" i="32"/>
  <c r="H342" i="32"/>
  <c r="G342" i="32"/>
  <c r="CR341" i="32"/>
  <c r="CQ341" i="32"/>
  <c r="CP341" i="32"/>
  <c r="CO341" i="32"/>
  <c r="CN341" i="32"/>
  <c r="CM341" i="32"/>
  <c r="CL341" i="32"/>
  <c r="CK341" i="32"/>
  <c r="CJ341" i="32"/>
  <c r="CI341" i="32"/>
  <c r="CH341" i="32"/>
  <c r="CG341" i="32"/>
  <c r="CF341" i="32"/>
  <c r="CE341" i="32"/>
  <c r="CD341" i="32"/>
  <c r="CC341" i="32"/>
  <c r="CB341" i="32"/>
  <c r="CA341" i="32"/>
  <c r="BZ341" i="32"/>
  <c r="BY341" i="32"/>
  <c r="BX341" i="32"/>
  <c r="BW341" i="32"/>
  <c r="BV341" i="32"/>
  <c r="BU341" i="32"/>
  <c r="BT341" i="32"/>
  <c r="BS341" i="32"/>
  <c r="BR341" i="32"/>
  <c r="BQ341" i="32"/>
  <c r="BP341" i="32"/>
  <c r="BO341" i="32"/>
  <c r="BN341" i="32"/>
  <c r="BM341" i="32"/>
  <c r="BL341" i="32"/>
  <c r="BK341" i="32"/>
  <c r="BJ341" i="32"/>
  <c r="BI341" i="32"/>
  <c r="BH341" i="32"/>
  <c r="BG341" i="32"/>
  <c r="BF341" i="32"/>
  <c r="BE341" i="32"/>
  <c r="BD341" i="32"/>
  <c r="BC341" i="32"/>
  <c r="BB341" i="32"/>
  <c r="BA341" i="32"/>
  <c r="AZ341" i="32"/>
  <c r="AY341" i="32"/>
  <c r="AX341" i="32"/>
  <c r="AW341" i="32"/>
  <c r="AV341" i="32"/>
  <c r="AU341" i="32"/>
  <c r="AT341" i="32"/>
  <c r="AS341" i="32"/>
  <c r="AR341" i="32"/>
  <c r="AQ341" i="32"/>
  <c r="AP341" i="32"/>
  <c r="AO341" i="32"/>
  <c r="AN341" i="32"/>
  <c r="AM341" i="32"/>
  <c r="AL341" i="32"/>
  <c r="AK341" i="32"/>
  <c r="AJ341" i="32"/>
  <c r="AI341" i="32"/>
  <c r="AH341" i="32"/>
  <c r="AG341" i="32"/>
  <c r="AF341" i="32"/>
  <c r="AE341" i="32"/>
  <c r="AD341" i="32"/>
  <c r="AC341" i="32"/>
  <c r="AB341" i="32"/>
  <c r="AA341" i="32"/>
  <c r="Z341" i="32"/>
  <c r="Y341" i="32"/>
  <c r="X341" i="32"/>
  <c r="W341" i="32"/>
  <c r="V341" i="32"/>
  <c r="U341" i="32"/>
  <c r="T341" i="32"/>
  <c r="S341" i="32"/>
  <c r="R341" i="32"/>
  <c r="Q341" i="32"/>
  <c r="P341" i="32"/>
  <c r="O341" i="32"/>
  <c r="N341" i="32"/>
  <c r="M341" i="32"/>
  <c r="L341" i="32"/>
  <c r="K341" i="32"/>
  <c r="J341" i="32"/>
  <c r="I341" i="32"/>
  <c r="H341" i="32"/>
  <c r="G341" i="32"/>
  <c r="CR340" i="32"/>
  <c r="CQ340" i="32"/>
  <c r="CP340" i="32"/>
  <c r="CO340" i="32"/>
  <c r="CN340" i="32"/>
  <c r="CM340" i="32"/>
  <c r="CL340" i="32"/>
  <c r="CK340" i="32"/>
  <c r="CJ340" i="32"/>
  <c r="CI340" i="32"/>
  <c r="CH340" i="32"/>
  <c r="CG340" i="32"/>
  <c r="CF340" i="32"/>
  <c r="CE340" i="32"/>
  <c r="CD340" i="32"/>
  <c r="CC340" i="32"/>
  <c r="CB340" i="32"/>
  <c r="CA340" i="32"/>
  <c r="BZ340" i="32"/>
  <c r="BY340" i="32"/>
  <c r="BX340" i="32"/>
  <c r="BW340" i="32"/>
  <c r="BV340" i="32"/>
  <c r="BU340" i="32"/>
  <c r="BT340" i="32"/>
  <c r="BS340" i="32"/>
  <c r="BR340" i="32"/>
  <c r="BQ340" i="32"/>
  <c r="BP340" i="32"/>
  <c r="BO340" i="32"/>
  <c r="BN340" i="32"/>
  <c r="BM340" i="32"/>
  <c r="BL340" i="32"/>
  <c r="BK340" i="32"/>
  <c r="BJ340" i="32"/>
  <c r="BI340" i="32"/>
  <c r="BH340" i="32"/>
  <c r="BG340" i="32"/>
  <c r="BF340" i="32"/>
  <c r="BE340" i="32"/>
  <c r="BD340" i="32"/>
  <c r="BC340" i="32"/>
  <c r="BB340" i="32"/>
  <c r="BA340" i="32"/>
  <c r="AZ340" i="32"/>
  <c r="AY340" i="32"/>
  <c r="AX340" i="32"/>
  <c r="AW340" i="32"/>
  <c r="AV340" i="32"/>
  <c r="AU340" i="32"/>
  <c r="AT340" i="32"/>
  <c r="AS340" i="32"/>
  <c r="AR340" i="32"/>
  <c r="AQ340" i="32"/>
  <c r="AP340" i="32"/>
  <c r="AO340" i="32"/>
  <c r="AN340" i="32"/>
  <c r="AM340" i="32"/>
  <c r="AL340" i="32"/>
  <c r="AK340" i="32"/>
  <c r="AJ340" i="32"/>
  <c r="AI340" i="32"/>
  <c r="AH340" i="32"/>
  <c r="AG340" i="32"/>
  <c r="AF340" i="32"/>
  <c r="AE340" i="32"/>
  <c r="AD340" i="32"/>
  <c r="AC340" i="32"/>
  <c r="AB340" i="32"/>
  <c r="AA340" i="32"/>
  <c r="Z340" i="32"/>
  <c r="Y340" i="32"/>
  <c r="X340" i="32"/>
  <c r="W340" i="32"/>
  <c r="V340" i="32"/>
  <c r="U340" i="32"/>
  <c r="T340" i="32"/>
  <c r="S340" i="32"/>
  <c r="R340" i="32"/>
  <c r="Q340" i="32"/>
  <c r="P340" i="32"/>
  <c r="O340" i="32"/>
  <c r="N340" i="32"/>
  <c r="M340" i="32"/>
  <c r="L340" i="32"/>
  <c r="K340" i="32"/>
  <c r="J340" i="32"/>
  <c r="I340" i="32"/>
  <c r="H340" i="32"/>
  <c r="G340" i="32"/>
  <c r="CR339" i="32"/>
  <c r="CQ339" i="32"/>
  <c r="CP339" i="32"/>
  <c r="CO339" i="32"/>
  <c r="CN339" i="32"/>
  <c r="CM339" i="32"/>
  <c r="CL339" i="32"/>
  <c r="CK339" i="32"/>
  <c r="CJ339" i="32"/>
  <c r="CI339" i="32"/>
  <c r="CH339" i="32"/>
  <c r="CG339" i="32"/>
  <c r="CF339" i="32"/>
  <c r="CE339" i="32"/>
  <c r="CD339" i="32"/>
  <c r="CC339" i="32"/>
  <c r="CB339" i="32"/>
  <c r="CA339" i="32"/>
  <c r="BZ339" i="32"/>
  <c r="BY339" i="32"/>
  <c r="BX339" i="32"/>
  <c r="BW339" i="32"/>
  <c r="BV339" i="32"/>
  <c r="BU339" i="32"/>
  <c r="BT339" i="32"/>
  <c r="BS339" i="32"/>
  <c r="BR339" i="32"/>
  <c r="BQ339" i="32"/>
  <c r="BP339" i="32"/>
  <c r="BO339" i="32"/>
  <c r="BN339" i="32"/>
  <c r="BM339" i="32"/>
  <c r="BL339" i="32"/>
  <c r="BK339" i="32"/>
  <c r="BJ339" i="32"/>
  <c r="BI339" i="32"/>
  <c r="BH339" i="32"/>
  <c r="BG339" i="32"/>
  <c r="BF339" i="32"/>
  <c r="BE339" i="32"/>
  <c r="BD339" i="32"/>
  <c r="BC339" i="32"/>
  <c r="BB339" i="32"/>
  <c r="BA339" i="32"/>
  <c r="AZ339" i="32"/>
  <c r="AY339" i="32"/>
  <c r="AX339" i="32"/>
  <c r="AW339" i="32"/>
  <c r="AV339" i="32"/>
  <c r="AU339" i="32"/>
  <c r="AT339" i="32"/>
  <c r="AS339" i="32"/>
  <c r="AR339" i="32"/>
  <c r="AQ339" i="32"/>
  <c r="AP339" i="32"/>
  <c r="AO339" i="32"/>
  <c r="AN339" i="32"/>
  <c r="AM339" i="32"/>
  <c r="AL339" i="32"/>
  <c r="AK339" i="32"/>
  <c r="AJ339" i="32"/>
  <c r="AI339" i="32"/>
  <c r="AH339" i="32"/>
  <c r="AG339" i="32"/>
  <c r="AF339" i="32"/>
  <c r="AE339" i="32"/>
  <c r="AD339" i="32"/>
  <c r="AC339" i="32"/>
  <c r="AB339" i="32"/>
  <c r="AA339" i="32"/>
  <c r="Z339" i="32"/>
  <c r="Y339" i="32"/>
  <c r="X339" i="32"/>
  <c r="W339" i="32"/>
  <c r="V339" i="32"/>
  <c r="U339" i="32"/>
  <c r="T339" i="32"/>
  <c r="S339" i="32"/>
  <c r="R339" i="32"/>
  <c r="Q339" i="32"/>
  <c r="P339" i="32"/>
  <c r="O339" i="32"/>
  <c r="N339" i="32"/>
  <c r="M339" i="32"/>
  <c r="L339" i="32"/>
  <c r="K339" i="32"/>
  <c r="J339" i="32"/>
  <c r="I339" i="32"/>
  <c r="H339" i="32"/>
  <c r="G339" i="32"/>
  <c r="CR338" i="32"/>
  <c r="CQ338" i="32"/>
  <c r="CP338" i="32"/>
  <c r="CO338" i="32"/>
  <c r="CN338" i="32"/>
  <c r="CM338" i="32"/>
  <c r="CL338" i="32"/>
  <c r="CK338" i="32"/>
  <c r="CJ338" i="32"/>
  <c r="CI338" i="32"/>
  <c r="CH338" i="32"/>
  <c r="CG338" i="32"/>
  <c r="CF338" i="32"/>
  <c r="CE338" i="32"/>
  <c r="CD338" i="32"/>
  <c r="CC338" i="32"/>
  <c r="CB338" i="32"/>
  <c r="CA338" i="32"/>
  <c r="BZ338" i="32"/>
  <c r="BY338" i="32"/>
  <c r="BX338" i="32"/>
  <c r="BW338" i="32"/>
  <c r="BV338" i="32"/>
  <c r="BU338" i="32"/>
  <c r="BT338" i="32"/>
  <c r="BS338" i="32"/>
  <c r="BR338" i="32"/>
  <c r="BQ338" i="32"/>
  <c r="BP338" i="32"/>
  <c r="BO338" i="32"/>
  <c r="BN338" i="32"/>
  <c r="BM338" i="32"/>
  <c r="BL338" i="32"/>
  <c r="BK338" i="32"/>
  <c r="BJ338" i="32"/>
  <c r="BI338" i="32"/>
  <c r="BH338" i="32"/>
  <c r="BG338" i="32"/>
  <c r="BF338" i="32"/>
  <c r="BE338" i="32"/>
  <c r="BD338" i="32"/>
  <c r="BC338" i="32"/>
  <c r="BB338" i="32"/>
  <c r="BA338" i="32"/>
  <c r="AZ338" i="32"/>
  <c r="AY338" i="32"/>
  <c r="AX338" i="32"/>
  <c r="AW338" i="32"/>
  <c r="AV338" i="32"/>
  <c r="AU338" i="32"/>
  <c r="AT338" i="32"/>
  <c r="AS338" i="32"/>
  <c r="AR338" i="32"/>
  <c r="AQ338" i="32"/>
  <c r="AP338" i="32"/>
  <c r="AO338" i="32"/>
  <c r="AN338" i="32"/>
  <c r="AM338" i="32"/>
  <c r="AL338" i="32"/>
  <c r="AK338" i="32"/>
  <c r="AJ338" i="32"/>
  <c r="AI338" i="32"/>
  <c r="AH338" i="32"/>
  <c r="AG338" i="32"/>
  <c r="AF338" i="32"/>
  <c r="AE338" i="32"/>
  <c r="AD338" i="32"/>
  <c r="AC338" i="32"/>
  <c r="AB338" i="32"/>
  <c r="AA338" i="32"/>
  <c r="Z338" i="32"/>
  <c r="Y338" i="32"/>
  <c r="X338" i="32"/>
  <c r="W338" i="32"/>
  <c r="V338" i="32"/>
  <c r="U338" i="32"/>
  <c r="T338" i="32"/>
  <c r="S338" i="32"/>
  <c r="R338" i="32"/>
  <c r="Q338" i="32"/>
  <c r="P338" i="32"/>
  <c r="O338" i="32"/>
  <c r="N338" i="32"/>
  <c r="M338" i="32"/>
  <c r="L338" i="32"/>
  <c r="K338" i="32"/>
  <c r="J338" i="32"/>
  <c r="I338" i="32"/>
  <c r="H338" i="32"/>
  <c r="G338" i="32"/>
  <c r="CR337" i="32"/>
  <c r="CQ337" i="32"/>
  <c r="CP337" i="32"/>
  <c r="CO337" i="32"/>
  <c r="CN337" i="32"/>
  <c r="CM337" i="32"/>
  <c r="CL337" i="32"/>
  <c r="CK337" i="32"/>
  <c r="CJ337" i="32"/>
  <c r="CI337" i="32"/>
  <c r="CH337" i="32"/>
  <c r="CG337" i="32"/>
  <c r="CF337" i="32"/>
  <c r="CE337" i="32"/>
  <c r="CD337" i="32"/>
  <c r="CC337" i="32"/>
  <c r="CB337" i="32"/>
  <c r="CA337" i="32"/>
  <c r="BZ337" i="32"/>
  <c r="BY337" i="32"/>
  <c r="BX337" i="32"/>
  <c r="BW337" i="32"/>
  <c r="BV337" i="32"/>
  <c r="BU337" i="32"/>
  <c r="BT337" i="32"/>
  <c r="BS337" i="32"/>
  <c r="BR337" i="32"/>
  <c r="BQ337" i="32"/>
  <c r="BP337" i="32"/>
  <c r="BO337" i="32"/>
  <c r="BN337" i="32"/>
  <c r="BM337" i="32"/>
  <c r="BL337" i="32"/>
  <c r="BK337" i="32"/>
  <c r="BJ337" i="32"/>
  <c r="BI337" i="32"/>
  <c r="BH337" i="32"/>
  <c r="BG337" i="32"/>
  <c r="BF337" i="32"/>
  <c r="BE337" i="32"/>
  <c r="BD337" i="32"/>
  <c r="BC337" i="32"/>
  <c r="BB337" i="32"/>
  <c r="BA337" i="32"/>
  <c r="AZ337" i="32"/>
  <c r="AY337" i="32"/>
  <c r="AX337" i="32"/>
  <c r="AW337" i="32"/>
  <c r="AV337" i="32"/>
  <c r="AU337" i="32"/>
  <c r="AT337" i="32"/>
  <c r="AS337" i="32"/>
  <c r="AR337" i="32"/>
  <c r="AQ337" i="32"/>
  <c r="AP337" i="32"/>
  <c r="AO337" i="32"/>
  <c r="AN337" i="32"/>
  <c r="AM337" i="32"/>
  <c r="AL337" i="32"/>
  <c r="AK337" i="32"/>
  <c r="AJ337" i="32"/>
  <c r="AI337" i="32"/>
  <c r="AH337" i="32"/>
  <c r="AG337" i="32"/>
  <c r="AF337" i="32"/>
  <c r="AE337" i="32"/>
  <c r="AD337" i="32"/>
  <c r="AC337" i="32"/>
  <c r="AB337" i="32"/>
  <c r="AA337" i="32"/>
  <c r="Z337" i="32"/>
  <c r="Y337" i="32"/>
  <c r="X337" i="32"/>
  <c r="W337" i="32"/>
  <c r="V337" i="32"/>
  <c r="U337" i="32"/>
  <c r="T337" i="32"/>
  <c r="S337" i="32"/>
  <c r="R337" i="32"/>
  <c r="Q337" i="32"/>
  <c r="P337" i="32"/>
  <c r="O337" i="32"/>
  <c r="N337" i="32"/>
  <c r="M337" i="32"/>
  <c r="L337" i="32"/>
  <c r="K337" i="32"/>
  <c r="J337" i="32"/>
  <c r="I337" i="32"/>
  <c r="H337" i="32"/>
  <c r="G337" i="32"/>
  <c r="CR336" i="32"/>
  <c r="CQ336" i="32"/>
  <c r="CP336" i="32"/>
  <c r="CO336" i="32"/>
  <c r="CN336" i="32"/>
  <c r="CM336" i="32"/>
  <c r="CL336" i="32"/>
  <c r="CK336" i="32"/>
  <c r="CJ336" i="32"/>
  <c r="CI336" i="32"/>
  <c r="CH336" i="32"/>
  <c r="CG336" i="32"/>
  <c r="CF336" i="32"/>
  <c r="CE336" i="32"/>
  <c r="CD336" i="32"/>
  <c r="CC336" i="32"/>
  <c r="CB336" i="32"/>
  <c r="CA336" i="32"/>
  <c r="BZ336" i="32"/>
  <c r="BY336" i="32"/>
  <c r="BX336" i="32"/>
  <c r="BW336" i="32"/>
  <c r="BV336" i="32"/>
  <c r="BU336" i="32"/>
  <c r="BT336" i="32"/>
  <c r="BS336" i="32"/>
  <c r="BR336" i="32"/>
  <c r="BQ336" i="32"/>
  <c r="BP336" i="32"/>
  <c r="BO336" i="32"/>
  <c r="BN336" i="32"/>
  <c r="BM336" i="32"/>
  <c r="BL336" i="32"/>
  <c r="BK336" i="32"/>
  <c r="BJ336" i="32"/>
  <c r="BI336" i="32"/>
  <c r="BH336" i="32"/>
  <c r="BG336" i="32"/>
  <c r="BF336" i="32"/>
  <c r="BE336" i="32"/>
  <c r="BD336" i="32"/>
  <c r="BC336" i="32"/>
  <c r="BB336" i="32"/>
  <c r="BA336" i="32"/>
  <c r="AZ336" i="32"/>
  <c r="AY336" i="32"/>
  <c r="AX336" i="32"/>
  <c r="AW336" i="32"/>
  <c r="AV336" i="32"/>
  <c r="AU336" i="32"/>
  <c r="AT336" i="32"/>
  <c r="AS336" i="32"/>
  <c r="AR336" i="32"/>
  <c r="AQ336" i="32"/>
  <c r="AP336" i="32"/>
  <c r="AO336" i="32"/>
  <c r="AN336" i="32"/>
  <c r="AM336" i="32"/>
  <c r="AL336" i="32"/>
  <c r="AK336" i="32"/>
  <c r="AJ336" i="32"/>
  <c r="AI336" i="32"/>
  <c r="AH336" i="32"/>
  <c r="AG336" i="32"/>
  <c r="AF336" i="32"/>
  <c r="AE336" i="32"/>
  <c r="AD336" i="32"/>
  <c r="AC336" i="32"/>
  <c r="AB336" i="32"/>
  <c r="AA336" i="32"/>
  <c r="Z336" i="32"/>
  <c r="Y336" i="32"/>
  <c r="X336" i="32"/>
  <c r="W336" i="32"/>
  <c r="V336" i="32"/>
  <c r="U336" i="32"/>
  <c r="T336" i="32"/>
  <c r="S336" i="32"/>
  <c r="R336" i="32"/>
  <c r="Q336" i="32"/>
  <c r="P336" i="32"/>
  <c r="O336" i="32"/>
  <c r="N336" i="32"/>
  <c r="M336" i="32"/>
  <c r="L336" i="32"/>
  <c r="K336" i="32"/>
  <c r="J336" i="32"/>
  <c r="I336" i="32"/>
  <c r="H336" i="32"/>
  <c r="G336" i="32"/>
  <c r="CR335" i="32"/>
  <c r="CQ335" i="32"/>
  <c r="CP335" i="32"/>
  <c r="CO335" i="32"/>
  <c r="CN335" i="32"/>
  <c r="CM335" i="32"/>
  <c r="CL335" i="32"/>
  <c r="CK335" i="32"/>
  <c r="CJ335" i="32"/>
  <c r="CI335" i="32"/>
  <c r="CH335" i="32"/>
  <c r="CG335" i="32"/>
  <c r="CF335" i="32"/>
  <c r="CE335" i="32"/>
  <c r="CD335" i="32"/>
  <c r="CC335" i="32"/>
  <c r="CB335" i="32"/>
  <c r="CA335" i="32"/>
  <c r="BZ335" i="32"/>
  <c r="BY335" i="32"/>
  <c r="BX335" i="32"/>
  <c r="BW335" i="32"/>
  <c r="BV335" i="32"/>
  <c r="BU335" i="32"/>
  <c r="BT335" i="32"/>
  <c r="BS335" i="32"/>
  <c r="BR335" i="32"/>
  <c r="BQ335" i="32"/>
  <c r="BP335" i="32"/>
  <c r="BO335" i="32"/>
  <c r="BN335" i="32"/>
  <c r="BM335" i="32"/>
  <c r="BL335" i="32"/>
  <c r="BK335" i="32"/>
  <c r="BJ335" i="32"/>
  <c r="BI335" i="32"/>
  <c r="BH335" i="32"/>
  <c r="BG335" i="32"/>
  <c r="BF335" i="32"/>
  <c r="BE335" i="32"/>
  <c r="BD335" i="32"/>
  <c r="BC335" i="32"/>
  <c r="BB335" i="32"/>
  <c r="BA335" i="32"/>
  <c r="AZ335" i="32"/>
  <c r="AY335" i="32"/>
  <c r="AX335" i="32"/>
  <c r="AW335" i="32"/>
  <c r="AV335" i="32"/>
  <c r="AU335" i="32"/>
  <c r="AT335" i="32"/>
  <c r="AS335" i="32"/>
  <c r="AR335" i="32"/>
  <c r="AQ335" i="32"/>
  <c r="AP335" i="32"/>
  <c r="AO335" i="32"/>
  <c r="AN335" i="32"/>
  <c r="AM335" i="32"/>
  <c r="AL335" i="32"/>
  <c r="AK335" i="32"/>
  <c r="AJ335" i="32"/>
  <c r="AI335" i="32"/>
  <c r="AH335" i="32"/>
  <c r="AG335" i="32"/>
  <c r="AF335" i="32"/>
  <c r="AE335" i="32"/>
  <c r="AD335" i="32"/>
  <c r="AC335" i="32"/>
  <c r="AB335" i="32"/>
  <c r="AA335" i="32"/>
  <c r="Z335" i="32"/>
  <c r="Y335" i="32"/>
  <c r="X335" i="32"/>
  <c r="W335" i="32"/>
  <c r="V335" i="32"/>
  <c r="U335" i="32"/>
  <c r="T335" i="32"/>
  <c r="S335" i="32"/>
  <c r="R335" i="32"/>
  <c r="Q335" i="32"/>
  <c r="P335" i="32"/>
  <c r="O335" i="32"/>
  <c r="N335" i="32"/>
  <c r="M335" i="32"/>
  <c r="L335" i="32"/>
  <c r="K335" i="32"/>
  <c r="J335" i="32"/>
  <c r="I335" i="32"/>
  <c r="H335" i="32"/>
  <c r="G335" i="32"/>
  <c r="CR334" i="32"/>
  <c r="CQ334" i="32"/>
  <c r="CP334" i="32"/>
  <c r="CO334" i="32"/>
  <c r="CN334" i="32"/>
  <c r="CM334" i="32"/>
  <c r="CL334" i="32"/>
  <c r="CK334" i="32"/>
  <c r="CJ334" i="32"/>
  <c r="CI334" i="32"/>
  <c r="CH334" i="32"/>
  <c r="CG334" i="32"/>
  <c r="CF334" i="32"/>
  <c r="CE334" i="32"/>
  <c r="CD334" i="32"/>
  <c r="CC334" i="32"/>
  <c r="CB334" i="32"/>
  <c r="CA334" i="32"/>
  <c r="BZ334" i="32"/>
  <c r="BY334" i="32"/>
  <c r="BX334" i="32"/>
  <c r="BW334" i="32"/>
  <c r="BV334" i="32"/>
  <c r="BU334" i="32"/>
  <c r="BT334" i="32"/>
  <c r="BS334" i="32"/>
  <c r="BR334" i="32"/>
  <c r="BQ334" i="32"/>
  <c r="BP334" i="32"/>
  <c r="BO334" i="32"/>
  <c r="BN334" i="32"/>
  <c r="BM334" i="32"/>
  <c r="BL334" i="32"/>
  <c r="BK334" i="32"/>
  <c r="BJ334" i="32"/>
  <c r="BI334" i="32"/>
  <c r="BH334" i="32"/>
  <c r="BG334" i="32"/>
  <c r="BF334" i="32"/>
  <c r="BE334" i="32"/>
  <c r="BD334" i="32"/>
  <c r="BC334" i="32"/>
  <c r="BB334" i="32"/>
  <c r="BA334" i="32"/>
  <c r="AZ334" i="32"/>
  <c r="AY334" i="32"/>
  <c r="AX334" i="32"/>
  <c r="AW334" i="32"/>
  <c r="AV334" i="32"/>
  <c r="AU334" i="32"/>
  <c r="AT334" i="32"/>
  <c r="AS334" i="32"/>
  <c r="AR334" i="32"/>
  <c r="AQ334" i="32"/>
  <c r="AP334" i="32"/>
  <c r="AO334" i="32"/>
  <c r="AN334" i="32"/>
  <c r="AM334" i="32"/>
  <c r="AL334" i="32"/>
  <c r="AK334" i="32"/>
  <c r="AJ334" i="32"/>
  <c r="AI334" i="32"/>
  <c r="AH334" i="32"/>
  <c r="AG334" i="32"/>
  <c r="AF334" i="32"/>
  <c r="AE334" i="32"/>
  <c r="AD334" i="32"/>
  <c r="AC334" i="32"/>
  <c r="AB334" i="32"/>
  <c r="AA334" i="32"/>
  <c r="Z334" i="32"/>
  <c r="Y334" i="32"/>
  <c r="X334" i="32"/>
  <c r="W334" i="32"/>
  <c r="V334" i="32"/>
  <c r="U334" i="32"/>
  <c r="T334" i="32"/>
  <c r="S334" i="32"/>
  <c r="R334" i="32"/>
  <c r="Q334" i="32"/>
  <c r="P334" i="32"/>
  <c r="O334" i="32"/>
  <c r="N334" i="32"/>
  <c r="M334" i="32"/>
  <c r="L334" i="32"/>
  <c r="K334" i="32"/>
  <c r="J334" i="32"/>
  <c r="I334" i="32"/>
  <c r="H334" i="32"/>
  <c r="G334" i="32"/>
  <c r="CR333" i="32"/>
  <c r="CQ333" i="32"/>
  <c r="CP333" i="32"/>
  <c r="CO333" i="32"/>
  <c r="CN333" i="32"/>
  <c r="CM333" i="32"/>
  <c r="CL333" i="32"/>
  <c r="CK333" i="32"/>
  <c r="CJ333" i="32"/>
  <c r="CI333" i="32"/>
  <c r="CH333" i="32"/>
  <c r="CG333" i="32"/>
  <c r="CF333" i="32"/>
  <c r="CE333" i="32"/>
  <c r="CD333" i="32"/>
  <c r="CC333" i="32"/>
  <c r="CB333" i="32"/>
  <c r="CA333" i="32"/>
  <c r="BZ333" i="32"/>
  <c r="BY333" i="32"/>
  <c r="BX333" i="32"/>
  <c r="BW333" i="32"/>
  <c r="BV333" i="32"/>
  <c r="BU333" i="32"/>
  <c r="BT333" i="32"/>
  <c r="BS333" i="32"/>
  <c r="BR333" i="32"/>
  <c r="BQ333" i="32"/>
  <c r="BP333" i="32"/>
  <c r="BO333" i="32"/>
  <c r="BN333" i="32"/>
  <c r="BM333" i="32"/>
  <c r="BL333" i="32"/>
  <c r="BK333" i="32"/>
  <c r="BJ333" i="32"/>
  <c r="BI333" i="32"/>
  <c r="BH333" i="32"/>
  <c r="BG333" i="32"/>
  <c r="BF333" i="32"/>
  <c r="BE333" i="32"/>
  <c r="BD333" i="32"/>
  <c r="BC333" i="32"/>
  <c r="BB333" i="32"/>
  <c r="BA333" i="32"/>
  <c r="AZ333" i="32"/>
  <c r="AY333" i="32"/>
  <c r="AX333" i="32"/>
  <c r="AW333" i="32"/>
  <c r="AV333" i="32"/>
  <c r="AU333" i="32"/>
  <c r="AT333" i="32"/>
  <c r="AS333" i="32"/>
  <c r="AR333" i="32"/>
  <c r="AQ333" i="32"/>
  <c r="AP333" i="32"/>
  <c r="AO333" i="32"/>
  <c r="AN333" i="32"/>
  <c r="AM333" i="32"/>
  <c r="AL333" i="32"/>
  <c r="AK333" i="32"/>
  <c r="AJ333" i="32"/>
  <c r="AI333" i="32"/>
  <c r="AH333" i="32"/>
  <c r="AG333" i="32"/>
  <c r="AF333" i="32"/>
  <c r="AE333" i="32"/>
  <c r="AD333" i="32"/>
  <c r="AC333" i="32"/>
  <c r="AB333" i="32"/>
  <c r="AA333" i="32"/>
  <c r="Z333" i="32"/>
  <c r="Y333" i="32"/>
  <c r="X333" i="32"/>
  <c r="W333" i="32"/>
  <c r="V333" i="32"/>
  <c r="U333" i="32"/>
  <c r="T333" i="32"/>
  <c r="S333" i="32"/>
  <c r="R333" i="32"/>
  <c r="Q333" i="32"/>
  <c r="P333" i="32"/>
  <c r="O333" i="32"/>
  <c r="N333" i="32"/>
  <c r="M333" i="32"/>
  <c r="L333" i="32"/>
  <c r="K333" i="32"/>
  <c r="J333" i="32"/>
  <c r="I333" i="32"/>
  <c r="H333" i="32"/>
  <c r="G333" i="32"/>
  <c r="CR332" i="32"/>
  <c r="CQ332" i="32"/>
  <c r="CP332" i="32"/>
  <c r="CO332" i="32"/>
  <c r="CN332" i="32"/>
  <c r="CM332" i="32"/>
  <c r="CL332" i="32"/>
  <c r="CK332" i="32"/>
  <c r="CJ332" i="32"/>
  <c r="CI332" i="32"/>
  <c r="CH332" i="32"/>
  <c r="CG332" i="32"/>
  <c r="CF332" i="32"/>
  <c r="CE332" i="32"/>
  <c r="CD332" i="32"/>
  <c r="CC332" i="32"/>
  <c r="CB332" i="32"/>
  <c r="CA332" i="32"/>
  <c r="BZ332" i="32"/>
  <c r="BY332" i="32"/>
  <c r="BX332" i="32"/>
  <c r="BW332" i="32"/>
  <c r="BV332" i="32"/>
  <c r="BU332" i="32"/>
  <c r="BT332" i="32"/>
  <c r="BS332" i="32"/>
  <c r="BR332" i="32"/>
  <c r="BQ332" i="32"/>
  <c r="BP332" i="32"/>
  <c r="BO332" i="32"/>
  <c r="BN332" i="32"/>
  <c r="BM332" i="32"/>
  <c r="BL332" i="32"/>
  <c r="BK332" i="32"/>
  <c r="BJ332" i="32"/>
  <c r="BI332" i="32"/>
  <c r="BH332" i="32"/>
  <c r="BG332" i="32"/>
  <c r="BF332" i="32"/>
  <c r="BE332" i="32"/>
  <c r="BD332" i="32"/>
  <c r="BC332" i="32"/>
  <c r="BB332" i="32"/>
  <c r="BA332" i="32"/>
  <c r="AZ332" i="32"/>
  <c r="AY332" i="32"/>
  <c r="AX332" i="32"/>
  <c r="AW332" i="32"/>
  <c r="AV332" i="32"/>
  <c r="AU332" i="32"/>
  <c r="AT332" i="32"/>
  <c r="AS332" i="32"/>
  <c r="AR332" i="32"/>
  <c r="AQ332" i="32"/>
  <c r="AP332" i="32"/>
  <c r="AO332" i="32"/>
  <c r="AN332" i="32"/>
  <c r="AM332" i="32"/>
  <c r="AL332" i="32"/>
  <c r="AK332" i="32"/>
  <c r="AJ332" i="32"/>
  <c r="AI332" i="32"/>
  <c r="AH332" i="32"/>
  <c r="AG332" i="32"/>
  <c r="AF332" i="32"/>
  <c r="AE332" i="32"/>
  <c r="AD332" i="32"/>
  <c r="AC332" i="32"/>
  <c r="AB332" i="32"/>
  <c r="AA332" i="32"/>
  <c r="Z332" i="32"/>
  <c r="Y332" i="32"/>
  <c r="X332" i="32"/>
  <c r="W332" i="32"/>
  <c r="V332" i="32"/>
  <c r="U332" i="32"/>
  <c r="T332" i="32"/>
  <c r="S332" i="32"/>
  <c r="R332" i="32"/>
  <c r="Q332" i="32"/>
  <c r="P332" i="32"/>
  <c r="O332" i="32"/>
  <c r="N332" i="32"/>
  <c r="M332" i="32"/>
  <c r="L332" i="32"/>
  <c r="K332" i="32"/>
  <c r="J332" i="32"/>
  <c r="I332" i="32"/>
  <c r="H332" i="32"/>
  <c r="G332" i="32"/>
  <c r="CR331" i="32"/>
  <c r="CQ331" i="32"/>
  <c r="CP331" i="32"/>
  <c r="CO331" i="32"/>
  <c r="CN331" i="32"/>
  <c r="CM331" i="32"/>
  <c r="CL331" i="32"/>
  <c r="CK331" i="32"/>
  <c r="CJ331" i="32"/>
  <c r="CI331" i="32"/>
  <c r="CH331" i="32"/>
  <c r="CG331" i="32"/>
  <c r="CF331" i="32"/>
  <c r="CE331" i="32"/>
  <c r="CD331" i="32"/>
  <c r="CC331" i="32"/>
  <c r="CB331" i="32"/>
  <c r="CA331" i="32"/>
  <c r="BZ331" i="32"/>
  <c r="BY331" i="32"/>
  <c r="BX331" i="32"/>
  <c r="BW331" i="32"/>
  <c r="BV331" i="32"/>
  <c r="BU331" i="32"/>
  <c r="BT331" i="32"/>
  <c r="BS331" i="32"/>
  <c r="BR331" i="32"/>
  <c r="BQ331" i="32"/>
  <c r="BP331" i="32"/>
  <c r="BO331" i="32"/>
  <c r="BN331" i="32"/>
  <c r="BM331" i="32"/>
  <c r="BL331" i="32"/>
  <c r="BK331" i="32"/>
  <c r="BJ331" i="32"/>
  <c r="BI331" i="32"/>
  <c r="BH331" i="32"/>
  <c r="BG331" i="32"/>
  <c r="BF331" i="32"/>
  <c r="BE331" i="32"/>
  <c r="BD331" i="32"/>
  <c r="BC331" i="32"/>
  <c r="BB331" i="32"/>
  <c r="BA331" i="32"/>
  <c r="AZ331" i="32"/>
  <c r="AY331" i="32"/>
  <c r="AX331" i="32"/>
  <c r="AW331" i="32"/>
  <c r="AV331" i="32"/>
  <c r="AU331" i="32"/>
  <c r="AT331" i="32"/>
  <c r="AS331" i="32"/>
  <c r="AR331" i="32"/>
  <c r="AQ331" i="32"/>
  <c r="AP331" i="32"/>
  <c r="AO331" i="32"/>
  <c r="AN331" i="32"/>
  <c r="AM331" i="32"/>
  <c r="AL331" i="32"/>
  <c r="AK331" i="32"/>
  <c r="AJ331" i="32"/>
  <c r="AI331" i="32"/>
  <c r="AH331" i="32"/>
  <c r="AG331" i="32"/>
  <c r="AF331" i="32"/>
  <c r="AE331" i="32"/>
  <c r="AD331" i="32"/>
  <c r="AC331" i="32"/>
  <c r="AB331" i="32"/>
  <c r="AA331" i="32"/>
  <c r="Z331" i="32"/>
  <c r="Y331" i="32"/>
  <c r="X331" i="32"/>
  <c r="W331" i="32"/>
  <c r="V331" i="32"/>
  <c r="U331" i="32"/>
  <c r="T331" i="32"/>
  <c r="S331" i="32"/>
  <c r="R331" i="32"/>
  <c r="Q331" i="32"/>
  <c r="P331" i="32"/>
  <c r="O331" i="32"/>
  <c r="N331" i="32"/>
  <c r="M331" i="32"/>
  <c r="L331" i="32"/>
  <c r="K331" i="32"/>
  <c r="J331" i="32"/>
  <c r="I331" i="32"/>
  <c r="H331" i="32"/>
  <c r="G331" i="32"/>
  <c r="CR330" i="32"/>
  <c r="CQ330" i="32"/>
  <c r="CP330" i="32"/>
  <c r="CO330" i="32"/>
  <c r="CN330" i="32"/>
  <c r="CM330" i="32"/>
  <c r="CL330" i="32"/>
  <c r="CK330" i="32"/>
  <c r="CJ330" i="32"/>
  <c r="CI330" i="32"/>
  <c r="CH330" i="32"/>
  <c r="CG330" i="32"/>
  <c r="CF330" i="32"/>
  <c r="CE330" i="32"/>
  <c r="CD330" i="32"/>
  <c r="CC330" i="32"/>
  <c r="CB330" i="32"/>
  <c r="CA330" i="32"/>
  <c r="BZ330" i="32"/>
  <c r="BY330" i="32"/>
  <c r="BX330" i="32"/>
  <c r="BW330" i="32"/>
  <c r="BV330" i="32"/>
  <c r="BU330" i="32"/>
  <c r="BT330" i="32"/>
  <c r="BS330" i="32"/>
  <c r="BR330" i="32"/>
  <c r="BQ330" i="32"/>
  <c r="BP330" i="32"/>
  <c r="BO330" i="32"/>
  <c r="BN330" i="32"/>
  <c r="BM330" i="32"/>
  <c r="BL330" i="32"/>
  <c r="BK330" i="32"/>
  <c r="BJ330" i="32"/>
  <c r="BI330" i="32"/>
  <c r="BH330" i="32"/>
  <c r="BG330" i="32"/>
  <c r="BF330" i="32"/>
  <c r="BE330" i="32"/>
  <c r="BD330" i="32"/>
  <c r="BC330" i="32"/>
  <c r="BB330" i="32"/>
  <c r="BA330" i="32"/>
  <c r="AZ330" i="32"/>
  <c r="AY330" i="32"/>
  <c r="AX330" i="32"/>
  <c r="AW330" i="32"/>
  <c r="AV330" i="32"/>
  <c r="AU330" i="32"/>
  <c r="AT330" i="32"/>
  <c r="AS330" i="32"/>
  <c r="AR330" i="32"/>
  <c r="AQ330" i="32"/>
  <c r="AP330" i="32"/>
  <c r="AO330" i="32"/>
  <c r="AN330" i="32"/>
  <c r="AM330" i="32"/>
  <c r="AL330" i="32"/>
  <c r="AK330" i="32"/>
  <c r="AJ330" i="32"/>
  <c r="AI330" i="32"/>
  <c r="AH330" i="32"/>
  <c r="AG330" i="32"/>
  <c r="AF330" i="32"/>
  <c r="AE330" i="32"/>
  <c r="AD330" i="32"/>
  <c r="AC330" i="32"/>
  <c r="AB330" i="32"/>
  <c r="AA330" i="32"/>
  <c r="Z330" i="32"/>
  <c r="Y330" i="32"/>
  <c r="X330" i="32"/>
  <c r="W330" i="32"/>
  <c r="V330" i="32"/>
  <c r="U330" i="32"/>
  <c r="T330" i="32"/>
  <c r="S330" i="32"/>
  <c r="R330" i="32"/>
  <c r="Q330" i="32"/>
  <c r="P330" i="32"/>
  <c r="O330" i="32"/>
  <c r="N330" i="32"/>
  <c r="M330" i="32"/>
  <c r="L330" i="32"/>
  <c r="K330" i="32"/>
  <c r="J330" i="32"/>
  <c r="I330" i="32"/>
  <c r="H330" i="32"/>
  <c r="G330" i="32"/>
  <c r="CR329" i="32"/>
  <c r="CQ329" i="32"/>
  <c r="CP329" i="32"/>
  <c r="CO329" i="32"/>
  <c r="CN329" i="32"/>
  <c r="CM329" i="32"/>
  <c r="CL329" i="32"/>
  <c r="CK329" i="32"/>
  <c r="CJ329" i="32"/>
  <c r="CI329" i="32"/>
  <c r="CH329" i="32"/>
  <c r="CG329" i="32"/>
  <c r="CF329" i="32"/>
  <c r="CE329" i="32"/>
  <c r="CD329" i="32"/>
  <c r="CC329" i="32"/>
  <c r="CB329" i="32"/>
  <c r="CA329" i="32"/>
  <c r="BZ329" i="32"/>
  <c r="BY329" i="32"/>
  <c r="BX329" i="32"/>
  <c r="BW329" i="32"/>
  <c r="BV329" i="32"/>
  <c r="BU329" i="32"/>
  <c r="BT329" i="32"/>
  <c r="BS329" i="32"/>
  <c r="BR329" i="32"/>
  <c r="BQ329" i="32"/>
  <c r="BP329" i="32"/>
  <c r="BO329" i="32"/>
  <c r="BN329" i="32"/>
  <c r="BM329" i="32"/>
  <c r="BL329" i="32"/>
  <c r="BK329" i="32"/>
  <c r="BJ329" i="32"/>
  <c r="BI329" i="32"/>
  <c r="BH329" i="32"/>
  <c r="BG329" i="32"/>
  <c r="BF329" i="32"/>
  <c r="BE329" i="32"/>
  <c r="BD329" i="32"/>
  <c r="BC329" i="32"/>
  <c r="BB329" i="32"/>
  <c r="BA329" i="32"/>
  <c r="AZ329" i="32"/>
  <c r="AY329" i="32"/>
  <c r="AX329" i="32"/>
  <c r="AW329" i="32"/>
  <c r="AV329" i="32"/>
  <c r="AU329" i="32"/>
  <c r="AT329" i="32"/>
  <c r="AS329" i="32"/>
  <c r="AR329" i="32"/>
  <c r="AQ329" i="32"/>
  <c r="AP329" i="32"/>
  <c r="AO329" i="32"/>
  <c r="AN329" i="32"/>
  <c r="AM329" i="32"/>
  <c r="AL329" i="32"/>
  <c r="AK329" i="32"/>
  <c r="AJ329" i="32"/>
  <c r="AI329" i="32"/>
  <c r="AH329" i="32"/>
  <c r="AG329" i="32"/>
  <c r="AF329" i="32"/>
  <c r="AE329" i="32"/>
  <c r="AD329" i="32"/>
  <c r="AC329" i="32"/>
  <c r="AB329" i="32"/>
  <c r="AA329" i="32"/>
  <c r="Z329" i="32"/>
  <c r="Y329" i="32"/>
  <c r="X329" i="32"/>
  <c r="W329" i="32"/>
  <c r="V329" i="32"/>
  <c r="U329" i="32"/>
  <c r="T329" i="32"/>
  <c r="S329" i="32"/>
  <c r="R329" i="32"/>
  <c r="Q329" i="32"/>
  <c r="P329" i="32"/>
  <c r="O329" i="32"/>
  <c r="N329" i="32"/>
  <c r="M329" i="32"/>
  <c r="L329" i="32"/>
  <c r="K329" i="32"/>
  <c r="J329" i="32"/>
  <c r="I329" i="32"/>
  <c r="H329" i="32"/>
  <c r="G329" i="32"/>
  <c r="CR328" i="32"/>
  <c r="CQ328" i="32"/>
  <c r="CP328" i="32"/>
  <c r="CO328" i="32"/>
  <c r="CN328" i="32"/>
  <c r="CM328" i="32"/>
  <c r="CL328" i="32"/>
  <c r="CK328" i="32"/>
  <c r="CJ328" i="32"/>
  <c r="CI328" i="32"/>
  <c r="CH328" i="32"/>
  <c r="CG328" i="32"/>
  <c r="CF328" i="32"/>
  <c r="CE328" i="32"/>
  <c r="CD328" i="32"/>
  <c r="CC328" i="32"/>
  <c r="CB328" i="32"/>
  <c r="CA328" i="32"/>
  <c r="BZ328" i="32"/>
  <c r="BY328" i="32"/>
  <c r="BX328" i="32"/>
  <c r="BW328" i="32"/>
  <c r="BV328" i="32"/>
  <c r="BU328" i="32"/>
  <c r="BT328" i="32"/>
  <c r="BS328" i="32"/>
  <c r="BR328" i="32"/>
  <c r="BQ328" i="32"/>
  <c r="BP328" i="32"/>
  <c r="BO328" i="32"/>
  <c r="BN328" i="32"/>
  <c r="BM328" i="32"/>
  <c r="BL328" i="32"/>
  <c r="BK328" i="32"/>
  <c r="BJ328" i="32"/>
  <c r="BI328" i="32"/>
  <c r="BH328" i="32"/>
  <c r="BG328" i="32"/>
  <c r="BF328" i="32"/>
  <c r="BE328" i="32"/>
  <c r="BD328" i="32"/>
  <c r="BC328" i="32"/>
  <c r="BB328" i="32"/>
  <c r="BA328" i="32"/>
  <c r="AZ328" i="32"/>
  <c r="AY328" i="32"/>
  <c r="AX328" i="32"/>
  <c r="AW328" i="32"/>
  <c r="AV328" i="32"/>
  <c r="AU328" i="32"/>
  <c r="AT328" i="32"/>
  <c r="AS328" i="32"/>
  <c r="AR328" i="32"/>
  <c r="AQ328" i="32"/>
  <c r="AP328" i="32"/>
  <c r="AO328" i="32"/>
  <c r="AN328" i="32"/>
  <c r="AM328" i="32"/>
  <c r="AL328" i="32"/>
  <c r="AK328" i="32"/>
  <c r="AJ328" i="32"/>
  <c r="AI328" i="32"/>
  <c r="AH328" i="32"/>
  <c r="AG328" i="32"/>
  <c r="AF328" i="32"/>
  <c r="AE328" i="32"/>
  <c r="AD328" i="32"/>
  <c r="AC328" i="32"/>
  <c r="AB328" i="32"/>
  <c r="AA328" i="32"/>
  <c r="Z328" i="32"/>
  <c r="Y328" i="32"/>
  <c r="X328" i="32"/>
  <c r="W328" i="32"/>
  <c r="V328" i="32"/>
  <c r="U328" i="32"/>
  <c r="T328" i="32"/>
  <c r="S328" i="32"/>
  <c r="R328" i="32"/>
  <c r="Q328" i="32"/>
  <c r="P328" i="32"/>
  <c r="O328" i="32"/>
  <c r="N328" i="32"/>
  <c r="M328" i="32"/>
  <c r="L328" i="32"/>
  <c r="K328" i="32"/>
  <c r="J328" i="32"/>
  <c r="I328" i="32"/>
  <c r="H328" i="32"/>
  <c r="G328" i="32"/>
  <c r="CR327" i="32"/>
  <c r="CQ327" i="32"/>
  <c r="CP327" i="32"/>
  <c r="CO327" i="32"/>
  <c r="CN327" i="32"/>
  <c r="CM327" i="32"/>
  <c r="CL327" i="32"/>
  <c r="CK327" i="32"/>
  <c r="CJ327" i="32"/>
  <c r="CI327" i="32"/>
  <c r="CH327" i="32"/>
  <c r="CG327" i="32"/>
  <c r="CF327" i="32"/>
  <c r="CE327" i="32"/>
  <c r="CD327" i="32"/>
  <c r="CC327" i="32"/>
  <c r="CB327" i="32"/>
  <c r="CA327" i="32"/>
  <c r="BZ327" i="32"/>
  <c r="BY327" i="32"/>
  <c r="BX327" i="32"/>
  <c r="BW327" i="32"/>
  <c r="BV327" i="32"/>
  <c r="BU327" i="32"/>
  <c r="BT327" i="32"/>
  <c r="BS327" i="32"/>
  <c r="BR327" i="32"/>
  <c r="BQ327" i="32"/>
  <c r="BP327" i="32"/>
  <c r="BO327" i="32"/>
  <c r="BN327" i="32"/>
  <c r="BM327" i="32"/>
  <c r="BL327" i="32"/>
  <c r="BK327" i="32"/>
  <c r="BJ327" i="32"/>
  <c r="BI327" i="32"/>
  <c r="BH327" i="32"/>
  <c r="BG327" i="32"/>
  <c r="BF327" i="32"/>
  <c r="BE327" i="32"/>
  <c r="BD327" i="32"/>
  <c r="BC327" i="32"/>
  <c r="BB327" i="32"/>
  <c r="BA327" i="32"/>
  <c r="AZ327" i="32"/>
  <c r="AY327" i="32"/>
  <c r="AX327" i="32"/>
  <c r="AW327" i="32"/>
  <c r="AV327" i="32"/>
  <c r="AU327" i="32"/>
  <c r="AT327" i="32"/>
  <c r="AS327" i="32"/>
  <c r="AR327" i="32"/>
  <c r="AQ327" i="32"/>
  <c r="AP327" i="32"/>
  <c r="AO327" i="32"/>
  <c r="AN327" i="32"/>
  <c r="AM327" i="32"/>
  <c r="AL327" i="32"/>
  <c r="AK327" i="32"/>
  <c r="AJ327" i="32"/>
  <c r="AI327" i="32"/>
  <c r="AH327" i="32"/>
  <c r="AG327" i="32"/>
  <c r="AF327" i="32"/>
  <c r="AE327" i="32"/>
  <c r="AD327" i="32"/>
  <c r="AC327" i="32"/>
  <c r="AB327" i="32"/>
  <c r="AA327" i="32"/>
  <c r="Z327" i="32"/>
  <c r="Y327" i="32"/>
  <c r="X327" i="32"/>
  <c r="W327" i="32"/>
  <c r="V327" i="32"/>
  <c r="U327" i="32"/>
  <c r="T327" i="32"/>
  <c r="S327" i="32"/>
  <c r="R327" i="32"/>
  <c r="Q327" i="32"/>
  <c r="P327" i="32"/>
  <c r="O327" i="32"/>
  <c r="N327" i="32"/>
  <c r="M327" i="32"/>
  <c r="L327" i="32"/>
  <c r="K327" i="32"/>
  <c r="J327" i="32"/>
  <c r="I327" i="32"/>
  <c r="H327" i="32"/>
  <c r="G327" i="32"/>
  <c r="CR326" i="32"/>
  <c r="CQ326" i="32"/>
  <c r="CP326" i="32"/>
  <c r="CO326" i="32"/>
  <c r="CN326" i="32"/>
  <c r="CM326" i="32"/>
  <c r="CL326" i="32"/>
  <c r="CK326" i="32"/>
  <c r="CJ326" i="32"/>
  <c r="CI326" i="32"/>
  <c r="CH326" i="32"/>
  <c r="CG326" i="32"/>
  <c r="CF326" i="32"/>
  <c r="CE326" i="32"/>
  <c r="CD326" i="32"/>
  <c r="CC326" i="32"/>
  <c r="CB326" i="32"/>
  <c r="CA326" i="32"/>
  <c r="BZ326" i="32"/>
  <c r="BY326" i="32"/>
  <c r="BX326" i="32"/>
  <c r="BW326" i="32"/>
  <c r="BV326" i="32"/>
  <c r="BU326" i="32"/>
  <c r="BT326" i="32"/>
  <c r="BS326" i="32"/>
  <c r="BR326" i="32"/>
  <c r="BQ326" i="32"/>
  <c r="BP326" i="32"/>
  <c r="BO326" i="32"/>
  <c r="BN326" i="32"/>
  <c r="BM326" i="32"/>
  <c r="BL326" i="32"/>
  <c r="BK326" i="32"/>
  <c r="BJ326" i="32"/>
  <c r="BI326" i="32"/>
  <c r="BH326" i="32"/>
  <c r="BG326" i="32"/>
  <c r="BF326" i="32"/>
  <c r="BE326" i="32"/>
  <c r="BD326" i="32"/>
  <c r="BC326" i="32"/>
  <c r="BB326" i="32"/>
  <c r="BA326" i="32"/>
  <c r="AZ326" i="32"/>
  <c r="AY326" i="32"/>
  <c r="AX326" i="32"/>
  <c r="AW326" i="32"/>
  <c r="AV326" i="32"/>
  <c r="AU326" i="32"/>
  <c r="AT326" i="32"/>
  <c r="AS326" i="32"/>
  <c r="AR326" i="32"/>
  <c r="AQ326" i="32"/>
  <c r="AP326" i="32"/>
  <c r="AO326" i="32"/>
  <c r="AN326" i="32"/>
  <c r="AM326" i="32"/>
  <c r="AL326" i="32"/>
  <c r="AK326" i="32"/>
  <c r="AJ326" i="32"/>
  <c r="AI326" i="32"/>
  <c r="AH326" i="32"/>
  <c r="AG326" i="32"/>
  <c r="AF326" i="32"/>
  <c r="AE326" i="32"/>
  <c r="AD326" i="32"/>
  <c r="AC326" i="32"/>
  <c r="AB326" i="32"/>
  <c r="AA326" i="32"/>
  <c r="Z326" i="32"/>
  <c r="Y326" i="32"/>
  <c r="X326" i="32"/>
  <c r="W326" i="32"/>
  <c r="V326" i="32"/>
  <c r="U326" i="32"/>
  <c r="T326" i="32"/>
  <c r="S326" i="32"/>
  <c r="R326" i="32"/>
  <c r="Q326" i="32"/>
  <c r="P326" i="32"/>
  <c r="O326" i="32"/>
  <c r="N326" i="32"/>
  <c r="M326" i="32"/>
  <c r="L326" i="32"/>
  <c r="K326" i="32"/>
  <c r="J326" i="32"/>
  <c r="I326" i="32"/>
  <c r="H326" i="32"/>
  <c r="G326" i="32"/>
  <c r="CR325" i="32"/>
  <c r="CQ325" i="32"/>
  <c r="CP325" i="32"/>
  <c r="CO325" i="32"/>
  <c r="CN325" i="32"/>
  <c r="CM325" i="32"/>
  <c r="CL325" i="32"/>
  <c r="CK325" i="32"/>
  <c r="CJ325" i="32"/>
  <c r="CI325" i="32"/>
  <c r="CH325" i="32"/>
  <c r="CG325" i="32"/>
  <c r="CF325" i="32"/>
  <c r="CE325" i="32"/>
  <c r="CD325" i="32"/>
  <c r="CC325" i="32"/>
  <c r="CB325" i="32"/>
  <c r="CA325" i="32"/>
  <c r="BZ325" i="32"/>
  <c r="BY325" i="32"/>
  <c r="BX325" i="32"/>
  <c r="BW325" i="32"/>
  <c r="BV325" i="32"/>
  <c r="BU325" i="32"/>
  <c r="BT325" i="32"/>
  <c r="BS325" i="32"/>
  <c r="BR325" i="32"/>
  <c r="BQ325" i="32"/>
  <c r="BP325" i="32"/>
  <c r="BO325" i="32"/>
  <c r="BN325" i="32"/>
  <c r="BM325" i="32"/>
  <c r="BL325" i="32"/>
  <c r="BK325" i="32"/>
  <c r="BJ325" i="32"/>
  <c r="BI325" i="32"/>
  <c r="BH325" i="32"/>
  <c r="BG325" i="32"/>
  <c r="BF325" i="32"/>
  <c r="BE325" i="32"/>
  <c r="BD325" i="32"/>
  <c r="BC325" i="32"/>
  <c r="BB325" i="32"/>
  <c r="BA325" i="32"/>
  <c r="AZ325" i="32"/>
  <c r="AY325" i="32"/>
  <c r="AX325" i="32"/>
  <c r="AW325" i="32"/>
  <c r="AV325" i="32"/>
  <c r="AU325" i="32"/>
  <c r="AT325" i="32"/>
  <c r="AS325" i="32"/>
  <c r="AR325" i="32"/>
  <c r="AQ325" i="32"/>
  <c r="AP325" i="32"/>
  <c r="AO325" i="32"/>
  <c r="AN325" i="32"/>
  <c r="AM325" i="32"/>
  <c r="AL325" i="32"/>
  <c r="AK325" i="32"/>
  <c r="AJ325" i="32"/>
  <c r="AI325" i="32"/>
  <c r="AH325" i="32"/>
  <c r="AG325" i="32"/>
  <c r="AF325" i="32"/>
  <c r="AE325" i="32"/>
  <c r="AD325" i="32"/>
  <c r="AC325" i="32"/>
  <c r="AB325" i="32"/>
  <c r="AA325" i="32"/>
  <c r="Z325" i="32"/>
  <c r="Y325" i="32"/>
  <c r="X325" i="32"/>
  <c r="W325" i="32"/>
  <c r="V325" i="32"/>
  <c r="U325" i="32"/>
  <c r="T325" i="32"/>
  <c r="S325" i="32"/>
  <c r="R325" i="32"/>
  <c r="Q325" i="32"/>
  <c r="P325" i="32"/>
  <c r="O325" i="32"/>
  <c r="N325" i="32"/>
  <c r="M325" i="32"/>
  <c r="L325" i="32"/>
  <c r="K325" i="32"/>
  <c r="J325" i="32"/>
  <c r="I325" i="32"/>
  <c r="H325" i="32"/>
  <c r="G325" i="32"/>
  <c r="CR324" i="32"/>
  <c r="CQ324" i="32"/>
  <c r="CP324" i="32"/>
  <c r="CO324" i="32"/>
  <c r="CN324" i="32"/>
  <c r="CM324" i="32"/>
  <c r="CL324" i="32"/>
  <c r="CK324" i="32"/>
  <c r="CJ324" i="32"/>
  <c r="CI324" i="32"/>
  <c r="CH324" i="32"/>
  <c r="CG324" i="32"/>
  <c r="CF324" i="32"/>
  <c r="CE324" i="32"/>
  <c r="CD324" i="32"/>
  <c r="CC324" i="32"/>
  <c r="CB324" i="32"/>
  <c r="CA324" i="32"/>
  <c r="BZ324" i="32"/>
  <c r="BY324" i="32"/>
  <c r="BX324" i="32"/>
  <c r="BW324" i="32"/>
  <c r="BV324" i="32"/>
  <c r="BU324" i="32"/>
  <c r="BT324" i="32"/>
  <c r="BS324" i="32"/>
  <c r="BR324" i="32"/>
  <c r="BQ324" i="32"/>
  <c r="BP324" i="32"/>
  <c r="BO324" i="32"/>
  <c r="BN324" i="32"/>
  <c r="BM324" i="32"/>
  <c r="BL324" i="32"/>
  <c r="BK324" i="32"/>
  <c r="BJ324" i="32"/>
  <c r="BI324" i="32"/>
  <c r="BH324" i="32"/>
  <c r="BG324" i="32"/>
  <c r="BF324" i="32"/>
  <c r="BE324" i="32"/>
  <c r="BD324" i="32"/>
  <c r="BC324" i="32"/>
  <c r="BB324" i="32"/>
  <c r="BA324" i="32"/>
  <c r="AZ324" i="32"/>
  <c r="AY324" i="32"/>
  <c r="AX324" i="32"/>
  <c r="AW324" i="32"/>
  <c r="AV324" i="32"/>
  <c r="AU324" i="32"/>
  <c r="AT324" i="32"/>
  <c r="AS324" i="32"/>
  <c r="AR324" i="32"/>
  <c r="AQ324" i="32"/>
  <c r="AP324" i="32"/>
  <c r="AO324" i="32"/>
  <c r="AN324" i="32"/>
  <c r="AM324" i="32"/>
  <c r="AL324" i="32"/>
  <c r="AK324" i="32"/>
  <c r="AJ324" i="32"/>
  <c r="AI324" i="32"/>
  <c r="AH324" i="32"/>
  <c r="AG324" i="32"/>
  <c r="AF324" i="32"/>
  <c r="AE324" i="32"/>
  <c r="AD324" i="32"/>
  <c r="AC324" i="32"/>
  <c r="AB324" i="32"/>
  <c r="AA324" i="32"/>
  <c r="Z324" i="32"/>
  <c r="Y324" i="32"/>
  <c r="X324" i="32"/>
  <c r="W324" i="32"/>
  <c r="V324" i="32"/>
  <c r="U324" i="32"/>
  <c r="T324" i="32"/>
  <c r="S324" i="32"/>
  <c r="R324" i="32"/>
  <c r="Q324" i="32"/>
  <c r="P324" i="32"/>
  <c r="O324" i="32"/>
  <c r="N324" i="32"/>
  <c r="M324" i="32"/>
  <c r="L324" i="32"/>
  <c r="K324" i="32"/>
  <c r="J324" i="32"/>
  <c r="I324" i="32"/>
  <c r="H324" i="32"/>
  <c r="G324" i="32"/>
  <c r="CR323" i="32"/>
  <c r="CQ323" i="32"/>
  <c r="CP323" i="32"/>
  <c r="CO323" i="32"/>
  <c r="CN323" i="32"/>
  <c r="CM323" i="32"/>
  <c r="CL323" i="32"/>
  <c r="CK323" i="32"/>
  <c r="CJ323" i="32"/>
  <c r="CI323" i="32"/>
  <c r="CH323" i="32"/>
  <c r="CG323" i="32"/>
  <c r="CF323" i="32"/>
  <c r="CE323" i="32"/>
  <c r="CD323" i="32"/>
  <c r="CC323" i="32"/>
  <c r="CB323" i="32"/>
  <c r="CA323" i="32"/>
  <c r="BZ323" i="32"/>
  <c r="BY323" i="32"/>
  <c r="BX323" i="32"/>
  <c r="BW323" i="32"/>
  <c r="BV323" i="32"/>
  <c r="BU323" i="32"/>
  <c r="BT323" i="32"/>
  <c r="BS323" i="32"/>
  <c r="BR323" i="32"/>
  <c r="BQ323" i="32"/>
  <c r="BP323" i="32"/>
  <c r="BO323" i="32"/>
  <c r="BN323" i="32"/>
  <c r="BM323" i="32"/>
  <c r="BL323" i="32"/>
  <c r="BK323" i="32"/>
  <c r="BJ323" i="32"/>
  <c r="BI323" i="32"/>
  <c r="BH323" i="32"/>
  <c r="BG323" i="32"/>
  <c r="BF323" i="32"/>
  <c r="BE323" i="32"/>
  <c r="BD323" i="32"/>
  <c r="BC323" i="32"/>
  <c r="BB323" i="32"/>
  <c r="BA323" i="32"/>
  <c r="AZ323" i="32"/>
  <c r="AY323" i="32"/>
  <c r="AX323" i="32"/>
  <c r="AW323" i="32"/>
  <c r="AV323" i="32"/>
  <c r="AU323" i="32"/>
  <c r="AT323" i="32"/>
  <c r="AS323" i="32"/>
  <c r="AR323" i="32"/>
  <c r="AQ323" i="32"/>
  <c r="AP323" i="32"/>
  <c r="AO323" i="32"/>
  <c r="AN323" i="32"/>
  <c r="AM323" i="32"/>
  <c r="AL323" i="32"/>
  <c r="AK323" i="32"/>
  <c r="AJ323" i="32"/>
  <c r="AI323" i="32"/>
  <c r="AH323" i="32"/>
  <c r="AG323" i="32"/>
  <c r="AF323" i="32"/>
  <c r="AE323" i="32"/>
  <c r="AD323" i="32"/>
  <c r="AC323" i="32"/>
  <c r="AB323" i="32"/>
  <c r="AA323" i="32"/>
  <c r="Z323" i="32"/>
  <c r="Y323" i="32"/>
  <c r="X323" i="32"/>
  <c r="W323" i="32"/>
  <c r="V323" i="32"/>
  <c r="U323" i="32"/>
  <c r="T323" i="32"/>
  <c r="S323" i="32"/>
  <c r="R323" i="32"/>
  <c r="Q323" i="32"/>
  <c r="P323" i="32"/>
  <c r="O323" i="32"/>
  <c r="N323" i="32"/>
  <c r="M323" i="32"/>
  <c r="L323" i="32"/>
  <c r="K323" i="32"/>
  <c r="J323" i="32"/>
  <c r="I323" i="32"/>
  <c r="H323" i="32"/>
  <c r="G323" i="32"/>
  <c r="CR322" i="32"/>
  <c r="CQ322" i="32"/>
  <c r="CP322" i="32"/>
  <c r="CO322" i="32"/>
  <c r="CN322" i="32"/>
  <c r="CM322" i="32"/>
  <c r="CL322" i="32"/>
  <c r="CK322" i="32"/>
  <c r="CJ322" i="32"/>
  <c r="CI322" i="32"/>
  <c r="CH322" i="32"/>
  <c r="CG322" i="32"/>
  <c r="CF322" i="32"/>
  <c r="CE322" i="32"/>
  <c r="CD322" i="32"/>
  <c r="CC322" i="32"/>
  <c r="CB322" i="32"/>
  <c r="CA322" i="32"/>
  <c r="BZ322" i="32"/>
  <c r="BY322" i="32"/>
  <c r="BX322" i="32"/>
  <c r="BW322" i="32"/>
  <c r="BV322" i="32"/>
  <c r="BU322" i="32"/>
  <c r="BT322" i="32"/>
  <c r="BS322" i="32"/>
  <c r="BR322" i="32"/>
  <c r="BQ322" i="32"/>
  <c r="BP322" i="32"/>
  <c r="BO322" i="32"/>
  <c r="BN322" i="32"/>
  <c r="BM322" i="32"/>
  <c r="BL322" i="32"/>
  <c r="BK322" i="32"/>
  <c r="BJ322" i="32"/>
  <c r="BI322" i="32"/>
  <c r="BH322" i="32"/>
  <c r="BG322" i="32"/>
  <c r="BF322" i="32"/>
  <c r="BE322" i="32"/>
  <c r="BD322" i="32"/>
  <c r="BC322" i="32"/>
  <c r="BB322" i="32"/>
  <c r="BA322" i="32"/>
  <c r="AZ322" i="32"/>
  <c r="AY322" i="32"/>
  <c r="AX322" i="32"/>
  <c r="AW322" i="32"/>
  <c r="AV322" i="32"/>
  <c r="AU322" i="32"/>
  <c r="AT322" i="32"/>
  <c r="AS322" i="32"/>
  <c r="AR322" i="32"/>
  <c r="AQ322" i="32"/>
  <c r="AP322" i="32"/>
  <c r="AO322" i="32"/>
  <c r="AN322" i="32"/>
  <c r="AM322" i="32"/>
  <c r="AL322" i="32"/>
  <c r="AK322" i="32"/>
  <c r="AJ322" i="32"/>
  <c r="AI322" i="32"/>
  <c r="AH322" i="32"/>
  <c r="AG322" i="32"/>
  <c r="AF322" i="32"/>
  <c r="AE322" i="32"/>
  <c r="AD322" i="32"/>
  <c r="AC322" i="32"/>
  <c r="AB322" i="32"/>
  <c r="AA322" i="32"/>
  <c r="Z322" i="32"/>
  <c r="Y322" i="32"/>
  <c r="X322" i="32"/>
  <c r="W322" i="32"/>
  <c r="V322" i="32"/>
  <c r="U322" i="32"/>
  <c r="T322" i="32"/>
  <c r="S322" i="32"/>
  <c r="R322" i="32"/>
  <c r="Q322" i="32"/>
  <c r="P322" i="32"/>
  <c r="O322" i="32"/>
  <c r="N322" i="32"/>
  <c r="M322" i="32"/>
  <c r="L322" i="32"/>
  <c r="K322" i="32"/>
  <c r="J322" i="32"/>
  <c r="I322" i="32"/>
  <c r="H322" i="32"/>
  <c r="G322" i="32"/>
  <c r="CR321" i="32"/>
  <c r="CQ321" i="32"/>
  <c r="CP321" i="32"/>
  <c r="CO321" i="32"/>
  <c r="CN321" i="32"/>
  <c r="CM321" i="32"/>
  <c r="CL321" i="32"/>
  <c r="CK321" i="32"/>
  <c r="CJ321" i="32"/>
  <c r="CI321" i="32"/>
  <c r="CH321" i="32"/>
  <c r="CG321" i="32"/>
  <c r="CF321" i="32"/>
  <c r="CE321" i="32"/>
  <c r="CD321" i="32"/>
  <c r="CC321" i="32"/>
  <c r="CB321" i="32"/>
  <c r="CA321" i="32"/>
  <c r="BZ321" i="32"/>
  <c r="BY321" i="32"/>
  <c r="BX321" i="32"/>
  <c r="BW321" i="32"/>
  <c r="BV321" i="32"/>
  <c r="BU321" i="32"/>
  <c r="BT321" i="32"/>
  <c r="BS321" i="32"/>
  <c r="BR321" i="32"/>
  <c r="BQ321" i="32"/>
  <c r="BP321" i="32"/>
  <c r="BO321" i="32"/>
  <c r="BN321" i="32"/>
  <c r="BM321" i="32"/>
  <c r="BL321" i="32"/>
  <c r="BK321" i="32"/>
  <c r="BJ321" i="32"/>
  <c r="BI321" i="32"/>
  <c r="BH321" i="32"/>
  <c r="BG321" i="32"/>
  <c r="BF321" i="32"/>
  <c r="BE321" i="32"/>
  <c r="BD321" i="32"/>
  <c r="BC321" i="32"/>
  <c r="BB321" i="32"/>
  <c r="BA321" i="32"/>
  <c r="AZ321" i="32"/>
  <c r="AY321" i="32"/>
  <c r="AX321" i="32"/>
  <c r="AW321" i="32"/>
  <c r="AV321" i="32"/>
  <c r="AU321" i="32"/>
  <c r="AT321" i="32"/>
  <c r="AS321" i="32"/>
  <c r="AR321" i="32"/>
  <c r="AQ321" i="32"/>
  <c r="AP321" i="32"/>
  <c r="AO321" i="32"/>
  <c r="AN321" i="32"/>
  <c r="AM321" i="32"/>
  <c r="AL321" i="32"/>
  <c r="AK321" i="32"/>
  <c r="AJ321" i="32"/>
  <c r="AI321" i="32"/>
  <c r="AH321" i="32"/>
  <c r="AG321" i="32"/>
  <c r="AF321" i="32"/>
  <c r="AE321" i="32"/>
  <c r="AD321" i="32"/>
  <c r="AC321" i="32"/>
  <c r="AB321" i="32"/>
  <c r="AA321" i="32"/>
  <c r="Z321" i="32"/>
  <c r="Y321" i="32"/>
  <c r="X321" i="32"/>
  <c r="W321" i="32"/>
  <c r="V321" i="32"/>
  <c r="U321" i="32"/>
  <c r="T321" i="32"/>
  <c r="S321" i="32"/>
  <c r="R321" i="32"/>
  <c r="Q321" i="32"/>
  <c r="P321" i="32"/>
  <c r="O321" i="32"/>
  <c r="N321" i="32"/>
  <c r="M321" i="32"/>
  <c r="L321" i="32"/>
  <c r="K321" i="32"/>
  <c r="J321" i="32"/>
  <c r="I321" i="32"/>
  <c r="H321" i="32"/>
  <c r="G321" i="32"/>
  <c r="CR320" i="32"/>
  <c r="CQ320" i="32"/>
  <c r="CP320" i="32"/>
  <c r="CO320" i="32"/>
  <c r="CN320" i="32"/>
  <c r="CM320" i="32"/>
  <c r="CL320" i="32"/>
  <c r="CK320" i="32"/>
  <c r="CJ320" i="32"/>
  <c r="CI320" i="32"/>
  <c r="CH320" i="32"/>
  <c r="CG320" i="32"/>
  <c r="CF320" i="32"/>
  <c r="CE320" i="32"/>
  <c r="CD320" i="32"/>
  <c r="CC320" i="32"/>
  <c r="CB320" i="32"/>
  <c r="CA320" i="32"/>
  <c r="BZ320" i="32"/>
  <c r="BY320" i="32"/>
  <c r="BX320" i="32"/>
  <c r="BW320" i="32"/>
  <c r="BV320" i="32"/>
  <c r="BU320" i="32"/>
  <c r="BT320" i="32"/>
  <c r="BS320" i="32"/>
  <c r="BR320" i="32"/>
  <c r="BQ320" i="32"/>
  <c r="BP320" i="32"/>
  <c r="BO320" i="32"/>
  <c r="BN320" i="32"/>
  <c r="BM320" i="32"/>
  <c r="BL320" i="32"/>
  <c r="BK320" i="32"/>
  <c r="BJ320" i="32"/>
  <c r="BI320" i="32"/>
  <c r="BH320" i="32"/>
  <c r="BG320" i="32"/>
  <c r="BF320" i="32"/>
  <c r="BE320" i="32"/>
  <c r="BD320" i="32"/>
  <c r="BC320" i="32"/>
  <c r="BB320" i="32"/>
  <c r="BA320" i="32"/>
  <c r="AZ320" i="32"/>
  <c r="AY320" i="32"/>
  <c r="AX320" i="32"/>
  <c r="AW320" i="32"/>
  <c r="AV320" i="32"/>
  <c r="AU320" i="32"/>
  <c r="AT320" i="32"/>
  <c r="AS320" i="32"/>
  <c r="AR320" i="32"/>
  <c r="AQ320" i="32"/>
  <c r="AP320" i="32"/>
  <c r="AO320" i="32"/>
  <c r="AN320" i="32"/>
  <c r="AM320" i="32"/>
  <c r="AL320" i="32"/>
  <c r="AK320" i="32"/>
  <c r="AJ320" i="32"/>
  <c r="AI320" i="32"/>
  <c r="AH320" i="32"/>
  <c r="AG320" i="32"/>
  <c r="AF320" i="32"/>
  <c r="AE320" i="32"/>
  <c r="AD320" i="32"/>
  <c r="AC320" i="32"/>
  <c r="AB320" i="32"/>
  <c r="AA320" i="32"/>
  <c r="Z320" i="32"/>
  <c r="Y320" i="32"/>
  <c r="X320" i="32"/>
  <c r="W320" i="32"/>
  <c r="V320" i="32"/>
  <c r="U320" i="32"/>
  <c r="T320" i="32"/>
  <c r="S320" i="32"/>
  <c r="R320" i="32"/>
  <c r="Q320" i="32"/>
  <c r="P320" i="32"/>
  <c r="O320" i="32"/>
  <c r="N320" i="32"/>
  <c r="M320" i="32"/>
  <c r="L320" i="32"/>
  <c r="K320" i="32"/>
  <c r="J320" i="32"/>
  <c r="I320" i="32"/>
  <c r="H320" i="32"/>
  <c r="G320" i="32"/>
  <c r="CR319" i="32"/>
  <c r="CQ319" i="32"/>
  <c r="CP319" i="32"/>
  <c r="CO319" i="32"/>
  <c r="CN319" i="32"/>
  <c r="CM319" i="32"/>
  <c r="CL319" i="32"/>
  <c r="CK319" i="32"/>
  <c r="CJ319" i="32"/>
  <c r="CI319" i="32"/>
  <c r="CH319" i="32"/>
  <c r="CG319" i="32"/>
  <c r="CF319" i="32"/>
  <c r="CE319" i="32"/>
  <c r="CD319" i="32"/>
  <c r="CC319" i="32"/>
  <c r="CB319" i="32"/>
  <c r="CA319" i="32"/>
  <c r="BZ319" i="32"/>
  <c r="BY319" i="32"/>
  <c r="BX319" i="32"/>
  <c r="BW319" i="32"/>
  <c r="BV319" i="32"/>
  <c r="BU319" i="32"/>
  <c r="BT319" i="32"/>
  <c r="BS319" i="32"/>
  <c r="BR319" i="32"/>
  <c r="BQ319" i="32"/>
  <c r="BP319" i="32"/>
  <c r="BO319" i="32"/>
  <c r="BN319" i="32"/>
  <c r="BM319" i="32"/>
  <c r="BL319" i="32"/>
  <c r="BK319" i="32"/>
  <c r="BJ319" i="32"/>
  <c r="BI319" i="32"/>
  <c r="BH319" i="32"/>
  <c r="BG319" i="32"/>
  <c r="BF319" i="32"/>
  <c r="BE319" i="32"/>
  <c r="BD319" i="32"/>
  <c r="BC319" i="32"/>
  <c r="BB319" i="32"/>
  <c r="BA319" i="32"/>
  <c r="AZ319" i="32"/>
  <c r="AY319" i="32"/>
  <c r="AX319" i="32"/>
  <c r="AW319" i="32"/>
  <c r="AV319" i="32"/>
  <c r="AU319" i="32"/>
  <c r="AT319" i="32"/>
  <c r="AS319" i="32"/>
  <c r="AR319" i="32"/>
  <c r="AQ319" i="32"/>
  <c r="AP319" i="32"/>
  <c r="AO319" i="32"/>
  <c r="AN319" i="32"/>
  <c r="AM319" i="32"/>
  <c r="AL319" i="32"/>
  <c r="AK319" i="32"/>
  <c r="AJ319" i="32"/>
  <c r="AI319" i="32"/>
  <c r="AH319" i="32"/>
  <c r="AG319" i="32"/>
  <c r="AF319" i="32"/>
  <c r="AE319" i="32"/>
  <c r="AD319" i="32"/>
  <c r="AC319" i="32"/>
  <c r="AB319" i="32"/>
  <c r="AA319" i="32"/>
  <c r="Z319" i="32"/>
  <c r="Y319" i="32"/>
  <c r="X319" i="32"/>
  <c r="W319" i="32"/>
  <c r="V319" i="32"/>
  <c r="U319" i="32"/>
  <c r="T319" i="32"/>
  <c r="S319" i="32"/>
  <c r="R319" i="32"/>
  <c r="Q319" i="32"/>
  <c r="P319" i="32"/>
  <c r="O319" i="32"/>
  <c r="N319" i="32"/>
  <c r="M319" i="32"/>
  <c r="L319" i="32"/>
  <c r="K319" i="32"/>
  <c r="J319" i="32"/>
  <c r="I319" i="32"/>
  <c r="H319" i="32"/>
  <c r="G319" i="32"/>
  <c r="CR318" i="32"/>
  <c r="CQ318" i="32"/>
  <c r="CP318" i="32"/>
  <c r="CO318" i="32"/>
  <c r="CN318" i="32"/>
  <c r="CM318" i="32"/>
  <c r="CL318" i="32"/>
  <c r="CK318" i="32"/>
  <c r="CJ318" i="32"/>
  <c r="CI318" i="32"/>
  <c r="CH318" i="32"/>
  <c r="CG318" i="32"/>
  <c r="CF318" i="32"/>
  <c r="CE318" i="32"/>
  <c r="CD318" i="32"/>
  <c r="CC318" i="32"/>
  <c r="CB318" i="32"/>
  <c r="CA318" i="32"/>
  <c r="BZ318" i="32"/>
  <c r="BY318" i="32"/>
  <c r="BX318" i="32"/>
  <c r="BW318" i="32"/>
  <c r="BV318" i="32"/>
  <c r="BU318" i="32"/>
  <c r="BT318" i="32"/>
  <c r="BS318" i="32"/>
  <c r="BR318" i="32"/>
  <c r="BQ318" i="32"/>
  <c r="BP318" i="32"/>
  <c r="BO318" i="32"/>
  <c r="BN318" i="32"/>
  <c r="BM318" i="32"/>
  <c r="BL318" i="32"/>
  <c r="BK318" i="32"/>
  <c r="BJ318" i="32"/>
  <c r="BI318" i="32"/>
  <c r="BH318" i="32"/>
  <c r="BG318" i="32"/>
  <c r="BF318" i="32"/>
  <c r="BE318" i="32"/>
  <c r="BD318" i="32"/>
  <c r="BC318" i="32"/>
  <c r="BB318" i="32"/>
  <c r="BA318" i="32"/>
  <c r="AZ318" i="32"/>
  <c r="AY318" i="32"/>
  <c r="AX318" i="32"/>
  <c r="AW318" i="32"/>
  <c r="AV318" i="32"/>
  <c r="AU318" i="32"/>
  <c r="AT318" i="32"/>
  <c r="AS318" i="32"/>
  <c r="AR318" i="32"/>
  <c r="AQ318" i="32"/>
  <c r="AP318" i="32"/>
  <c r="AO318" i="32"/>
  <c r="AN318" i="32"/>
  <c r="AM318" i="32"/>
  <c r="AL318" i="32"/>
  <c r="AK318" i="32"/>
  <c r="AJ318" i="32"/>
  <c r="AI318" i="32"/>
  <c r="AH318" i="32"/>
  <c r="AG318" i="32"/>
  <c r="AF318" i="32"/>
  <c r="AE318" i="32"/>
  <c r="AD318" i="32"/>
  <c r="AC318" i="32"/>
  <c r="AB318" i="32"/>
  <c r="AA318" i="32"/>
  <c r="Z318" i="32"/>
  <c r="Y318" i="32"/>
  <c r="X318" i="32"/>
  <c r="W318" i="32"/>
  <c r="V318" i="32"/>
  <c r="U318" i="32"/>
  <c r="T318" i="32"/>
  <c r="S318" i="32"/>
  <c r="R318" i="32"/>
  <c r="Q318" i="32"/>
  <c r="P318" i="32"/>
  <c r="O318" i="32"/>
  <c r="N318" i="32"/>
  <c r="M318" i="32"/>
  <c r="L318" i="32"/>
  <c r="K318" i="32"/>
  <c r="J318" i="32"/>
  <c r="I318" i="32"/>
  <c r="H318" i="32"/>
  <c r="G318" i="32"/>
  <c r="CR317" i="32"/>
  <c r="CQ317" i="32"/>
  <c r="CP317" i="32"/>
  <c r="CO317" i="32"/>
  <c r="CN317" i="32"/>
  <c r="CM317" i="32"/>
  <c r="CL317" i="32"/>
  <c r="CK317" i="32"/>
  <c r="CJ317" i="32"/>
  <c r="CI317" i="32"/>
  <c r="CH317" i="32"/>
  <c r="CG317" i="32"/>
  <c r="CF317" i="32"/>
  <c r="CE317" i="32"/>
  <c r="CD317" i="32"/>
  <c r="CC317" i="32"/>
  <c r="CB317" i="32"/>
  <c r="CA317" i="32"/>
  <c r="BZ317" i="32"/>
  <c r="BY317" i="32"/>
  <c r="BX317" i="32"/>
  <c r="BW317" i="32"/>
  <c r="BV317" i="32"/>
  <c r="BU317" i="32"/>
  <c r="BT317" i="32"/>
  <c r="BS317" i="32"/>
  <c r="BR317" i="32"/>
  <c r="BQ317" i="32"/>
  <c r="BP317" i="32"/>
  <c r="BO317" i="32"/>
  <c r="BN317" i="32"/>
  <c r="BM317" i="32"/>
  <c r="BL317" i="32"/>
  <c r="BK317" i="32"/>
  <c r="BJ317" i="32"/>
  <c r="BI317" i="32"/>
  <c r="BH317" i="32"/>
  <c r="BG317" i="32"/>
  <c r="BF317" i="32"/>
  <c r="BE317" i="32"/>
  <c r="BD317" i="32"/>
  <c r="BC317" i="32"/>
  <c r="BB317" i="32"/>
  <c r="BA317" i="32"/>
  <c r="AZ317" i="32"/>
  <c r="AY317" i="32"/>
  <c r="AX317" i="32"/>
  <c r="AW317" i="32"/>
  <c r="AV317" i="32"/>
  <c r="AU317" i="32"/>
  <c r="AT317" i="32"/>
  <c r="AS317" i="32"/>
  <c r="AR317" i="32"/>
  <c r="AQ317" i="32"/>
  <c r="AP317" i="32"/>
  <c r="AO317" i="32"/>
  <c r="AN317" i="32"/>
  <c r="AM317" i="32"/>
  <c r="AL317" i="32"/>
  <c r="AK317" i="32"/>
  <c r="AJ317" i="32"/>
  <c r="AI317" i="32"/>
  <c r="AH317" i="32"/>
  <c r="AG317" i="32"/>
  <c r="AF317" i="32"/>
  <c r="AE317" i="32"/>
  <c r="AD317" i="32"/>
  <c r="AC317" i="32"/>
  <c r="AB317" i="32"/>
  <c r="AA317" i="32"/>
  <c r="Z317" i="32"/>
  <c r="Y317" i="32"/>
  <c r="X317" i="32"/>
  <c r="W317" i="32"/>
  <c r="V317" i="32"/>
  <c r="U317" i="32"/>
  <c r="T317" i="32"/>
  <c r="S317" i="32"/>
  <c r="R317" i="32"/>
  <c r="Q317" i="32"/>
  <c r="P317" i="32"/>
  <c r="O317" i="32"/>
  <c r="N317" i="32"/>
  <c r="M317" i="32"/>
  <c r="L317" i="32"/>
  <c r="K317" i="32"/>
  <c r="J317" i="32"/>
  <c r="I317" i="32"/>
  <c r="H317" i="32"/>
  <c r="G317" i="32"/>
  <c r="CR316" i="32"/>
  <c r="CQ316" i="32"/>
  <c r="CP316" i="32"/>
  <c r="CO316" i="32"/>
  <c r="CN316" i="32"/>
  <c r="CM316" i="32"/>
  <c r="CL316" i="32"/>
  <c r="CK316" i="32"/>
  <c r="CJ316" i="32"/>
  <c r="CI316" i="32"/>
  <c r="CH316" i="32"/>
  <c r="CG316" i="32"/>
  <c r="CF316" i="32"/>
  <c r="CE316" i="32"/>
  <c r="CD316" i="32"/>
  <c r="CC316" i="32"/>
  <c r="CB316" i="32"/>
  <c r="CA316" i="32"/>
  <c r="BZ316" i="32"/>
  <c r="BY316" i="32"/>
  <c r="BX316" i="32"/>
  <c r="BW316" i="32"/>
  <c r="BV316" i="32"/>
  <c r="BU316" i="32"/>
  <c r="BT316" i="32"/>
  <c r="BS316" i="32"/>
  <c r="BR316" i="32"/>
  <c r="BQ316" i="32"/>
  <c r="BP316" i="32"/>
  <c r="BO316" i="32"/>
  <c r="BN316" i="32"/>
  <c r="BM316" i="32"/>
  <c r="BL316" i="32"/>
  <c r="BK316" i="32"/>
  <c r="BJ316" i="32"/>
  <c r="BI316" i="32"/>
  <c r="BH316" i="32"/>
  <c r="BG316" i="32"/>
  <c r="BF316" i="32"/>
  <c r="BE316" i="32"/>
  <c r="BD316" i="32"/>
  <c r="BC316" i="32"/>
  <c r="BB316" i="32"/>
  <c r="BA316" i="32"/>
  <c r="AZ316" i="32"/>
  <c r="AY316" i="32"/>
  <c r="AX316" i="32"/>
  <c r="AW316" i="32"/>
  <c r="AV316" i="32"/>
  <c r="AU316" i="32"/>
  <c r="AT316" i="32"/>
  <c r="AS316" i="32"/>
  <c r="AR316" i="32"/>
  <c r="AQ316" i="32"/>
  <c r="AP316" i="32"/>
  <c r="AO316" i="32"/>
  <c r="AN316" i="32"/>
  <c r="AM316" i="32"/>
  <c r="AL316" i="32"/>
  <c r="AK316" i="32"/>
  <c r="AJ316" i="32"/>
  <c r="AI316" i="32"/>
  <c r="AH316" i="32"/>
  <c r="AG316" i="32"/>
  <c r="AF316" i="32"/>
  <c r="AE316" i="32"/>
  <c r="AD316" i="32"/>
  <c r="AC316" i="32"/>
  <c r="AB316" i="32"/>
  <c r="AA316" i="32"/>
  <c r="Z316" i="32"/>
  <c r="Y316" i="32"/>
  <c r="X316" i="32"/>
  <c r="W316" i="32"/>
  <c r="V316" i="32"/>
  <c r="U316" i="32"/>
  <c r="T316" i="32"/>
  <c r="S316" i="32"/>
  <c r="R316" i="32"/>
  <c r="Q316" i="32"/>
  <c r="P316" i="32"/>
  <c r="O316" i="32"/>
  <c r="N316" i="32"/>
  <c r="M316" i="32"/>
  <c r="L316" i="32"/>
  <c r="K316" i="32"/>
  <c r="J316" i="32"/>
  <c r="I316" i="32"/>
  <c r="H316" i="32"/>
  <c r="G316" i="32"/>
  <c r="CR315" i="32"/>
  <c r="CQ315" i="32"/>
  <c r="CP315" i="32"/>
  <c r="CO315" i="32"/>
  <c r="CN315" i="32"/>
  <c r="CM315" i="32"/>
  <c r="CL315" i="32"/>
  <c r="CK315" i="32"/>
  <c r="CJ315" i="32"/>
  <c r="CI315" i="32"/>
  <c r="CH315" i="32"/>
  <c r="CG315" i="32"/>
  <c r="CF315" i="32"/>
  <c r="CE315" i="32"/>
  <c r="CD315" i="32"/>
  <c r="CC315" i="32"/>
  <c r="CB315" i="32"/>
  <c r="CA315" i="32"/>
  <c r="BZ315" i="32"/>
  <c r="BY315" i="32"/>
  <c r="BX315" i="32"/>
  <c r="BW315" i="32"/>
  <c r="BV315" i="32"/>
  <c r="BU315" i="32"/>
  <c r="BT315" i="32"/>
  <c r="BS315" i="32"/>
  <c r="BR315" i="32"/>
  <c r="BQ315" i="32"/>
  <c r="BP315" i="32"/>
  <c r="BO315" i="32"/>
  <c r="BN315" i="32"/>
  <c r="BM315" i="32"/>
  <c r="BL315" i="32"/>
  <c r="BK315" i="32"/>
  <c r="BJ315" i="32"/>
  <c r="BI315" i="32"/>
  <c r="BH315" i="32"/>
  <c r="BG315" i="32"/>
  <c r="BF315" i="32"/>
  <c r="BE315" i="32"/>
  <c r="BD315" i="32"/>
  <c r="BC315" i="32"/>
  <c r="BB315" i="32"/>
  <c r="BA315" i="32"/>
  <c r="AZ315" i="32"/>
  <c r="AY315" i="32"/>
  <c r="AX315" i="32"/>
  <c r="AW315" i="32"/>
  <c r="AV315" i="32"/>
  <c r="AU315" i="32"/>
  <c r="AT315" i="32"/>
  <c r="AS315" i="32"/>
  <c r="AR315" i="32"/>
  <c r="AQ315" i="32"/>
  <c r="AP315" i="32"/>
  <c r="AO315" i="32"/>
  <c r="AN315" i="32"/>
  <c r="AM315" i="32"/>
  <c r="AL315" i="32"/>
  <c r="AK315" i="32"/>
  <c r="AJ315" i="32"/>
  <c r="AI315" i="32"/>
  <c r="AH315" i="32"/>
  <c r="AG315" i="32"/>
  <c r="AF315" i="32"/>
  <c r="AE315" i="32"/>
  <c r="AD315" i="32"/>
  <c r="AC315" i="32"/>
  <c r="AB315" i="32"/>
  <c r="AA315" i="32"/>
  <c r="Z315" i="32"/>
  <c r="Y315" i="32"/>
  <c r="X315" i="32"/>
  <c r="W315" i="32"/>
  <c r="V315" i="32"/>
  <c r="U315" i="32"/>
  <c r="T315" i="32"/>
  <c r="S315" i="32"/>
  <c r="R315" i="32"/>
  <c r="Q315" i="32"/>
  <c r="P315" i="32"/>
  <c r="O315" i="32"/>
  <c r="N315" i="32"/>
  <c r="M315" i="32"/>
  <c r="L315" i="32"/>
  <c r="K315" i="32"/>
  <c r="J315" i="32"/>
  <c r="I315" i="32"/>
  <c r="H315" i="32"/>
  <c r="G315" i="32"/>
  <c r="CR314" i="32"/>
  <c r="CQ314" i="32"/>
  <c r="CP314" i="32"/>
  <c r="CO314" i="32"/>
  <c r="CN314" i="32"/>
  <c r="CM314" i="32"/>
  <c r="CL314" i="32"/>
  <c r="CK314" i="32"/>
  <c r="CJ314" i="32"/>
  <c r="CI314" i="32"/>
  <c r="CH314" i="32"/>
  <c r="CG314" i="32"/>
  <c r="CF314" i="32"/>
  <c r="CE314" i="32"/>
  <c r="CD314" i="32"/>
  <c r="CC314" i="32"/>
  <c r="CB314" i="32"/>
  <c r="CA314" i="32"/>
  <c r="BZ314" i="32"/>
  <c r="BY314" i="32"/>
  <c r="BX314" i="32"/>
  <c r="BW314" i="32"/>
  <c r="BV314" i="32"/>
  <c r="BU314" i="32"/>
  <c r="BT314" i="32"/>
  <c r="BS314" i="32"/>
  <c r="BR314" i="32"/>
  <c r="BQ314" i="32"/>
  <c r="BP314" i="32"/>
  <c r="BO314" i="32"/>
  <c r="BN314" i="32"/>
  <c r="BM314" i="32"/>
  <c r="BL314" i="32"/>
  <c r="BK314" i="32"/>
  <c r="BJ314" i="32"/>
  <c r="BI314" i="32"/>
  <c r="BH314" i="32"/>
  <c r="BG314" i="32"/>
  <c r="BF314" i="32"/>
  <c r="BE314" i="32"/>
  <c r="BD314" i="32"/>
  <c r="BC314" i="32"/>
  <c r="BB314" i="32"/>
  <c r="BA314" i="32"/>
  <c r="AZ314" i="32"/>
  <c r="AY314" i="32"/>
  <c r="AX314" i="32"/>
  <c r="AW314" i="32"/>
  <c r="AV314" i="32"/>
  <c r="AU314" i="32"/>
  <c r="AT314" i="32"/>
  <c r="AS314" i="32"/>
  <c r="AR314" i="32"/>
  <c r="AQ314" i="32"/>
  <c r="AP314" i="32"/>
  <c r="AO314" i="32"/>
  <c r="AN314" i="32"/>
  <c r="AM314" i="32"/>
  <c r="AL314" i="32"/>
  <c r="AK314" i="32"/>
  <c r="AJ314" i="32"/>
  <c r="AI314" i="32"/>
  <c r="AH314" i="32"/>
  <c r="AG314" i="32"/>
  <c r="AF314" i="32"/>
  <c r="AE314" i="32"/>
  <c r="AD314" i="32"/>
  <c r="AC314" i="32"/>
  <c r="AB314" i="32"/>
  <c r="AA314" i="32"/>
  <c r="Z314" i="32"/>
  <c r="Y314" i="32"/>
  <c r="X314" i="32"/>
  <c r="W314" i="32"/>
  <c r="V314" i="32"/>
  <c r="U314" i="32"/>
  <c r="T314" i="32"/>
  <c r="S314" i="32"/>
  <c r="R314" i="32"/>
  <c r="Q314" i="32"/>
  <c r="P314" i="32"/>
  <c r="O314" i="32"/>
  <c r="N314" i="32"/>
  <c r="M314" i="32"/>
  <c r="L314" i="32"/>
  <c r="K314" i="32"/>
  <c r="J314" i="32"/>
  <c r="I314" i="32"/>
  <c r="H314" i="32"/>
  <c r="G314" i="32"/>
  <c r="CR313" i="32"/>
  <c r="CQ313" i="32"/>
  <c r="CP313" i="32"/>
  <c r="CO313" i="32"/>
  <c r="CN313" i="32"/>
  <c r="CM313" i="32"/>
  <c r="CL313" i="32"/>
  <c r="CK313" i="32"/>
  <c r="CJ313" i="32"/>
  <c r="CI313" i="32"/>
  <c r="CH313" i="32"/>
  <c r="CG313" i="32"/>
  <c r="CF313" i="32"/>
  <c r="CE313" i="32"/>
  <c r="CD313" i="32"/>
  <c r="CC313" i="32"/>
  <c r="CB313" i="32"/>
  <c r="CA313" i="32"/>
  <c r="BZ313" i="32"/>
  <c r="BY313" i="32"/>
  <c r="BX313" i="32"/>
  <c r="BW313" i="32"/>
  <c r="BV313" i="32"/>
  <c r="BU313" i="32"/>
  <c r="BT313" i="32"/>
  <c r="BS313" i="32"/>
  <c r="BR313" i="32"/>
  <c r="BQ313" i="32"/>
  <c r="BP313" i="32"/>
  <c r="BO313" i="32"/>
  <c r="BN313" i="32"/>
  <c r="BM313" i="32"/>
  <c r="BL313" i="32"/>
  <c r="BK313" i="32"/>
  <c r="BJ313" i="32"/>
  <c r="BI313" i="32"/>
  <c r="BH313" i="32"/>
  <c r="BG313" i="32"/>
  <c r="BF313" i="32"/>
  <c r="BE313" i="32"/>
  <c r="BD313" i="32"/>
  <c r="BC313" i="32"/>
  <c r="BB313" i="32"/>
  <c r="BA313" i="32"/>
  <c r="AZ313" i="32"/>
  <c r="AY313" i="32"/>
  <c r="AX313" i="32"/>
  <c r="AW313" i="32"/>
  <c r="AV313" i="32"/>
  <c r="AU313" i="32"/>
  <c r="AT313" i="32"/>
  <c r="AS313" i="32"/>
  <c r="AR313" i="32"/>
  <c r="AQ313" i="32"/>
  <c r="AP313" i="32"/>
  <c r="AO313" i="32"/>
  <c r="AN313" i="32"/>
  <c r="AM313" i="32"/>
  <c r="AL313" i="32"/>
  <c r="AK313" i="32"/>
  <c r="AJ313" i="32"/>
  <c r="AI313" i="32"/>
  <c r="AH313" i="32"/>
  <c r="AG313" i="32"/>
  <c r="AF313" i="32"/>
  <c r="AE313" i="32"/>
  <c r="AD313" i="32"/>
  <c r="AC313" i="32"/>
  <c r="AB313" i="32"/>
  <c r="AA313" i="32"/>
  <c r="Z313" i="32"/>
  <c r="Y313" i="32"/>
  <c r="X313" i="32"/>
  <c r="W313" i="32"/>
  <c r="V313" i="32"/>
  <c r="U313" i="32"/>
  <c r="T313" i="32"/>
  <c r="S313" i="32"/>
  <c r="R313" i="32"/>
  <c r="Q313" i="32"/>
  <c r="P313" i="32"/>
  <c r="O313" i="32"/>
  <c r="N313" i="32"/>
  <c r="M313" i="32"/>
  <c r="L313" i="32"/>
  <c r="K313" i="32"/>
  <c r="J313" i="32"/>
  <c r="I313" i="32"/>
  <c r="H313" i="32"/>
  <c r="G313" i="32"/>
  <c r="CR312" i="32"/>
  <c r="CQ312" i="32"/>
  <c r="CP312" i="32"/>
  <c r="CO312" i="32"/>
  <c r="CN312" i="32"/>
  <c r="CM312" i="32"/>
  <c r="CL312" i="32"/>
  <c r="CK312" i="32"/>
  <c r="CJ312" i="32"/>
  <c r="CI312" i="32"/>
  <c r="CH312" i="32"/>
  <c r="CG312" i="32"/>
  <c r="CF312" i="32"/>
  <c r="CE312" i="32"/>
  <c r="CD312" i="32"/>
  <c r="CC312" i="32"/>
  <c r="CB312" i="32"/>
  <c r="CA312" i="32"/>
  <c r="BZ312" i="32"/>
  <c r="BY312" i="32"/>
  <c r="BX312" i="32"/>
  <c r="BW312" i="32"/>
  <c r="BV312" i="32"/>
  <c r="BU312" i="32"/>
  <c r="BT312" i="32"/>
  <c r="BS312" i="32"/>
  <c r="BR312" i="32"/>
  <c r="BQ312" i="32"/>
  <c r="BP312" i="32"/>
  <c r="BO312" i="32"/>
  <c r="BN312" i="32"/>
  <c r="BM312" i="32"/>
  <c r="BL312" i="32"/>
  <c r="BK312" i="32"/>
  <c r="BJ312" i="32"/>
  <c r="BI312" i="32"/>
  <c r="BH312" i="32"/>
  <c r="BG312" i="32"/>
  <c r="BF312" i="32"/>
  <c r="BE312" i="32"/>
  <c r="BD312" i="32"/>
  <c r="BC312" i="32"/>
  <c r="BB312" i="32"/>
  <c r="BA312" i="32"/>
  <c r="AZ312" i="32"/>
  <c r="AY312" i="32"/>
  <c r="AX312" i="32"/>
  <c r="AW312" i="32"/>
  <c r="AV312" i="32"/>
  <c r="AU312" i="32"/>
  <c r="AT312" i="32"/>
  <c r="AS312" i="32"/>
  <c r="AR312" i="32"/>
  <c r="AQ312" i="32"/>
  <c r="AP312" i="32"/>
  <c r="AO312" i="32"/>
  <c r="AN312" i="32"/>
  <c r="AM312" i="32"/>
  <c r="AL312" i="32"/>
  <c r="AK312" i="32"/>
  <c r="AJ312" i="32"/>
  <c r="AI312" i="32"/>
  <c r="AH312" i="32"/>
  <c r="AG312" i="32"/>
  <c r="AF312" i="32"/>
  <c r="AE312" i="32"/>
  <c r="AD312" i="32"/>
  <c r="AC312" i="32"/>
  <c r="AB312" i="32"/>
  <c r="AA312" i="32"/>
  <c r="Z312" i="32"/>
  <c r="Y312" i="32"/>
  <c r="X312" i="32"/>
  <c r="W312" i="32"/>
  <c r="V312" i="32"/>
  <c r="U312" i="32"/>
  <c r="T312" i="32"/>
  <c r="S312" i="32"/>
  <c r="R312" i="32"/>
  <c r="Q312" i="32"/>
  <c r="P312" i="32"/>
  <c r="O312" i="32"/>
  <c r="N312" i="32"/>
  <c r="M312" i="32"/>
  <c r="L312" i="32"/>
  <c r="K312" i="32"/>
  <c r="J312" i="32"/>
  <c r="I312" i="32"/>
  <c r="H312" i="32"/>
  <c r="G312" i="32"/>
  <c r="CR311" i="32"/>
  <c r="CQ311" i="32"/>
  <c r="CP311" i="32"/>
  <c r="CO311" i="32"/>
  <c r="CN311" i="32"/>
  <c r="CM311" i="32"/>
  <c r="CL311" i="32"/>
  <c r="CK311" i="32"/>
  <c r="CJ311" i="32"/>
  <c r="CI311" i="32"/>
  <c r="CH311" i="32"/>
  <c r="CG311" i="32"/>
  <c r="CF311" i="32"/>
  <c r="CE311" i="32"/>
  <c r="CD311" i="32"/>
  <c r="CC311" i="32"/>
  <c r="CB311" i="32"/>
  <c r="CA311" i="32"/>
  <c r="BZ311" i="32"/>
  <c r="BY311" i="32"/>
  <c r="BX311" i="32"/>
  <c r="BW311" i="32"/>
  <c r="BV311" i="32"/>
  <c r="BU311" i="32"/>
  <c r="BT311" i="32"/>
  <c r="BS311" i="32"/>
  <c r="BR311" i="32"/>
  <c r="BQ311" i="32"/>
  <c r="BP311" i="32"/>
  <c r="BO311" i="32"/>
  <c r="BN311" i="32"/>
  <c r="BM311" i="32"/>
  <c r="BL311" i="32"/>
  <c r="BK311" i="32"/>
  <c r="BJ311" i="32"/>
  <c r="BI311" i="32"/>
  <c r="BH311" i="32"/>
  <c r="BG311" i="32"/>
  <c r="BF311" i="32"/>
  <c r="BE311" i="32"/>
  <c r="BD311" i="32"/>
  <c r="BC311" i="32"/>
  <c r="BB311" i="32"/>
  <c r="BA311" i="32"/>
  <c r="AZ311" i="32"/>
  <c r="AY311" i="32"/>
  <c r="AX311" i="32"/>
  <c r="AW311" i="32"/>
  <c r="AV311" i="32"/>
  <c r="AU311" i="32"/>
  <c r="AT311" i="32"/>
  <c r="AS311" i="32"/>
  <c r="AR311" i="32"/>
  <c r="AQ311" i="32"/>
  <c r="AP311" i="32"/>
  <c r="AO311" i="32"/>
  <c r="AN311" i="32"/>
  <c r="AM311" i="32"/>
  <c r="AL311" i="32"/>
  <c r="AK311" i="32"/>
  <c r="AJ311" i="32"/>
  <c r="AI311" i="32"/>
  <c r="AH311" i="32"/>
  <c r="AG311" i="32"/>
  <c r="AF311" i="32"/>
  <c r="AE311" i="32"/>
  <c r="AD311" i="32"/>
  <c r="AC311" i="32"/>
  <c r="AB311" i="32"/>
  <c r="AA311" i="32"/>
  <c r="Z311" i="32"/>
  <c r="Y311" i="32"/>
  <c r="X311" i="32"/>
  <c r="W311" i="32"/>
  <c r="V311" i="32"/>
  <c r="U311" i="32"/>
  <c r="T311" i="32"/>
  <c r="S311" i="32"/>
  <c r="R311" i="32"/>
  <c r="Q311" i="32"/>
  <c r="P311" i="32"/>
  <c r="O311" i="32"/>
  <c r="N311" i="32"/>
  <c r="M311" i="32"/>
  <c r="L311" i="32"/>
  <c r="K311" i="32"/>
  <c r="J311" i="32"/>
  <c r="I311" i="32"/>
  <c r="H311" i="32"/>
  <c r="G311" i="32"/>
  <c r="CR310" i="32"/>
  <c r="CQ310" i="32"/>
  <c r="CP310" i="32"/>
  <c r="CO310" i="32"/>
  <c r="CN310" i="32"/>
  <c r="CM310" i="32"/>
  <c r="CL310" i="32"/>
  <c r="CK310" i="32"/>
  <c r="CJ310" i="32"/>
  <c r="CI310" i="32"/>
  <c r="CH310" i="32"/>
  <c r="CG310" i="32"/>
  <c r="CF310" i="32"/>
  <c r="CE310" i="32"/>
  <c r="CD310" i="32"/>
  <c r="CC310" i="32"/>
  <c r="CB310" i="32"/>
  <c r="CA310" i="32"/>
  <c r="BZ310" i="32"/>
  <c r="BY310" i="32"/>
  <c r="BX310" i="32"/>
  <c r="BW310" i="32"/>
  <c r="BV310" i="32"/>
  <c r="BU310" i="32"/>
  <c r="BT310" i="32"/>
  <c r="BS310" i="32"/>
  <c r="BR310" i="32"/>
  <c r="BQ310" i="32"/>
  <c r="BP310" i="32"/>
  <c r="BO310" i="32"/>
  <c r="BN310" i="32"/>
  <c r="BM310" i="32"/>
  <c r="BL310" i="32"/>
  <c r="BK310" i="32"/>
  <c r="BJ310" i="32"/>
  <c r="BI310" i="32"/>
  <c r="BH310" i="32"/>
  <c r="BG310" i="32"/>
  <c r="BF310" i="32"/>
  <c r="BE310" i="32"/>
  <c r="BD310" i="32"/>
  <c r="BC310" i="32"/>
  <c r="BB310" i="32"/>
  <c r="BA310" i="32"/>
  <c r="AZ310" i="32"/>
  <c r="AY310" i="32"/>
  <c r="AX310" i="32"/>
  <c r="AW310" i="32"/>
  <c r="AV310" i="32"/>
  <c r="AU310" i="32"/>
  <c r="AT310" i="32"/>
  <c r="AS310" i="32"/>
  <c r="AR310" i="32"/>
  <c r="AQ310" i="32"/>
  <c r="AP310" i="32"/>
  <c r="AO310" i="32"/>
  <c r="AN310" i="32"/>
  <c r="AM310" i="32"/>
  <c r="AL310" i="32"/>
  <c r="AK310" i="32"/>
  <c r="AJ310" i="32"/>
  <c r="AI310" i="32"/>
  <c r="AH310" i="32"/>
  <c r="AG310" i="32"/>
  <c r="AF310" i="32"/>
  <c r="AE310" i="32"/>
  <c r="AD310" i="32"/>
  <c r="AC310" i="32"/>
  <c r="AB310" i="32"/>
  <c r="AA310" i="32"/>
  <c r="Z310" i="32"/>
  <c r="Y310" i="32"/>
  <c r="X310" i="32"/>
  <c r="W310" i="32"/>
  <c r="V310" i="32"/>
  <c r="U310" i="32"/>
  <c r="T310" i="32"/>
  <c r="S310" i="32"/>
  <c r="R310" i="32"/>
  <c r="Q310" i="32"/>
  <c r="P310" i="32"/>
  <c r="O310" i="32"/>
  <c r="N310" i="32"/>
  <c r="M310" i="32"/>
  <c r="L310" i="32"/>
  <c r="K310" i="32"/>
  <c r="J310" i="32"/>
  <c r="I310" i="32"/>
  <c r="H310" i="32"/>
  <c r="G310" i="32"/>
  <c r="CR309" i="32"/>
  <c r="CQ309" i="32"/>
  <c r="CP309" i="32"/>
  <c r="CO309" i="32"/>
  <c r="CN309" i="32"/>
  <c r="CM309" i="32"/>
  <c r="CL309" i="32"/>
  <c r="CK309" i="32"/>
  <c r="CJ309" i="32"/>
  <c r="CI309" i="32"/>
  <c r="CH309" i="32"/>
  <c r="CG309" i="32"/>
  <c r="CF309" i="32"/>
  <c r="CE309" i="32"/>
  <c r="CD309" i="32"/>
  <c r="CC309" i="32"/>
  <c r="CB309" i="32"/>
  <c r="CA309" i="32"/>
  <c r="BZ309" i="32"/>
  <c r="BY309" i="32"/>
  <c r="BX309" i="32"/>
  <c r="BW309" i="32"/>
  <c r="BV309" i="32"/>
  <c r="BU309" i="32"/>
  <c r="BT309" i="32"/>
  <c r="BS309" i="32"/>
  <c r="BR309" i="32"/>
  <c r="BQ309" i="32"/>
  <c r="BP309" i="32"/>
  <c r="BO309" i="32"/>
  <c r="BN309" i="32"/>
  <c r="BM309" i="32"/>
  <c r="BL309" i="32"/>
  <c r="BK309" i="32"/>
  <c r="BJ309" i="32"/>
  <c r="BI309" i="32"/>
  <c r="BH309" i="32"/>
  <c r="BG309" i="32"/>
  <c r="BF309" i="32"/>
  <c r="BE309" i="32"/>
  <c r="BD309" i="32"/>
  <c r="BC309" i="32"/>
  <c r="BB309" i="32"/>
  <c r="BA309" i="32"/>
  <c r="AZ309" i="32"/>
  <c r="AY309" i="32"/>
  <c r="AX309" i="32"/>
  <c r="AW309" i="32"/>
  <c r="AV309" i="32"/>
  <c r="AU309" i="32"/>
  <c r="AT309" i="32"/>
  <c r="AS309" i="32"/>
  <c r="AR309" i="32"/>
  <c r="AQ309" i="32"/>
  <c r="AP309" i="32"/>
  <c r="AO309" i="32"/>
  <c r="AN309" i="32"/>
  <c r="AM309" i="32"/>
  <c r="AL309" i="32"/>
  <c r="AK309" i="32"/>
  <c r="AJ309" i="32"/>
  <c r="AI309" i="32"/>
  <c r="AH309" i="32"/>
  <c r="AG309" i="32"/>
  <c r="AF309" i="32"/>
  <c r="AE309" i="32"/>
  <c r="AD309" i="32"/>
  <c r="AC309" i="32"/>
  <c r="AB309" i="32"/>
  <c r="AA309" i="32"/>
  <c r="Z309" i="32"/>
  <c r="Y309" i="32"/>
  <c r="X309" i="32"/>
  <c r="W309" i="32"/>
  <c r="V309" i="32"/>
  <c r="U309" i="32"/>
  <c r="T309" i="32"/>
  <c r="S309" i="32"/>
  <c r="R309" i="32"/>
  <c r="Q309" i="32"/>
  <c r="P309" i="32"/>
  <c r="O309" i="32"/>
  <c r="N309" i="32"/>
  <c r="M309" i="32"/>
  <c r="L309" i="32"/>
  <c r="K309" i="32"/>
  <c r="J309" i="32"/>
  <c r="I309" i="32"/>
  <c r="H309" i="32"/>
  <c r="G309" i="32"/>
  <c r="CR308" i="32"/>
  <c r="CQ308" i="32"/>
  <c r="CP308" i="32"/>
  <c r="CO308" i="32"/>
  <c r="CN308" i="32"/>
  <c r="CM308" i="32"/>
  <c r="CL308" i="32"/>
  <c r="CK308" i="32"/>
  <c r="CJ308" i="32"/>
  <c r="CI308" i="32"/>
  <c r="CH308" i="32"/>
  <c r="CG308" i="32"/>
  <c r="CF308" i="32"/>
  <c r="CE308" i="32"/>
  <c r="CD308" i="32"/>
  <c r="CC308" i="32"/>
  <c r="CB308" i="32"/>
  <c r="CA308" i="32"/>
  <c r="BZ308" i="32"/>
  <c r="BY308" i="32"/>
  <c r="BX308" i="32"/>
  <c r="BW308" i="32"/>
  <c r="BV308" i="32"/>
  <c r="BU308" i="32"/>
  <c r="BT308" i="32"/>
  <c r="BS308" i="32"/>
  <c r="BR308" i="32"/>
  <c r="BQ308" i="32"/>
  <c r="BP308" i="32"/>
  <c r="BO308" i="32"/>
  <c r="BN308" i="32"/>
  <c r="BM308" i="32"/>
  <c r="BL308" i="32"/>
  <c r="BK308" i="32"/>
  <c r="BJ308" i="32"/>
  <c r="BI308" i="32"/>
  <c r="BH308" i="32"/>
  <c r="BG308" i="32"/>
  <c r="BF308" i="32"/>
  <c r="BE308" i="32"/>
  <c r="BD308" i="32"/>
  <c r="BC308" i="32"/>
  <c r="BB308" i="32"/>
  <c r="BA308" i="32"/>
  <c r="AZ308" i="32"/>
  <c r="AY308" i="32"/>
  <c r="AX308" i="32"/>
  <c r="AW308" i="32"/>
  <c r="AV308" i="32"/>
  <c r="AU308" i="32"/>
  <c r="AT308" i="32"/>
  <c r="AS308" i="32"/>
  <c r="AR308" i="32"/>
  <c r="AQ308" i="32"/>
  <c r="AP308" i="32"/>
  <c r="AO308" i="32"/>
  <c r="AN308" i="32"/>
  <c r="AM308" i="32"/>
  <c r="AL308" i="32"/>
  <c r="AK308" i="32"/>
  <c r="AJ308" i="32"/>
  <c r="AI308" i="32"/>
  <c r="AH308" i="32"/>
  <c r="AG308" i="32"/>
  <c r="AF308" i="32"/>
  <c r="AE308" i="32"/>
  <c r="AD308" i="32"/>
  <c r="AC308" i="32"/>
  <c r="AB308" i="32"/>
  <c r="AA308" i="32"/>
  <c r="Z308" i="32"/>
  <c r="Y308" i="32"/>
  <c r="X308" i="32"/>
  <c r="W308" i="32"/>
  <c r="V308" i="32"/>
  <c r="U308" i="32"/>
  <c r="T308" i="32"/>
  <c r="S308" i="32"/>
  <c r="R308" i="32"/>
  <c r="Q308" i="32"/>
  <c r="P308" i="32"/>
  <c r="O308" i="32"/>
  <c r="N308" i="32"/>
  <c r="M308" i="32"/>
  <c r="L308" i="32"/>
  <c r="K308" i="32"/>
  <c r="J308" i="32"/>
  <c r="I308" i="32"/>
  <c r="H308" i="32"/>
  <c r="G308" i="32"/>
  <c r="CR307" i="32"/>
  <c r="CQ307" i="32"/>
  <c r="CP307" i="32"/>
  <c r="CO307" i="32"/>
  <c r="CN307" i="32"/>
  <c r="CM307" i="32"/>
  <c r="CL307" i="32"/>
  <c r="CK307" i="32"/>
  <c r="CJ307" i="32"/>
  <c r="CI307" i="32"/>
  <c r="CH307" i="32"/>
  <c r="CG307" i="32"/>
  <c r="CF307" i="32"/>
  <c r="CE307" i="32"/>
  <c r="CD307" i="32"/>
  <c r="CC307" i="32"/>
  <c r="CB307" i="32"/>
  <c r="CA307" i="32"/>
  <c r="BZ307" i="32"/>
  <c r="BY307" i="32"/>
  <c r="BX307" i="32"/>
  <c r="BW307" i="32"/>
  <c r="BV307" i="32"/>
  <c r="BU307" i="32"/>
  <c r="BT307" i="32"/>
  <c r="BS307" i="32"/>
  <c r="BR307" i="32"/>
  <c r="BQ307" i="32"/>
  <c r="BP307" i="32"/>
  <c r="BO307" i="32"/>
  <c r="BN307" i="32"/>
  <c r="BM307" i="32"/>
  <c r="BL307" i="32"/>
  <c r="BK307" i="32"/>
  <c r="BJ307" i="32"/>
  <c r="BI307" i="32"/>
  <c r="BH307" i="32"/>
  <c r="BG307" i="32"/>
  <c r="BF307" i="32"/>
  <c r="BE307" i="32"/>
  <c r="BD307" i="32"/>
  <c r="BC307" i="32"/>
  <c r="BB307" i="32"/>
  <c r="BA307" i="32"/>
  <c r="AZ307" i="32"/>
  <c r="AY307" i="32"/>
  <c r="AX307" i="32"/>
  <c r="AW307" i="32"/>
  <c r="AV307" i="32"/>
  <c r="AU307" i="32"/>
  <c r="AT307" i="32"/>
  <c r="AS307" i="32"/>
  <c r="AR307" i="32"/>
  <c r="AQ307" i="32"/>
  <c r="AP307" i="32"/>
  <c r="AO307" i="32"/>
  <c r="AN307" i="32"/>
  <c r="AM307" i="32"/>
  <c r="AL307" i="32"/>
  <c r="AK307" i="32"/>
  <c r="AJ307" i="32"/>
  <c r="AI307" i="32"/>
  <c r="AH307" i="32"/>
  <c r="AG307" i="32"/>
  <c r="AF307" i="32"/>
  <c r="AE307" i="32"/>
  <c r="AD307" i="32"/>
  <c r="AC307" i="32"/>
  <c r="AB307" i="32"/>
  <c r="AA307" i="32"/>
  <c r="Z307" i="32"/>
  <c r="Y307" i="32"/>
  <c r="X307" i="32"/>
  <c r="W307" i="32"/>
  <c r="V307" i="32"/>
  <c r="U307" i="32"/>
  <c r="T307" i="32"/>
  <c r="S307" i="32"/>
  <c r="R307" i="32"/>
  <c r="Q307" i="32"/>
  <c r="P307" i="32"/>
  <c r="O307" i="32"/>
  <c r="N307" i="32"/>
  <c r="M307" i="32"/>
  <c r="L307" i="32"/>
  <c r="K307" i="32"/>
  <c r="J307" i="32"/>
  <c r="I307" i="32"/>
  <c r="H307" i="32"/>
  <c r="G307" i="32"/>
  <c r="CR290" i="32"/>
  <c r="CQ290" i="32"/>
  <c r="CP290" i="32"/>
  <c r="CO290" i="32"/>
  <c r="CN290" i="32"/>
  <c r="CM290" i="32"/>
  <c r="CL290" i="32"/>
  <c r="CK290" i="32"/>
  <c r="CJ290" i="32"/>
  <c r="CI290" i="32"/>
  <c r="CH290" i="32"/>
  <c r="CG290" i="32"/>
  <c r="CF290" i="32"/>
  <c r="CE290" i="32"/>
  <c r="CD290" i="32"/>
  <c r="CC290" i="32"/>
  <c r="CB290" i="32"/>
  <c r="CA290" i="32"/>
  <c r="BZ290" i="32"/>
  <c r="BY290" i="32"/>
  <c r="BX290" i="32"/>
  <c r="BW290" i="32"/>
  <c r="BV290" i="32"/>
  <c r="BU290" i="32"/>
  <c r="BT290" i="32"/>
  <c r="BS290" i="32"/>
  <c r="BR290" i="32"/>
  <c r="BQ290" i="32"/>
  <c r="BP290" i="32"/>
  <c r="BO290" i="32"/>
  <c r="BN290" i="32"/>
  <c r="BM290" i="32"/>
  <c r="BL290" i="32"/>
  <c r="BK290" i="32"/>
  <c r="BJ290" i="32"/>
  <c r="BI290" i="32"/>
  <c r="BH290" i="32"/>
  <c r="BG290" i="32"/>
  <c r="BF290" i="32"/>
  <c r="BE290" i="32"/>
  <c r="BD290" i="32"/>
  <c r="BC290" i="32"/>
  <c r="BB290" i="32"/>
  <c r="BA290" i="32"/>
  <c r="AZ290" i="32"/>
  <c r="AY290" i="32"/>
  <c r="AX290" i="32"/>
  <c r="AW290" i="32"/>
  <c r="AV290" i="32"/>
  <c r="AU290" i="32"/>
  <c r="AT290" i="32"/>
  <c r="AS290" i="32"/>
  <c r="AR290" i="32"/>
  <c r="AQ290" i="32"/>
  <c r="AP290" i="32"/>
  <c r="AO290" i="32"/>
  <c r="AN290" i="32"/>
  <c r="AM290" i="32"/>
  <c r="AL290" i="32"/>
  <c r="AK290" i="32"/>
  <c r="AJ290" i="32"/>
  <c r="AI290" i="32"/>
  <c r="AH290" i="32"/>
  <c r="AG290" i="32"/>
  <c r="AF290" i="32"/>
  <c r="AE290" i="32"/>
  <c r="AD290" i="32"/>
  <c r="AC290" i="32"/>
  <c r="AB290" i="32"/>
  <c r="AA290" i="32"/>
  <c r="Z290" i="32"/>
  <c r="Y290" i="32"/>
  <c r="X290" i="32"/>
  <c r="W290" i="32"/>
  <c r="V290" i="32"/>
  <c r="U290" i="32"/>
  <c r="T290" i="32"/>
  <c r="S290" i="32"/>
  <c r="R290" i="32"/>
  <c r="Q290" i="32"/>
  <c r="P290" i="32"/>
  <c r="O290" i="32"/>
  <c r="N290" i="32"/>
  <c r="M290" i="32"/>
  <c r="L290" i="32"/>
  <c r="K290" i="32"/>
  <c r="J290" i="32"/>
  <c r="I290" i="32"/>
  <c r="H290" i="32"/>
  <c r="G290" i="32"/>
  <c r="CR289" i="32"/>
  <c r="CQ289" i="32"/>
  <c r="CP289" i="32"/>
  <c r="CO289" i="32"/>
  <c r="CN289" i="32"/>
  <c r="CM289" i="32"/>
  <c r="CL289" i="32"/>
  <c r="CK289" i="32"/>
  <c r="CJ289" i="32"/>
  <c r="CI289" i="32"/>
  <c r="CH289" i="32"/>
  <c r="CG289" i="32"/>
  <c r="CF289" i="32"/>
  <c r="CE289" i="32"/>
  <c r="CD289" i="32"/>
  <c r="CC289" i="32"/>
  <c r="CB289" i="32"/>
  <c r="CA289" i="32"/>
  <c r="BZ289" i="32"/>
  <c r="BY289" i="32"/>
  <c r="BX289" i="32"/>
  <c r="BW289" i="32"/>
  <c r="BV289" i="32"/>
  <c r="BU289" i="32"/>
  <c r="BT289" i="32"/>
  <c r="BS289" i="32"/>
  <c r="BR289" i="32"/>
  <c r="BQ289" i="32"/>
  <c r="BP289" i="32"/>
  <c r="BO289" i="32"/>
  <c r="BN289" i="32"/>
  <c r="BM289" i="32"/>
  <c r="BL289" i="32"/>
  <c r="BK289" i="32"/>
  <c r="BJ289" i="32"/>
  <c r="BI289" i="32"/>
  <c r="BH289" i="32"/>
  <c r="BG289" i="32"/>
  <c r="BF289" i="32"/>
  <c r="BE289" i="32"/>
  <c r="BD289" i="32"/>
  <c r="BC289" i="32"/>
  <c r="BB289" i="32"/>
  <c r="BA289" i="32"/>
  <c r="AZ289" i="32"/>
  <c r="AY289" i="32"/>
  <c r="AX289" i="32"/>
  <c r="AW289" i="32"/>
  <c r="AV289" i="32"/>
  <c r="AU289" i="32"/>
  <c r="AT289" i="32"/>
  <c r="AS289" i="32"/>
  <c r="AR289" i="32"/>
  <c r="AQ289" i="32"/>
  <c r="AP289" i="32"/>
  <c r="AO289" i="32"/>
  <c r="AN289" i="32"/>
  <c r="AM289" i="32"/>
  <c r="AL289" i="32"/>
  <c r="AK289" i="32"/>
  <c r="AJ289" i="32"/>
  <c r="AI289" i="32"/>
  <c r="AH289" i="32"/>
  <c r="AG289" i="32"/>
  <c r="AF289" i="32"/>
  <c r="AE289" i="32"/>
  <c r="AD289" i="32"/>
  <c r="AC289" i="32"/>
  <c r="AB289" i="32"/>
  <c r="AA289" i="32"/>
  <c r="Z289" i="32"/>
  <c r="Y289" i="32"/>
  <c r="X289" i="32"/>
  <c r="W289" i="32"/>
  <c r="V289" i="32"/>
  <c r="U289" i="32"/>
  <c r="T289" i="32"/>
  <c r="S289" i="32"/>
  <c r="R289" i="32"/>
  <c r="Q289" i="32"/>
  <c r="P289" i="32"/>
  <c r="O289" i="32"/>
  <c r="N289" i="32"/>
  <c r="M289" i="32"/>
  <c r="L289" i="32"/>
  <c r="K289" i="32"/>
  <c r="J289" i="32"/>
  <c r="I289" i="32"/>
  <c r="H289" i="32"/>
  <c r="G289" i="32"/>
  <c r="CR288" i="32"/>
  <c r="CQ288" i="32"/>
  <c r="CP288" i="32"/>
  <c r="CO288" i="32"/>
  <c r="CN288" i="32"/>
  <c r="CM288" i="32"/>
  <c r="CL288" i="32"/>
  <c r="CK288" i="32"/>
  <c r="CJ288" i="32"/>
  <c r="CI288" i="32"/>
  <c r="CH288" i="32"/>
  <c r="CG288" i="32"/>
  <c r="CF288" i="32"/>
  <c r="CE288" i="32"/>
  <c r="CD288" i="32"/>
  <c r="CC288" i="32"/>
  <c r="CB288" i="32"/>
  <c r="CA288" i="32"/>
  <c r="BZ288" i="32"/>
  <c r="BY288" i="32"/>
  <c r="BX288" i="32"/>
  <c r="BW288" i="32"/>
  <c r="BV288" i="32"/>
  <c r="BU288" i="32"/>
  <c r="BT288" i="32"/>
  <c r="BS288" i="32"/>
  <c r="BR288" i="32"/>
  <c r="BQ288" i="32"/>
  <c r="BP288" i="32"/>
  <c r="BO288" i="32"/>
  <c r="BN288" i="32"/>
  <c r="BM288" i="32"/>
  <c r="BL288" i="32"/>
  <c r="BK288" i="32"/>
  <c r="BJ288" i="32"/>
  <c r="BI288" i="32"/>
  <c r="BH288" i="32"/>
  <c r="BG288" i="32"/>
  <c r="BF288" i="32"/>
  <c r="BE288" i="32"/>
  <c r="BD288" i="32"/>
  <c r="BC288" i="32"/>
  <c r="BB288" i="32"/>
  <c r="BA288" i="32"/>
  <c r="AZ288" i="32"/>
  <c r="AY288" i="32"/>
  <c r="AX288" i="32"/>
  <c r="AW288" i="32"/>
  <c r="AV288" i="32"/>
  <c r="AU288" i="32"/>
  <c r="AT288" i="32"/>
  <c r="AS288" i="32"/>
  <c r="AR288" i="32"/>
  <c r="AQ288" i="32"/>
  <c r="AP288" i="32"/>
  <c r="AO288" i="32"/>
  <c r="AN288" i="32"/>
  <c r="AM288" i="32"/>
  <c r="AL288" i="32"/>
  <c r="AK288" i="32"/>
  <c r="AJ288" i="32"/>
  <c r="AI288" i="32"/>
  <c r="AH288" i="32"/>
  <c r="AG288" i="32"/>
  <c r="AF288" i="32"/>
  <c r="AE288" i="32"/>
  <c r="AD288" i="32"/>
  <c r="AC288" i="32"/>
  <c r="AB288" i="32"/>
  <c r="AA288" i="32"/>
  <c r="Z288" i="32"/>
  <c r="Y288" i="32"/>
  <c r="X288" i="32"/>
  <c r="W288" i="32"/>
  <c r="V288" i="32"/>
  <c r="U288" i="32"/>
  <c r="T288" i="32"/>
  <c r="S288" i="32"/>
  <c r="R288" i="32"/>
  <c r="Q288" i="32"/>
  <c r="P288" i="32"/>
  <c r="O288" i="32"/>
  <c r="N288" i="32"/>
  <c r="M288" i="32"/>
  <c r="L288" i="32"/>
  <c r="K288" i="32"/>
  <c r="J288" i="32"/>
  <c r="I288" i="32"/>
  <c r="H288" i="32"/>
  <c r="G288" i="32"/>
  <c r="CR287" i="32"/>
  <c r="CQ287" i="32"/>
  <c r="CP287" i="32"/>
  <c r="CO287" i="32"/>
  <c r="CN287" i="32"/>
  <c r="CM287" i="32"/>
  <c r="CL287" i="32"/>
  <c r="CK287" i="32"/>
  <c r="CJ287" i="32"/>
  <c r="CI287" i="32"/>
  <c r="CH287" i="32"/>
  <c r="CG287" i="32"/>
  <c r="CF287" i="32"/>
  <c r="CE287" i="32"/>
  <c r="CD287" i="32"/>
  <c r="CC287" i="32"/>
  <c r="CB287" i="32"/>
  <c r="CA287" i="32"/>
  <c r="BZ287" i="32"/>
  <c r="BY287" i="32"/>
  <c r="BX287" i="32"/>
  <c r="BW287" i="32"/>
  <c r="BV287" i="32"/>
  <c r="BU287" i="32"/>
  <c r="BT287" i="32"/>
  <c r="BS287" i="32"/>
  <c r="BR287" i="32"/>
  <c r="BQ287" i="32"/>
  <c r="BP287" i="32"/>
  <c r="BO287" i="32"/>
  <c r="BN287" i="32"/>
  <c r="BM287" i="32"/>
  <c r="BL287" i="32"/>
  <c r="BK287" i="32"/>
  <c r="BJ287" i="32"/>
  <c r="BI287" i="32"/>
  <c r="BH287" i="32"/>
  <c r="BG287" i="32"/>
  <c r="BF287" i="32"/>
  <c r="BE287" i="32"/>
  <c r="BD287" i="32"/>
  <c r="BC287" i="32"/>
  <c r="BB287" i="32"/>
  <c r="BA287" i="32"/>
  <c r="AZ287" i="32"/>
  <c r="AY287" i="32"/>
  <c r="AX287" i="32"/>
  <c r="AW287" i="32"/>
  <c r="AV287" i="32"/>
  <c r="AU287" i="32"/>
  <c r="AT287" i="32"/>
  <c r="AS287" i="32"/>
  <c r="AR287" i="32"/>
  <c r="AQ287" i="32"/>
  <c r="AP287" i="32"/>
  <c r="AO287" i="32"/>
  <c r="AN287" i="32"/>
  <c r="AM287" i="32"/>
  <c r="AL287" i="32"/>
  <c r="AK287" i="32"/>
  <c r="AJ287" i="32"/>
  <c r="AI287" i="32"/>
  <c r="AH287" i="32"/>
  <c r="AG287" i="32"/>
  <c r="AF287" i="32"/>
  <c r="AE287" i="32"/>
  <c r="AD287" i="32"/>
  <c r="AC287" i="32"/>
  <c r="AB287" i="32"/>
  <c r="AA287" i="32"/>
  <c r="Z287" i="32"/>
  <c r="Y287" i="32"/>
  <c r="X287" i="32"/>
  <c r="W287" i="32"/>
  <c r="V287" i="32"/>
  <c r="U287" i="32"/>
  <c r="T287" i="32"/>
  <c r="S287" i="32"/>
  <c r="R287" i="32"/>
  <c r="Q287" i="32"/>
  <c r="P287" i="32"/>
  <c r="O287" i="32"/>
  <c r="N287" i="32"/>
  <c r="M287" i="32"/>
  <c r="L287" i="32"/>
  <c r="K287" i="32"/>
  <c r="J287" i="32"/>
  <c r="I287" i="32"/>
  <c r="H287" i="32"/>
  <c r="G287" i="32"/>
  <c r="CR286" i="32"/>
  <c r="CQ286" i="32"/>
  <c r="CP286" i="32"/>
  <c r="CO286" i="32"/>
  <c r="CN286" i="32"/>
  <c r="CM286" i="32"/>
  <c r="CL286" i="32"/>
  <c r="CK286" i="32"/>
  <c r="CJ286" i="32"/>
  <c r="CI286" i="32"/>
  <c r="CH286" i="32"/>
  <c r="CG286" i="32"/>
  <c r="CF286" i="32"/>
  <c r="CE286" i="32"/>
  <c r="CD286" i="32"/>
  <c r="CC286" i="32"/>
  <c r="CB286" i="32"/>
  <c r="CA286" i="32"/>
  <c r="BZ286" i="32"/>
  <c r="BY286" i="32"/>
  <c r="BX286" i="32"/>
  <c r="BW286" i="32"/>
  <c r="BV286" i="32"/>
  <c r="BU286" i="32"/>
  <c r="BT286" i="32"/>
  <c r="BS286" i="32"/>
  <c r="BR286" i="32"/>
  <c r="BQ286" i="32"/>
  <c r="BP286" i="32"/>
  <c r="BO286" i="32"/>
  <c r="BN286" i="32"/>
  <c r="BM286" i="32"/>
  <c r="BL286" i="32"/>
  <c r="BK286" i="32"/>
  <c r="BJ286" i="32"/>
  <c r="BI286" i="32"/>
  <c r="BH286" i="32"/>
  <c r="BG286" i="32"/>
  <c r="BF286" i="32"/>
  <c r="BE286" i="32"/>
  <c r="BD286" i="32"/>
  <c r="BC286" i="32"/>
  <c r="BB286" i="32"/>
  <c r="BA286" i="32"/>
  <c r="AZ286" i="32"/>
  <c r="AY286" i="32"/>
  <c r="AX286" i="32"/>
  <c r="AW286" i="32"/>
  <c r="AV286" i="32"/>
  <c r="AU286" i="32"/>
  <c r="AT286" i="32"/>
  <c r="AS286" i="32"/>
  <c r="AR286" i="32"/>
  <c r="AQ286" i="32"/>
  <c r="AP286" i="32"/>
  <c r="AO286" i="32"/>
  <c r="AN286" i="32"/>
  <c r="AM286" i="32"/>
  <c r="AL286" i="32"/>
  <c r="AK286" i="32"/>
  <c r="AJ286" i="32"/>
  <c r="AI286" i="32"/>
  <c r="AH286" i="32"/>
  <c r="AG286" i="32"/>
  <c r="AF286" i="32"/>
  <c r="AE286" i="32"/>
  <c r="AD286" i="32"/>
  <c r="AC286" i="32"/>
  <c r="AB286" i="32"/>
  <c r="AA286" i="32"/>
  <c r="Z286" i="32"/>
  <c r="Y286" i="32"/>
  <c r="X286" i="32"/>
  <c r="W286" i="32"/>
  <c r="V286" i="32"/>
  <c r="U286" i="32"/>
  <c r="T286" i="32"/>
  <c r="S286" i="32"/>
  <c r="R286" i="32"/>
  <c r="Q286" i="32"/>
  <c r="P286" i="32"/>
  <c r="O286" i="32"/>
  <c r="N286" i="32"/>
  <c r="M286" i="32"/>
  <c r="L286" i="32"/>
  <c r="K286" i="32"/>
  <c r="J286" i="32"/>
  <c r="I286" i="32"/>
  <c r="H286" i="32"/>
  <c r="G286" i="32"/>
  <c r="CR285" i="32"/>
  <c r="CQ285" i="32"/>
  <c r="CP285" i="32"/>
  <c r="CO285" i="32"/>
  <c r="CN285" i="32"/>
  <c r="CM285" i="32"/>
  <c r="CL285" i="32"/>
  <c r="CK285" i="32"/>
  <c r="CJ285" i="32"/>
  <c r="CI285" i="32"/>
  <c r="CH285" i="32"/>
  <c r="CG285" i="32"/>
  <c r="CF285" i="32"/>
  <c r="CE285" i="32"/>
  <c r="CD285" i="32"/>
  <c r="CC285" i="32"/>
  <c r="CB285" i="32"/>
  <c r="CA285" i="32"/>
  <c r="BZ285" i="32"/>
  <c r="BY285" i="32"/>
  <c r="BX285" i="32"/>
  <c r="BW285" i="32"/>
  <c r="BV285" i="32"/>
  <c r="BU285" i="32"/>
  <c r="BT285" i="32"/>
  <c r="BS285" i="32"/>
  <c r="BR285" i="32"/>
  <c r="BQ285" i="32"/>
  <c r="BP285" i="32"/>
  <c r="BO285" i="32"/>
  <c r="BN285" i="32"/>
  <c r="BM285" i="32"/>
  <c r="BL285" i="32"/>
  <c r="BK285" i="32"/>
  <c r="BJ285" i="32"/>
  <c r="BI285" i="32"/>
  <c r="BH285" i="32"/>
  <c r="BG285" i="32"/>
  <c r="BF285" i="32"/>
  <c r="BE285" i="32"/>
  <c r="BD285" i="32"/>
  <c r="BC285" i="32"/>
  <c r="BB285" i="32"/>
  <c r="BA285" i="32"/>
  <c r="AZ285" i="32"/>
  <c r="AY285" i="32"/>
  <c r="AX285" i="32"/>
  <c r="AW285" i="32"/>
  <c r="AV285" i="32"/>
  <c r="AU285" i="32"/>
  <c r="AT285" i="32"/>
  <c r="AS285" i="32"/>
  <c r="AR285" i="32"/>
  <c r="AQ285" i="32"/>
  <c r="AP285" i="32"/>
  <c r="AO285" i="32"/>
  <c r="AN285" i="32"/>
  <c r="AM285" i="32"/>
  <c r="AL285" i="32"/>
  <c r="AK285" i="32"/>
  <c r="AJ285" i="32"/>
  <c r="AI285" i="32"/>
  <c r="AH285" i="32"/>
  <c r="AG285" i="32"/>
  <c r="AF285" i="32"/>
  <c r="AE285" i="32"/>
  <c r="AD285" i="32"/>
  <c r="AC285" i="32"/>
  <c r="AB285" i="32"/>
  <c r="AA285" i="32"/>
  <c r="Z285" i="32"/>
  <c r="Y285" i="32"/>
  <c r="X285" i="32"/>
  <c r="W285" i="32"/>
  <c r="V285" i="32"/>
  <c r="U285" i="32"/>
  <c r="T285" i="32"/>
  <c r="S285" i="32"/>
  <c r="R285" i="32"/>
  <c r="Q285" i="32"/>
  <c r="P285" i="32"/>
  <c r="O285" i="32"/>
  <c r="N285" i="32"/>
  <c r="M285" i="32"/>
  <c r="L285" i="32"/>
  <c r="K285" i="32"/>
  <c r="J285" i="32"/>
  <c r="I285" i="32"/>
  <c r="H285" i="32"/>
  <c r="G285" i="32"/>
  <c r="CR284" i="32"/>
  <c r="CQ284" i="32"/>
  <c r="CP284" i="32"/>
  <c r="CO284" i="32"/>
  <c r="CN284" i="32"/>
  <c r="CM284" i="32"/>
  <c r="CL284" i="32"/>
  <c r="CK284" i="32"/>
  <c r="CJ284" i="32"/>
  <c r="CI284" i="32"/>
  <c r="CH284" i="32"/>
  <c r="CG284" i="32"/>
  <c r="CF284" i="32"/>
  <c r="CE284" i="32"/>
  <c r="CD284" i="32"/>
  <c r="CC284" i="32"/>
  <c r="CB284" i="32"/>
  <c r="CA284" i="32"/>
  <c r="BZ284" i="32"/>
  <c r="BY284" i="32"/>
  <c r="BX284" i="32"/>
  <c r="BW284" i="32"/>
  <c r="BV284" i="32"/>
  <c r="BU284" i="32"/>
  <c r="BT284" i="32"/>
  <c r="BS284" i="32"/>
  <c r="BR284" i="32"/>
  <c r="BQ284" i="32"/>
  <c r="BP284" i="32"/>
  <c r="BO284" i="32"/>
  <c r="BN284" i="32"/>
  <c r="BM284" i="32"/>
  <c r="BL284" i="32"/>
  <c r="BK284" i="32"/>
  <c r="BJ284" i="32"/>
  <c r="BI284" i="32"/>
  <c r="BH284" i="32"/>
  <c r="BG284" i="32"/>
  <c r="BF284" i="32"/>
  <c r="BE284" i="32"/>
  <c r="BD284" i="32"/>
  <c r="BC284" i="32"/>
  <c r="BB284" i="32"/>
  <c r="BA284" i="32"/>
  <c r="AZ284" i="32"/>
  <c r="AY284" i="32"/>
  <c r="AX284" i="32"/>
  <c r="AW284" i="32"/>
  <c r="AV284" i="32"/>
  <c r="AU284" i="32"/>
  <c r="AT284" i="32"/>
  <c r="AS284" i="32"/>
  <c r="AR284" i="32"/>
  <c r="AQ284" i="32"/>
  <c r="AP284" i="32"/>
  <c r="AO284" i="32"/>
  <c r="AN284" i="32"/>
  <c r="AM284" i="32"/>
  <c r="AL284" i="32"/>
  <c r="AK284" i="32"/>
  <c r="AJ284" i="32"/>
  <c r="AI284" i="32"/>
  <c r="AH284" i="32"/>
  <c r="AG284" i="32"/>
  <c r="AF284" i="32"/>
  <c r="AE284" i="32"/>
  <c r="AD284" i="32"/>
  <c r="AC284" i="32"/>
  <c r="AB284" i="32"/>
  <c r="AA284" i="32"/>
  <c r="Z284" i="32"/>
  <c r="Y284" i="32"/>
  <c r="X284" i="32"/>
  <c r="W284" i="32"/>
  <c r="V284" i="32"/>
  <c r="U284" i="32"/>
  <c r="T284" i="32"/>
  <c r="S284" i="32"/>
  <c r="R284" i="32"/>
  <c r="Q284" i="32"/>
  <c r="P284" i="32"/>
  <c r="O284" i="32"/>
  <c r="N284" i="32"/>
  <c r="M284" i="32"/>
  <c r="L284" i="32"/>
  <c r="K284" i="32"/>
  <c r="J284" i="32"/>
  <c r="I284" i="32"/>
  <c r="H284" i="32"/>
  <c r="G284" i="32"/>
  <c r="CR283" i="32"/>
  <c r="CQ283" i="32"/>
  <c r="CP283" i="32"/>
  <c r="CO283" i="32"/>
  <c r="CN283" i="32"/>
  <c r="CM283" i="32"/>
  <c r="CL283" i="32"/>
  <c r="CK283" i="32"/>
  <c r="CJ283" i="32"/>
  <c r="CI283" i="32"/>
  <c r="CH283" i="32"/>
  <c r="CG283" i="32"/>
  <c r="CF283" i="32"/>
  <c r="CE283" i="32"/>
  <c r="CD283" i="32"/>
  <c r="CC283" i="32"/>
  <c r="CB283" i="32"/>
  <c r="CA283" i="32"/>
  <c r="BZ283" i="32"/>
  <c r="BY283" i="32"/>
  <c r="BX283" i="32"/>
  <c r="BW283" i="32"/>
  <c r="BV283" i="32"/>
  <c r="BU283" i="32"/>
  <c r="BT283" i="32"/>
  <c r="BS283" i="32"/>
  <c r="BR283" i="32"/>
  <c r="BQ283" i="32"/>
  <c r="BP283" i="32"/>
  <c r="BO283" i="32"/>
  <c r="BN283" i="32"/>
  <c r="BM283" i="32"/>
  <c r="BL283" i="32"/>
  <c r="BK283" i="32"/>
  <c r="BJ283" i="32"/>
  <c r="BI283" i="32"/>
  <c r="BH283" i="32"/>
  <c r="BG283" i="32"/>
  <c r="BF283" i="32"/>
  <c r="BE283" i="32"/>
  <c r="BD283" i="32"/>
  <c r="BC283" i="32"/>
  <c r="BB283" i="32"/>
  <c r="BA283" i="32"/>
  <c r="AZ283" i="32"/>
  <c r="AY283" i="32"/>
  <c r="AX283" i="32"/>
  <c r="AW283" i="32"/>
  <c r="AV283" i="32"/>
  <c r="AU283" i="32"/>
  <c r="AT283" i="32"/>
  <c r="AS283" i="32"/>
  <c r="AR283" i="32"/>
  <c r="AQ283" i="32"/>
  <c r="AP283" i="32"/>
  <c r="AO283" i="32"/>
  <c r="AN283" i="32"/>
  <c r="AM283" i="32"/>
  <c r="AL283" i="32"/>
  <c r="AK283" i="32"/>
  <c r="AJ283" i="32"/>
  <c r="AI283" i="32"/>
  <c r="AH283" i="32"/>
  <c r="AG283" i="32"/>
  <c r="AF283" i="32"/>
  <c r="AE283" i="32"/>
  <c r="AD283" i="32"/>
  <c r="AC283" i="32"/>
  <c r="AB283" i="32"/>
  <c r="AA283" i="32"/>
  <c r="Z283" i="32"/>
  <c r="Y283" i="32"/>
  <c r="X283" i="32"/>
  <c r="W283" i="32"/>
  <c r="V283" i="32"/>
  <c r="U283" i="32"/>
  <c r="T283" i="32"/>
  <c r="S283" i="32"/>
  <c r="R283" i="32"/>
  <c r="Q283" i="32"/>
  <c r="P283" i="32"/>
  <c r="O283" i="32"/>
  <c r="N283" i="32"/>
  <c r="M283" i="32"/>
  <c r="L283" i="32"/>
  <c r="K283" i="32"/>
  <c r="J283" i="32"/>
  <c r="I283" i="32"/>
  <c r="H283" i="32"/>
  <c r="G283" i="32"/>
  <c r="CR282" i="32"/>
  <c r="CQ282" i="32"/>
  <c r="CP282" i="32"/>
  <c r="CO282" i="32"/>
  <c r="CN282" i="32"/>
  <c r="CM282" i="32"/>
  <c r="CL282" i="32"/>
  <c r="CK282" i="32"/>
  <c r="CJ282" i="32"/>
  <c r="CI282" i="32"/>
  <c r="CH282" i="32"/>
  <c r="CG282" i="32"/>
  <c r="CF282" i="32"/>
  <c r="CE282" i="32"/>
  <c r="CD282" i="32"/>
  <c r="CC282" i="32"/>
  <c r="CB282" i="32"/>
  <c r="CA282" i="32"/>
  <c r="BZ282" i="32"/>
  <c r="BY282" i="32"/>
  <c r="BX282" i="32"/>
  <c r="BW282" i="32"/>
  <c r="BV282" i="32"/>
  <c r="BU282" i="32"/>
  <c r="BT282" i="32"/>
  <c r="BS282" i="32"/>
  <c r="BR282" i="32"/>
  <c r="BQ282" i="32"/>
  <c r="BP282" i="32"/>
  <c r="BO282" i="32"/>
  <c r="BN282" i="32"/>
  <c r="BM282" i="32"/>
  <c r="BL282" i="32"/>
  <c r="BK282" i="32"/>
  <c r="BJ282" i="32"/>
  <c r="BI282" i="32"/>
  <c r="BH282" i="32"/>
  <c r="BG282" i="32"/>
  <c r="BF282" i="32"/>
  <c r="BE282" i="32"/>
  <c r="BD282" i="32"/>
  <c r="BC282" i="32"/>
  <c r="BB282" i="32"/>
  <c r="BA282" i="32"/>
  <c r="AZ282" i="32"/>
  <c r="AY282" i="32"/>
  <c r="AX282" i="32"/>
  <c r="AW282" i="32"/>
  <c r="AV282" i="32"/>
  <c r="AU282" i="32"/>
  <c r="AT282" i="32"/>
  <c r="AS282" i="32"/>
  <c r="AR282" i="32"/>
  <c r="AQ282" i="32"/>
  <c r="AP282" i="32"/>
  <c r="AO282" i="32"/>
  <c r="AN282" i="32"/>
  <c r="AM282" i="32"/>
  <c r="AL282" i="32"/>
  <c r="AK282" i="32"/>
  <c r="AJ282" i="32"/>
  <c r="AI282" i="32"/>
  <c r="AH282" i="32"/>
  <c r="AG282" i="32"/>
  <c r="AF282" i="32"/>
  <c r="AE282" i="32"/>
  <c r="AD282" i="32"/>
  <c r="AC282" i="32"/>
  <c r="AB282" i="32"/>
  <c r="AA282" i="32"/>
  <c r="Z282" i="32"/>
  <c r="Y282" i="32"/>
  <c r="X282" i="32"/>
  <c r="W282" i="32"/>
  <c r="V282" i="32"/>
  <c r="U282" i="32"/>
  <c r="T282" i="32"/>
  <c r="S282" i="32"/>
  <c r="R282" i="32"/>
  <c r="Q282" i="32"/>
  <c r="P282" i="32"/>
  <c r="O282" i="32"/>
  <c r="N282" i="32"/>
  <c r="M282" i="32"/>
  <c r="L282" i="32"/>
  <c r="K282" i="32"/>
  <c r="J282" i="32"/>
  <c r="I282" i="32"/>
  <c r="H282" i="32"/>
  <c r="G282" i="32"/>
  <c r="CR281" i="32"/>
  <c r="CQ281" i="32"/>
  <c r="CP281" i="32"/>
  <c r="CO281" i="32"/>
  <c r="CN281" i="32"/>
  <c r="CM281" i="32"/>
  <c r="CL281" i="32"/>
  <c r="CK281" i="32"/>
  <c r="CJ281" i="32"/>
  <c r="CI281" i="32"/>
  <c r="CH281" i="32"/>
  <c r="CG281" i="32"/>
  <c r="CF281" i="32"/>
  <c r="CE281" i="32"/>
  <c r="CD281" i="32"/>
  <c r="CC281" i="32"/>
  <c r="CB281" i="32"/>
  <c r="CA281" i="32"/>
  <c r="BZ281" i="32"/>
  <c r="BY281" i="32"/>
  <c r="BX281" i="32"/>
  <c r="BW281" i="32"/>
  <c r="BV281" i="32"/>
  <c r="BU281" i="32"/>
  <c r="BT281" i="32"/>
  <c r="BS281" i="32"/>
  <c r="BR281" i="32"/>
  <c r="BQ281" i="32"/>
  <c r="BP281" i="32"/>
  <c r="BO281" i="32"/>
  <c r="BN281" i="32"/>
  <c r="BM281" i="32"/>
  <c r="BL281" i="32"/>
  <c r="BK281" i="32"/>
  <c r="BJ281" i="32"/>
  <c r="BI281" i="32"/>
  <c r="BH281" i="32"/>
  <c r="BG281" i="32"/>
  <c r="BF281" i="32"/>
  <c r="BE281" i="32"/>
  <c r="BD281" i="32"/>
  <c r="BC281" i="32"/>
  <c r="BB281" i="32"/>
  <c r="BA281" i="32"/>
  <c r="AZ281" i="32"/>
  <c r="AY281" i="32"/>
  <c r="AX281" i="32"/>
  <c r="AW281" i="32"/>
  <c r="AV281" i="32"/>
  <c r="AU281" i="32"/>
  <c r="AT281" i="32"/>
  <c r="AS281" i="32"/>
  <c r="AR281" i="32"/>
  <c r="AQ281" i="32"/>
  <c r="AP281" i="32"/>
  <c r="AO281" i="32"/>
  <c r="AN281" i="32"/>
  <c r="AM281" i="32"/>
  <c r="AL281" i="32"/>
  <c r="AK281" i="32"/>
  <c r="AJ281" i="32"/>
  <c r="AI281" i="32"/>
  <c r="AH281" i="32"/>
  <c r="AG281" i="32"/>
  <c r="AF281" i="32"/>
  <c r="AE281" i="32"/>
  <c r="AD281" i="32"/>
  <c r="AC281" i="32"/>
  <c r="AB281" i="32"/>
  <c r="AA281" i="32"/>
  <c r="Z281" i="32"/>
  <c r="Y281" i="32"/>
  <c r="X281" i="32"/>
  <c r="W281" i="32"/>
  <c r="V281" i="32"/>
  <c r="U281" i="32"/>
  <c r="T281" i="32"/>
  <c r="S281" i="32"/>
  <c r="R281" i="32"/>
  <c r="Q281" i="32"/>
  <c r="P281" i="32"/>
  <c r="O281" i="32"/>
  <c r="N281" i="32"/>
  <c r="M281" i="32"/>
  <c r="L281" i="32"/>
  <c r="K281" i="32"/>
  <c r="J281" i="32"/>
  <c r="I281" i="32"/>
  <c r="H281" i="32"/>
  <c r="G281" i="32"/>
  <c r="CR280" i="32"/>
  <c r="CQ280" i="32"/>
  <c r="CP280" i="32"/>
  <c r="CO280" i="32"/>
  <c r="CN280" i="32"/>
  <c r="CM280" i="32"/>
  <c r="CL280" i="32"/>
  <c r="CK280" i="32"/>
  <c r="CJ280" i="32"/>
  <c r="CI280" i="32"/>
  <c r="CH280" i="32"/>
  <c r="CG280" i="32"/>
  <c r="CF280" i="32"/>
  <c r="CE280" i="32"/>
  <c r="CD280" i="32"/>
  <c r="CC280" i="32"/>
  <c r="CB280" i="32"/>
  <c r="CA280" i="32"/>
  <c r="BZ280" i="32"/>
  <c r="BY280" i="32"/>
  <c r="BX280" i="32"/>
  <c r="BW280" i="32"/>
  <c r="BV280" i="32"/>
  <c r="BU280" i="32"/>
  <c r="BT280" i="32"/>
  <c r="BS280" i="32"/>
  <c r="BR280" i="32"/>
  <c r="BQ280" i="32"/>
  <c r="BP280" i="32"/>
  <c r="BO280" i="32"/>
  <c r="BN280" i="32"/>
  <c r="BM280" i="32"/>
  <c r="BL280" i="32"/>
  <c r="BK280" i="32"/>
  <c r="BJ280" i="32"/>
  <c r="BI280" i="32"/>
  <c r="BH280" i="32"/>
  <c r="BG280" i="32"/>
  <c r="BF280" i="32"/>
  <c r="BE280" i="32"/>
  <c r="BD280" i="32"/>
  <c r="BC280" i="32"/>
  <c r="BB280" i="32"/>
  <c r="BA280" i="32"/>
  <c r="AZ280" i="32"/>
  <c r="AY280" i="32"/>
  <c r="AX280" i="32"/>
  <c r="AW280" i="32"/>
  <c r="AV280" i="32"/>
  <c r="AU280" i="32"/>
  <c r="AT280" i="32"/>
  <c r="AS280" i="32"/>
  <c r="AR280" i="32"/>
  <c r="AQ280" i="32"/>
  <c r="AP280" i="32"/>
  <c r="AO280" i="32"/>
  <c r="AN280" i="32"/>
  <c r="AM280" i="32"/>
  <c r="AL280" i="32"/>
  <c r="AK280" i="32"/>
  <c r="AJ280" i="32"/>
  <c r="AI280" i="32"/>
  <c r="AH280" i="32"/>
  <c r="AG280" i="32"/>
  <c r="AF280" i="32"/>
  <c r="AE280" i="32"/>
  <c r="AD280" i="32"/>
  <c r="AC280" i="32"/>
  <c r="AB280" i="32"/>
  <c r="AA280" i="32"/>
  <c r="Z280" i="32"/>
  <c r="Y280" i="32"/>
  <c r="X280" i="32"/>
  <c r="W280" i="32"/>
  <c r="V280" i="32"/>
  <c r="U280" i="32"/>
  <c r="T280" i="32"/>
  <c r="S280" i="32"/>
  <c r="R280" i="32"/>
  <c r="Q280" i="32"/>
  <c r="P280" i="32"/>
  <c r="O280" i="32"/>
  <c r="N280" i="32"/>
  <c r="M280" i="32"/>
  <c r="L280" i="32"/>
  <c r="K280" i="32"/>
  <c r="J280" i="32"/>
  <c r="I280" i="32"/>
  <c r="H280" i="32"/>
  <c r="G280" i="32"/>
  <c r="CR279" i="32"/>
  <c r="CQ279" i="32"/>
  <c r="CP279" i="32"/>
  <c r="CO279" i="32"/>
  <c r="CN279" i="32"/>
  <c r="CM279" i="32"/>
  <c r="CL279" i="32"/>
  <c r="CK279" i="32"/>
  <c r="CJ279" i="32"/>
  <c r="CI279" i="32"/>
  <c r="CH279" i="32"/>
  <c r="CG279" i="32"/>
  <c r="CF279" i="32"/>
  <c r="CE279" i="32"/>
  <c r="CD279" i="32"/>
  <c r="CC279" i="32"/>
  <c r="CB279" i="32"/>
  <c r="CA279" i="32"/>
  <c r="BZ279" i="32"/>
  <c r="BY279" i="32"/>
  <c r="BX279" i="32"/>
  <c r="BW279" i="32"/>
  <c r="BV279" i="32"/>
  <c r="BU279" i="32"/>
  <c r="BT279" i="32"/>
  <c r="BS279" i="32"/>
  <c r="BR279" i="32"/>
  <c r="BQ279" i="32"/>
  <c r="BP279" i="32"/>
  <c r="BO279" i="32"/>
  <c r="BN279" i="32"/>
  <c r="BM279" i="32"/>
  <c r="BL279" i="32"/>
  <c r="BK279" i="32"/>
  <c r="BJ279" i="32"/>
  <c r="BI279" i="32"/>
  <c r="BH279" i="32"/>
  <c r="BG279" i="32"/>
  <c r="BF279" i="32"/>
  <c r="BE279" i="32"/>
  <c r="BD279" i="32"/>
  <c r="BC279" i="32"/>
  <c r="BB279" i="32"/>
  <c r="BA279" i="32"/>
  <c r="AZ279" i="32"/>
  <c r="AY279" i="32"/>
  <c r="AX279" i="32"/>
  <c r="AW279" i="32"/>
  <c r="AV279" i="32"/>
  <c r="AU279" i="32"/>
  <c r="AT279" i="32"/>
  <c r="AS279" i="32"/>
  <c r="AR279" i="32"/>
  <c r="AQ279" i="32"/>
  <c r="AP279" i="32"/>
  <c r="AO279" i="32"/>
  <c r="AN279" i="32"/>
  <c r="AM279" i="32"/>
  <c r="AL279" i="32"/>
  <c r="AK279" i="32"/>
  <c r="AJ279" i="32"/>
  <c r="AI279" i="32"/>
  <c r="AH279" i="32"/>
  <c r="AG279" i="32"/>
  <c r="AF279" i="32"/>
  <c r="AE279" i="32"/>
  <c r="AD279" i="32"/>
  <c r="AC279" i="32"/>
  <c r="AB279" i="32"/>
  <c r="AA279" i="32"/>
  <c r="Z279" i="32"/>
  <c r="Y279" i="32"/>
  <c r="X279" i="32"/>
  <c r="W279" i="32"/>
  <c r="V279" i="32"/>
  <c r="U279" i="32"/>
  <c r="T279" i="32"/>
  <c r="S279" i="32"/>
  <c r="R279" i="32"/>
  <c r="Q279" i="32"/>
  <c r="P279" i="32"/>
  <c r="O279" i="32"/>
  <c r="N279" i="32"/>
  <c r="M279" i="32"/>
  <c r="L279" i="32"/>
  <c r="K279" i="32"/>
  <c r="J279" i="32"/>
  <c r="I279" i="32"/>
  <c r="H279" i="32"/>
  <c r="G279" i="32"/>
  <c r="CR278" i="32"/>
  <c r="CQ278" i="32"/>
  <c r="CP278" i="32"/>
  <c r="CO278" i="32"/>
  <c r="CN278" i="32"/>
  <c r="CM278" i="32"/>
  <c r="CL278" i="32"/>
  <c r="CK278" i="32"/>
  <c r="CJ278" i="32"/>
  <c r="CI278" i="32"/>
  <c r="CH278" i="32"/>
  <c r="CG278" i="32"/>
  <c r="CF278" i="32"/>
  <c r="CE278" i="32"/>
  <c r="CD278" i="32"/>
  <c r="CC278" i="32"/>
  <c r="CB278" i="32"/>
  <c r="CA278" i="32"/>
  <c r="BZ278" i="32"/>
  <c r="BY278" i="32"/>
  <c r="BX278" i="32"/>
  <c r="BW278" i="32"/>
  <c r="BV278" i="32"/>
  <c r="BU278" i="32"/>
  <c r="BT278" i="32"/>
  <c r="BS278" i="32"/>
  <c r="BR278" i="32"/>
  <c r="BQ278" i="32"/>
  <c r="BP278" i="32"/>
  <c r="BO278" i="32"/>
  <c r="BN278" i="32"/>
  <c r="BM278" i="32"/>
  <c r="BL278" i="32"/>
  <c r="BK278" i="32"/>
  <c r="BJ278" i="32"/>
  <c r="BI278" i="32"/>
  <c r="BH278" i="32"/>
  <c r="BG278" i="32"/>
  <c r="BF278" i="32"/>
  <c r="BE278" i="32"/>
  <c r="BD278" i="32"/>
  <c r="BC278" i="32"/>
  <c r="BB278" i="32"/>
  <c r="BA278" i="32"/>
  <c r="AZ278" i="32"/>
  <c r="AY278" i="32"/>
  <c r="AX278" i="32"/>
  <c r="AW278" i="32"/>
  <c r="AV278" i="32"/>
  <c r="AU278" i="32"/>
  <c r="AT278" i="32"/>
  <c r="AS278" i="32"/>
  <c r="AR278" i="32"/>
  <c r="AQ278" i="32"/>
  <c r="AP278" i="32"/>
  <c r="AO278" i="32"/>
  <c r="AN278" i="32"/>
  <c r="AM278" i="32"/>
  <c r="AL278" i="32"/>
  <c r="AK278" i="32"/>
  <c r="AJ278" i="32"/>
  <c r="AI278" i="32"/>
  <c r="AH278" i="32"/>
  <c r="AG278" i="32"/>
  <c r="AF278" i="32"/>
  <c r="AE278" i="32"/>
  <c r="AD278" i="32"/>
  <c r="AC278" i="32"/>
  <c r="AB278" i="32"/>
  <c r="AA278" i="32"/>
  <c r="Z278" i="32"/>
  <c r="Y278" i="32"/>
  <c r="X278" i="32"/>
  <c r="W278" i="32"/>
  <c r="V278" i="32"/>
  <c r="U278" i="32"/>
  <c r="T278" i="32"/>
  <c r="S278" i="32"/>
  <c r="R278" i="32"/>
  <c r="Q278" i="32"/>
  <c r="P278" i="32"/>
  <c r="O278" i="32"/>
  <c r="N278" i="32"/>
  <c r="M278" i="32"/>
  <c r="L278" i="32"/>
  <c r="K278" i="32"/>
  <c r="J278" i="32"/>
  <c r="I278" i="32"/>
  <c r="H278" i="32"/>
  <c r="G278" i="32"/>
  <c r="CR277" i="32"/>
  <c r="CQ277" i="32"/>
  <c r="CP277" i="32"/>
  <c r="CO277" i="32"/>
  <c r="CN277" i="32"/>
  <c r="CM277" i="32"/>
  <c r="CL277" i="32"/>
  <c r="CK277" i="32"/>
  <c r="CJ277" i="32"/>
  <c r="CI277" i="32"/>
  <c r="CH277" i="32"/>
  <c r="CG277" i="32"/>
  <c r="CF277" i="32"/>
  <c r="CE277" i="32"/>
  <c r="CD277" i="32"/>
  <c r="CC277" i="32"/>
  <c r="CB277" i="32"/>
  <c r="CA277" i="32"/>
  <c r="BZ277" i="32"/>
  <c r="BY277" i="32"/>
  <c r="BX277" i="32"/>
  <c r="BW277" i="32"/>
  <c r="BV277" i="32"/>
  <c r="BU277" i="32"/>
  <c r="BT277" i="32"/>
  <c r="BS277" i="32"/>
  <c r="BR277" i="32"/>
  <c r="BQ277" i="32"/>
  <c r="BP277" i="32"/>
  <c r="BO277" i="32"/>
  <c r="BN277" i="32"/>
  <c r="BM277" i="32"/>
  <c r="BL277" i="32"/>
  <c r="BK277" i="32"/>
  <c r="BJ277" i="32"/>
  <c r="BI277" i="32"/>
  <c r="BH277" i="32"/>
  <c r="BG277" i="32"/>
  <c r="BF277" i="32"/>
  <c r="BE277" i="32"/>
  <c r="BD277" i="32"/>
  <c r="BC277" i="32"/>
  <c r="BB277" i="32"/>
  <c r="BA277" i="32"/>
  <c r="AZ277" i="32"/>
  <c r="AY277" i="32"/>
  <c r="AX277" i="32"/>
  <c r="AW277" i="32"/>
  <c r="AV277" i="32"/>
  <c r="AU277" i="32"/>
  <c r="AT277" i="32"/>
  <c r="AS277" i="32"/>
  <c r="AR277" i="32"/>
  <c r="AQ277" i="32"/>
  <c r="AP277" i="32"/>
  <c r="AO277" i="32"/>
  <c r="AN277" i="32"/>
  <c r="AM277" i="32"/>
  <c r="AL277" i="32"/>
  <c r="AK277" i="32"/>
  <c r="AJ277" i="32"/>
  <c r="AI277" i="32"/>
  <c r="AH277" i="32"/>
  <c r="AG277" i="32"/>
  <c r="AF277" i="32"/>
  <c r="AE277" i="32"/>
  <c r="AD277" i="32"/>
  <c r="AC277" i="32"/>
  <c r="AB277" i="32"/>
  <c r="AA277" i="32"/>
  <c r="Z277" i="32"/>
  <c r="Y277" i="32"/>
  <c r="X277" i="32"/>
  <c r="W277" i="32"/>
  <c r="V277" i="32"/>
  <c r="U277" i="32"/>
  <c r="T277" i="32"/>
  <c r="S277" i="32"/>
  <c r="R277" i="32"/>
  <c r="Q277" i="32"/>
  <c r="P277" i="32"/>
  <c r="O277" i="32"/>
  <c r="N277" i="32"/>
  <c r="M277" i="32"/>
  <c r="L277" i="32"/>
  <c r="K277" i="32"/>
  <c r="J277" i="32"/>
  <c r="I277" i="32"/>
  <c r="H277" i="32"/>
  <c r="G277" i="32"/>
  <c r="CR276" i="32"/>
  <c r="CQ276" i="32"/>
  <c r="CP276" i="32"/>
  <c r="CO276" i="32"/>
  <c r="CN276" i="32"/>
  <c r="CM276" i="32"/>
  <c r="CL276" i="32"/>
  <c r="CK276" i="32"/>
  <c r="CJ276" i="32"/>
  <c r="CI276" i="32"/>
  <c r="CH276" i="32"/>
  <c r="CG276" i="32"/>
  <c r="CF276" i="32"/>
  <c r="CE276" i="32"/>
  <c r="CD276" i="32"/>
  <c r="CC276" i="32"/>
  <c r="CB276" i="32"/>
  <c r="CA276" i="32"/>
  <c r="BZ276" i="32"/>
  <c r="BY276" i="32"/>
  <c r="BX276" i="32"/>
  <c r="BW276" i="32"/>
  <c r="BV276" i="32"/>
  <c r="BU276" i="32"/>
  <c r="BT276" i="32"/>
  <c r="BS276" i="32"/>
  <c r="BR276" i="32"/>
  <c r="BQ276" i="32"/>
  <c r="BP276" i="32"/>
  <c r="BO276" i="32"/>
  <c r="BN276" i="32"/>
  <c r="BM276" i="32"/>
  <c r="BL276" i="32"/>
  <c r="BK276" i="32"/>
  <c r="BJ276" i="32"/>
  <c r="BI276" i="32"/>
  <c r="BH276" i="32"/>
  <c r="BG276" i="32"/>
  <c r="BF276" i="32"/>
  <c r="BE276" i="32"/>
  <c r="BD276" i="32"/>
  <c r="BC276" i="32"/>
  <c r="BB276" i="32"/>
  <c r="BA276" i="32"/>
  <c r="AZ276" i="32"/>
  <c r="AY276" i="32"/>
  <c r="AX276" i="32"/>
  <c r="AW276" i="32"/>
  <c r="AV276" i="32"/>
  <c r="AU276" i="32"/>
  <c r="AT276" i="32"/>
  <c r="AS276" i="32"/>
  <c r="AR276" i="32"/>
  <c r="AQ276" i="32"/>
  <c r="AP276" i="32"/>
  <c r="AO276" i="32"/>
  <c r="AN276" i="32"/>
  <c r="AM276" i="32"/>
  <c r="AL276" i="32"/>
  <c r="AK276" i="32"/>
  <c r="AJ276" i="32"/>
  <c r="AI276" i="32"/>
  <c r="AH276" i="32"/>
  <c r="AG276" i="32"/>
  <c r="AF276" i="32"/>
  <c r="AE276" i="32"/>
  <c r="AD276" i="32"/>
  <c r="AC276" i="32"/>
  <c r="AB276" i="32"/>
  <c r="AA276" i="32"/>
  <c r="Z276" i="32"/>
  <c r="Y276" i="32"/>
  <c r="X276" i="32"/>
  <c r="W276" i="32"/>
  <c r="V276" i="32"/>
  <c r="U276" i="32"/>
  <c r="T276" i="32"/>
  <c r="S276" i="32"/>
  <c r="R276" i="32"/>
  <c r="Q276" i="32"/>
  <c r="P276" i="32"/>
  <c r="O276" i="32"/>
  <c r="N276" i="32"/>
  <c r="M276" i="32"/>
  <c r="L276" i="32"/>
  <c r="K276" i="32"/>
  <c r="J276" i="32"/>
  <c r="I276" i="32"/>
  <c r="H276" i="32"/>
  <c r="G276" i="32"/>
  <c r="CR275" i="32"/>
  <c r="CQ275" i="32"/>
  <c r="CP275" i="32"/>
  <c r="CO275" i="32"/>
  <c r="CN275" i="32"/>
  <c r="CM275" i="32"/>
  <c r="CL275" i="32"/>
  <c r="CK275" i="32"/>
  <c r="CJ275" i="32"/>
  <c r="CI275" i="32"/>
  <c r="CH275" i="32"/>
  <c r="CG275" i="32"/>
  <c r="CF275" i="32"/>
  <c r="CE275" i="32"/>
  <c r="CD275" i="32"/>
  <c r="CC275" i="32"/>
  <c r="CB275" i="32"/>
  <c r="CA275" i="32"/>
  <c r="BZ275" i="32"/>
  <c r="BY275" i="32"/>
  <c r="BX275" i="32"/>
  <c r="BW275" i="32"/>
  <c r="BV275" i="32"/>
  <c r="BU275" i="32"/>
  <c r="BT275" i="32"/>
  <c r="BS275" i="32"/>
  <c r="BR275" i="32"/>
  <c r="BQ275" i="32"/>
  <c r="BP275" i="32"/>
  <c r="BO275" i="32"/>
  <c r="BN275" i="32"/>
  <c r="BM275" i="32"/>
  <c r="BL275" i="32"/>
  <c r="BK275" i="32"/>
  <c r="BJ275" i="32"/>
  <c r="BI275" i="32"/>
  <c r="BH275" i="32"/>
  <c r="BG275" i="32"/>
  <c r="BF275" i="32"/>
  <c r="BE275" i="32"/>
  <c r="BD275" i="32"/>
  <c r="BC275" i="32"/>
  <c r="BB275" i="32"/>
  <c r="BA275" i="32"/>
  <c r="AZ275" i="32"/>
  <c r="AY275" i="32"/>
  <c r="AX275" i="32"/>
  <c r="AW275" i="32"/>
  <c r="AV275" i="32"/>
  <c r="AU275" i="32"/>
  <c r="AT275" i="32"/>
  <c r="AS275" i="32"/>
  <c r="AR275" i="32"/>
  <c r="AQ275" i="32"/>
  <c r="AP275" i="32"/>
  <c r="AO275" i="32"/>
  <c r="AN275" i="32"/>
  <c r="AM275" i="32"/>
  <c r="AL275" i="32"/>
  <c r="AK275" i="32"/>
  <c r="AJ275" i="32"/>
  <c r="AI275" i="32"/>
  <c r="AH275" i="32"/>
  <c r="AG275" i="32"/>
  <c r="AF275" i="32"/>
  <c r="AE275" i="32"/>
  <c r="AD275" i="32"/>
  <c r="AC275" i="32"/>
  <c r="AB275" i="32"/>
  <c r="AA275" i="32"/>
  <c r="Z275" i="32"/>
  <c r="Y275" i="32"/>
  <c r="X275" i="32"/>
  <c r="W275" i="32"/>
  <c r="V275" i="32"/>
  <c r="U275" i="32"/>
  <c r="T275" i="32"/>
  <c r="S275" i="32"/>
  <c r="R275" i="32"/>
  <c r="Q275" i="32"/>
  <c r="P275" i="32"/>
  <c r="O275" i="32"/>
  <c r="N275" i="32"/>
  <c r="M275" i="32"/>
  <c r="L275" i="32"/>
  <c r="K275" i="32"/>
  <c r="J275" i="32"/>
  <c r="I275" i="32"/>
  <c r="H275" i="32"/>
  <c r="G275" i="32"/>
  <c r="CR274" i="32"/>
  <c r="CQ274" i="32"/>
  <c r="CP274" i="32"/>
  <c r="CO274" i="32"/>
  <c r="CN274" i="32"/>
  <c r="CM274" i="32"/>
  <c r="CL274" i="32"/>
  <c r="CK274" i="32"/>
  <c r="CJ274" i="32"/>
  <c r="CI274" i="32"/>
  <c r="CH274" i="32"/>
  <c r="CG274" i="32"/>
  <c r="CF274" i="32"/>
  <c r="CE274" i="32"/>
  <c r="CD274" i="32"/>
  <c r="CC274" i="32"/>
  <c r="CB274" i="32"/>
  <c r="CA274" i="32"/>
  <c r="BZ274" i="32"/>
  <c r="BY274" i="32"/>
  <c r="BX274" i="32"/>
  <c r="BW274" i="32"/>
  <c r="BV274" i="32"/>
  <c r="BU274" i="32"/>
  <c r="BT274" i="32"/>
  <c r="BS274" i="32"/>
  <c r="BR274" i="32"/>
  <c r="BQ274" i="32"/>
  <c r="BP274" i="32"/>
  <c r="BO274" i="32"/>
  <c r="BN274" i="32"/>
  <c r="BM274" i="32"/>
  <c r="BL274" i="32"/>
  <c r="BK274" i="32"/>
  <c r="BJ274" i="32"/>
  <c r="BI274" i="32"/>
  <c r="BH274" i="32"/>
  <c r="BG274" i="32"/>
  <c r="BF274" i="32"/>
  <c r="BE274" i="32"/>
  <c r="BD274" i="32"/>
  <c r="BC274" i="32"/>
  <c r="BB274" i="32"/>
  <c r="BA274" i="32"/>
  <c r="AZ274" i="32"/>
  <c r="AY274" i="32"/>
  <c r="AX274" i="32"/>
  <c r="AW274" i="32"/>
  <c r="AV274" i="32"/>
  <c r="AU274" i="32"/>
  <c r="AT274" i="32"/>
  <c r="AS274" i="32"/>
  <c r="AR274" i="32"/>
  <c r="AQ274" i="32"/>
  <c r="AP274" i="32"/>
  <c r="AO274" i="32"/>
  <c r="AN274" i="32"/>
  <c r="AM274" i="32"/>
  <c r="AL274" i="32"/>
  <c r="AK274" i="32"/>
  <c r="AJ274" i="32"/>
  <c r="AI274" i="32"/>
  <c r="AH274" i="32"/>
  <c r="AG274" i="32"/>
  <c r="AF274" i="32"/>
  <c r="AE274" i="32"/>
  <c r="AD274" i="32"/>
  <c r="AC274" i="32"/>
  <c r="AB274" i="32"/>
  <c r="AA274" i="32"/>
  <c r="Z274" i="32"/>
  <c r="Y274" i="32"/>
  <c r="X274" i="32"/>
  <c r="W274" i="32"/>
  <c r="V274" i="32"/>
  <c r="U274" i="32"/>
  <c r="T274" i="32"/>
  <c r="S274" i="32"/>
  <c r="R274" i="32"/>
  <c r="Q274" i="32"/>
  <c r="P274" i="32"/>
  <c r="O274" i="32"/>
  <c r="N274" i="32"/>
  <c r="M274" i="32"/>
  <c r="L274" i="32"/>
  <c r="K274" i="32"/>
  <c r="J274" i="32"/>
  <c r="I274" i="32"/>
  <c r="H274" i="32"/>
  <c r="G274" i="32"/>
  <c r="CR273" i="32"/>
  <c r="CQ273" i="32"/>
  <c r="CP273" i="32"/>
  <c r="CO273" i="32"/>
  <c r="CN273" i="32"/>
  <c r="CM273" i="32"/>
  <c r="CL273" i="32"/>
  <c r="CK273" i="32"/>
  <c r="CJ273" i="32"/>
  <c r="CI273" i="32"/>
  <c r="CH273" i="32"/>
  <c r="CG273" i="32"/>
  <c r="CF273" i="32"/>
  <c r="CE273" i="32"/>
  <c r="CD273" i="32"/>
  <c r="CC273" i="32"/>
  <c r="CB273" i="32"/>
  <c r="CA273" i="32"/>
  <c r="BZ273" i="32"/>
  <c r="BY273" i="32"/>
  <c r="BX273" i="32"/>
  <c r="BW273" i="32"/>
  <c r="BV273" i="32"/>
  <c r="BU273" i="32"/>
  <c r="BT273" i="32"/>
  <c r="BS273" i="32"/>
  <c r="BR273" i="32"/>
  <c r="BQ273" i="32"/>
  <c r="BP273" i="32"/>
  <c r="BO273" i="32"/>
  <c r="BN273" i="32"/>
  <c r="BM273" i="32"/>
  <c r="BL273" i="32"/>
  <c r="BK273" i="32"/>
  <c r="BJ273" i="32"/>
  <c r="BI273" i="32"/>
  <c r="BH273" i="32"/>
  <c r="BG273" i="32"/>
  <c r="BF273" i="32"/>
  <c r="BE273" i="32"/>
  <c r="BD273" i="32"/>
  <c r="BC273" i="32"/>
  <c r="BB273" i="32"/>
  <c r="BA273" i="32"/>
  <c r="AZ273" i="32"/>
  <c r="AY273" i="32"/>
  <c r="AX273" i="32"/>
  <c r="AW273" i="32"/>
  <c r="AV273" i="32"/>
  <c r="AU273" i="32"/>
  <c r="AT273" i="32"/>
  <c r="AS273" i="32"/>
  <c r="AR273" i="32"/>
  <c r="AQ273" i="32"/>
  <c r="AP273" i="32"/>
  <c r="AO273" i="32"/>
  <c r="AN273" i="32"/>
  <c r="AM273" i="32"/>
  <c r="AL273" i="32"/>
  <c r="AK273" i="32"/>
  <c r="AJ273" i="32"/>
  <c r="AI273" i="32"/>
  <c r="AH273" i="32"/>
  <c r="AG273" i="32"/>
  <c r="AF273" i="32"/>
  <c r="AE273" i="32"/>
  <c r="AD273" i="32"/>
  <c r="AC273" i="32"/>
  <c r="AB273" i="32"/>
  <c r="AA273" i="32"/>
  <c r="Z273" i="32"/>
  <c r="Y273" i="32"/>
  <c r="X273" i="32"/>
  <c r="W273" i="32"/>
  <c r="V273" i="32"/>
  <c r="U273" i="32"/>
  <c r="T273" i="32"/>
  <c r="S273" i="32"/>
  <c r="R273" i="32"/>
  <c r="Q273" i="32"/>
  <c r="P273" i="32"/>
  <c r="O273" i="32"/>
  <c r="N273" i="32"/>
  <c r="M273" i="32"/>
  <c r="L273" i="32"/>
  <c r="K273" i="32"/>
  <c r="J273" i="32"/>
  <c r="I273" i="32"/>
  <c r="H273" i="32"/>
  <c r="G273" i="32"/>
  <c r="CR272" i="32"/>
  <c r="CQ272" i="32"/>
  <c r="CP272" i="32"/>
  <c r="CO272" i="32"/>
  <c r="CN272" i="32"/>
  <c r="CM272" i="32"/>
  <c r="CL272" i="32"/>
  <c r="CK272" i="32"/>
  <c r="CJ272" i="32"/>
  <c r="CI272" i="32"/>
  <c r="CH272" i="32"/>
  <c r="CG272" i="32"/>
  <c r="CF272" i="32"/>
  <c r="CE272" i="32"/>
  <c r="CD272" i="32"/>
  <c r="CC272" i="32"/>
  <c r="CB272" i="32"/>
  <c r="CA272" i="32"/>
  <c r="BZ272" i="32"/>
  <c r="BY272" i="32"/>
  <c r="BX272" i="32"/>
  <c r="BW272" i="32"/>
  <c r="BV272" i="32"/>
  <c r="BU272" i="32"/>
  <c r="BT272" i="32"/>
  <c r="BS272" i="32"/>
  <c r="BR272" i="32"/>
  <c r="BQ272" i="32"/>
  <c r="BP272" i="32"/>
  <c r="BO272" i="32"/>
  <c r="BN272" i="32"/>
  <c r="BM272" i="32"/>
  <c r="BL272" i="32"/>
  <c r="BK272" i="32"/>
  <c r="BJ272" i="32"/>
  <c r="BI272" i="32"/>
  <c r="BH272" i="32"/>
  <c r="BG272" i="32"/>
  <c r="BF272" i="32"/>
  <c r="BE272" i="32"/>
  <c r="BD272" i="32"/>
  <c r="BC272" i="32"/>
  <c r="BB272" i="32"/>
  <c r="BA272" i="32"/>
  <c r="AZ272" i="32"/>
  <c r="AY272" i="32"/>
  <c r="AX272" i="32"/>
  <c r="AW272" i="32"/>
  <c r="AV272" i="32"/>
  <c r="AU272" i="32"/>
  <c r="AT272" i="32"/>
  <c r="AS272" i="32"/>
  <c r="AR272" i="32"/>
  <c r="AQ272" i="32"/>
  <c r="AP272" i="32"/>
  <c r="AO272" i="32"/>
  <c r="AN272" i="32"/>
  <c r="AM272" i="32"/>
  <c r="AL272" i="32"/>
  <c r="AK272" i="32"/>
  <c r="AJ272" i="32"/>
  <c r="AI272" i="32"/>
  <c r="AH272" i="32"/>
  <c r="AG272" i="32"/>
  <c r="AF272" i="32"/>
  <c r="AE272" i="32"/>
  <c r="AD272" i="32"/>
  <c r="AC272" i="32"/>
  <c r="AB272" i="32"/>
  <c r="AA272" i="32"/>
  <c r="Z272" i="32"/>
  <c r="Y272" i="32"/>
  <c r="X272" i="32"/>
  <c r="W272" i="32"/>
  <c r="V272" i="32"/>
  <c r="U272" i="32"/>
  <c r="T272" i="32"/>
  <c r="S272" i="32"/>
  <c r="R272" i="32"/>
  <c r="Q272" i="32"/>
  <c r="P272" i="32"/>
  <c r="O272" i="32"/>
  <c r="N272" i="32"/>
  <c r="M272" i="32"/>
  <c r="L272" i="32"/>
  <c r="K272" i="32"/>
  <c r="J272" i="32"/>
  <c r="I272" i="32"/>
  <c r="H272" i="32"/>
  <c r="G272" i="32"/>
  <c r="CR271" i="32"/>
  <c r="CQ271" i="32"/>
  <c r="CP271" i="32"/>
  <c r="CO271" i="32"/>
  <c r="CN271" i="32"/>
  <c r="CM271" i="32"/>
  <c r="CL271" i="32"/>
  <c r="CK271" i="32"/>
  <c r="CJ271" i="32"/>
  <c r="CI271" i="32"/>
  <c r="CH271" i="32"/>
  <c r="CG271" i="32"/>
  <c r="CF271" i="32"/>
  <c r="CE271" i="32"/>
  <c r="CD271" i="32"/>
  <c r="CC271" i="32"/>
  <c r="CB271" i="32"/>
  <c r="CA271" i="32"/>
  <c r="BZ271" i="32"/>
  <c r="BY271" i="32"/>
  <c r="BX271" i="32"/>
  <c r="BW271" i="32"/>
  <c r="BV271" i="32"/>
  <c r="BU271" i="32"/>
  <c r="BT271" i="32"/>
  <c r="BS271" i="32"/>
  <c r="BR271" i="32"/>
  <c r="BQ271" i="32"/>
  <c r="BP271" i="32"/>
  <c r="BO271" i="32"/>
  <c r="BN271" i="32"/>
  <c r="BM271" i="32"/>
  <c r="BL271" i="32"/>
  <c r="BK271" i="32"/>
  <c r="BJ271" i="32"/>
  <c r="BI271" i="32"/>
  <c r="BH271" i="32"/>
  <c r="BG271" i="32"/>
  <c r="BF271" i="32"/>
  <c r="BE271" i="32"/>
  <c r="BD271" i="32"/>
  <c r="BC271" i="32"/>
  <c r="BB271" i="32"/>
  <c r="BA271" i="32"/>
  <c r="AZ271" i="32"/>
  <c r="AY271" i="32"/>
  <c r="AX271" i="32"/>
  <c r="AW271" i="32"/>
  <c r="AV271" i="32"/>
  <c r="AU271" i="32"/>
  <c r="AT271" i="32"/>
  <c r="AS271" i="32"/>
  <c r="AR271" i="32"/>
  <c r="AQ271" i="32"/>
  <c r="AP271" i="32"/>
  <c r="AO271" i="32"/>
  <c r="AN271" i="32"/>
  <c r="AM271" i="32"/>
  <c r="AL271" i="32"/>
  <c r="AK271" i="32"/>
  <c r="AJ271" i="32"/>
  <c r="AI271" i="32"/>
  <c r="AH271" i="32"/>
  <c r="AG271" i="32"/>
  <c r="AF271" i="32"/>
  <c r="AE271" i="32"/>
  <c r="AD271" i="32"/>
  <c r="AC271" i="32"/>
  <c r="AB271" i="32"/>
  <c r="AA271" i="32"/>
  <c r="Z271" i="32"/>
  <c r="Y271" i="32"/>
  <c r="X271" i="32"/>
  <c r="W271" i="32"/>
  <c r="V271" i="32"/>
  <c r="U271" i="32"/>
  <c r="T271" i="32"/>
  <c r="S271" i="32"/>
  <c r="R271" i="32"/>
  <c r="Q271" i="32"/>
  <c r="P271" i="32"/>
  <c r="O271" i="32"/>
  <c r="N271" i="32"/>
  <c r="M271" i="32"/>
  <c r="L271" i="32"/>
  <c r="K271" i="32"/>
  <c r="J271" i="32"/>
  <c r="I271" i="32"/>
  <c r="H271" i="32"/>
  <c r="G271" i="32"/>
  <c r="CR270" i="32"/>
  <c r="CQ270" i="32"/>
  <c r="CP270" i="32"/>
  <c r="CO270" i="32"/>
  <c r="CN270" i="32"/>
  <c r="CM270" i="32"/>
  <c r="CL270" i="32"/>
  <c r="CK270" i="32"/>
  <c r="CJ270" i="32"/>
  <c r="CI270" i="32"/>
  <c r="CH270" i="32"/>
  <c r="CG270" i="32"/>
  <c r="CF270" i="32"/>
  <c r="CE270" i="32"/>
  <c r="CD270" i="32"/>
  <c r="CC270" i="32"/>
  <c r="CB270" i="32"/>
  <c r="CA270" i="32"/>
  <c r="BZ270" i="32"/>
  <c r="BY270" i="32"/>
  <c r="BX270" i="32"/>
  <c r="BW270" i="32"/>
  <c r="BV270" i="32"/>
  <c r="BU270" i="32"/>
  <c r="BT270" i="32"/>
  <c r="BS270" i="32"/>
  <c r="BR270" i="32"/>
  <c r="BQ270" i="32"/>
  <c r="BP270" i="32"/>
  <c r="BO270" i="32"/>
  <c r="BN270" i="32"/>
  <c r="BM270" i="32"/>
  <c r="BL270" i="32"/>
  <c r="BK270" i="32"/>
  <c r="BJ270" i="32"/>
  <c r="BI270" i="32"/>
  <c r="BH270" i="32"/>
  <c r="BG270" i="32"/>
  <c r="BF270" i="32"/>
  <c r="BE270" i="32"/>
  <c r="BD270" i="32"/>
  <c r="BC270" i="32"/>
  <c r="BB270" i="32"/>
  <c r="BA270" i="32"/>
  <c r="AZ270" i="32"/>
  <c r="AY270" i="32"/>
  <c r="AX270" i="32"/>
  <c r="AW270" i="32"/>
  <c r="AV270" i="32"/>
  <c r="AU270" i="32"/>
  <c r="AT270" i="32"/>
  <c r="AS270" i="32"/>
  <c r="AR270" i="32"/>
  <c r="AQ270" i="32"/>
  <c r="AP270" i="32"/>
  <c r="AO270" i="32"/>
  <c r="AN270" i="32"/>
  <c r="AM270" i="32"/>
  <c r="AL270" i="32"/>
  <c r="AK270" i="32"/>
  <c r="AJ270" i="32"/>
  <c r="AI270" i="32"/>
  <c r="AH270" i="32"/>
  <c r="AG270" i="32"/>
  <c r="AF270" i="32"/>
  <c r="AE270" i="32"/>
  <c r="AD270" i="32"/>
  <c r="AC270" i="32"/>
  <c r="AB270" i="32"/>
  <c r="AA270" i="32"/>
  <c r="Z270" i="32"/>
  <c r="Y270" i="32"/>
  <c r="X270" i="32"/>
  <c r="W270" i="32"/>
  <c r="V270" i="32"/>
  <c r="U270" i="32"/>
  <c r="T270" i="32"/>
  <c r="S270" i="32"/>
  <c r="R270" i="32"/>
  <c r="Q270" i="32"/>
  <c r="P270" i="32"/>
  <c r="O270" i="32"/>
  <c r="N270" i="32"/>
  <c r="M270" i="32"/>
  <c r="L270" i="32"/>
  <c r="K270" i="32"/>
  <c r="J270" i="32"/>
  <c r="I270" i="32"/>
  <c r="H270" i="32"/>
  <c r="G270" i="32"/>
  <c r="CR269" i="32"/>
  <c r="CQ269" i="32"/>
  <c r="CP269" i="32"/>
  <c r="CO269" i="32"/>
  <c r="CN269" i="32"/>
  <c r="CM269" i="32"/>
  <c r="CL269" i="32"/>
  <c r="CK269" i="32"/>
  <c r="CJ269" i="32"/>
  <c r="CI269" i="32"/>
  <c r="CH269" i="32"/>
  <c r="CG269" i="32"/>
  <c r="CF269" i="32"/>
  <c r="CE269" i="32"/>
  <c r="CD269" i="32"/>
  <c r="CC269" i="32"/>
  <c r="CB269" i="32"/>
  <c r="CA269" i="32"/>
  <c r="BZ269" i="32"/>
  <c r="BY269" i="32"/>
  <c r="BX269" i="32"/>
  <c r="BW269" i="32"/>
  <c r="BV269" i="32"/>
  <c r="BU269" i="32"/>
  <c r="BT269" i="32"/>
  <c r="BS269" i="32"/>
  <c r="BR269" i="32"/>
  <c r="BQ269" i="32"/>
  <c r="BP269" i="32"/>
  <c r="BO269" i="32"/>
  <c r="BN269" i="32"/>
  <c r="BM269" i="32"/>
  <c r="BL269" i="32"/>
  <c r="BK269" i="32"/>
  <c r="BJ269" i="32"/>
  <c r="BI269" i="32"/>
  <c r="BH269" i="32"/>
  <c r="BG269" i="32"/>
  <c r="BF269" i="32"/>
  <c r="BE269" i="32"/>
  <c r="BD269" i="32"/>
  <c r="BC269" i="32"/>
  <c r="BB269" i="32"/>
  <c r="BA269" i="32"/>
  <c r="AZ269" i="32"/>
  <c r="AY269" i="32"/>
  <c r="AX269" i="32"/>
  <c r="AW269" i="32"/>
  <c r="AV269" i="32"/>
  <c r="AU269" i="32"/>
  <c r="AT269" i="32"/>
  <c r="AS269" i="32"/>
  <c r="AR269" i="32"/>
  <c r="AQ269" i="32"/>
  <c r="AP269" i="32"/>
  <c r="AO269" i="32"/>
  <c r="AN269" i="32"/>
  <c r="AM269" i="32"/>
  <c r="AL269" i="32"/>
  <c r="AK269" i="32"/>
  <c r="AJ269" i="32"/>
  <c r="AI269" i="32"/>
  <c r="AH269" i="32"/>
  <c r="AG269" i="32"/>
  <c r="AF269" i="32"/>
  <c r="AE269" i="32"/>
  <c r="AD269" i="32"/>
  <c r="AC269" i="32"/>
  <c r="AB269" i="32"/>
  <c r="AA269" i="32"/>
  <c r="Z269" i="32"/>
  <c r="Y269" i="32"/>
  <c r="X269" i="32"/>
  <c r="W269" i="32"/>
  <c r="V269" i="32"/>
  <c r="U269" i="32"/>
  <c r="T269" i="32"/>
  <c r="S269" i="32"/>
  <c r="R269" i="32"/>
  <c r="Q269" i="32"/>
  <c r="P269" i="32"/>
  <c r="O269" i="32"/>
  <c r="N269" i="32"/>
  <c r="M269" i="32"/>
  <c r="L269" i="32"/>
  <c r="K269" i="32"/>
  <c r="J269" i="32"/>
  <c r="I269" i="32"/>
  <c r="H269" i="32"/>
  <c r="G269" i="32"/>
  <c r="CR268" i="32"/>
  <c r="CQ268" i="32"/>
  <c r="CP268" i="32"/>
  <c r="CO268" i="32"/>
  <c r="CN268" i="32"/>
  <c r="CM268" i="32"/>
  <c r="CL268" i="32"/>
  <c r="CK268" i="32"/>
  <c r="CJ268" i="32"/>
  <c r="CI268" i="32"/>
  <c r="CH268" i="32"/>
  <c r="CG268" i="32"/>
  <c r="CF268" i="32"/>
  <c r="CE268" i="32"/>
  <c r="CD268" i="32"/>
  <c r="CC268" i="32"/>
  <c r="CB268" i="32"/>
  <c r="CA268" i="32"/>
  <c r="BZ268" i="32"/>
  <c r="BY268" i="32"/>
  <c r="BX268" i="32"/>
  <c r="BW268" i="32"/>
  <c r="BV268" i="32"/>
  <c r="BU268" i="32"/>
  <c r="BT268" i="32"/>
  <c r="BS268" i="32"/>
  <c r="BR268" i="32"/>
  <c r="BQ268" i="32"/>
  <c r="BP268" i="32"/>
  <c r="BO268" i="32"/>
  <c r="BN268" i="32"/>
  <c r="BM268" i="32"/>
  <c r="BL268" i="32"/>
  <c r="BK268" i="32"/>
  <c r="BJ268" i="32"/>
  <c r="BI268" i="32"/>
  <c r="BH268" i="32"/>
  <c r="BG268" i="32"/>
  <c r="BF268" i="32"/>
  <c r="BE268" i="32"/>
  <c r="BD268" i="32"/>
  <c r="BC268" i="32"/>
  <c r="BB268" i="32"/>
  <c r="BA268" i="32"/>
  <c r="AZ268" i="32"/>
  <c r="AY268" i="32"/>
  <c r="AX268" i="32"/>
  <c r="AW268" i="32"/>
  <c r="AV268" i="32"/>
  <c r="AU268" i="32"/>
  <c r="AT268" i="32"/>
  <c r="AS268" i="32"/>
  <c r="AR268" i="32"/>
  <c r="AQ268" i="32"/>
  <c r="AP268" i="32"/>
  <c r="AO268" i="32"/>
  <c r="AN268" i="32"/>
  <c r="AM268" i="32"/>
  <c r="AL268" i="32"/>
  <c r="AK268" i="32"/>
  <c r="AJ268" i="32"/>
  <c r="AI268" i="32"/>
  <c r="AH268" i="32"/>
  <c r="AG268" i="32"/>
  <c r="AF268" i="32"/>
  <c r="AE268" i="32"/>
  <c r="AD268" i="32"/>
  <c r="AC268" i="32"/>
  <c r="AB268" i="32"/>
  <c r="AA268" i="32"/>
  <c r="Z268" i="32"/>
  <c r="Y268" i="32"/>
  <c r="X268" i="32"/>
  <c r="W268" i="32"/>
  <c r="V268" i="32"/>
  <c r="U268" i="32"/>
  <c r="T268" i="32"/>
  <c r="S268" i="32"/>
  <c r="R268" i="32"/>
  <c r="Q268" i="32"/>
  <c r="P268" i="32"/>
  <c r="O268" i="32"/>
  <c r="N268" i="32"/>
  <c r="M268" i="32"/>
  <c r="L268" i="32"/>
  <c r="K268" i="32"/>
  <c r="J268" i="32"/>
  <c r="I268" i="32"/>
  <c r="H268" i="32"/>
  <c r="G268" i="32"/>
  <c r="CR267" i="32"/>
  <c r="CQ267" i="32"/>
  <c r="CP267" i="32"/>
  <c r="CO267" i="32"/>
  <c r="CN267" i="32"/>
  <c r="CM267" i="32"/>
  <c r="CL267" i="32"/>
  <c r="CK267" i="32"/>
  <c r="CJ267" i="32"/>
  <c r="CI267" i="32"/>
  <c r="CH267" i="32"/>
  <c r="CG267" i="32"/>
  <c r="CF267" i="32"/>
  <c r="CE267" i="32"/>
  <c r="CD267" i="32"/>
  <c r="CC267" i="32"/>
  <c r="CB267" i="32"/>
  <c r="CA267" i="32"/>
  <c r="BZ267" i="32"/>
  <c r="BY267" i="32"/>
  <c r="BX267" i="32"/>
  <c r="BW267" i="32"/>
  <c r="BV267" i="32"/>
  <c r="BU267" i="32"/>
  <c r="BT267" i="32"/>
  <c r="BS267" i="32"/>
  <c r="BR267" i="32"/>
  <c r="BQ267" i="32"/>
  <c r="BP267" i="32"/>
  <c r="BO267" i="32"/>
  <c r="BN267" i="32"/>
  <c r="BM267" i="32"/>
  <c r="BL267" i="32"/>
  <c r="BK267" i="32"/>
  <c r="BJ267" i="32"/>
  <c r="BI267" i="32"/>
  <c r="BH267" i="32"/>
  <c r="BG267" i="32"/>
  <c r="BF267" i="32"/>
  <c r="BE267" i="32"/>
  <c r="BD267" i="32"/>
  <c r="BC267" i="32"/>
  <c r="BB267" i="32"/>
  <c r="BA267" i="32"/>
  <c r="AZ267" i="32"/>
  <c r="AY267" i="32"/>
  <c r="AX267" i="32"/>
  <c r="AW267" i="32"/>
  <c r="AV267" i="32"/>
  <c r="AU267" i="32"/>
  <c r="AT267" i="32"/>
  <c r="AS267" i="32"/>
  <c r="AR267" i="32"/>
  <c r="AQ267" i="32"/>
  <c r="AP267" i="32"/>
  <c r="AO267" i="32"/>
  <c r="AN267" i="32"/>
  <c r="AM267" i="32"/>
  <c r="AL267" i="32"/>
  <c r="AK267" i="32"/>
  <c r="AJ267" i="32"/>
  <c r="AI267" i="32"/>
  <c r="AH267" i="32"/>
  <c r="AG267" i="32"/>
  <c r="AF267" i="32"/>
  <c r="AE267" i="32"/>
  <c r="AD267" i="32"/>
  <c r="AC267" i="32"/>
  <c r="AB267" i="32"/>
  <c r="AA267" i="32"/>
  <c r="Z267" i="32"/>
  <c r="Y267" i="32"/>
  <c r="X267" i="32"/>
  <c r="W267" i="32"/>
  <c r="V267" i="32"/>
  <c r="U267" i="32"/>
  <c r="T267" i="32"/>
  <c r="S267" i="32"/>
  <c r="R267" i="32"/>
  <c r="Q267" i="32"/>
  <c r="P267" i="32"/>
  <c r="O267" i="32"/>
  <c r="N267" i="32"/>
  <c r="M267" i="32"/>
  <c r="L267" i="32"/>
  <c r="K267" i="32"/>
  <c r="J267" i="32"/>
  <c r="I267" i="32"/>
  <c r="H267" i="32"/>
  <c r="G267" i="32"/>
  <c r="CR266" i="32"/>
  <c r="CQ266" i="32"/>
  <c r="CP266" i="32"/>
  <c r="CO266" i="32"/>
  <c r="CN266" i="32"/>
  <c r="CM266" i="32"/>
  <c r="CL266" i="32"/>
  <c r="CK266" i="32"/>
  <c r="CJ266" i="32"/>
  <c r="CI266" i="32"/>
  <c r="CH266" i="32"/>
  <c r="CG266" i="32"/>
  <c r="CF266" i="32"/>
  <c r="CE266" i="32"/>
  <c r="CD266" i="32"/>
  <c r="CC266" i="32"/>
  <c r="CB266" i="32"/>
  <c r="CA266" i="32"/>
  <c r="BZ266" i="32"/>
  <c r="BY266" i="32"/>
  <c r="BX266" i="32"/>
  <c r="BW266" i="32"/>
  <c r="BV266" i="32"/>
  <c r="BU266" i="32"/>
  <c r="BT266" i="32"/>
  <c r="BS266" i="32"/>
  <c r="BR266" i="32"/>
  <c r="BQ266" i="32"/>
  <c r="BP266" i="32"/>
  <c r="BO266" i="32"/>
  <c r="BN266" i="32"/>
  <c r="BM266" i="32"/>
  <c r="BL266" i="32"/>
  <c r="BK266" i="32"/>
  <c r="BJ266" i="32"/>
  <c r="BI266" i="32"/>
  <c r="BH266" i="32"/>
  <c r="BG266" i="32"/>
  <c r="BF266" i="32"/>
  <c r="BE266" i="32"/>
  <c r="BD266" i="32"/>
  <c r="BC266" i="32"/>
  <c r="BB266" i="32"/>
  <c r="BA266" i="32"/>
  <c r="AZ266" i="32"/>
  <c r="AY266" i="32"/>
  <c r="AX266" i="32"/>
  <c r="AW266" i="32"/>
  <c r="AV266" i="32"/>
  <c r="AU266" i="32"/>
  <c r="AT266" i="32"/>
  <c r="AS266" i="32"/>
  <c r="AR266" i="32"/>
  <c r="AQ266" i="32"/>
  <c r="AP266" i="32"/>
  <c r="AO266" i="32"/>
  <c r="AN266" i="32"/>
  <c r="AM266" i="32"/>
  <c r="AL266" i="32"/>
  <c r="AK266" i="32"/>
  <c r="AJ266" i="32"/>
  <c r="AI266" i="32"/>
  <c r="AH266" i="32"/>
  <c r="AG266" i="32"/>
  <c r="AF266" i="32"/>
  <c r="AE266" i="32"/>
  <c r="AD266" i="32"/>
  <c r="AC266" i="32"/>
  <c r="AB266" i="32"/>
  <c r="AA266" i="32"/>
  <c r="Z266" i="32"/>
  <c r="Y266" i="32"/>
  <c r="X266" i="32"/>
  <c r="W266" i="32"/>
  <c r="V266" i="32"/>
  <c r="U266" i="32"/>
  <c r="T266" i="32"/>
  <c r="S266" i="32"/>
  <c r="R266" i="32"/>
  <c r="Q266" i="32"/>
  <c r="P266" i="32"/>
  <c r="O266" i="32"/>
  <c r="N266" i="32"/>
  <c r="M266" i="32"/>
  <c r="L266" i="32"/>
  <c r="K266" i="32"/>
  <c r="J266" i="32"/>
  <c r="I266" i="32"/>
  <c r="H266" i="32"/>
  <c r="G266" i="32"/>
  <c r="CR265" i="32"/>
  <c r="CQ265" i="32"/>
  <c r="CP265" i="32"/>
  <c r="CO265" i="32"/>
  <c r="CN265" i="32"/>
  <c r="CM265" i="32"/>
  <c r="CL265" i="32"/>
  <c r="CK265" i="32"/>
  <c r="CJ265" i="32"/>
  <c r="CI265" i="32"/>
  <c r="CH265" i="32"/>
  <c r="CG265" i="32"/>
  <c r="CF265" i="32"/>
  <c r="CE265" i="32"/>
  <c r="CD265" i="32"/>
  <c r="CC265" i="32"/>
  <c r="CB265" i="32"/>
  <c r="CA265" i="32"/>
  <c r="BZ265" i="32"/>
  <c r="BY265" i="32"/>
  <c r="BX265" i="32"/>
  <c r="BW265" i="32"/>
  <c r="BV265" i="32"/>
  <c r="BU265" i="32"/>
  <c r="BT265" i="32"/>
  <c r="BS265" i="32"/>
  <c r="BR265" i="32"/>
  <c r="BQ265" i="32"/>
  <c r="BP265" i="32"/>
  <c r="BO265" i="32"/>
  <c r="BN265" i="32"/>
  <c r="BM265" i="32"/>
  <c r="BL265" i="32"/>
  <c r="BK265" i="32"/>
  <c r="BJ265" i="32"/>
  <c r="BI265" i="32"/>
  <c r="BH265" i="32"/>
  <c r="BG265" i="32"/>
  <c r="BF265" i="32"/>
  <c r="BE265" i="32"/>
  <c r="BD265" i="32"/>
  <c r="BC265" i="32"/>
  <c r="BB265" i="32"/>
  <c r="BA265" i="32"/>
  <c r="AZ265" i="32"/>
  <c r="AY265" i="32"/>
  <c r="AX265" i="32"/>
  <c r="AW265" i="32"/>
  <c r="AV265" i="32"/>
  <c r="AU265" i="32"/>
  <c r="AT265" i="32"/>
  <c r="AS265" i="32"/>
  <c r="AR265" i="32"/>
  <c r="AQ265" i="32"/>
  <c r="AP265" i="32"/>
  <c r="AO265" i="32"/>
  <c r="AN265" i="32"/>
  <c r="AM265" i="32"/>
  <c r="AL265" i="32"/>
  <c r="AK265" i="32"/>
  <c r="AJ265" i="32"/>
  <c r="AI265" i="32"/>
  <c r="AH265" i="32"/>
  <c r="AG265" i="32"/>
  <c r="AF265" i="32"/>
  <c r="AE265" i="32"/>
  <c r="AD265" i="32"/>
  <c r="AC265" i="32"/>
  <c r="AB265" i="32"/>
  <c r="AA265" i="32"/>
  <c r="Z265" i="32"/>
  <c r="Y265" i="32"/>
  <c r="X265" i="32"/>
  <c r="W265" i="32"/>
  <c r="V265" i="32"/>
  <c r="U265" i="32"/>
  <c r="T265" i="32"/>
  <c r="S265" i="32"/>
  <c r="R265" i="32"/>
  <c r="Q265" i="32"/>
  <c r="P265" i="32"/>
  <c r="O265" i="32"/>
  <c r="N265" i="32"/>
  <c r="M265" i="32"/>
  <c r="L265" i="32"/>
  <c r="K265" i="32"/>
  <c r="J265" i="32"/>
  <c r="I265" i="32"/>
  <c r="H265" i="32"/>
  <c r="G265" i="32"/>
  <c r="CR264" i="32"/>
  <c r="CQ264" i="32"/>
  <c r="CP264" i="32"/>
  <c r="CO264" i="32"/>
  <c r="CN264" i="32"/>
  <c r="CM264" i="32"/>
  <c r="CL264" i="32"/>
  <c r="CK264" i="32"/>
  <c r="CJ264" i="32"/>
  <c r="CI264" i="32"/>
  <c r="CH264" i="32"/>
  <c r="CG264" i="32"/>
  <c r="CF264" i="32"/>
  <c r="CE264" i="32"/>
  <c r="CD264" i="32"/>
  <c r="CC264" i="32"/>
  <c r="CB264" i="32"/>
  <c r="CA264" i="32"/>
  <c r="BZ264" i="32"/>
  <c r="BY264" i="32"/>
  <c r="BX264" i="32"/>
  <c r="BW264" i="32"/>
  <c r="BV264" i="32"/>
  <c r="BU264" i="32"/>
  <c r="BT264" i="32"/>
  <c r="BS264" i="32"/>
  <c r="BR264" i="32"/>
  <c r="BQ264" i="32"/>
  <c r="BP264" i="32"/>
  <c r="BO264" i="32"/>
  <c r="BN264" i="32"/>
  <c r="BM264" i="32"/>
  <c r="BL264" i="32"/>
  <c r="BK264" i="32"/>
  <c r="BJ264" i="32"/>
  <c r="BI264" i="32"/>
  <c r="BH264" i="32"/>
  <c r="BG264" i="32"/>
  <c r="BF264" i="32"/>
  <c r="BE264" i="32"/>
  <c r="BD264" i="32"/>
  <c r="BC264" i="32"/>
  <c r="BB264" i="32"/>
  <c r="BA264" i="32"/>
  <c r="AZ264" i="32"/>
  <c r="AY264" i="32"/>
  <c r="AX264" i="32"/>
  <c r="AW264" i="32"/>
  <c r="AV264" i="32"/>
  <c r="AU264" i="32"/>
  <c r="AT264" i="32"/>
  <c r="AS264" i="32"/>
  <c r="AR264" i="32"/>
  <c r="AQ264" i="32"/>
  <c r="AP264" i="32"/>
  <c r="AO264" i="32"/>
  <c r="AN264" i="32"/>
  <c r="AM264" i="32"/>
  <c r="AL264" i="32"/>
  <c r="AK264" i="32"/>
  <c r="AJ264" i="32"/>
  <c r="AI264" i="32"/>
  <c r="AH264" i="32"/>
  <c r="AG264" i="32"/>
  <c r="AF264" i="32"/>
  <c r="AE264" i="32"/>
  <c r="AD264" i="32"/>
  <c r="AC264" i="32"/>
  <c r="AB264" i="32"/>
  <c r="AA264" i="32"/>
  <c r="Z264" i="32"/>
  <c r="Y264" i="32"/>
  <c r="X264" i="32"/>
  <c r="W264" i="32"/>
  <c r="V264" i="32"/>
  <c r="U264" i="32"/>
  <c r="T264" i="32"/>
  <c r="S264" i="32"/>
  <c r="R264" i="32"/>
  <c r="Q264" i="32"/>
  <c r="P264" i="32"/>
  <c r="O264" i="32"/>
  <c r="N264" i="32"/>
  <c r="M264" i="32"/>
  <c r="L264" i="32"/>
  <c r="K264" i="32"/>
  <c r="J264" i="32"/>
  <c r="I264" i="32"/>
  <c r="H264" i="32"/>
  <c r="G264" i="32"/>
  <c r="CR263" i="32"/>
  <c r="CQ263" i="32"/>
  <c r="CP263" i="32"/>
  <c r="CO263" i="32"/>
  <c r="CN263" i="32"/>
  <c r="CM263" i="32"/>
  <c r="CL263" i="32"/>
  <c r="CK263" i="32"/>
  <c r="CJ263" i="32"/>
  <c r="CI263" i="32"/>
  <c r="CH263" i="32"/>
  <c r="CG263" i="32"/>
  <c r="CF263" i="32"/>
  <c r="CE263" i="32"/>
  <c r="CD263" i="32"/>
  <c r="CC263" i="32"/>
  <c r="CB263" i="32"/>
  <c r="CA263" i="32"/>
  <c r="BZ263" i="32"/>
  <c r="BY263" i="32"/>
  <c r="BX263" i="32"/>
  <c r="BW263" i="32"/>
  <c r="BV263" i="32"/>
  <c r="BU263" i="32"/>
  <c r="BT263" i="32"/>
  <c r="BS263" i="32"/>
  <c r="BR263" i="32"/>
  <c r="BQ263" i="32"/>
  <c r="BP263" i="32"/>
  <c r="BO263" i="32"/>
  <c r="BN263" i="32"/>
  <c r="BM263" i="32"/>
  <c r="BL263" i="32"/>
  <c r="BK263" i="32"/>
  <c r="BJ263" i="32"/>
  <c r="BI263" i="32"/>
  <c r="BH263" i="32"/>
  <c r="BG263" i="32"/>
  <c r="BF263" i="32"/>
  <c r="BE263" i="32"/>
  <c r="BD263" i="32"/>
  <c r="BC263" i="32"/>
  <c r="BB263" i="32"/>
  <c r="BA263" i="32"/>
  <c r="AZ263" i="32"/>
  <c r="AY263" i="32"/>
  <c r="AX263" i="32"/>
  <c r="AW263" i="32"/>
  <c r="AV263" i="32"/>
  <c r="AU263" i="32"/>
  <c r="AT263" i="32"/>
  <c r="AS263" i="32"/>
  <c r="AR263" i="32"/>
  <c r="AQ263" i="32"/>
  <c r="AP263" i="32"/>
  <c r="AO263" i="32"/>
  <c r="AN263" i="32"/>
  <c r="AM263" i="32"/>
  <c r="AL263" i="32"/>
  <c r="AK263" i="32"/>
  <c r="AJ263" i="32"/>
  <c r="AI263" i="32"/>
  <c r="AH263" i="32"/>
  <c r="AG263" i="32"/>
  <c r="AF263" i="32"/>
  <c r="AE263" i="32"/>
  <c r="AD263" i="32"/>
  <c r="AC263" i="32"/>
  <c r="AB263" i="32"/>
  <c r="AA263" i="32"/>
  <c r="Z263" i="32"/>
  <c r="Y263" i="32"/>
  <c r="X263" i="32"/>
  <c r="W263" i="32"/>
  <c r="V263" i="32"/>
  <c r="U263" i="32"/>
  <c r="T263" i="32"/>
  <c r="S263" i="32"/>
  <c r="R263" i="32"/>
  <c r="Q263" i="32"/>
  <c r="P263" i="32"/>
  <c r="O263" i="32"/>
  <c r="N263" i="32"/>
  <c r="M263" i="32"/>
  <c r="L263" i="32"/>
  <c r="K263" i="32"/>
  <c r="J263" i="32"/>
  <c r="I263" i="32"/>
  <c r="H263" i="32"/>
  <c r="G263" i="32"/>
  <c r="CR262" i="32"/>
  <c r="CQ262" i="32"/>
  <c r="CP262" i="32"/>
  <c r="CO262" i="32"/>
  <c r="CN262" i="32"/>
  <c r="CM262" i="32"/>
  <c r="CL262" i="32"/>
  <c r="CK262" i="32"/>
  <c r="CJ262" i="32"/>
  <c r="CI262" i="32"/>
  <c r="CH262" i="32"/>
  <c r="CG262" i="32"/>
  <c r="CF262" i="32"/>
  <c r="CE262" i="32"/>
  <c r="CD262" i="32"/>
  <c r="CC262" i="32"/>
  <c r="CB262" i="32"/>
  <c r="CA262" i="32"/>
  <c r="BZ262" i="32"/>
  <c r="BY262" i="32"/>
  <c r="BX262" i="32"/>
  <c r="BW262" i="32"/>
  <c r="BV262" i="32"/>
  <c r="BU262" i="32"/>
  <c r="BT262" i="32"/>
  <c r="BS262" i="32"/>
  <c r="BR262" i="32"/>
  <c r="BQ262" i="32"/>
  <c r="BP262" i="32"/>
  <c r="BO262" i="32"/>
  <c r="BN262" i="32"/>
  <c r="BM262" i="32"/>
  <c r="BL262" i="32"/>
  <c r="BK262" i="32"/>
  <c r="BJ262" i="32"/>
  <c r="BI262" i="32"/>
  <c r="BH262" i="32"/>
  <c r="BG262" i="32"/>
  <c r="BF262" i="32"/>
  <c r="BE262" i="32"/>
  <c r="BD262" i="32"/>
  <c r="BC262" i="32"/>
  <c r="BB262" i="32"/>
  <c r="BA262" i="32"/>
  <c r="AZ262" i="32"/>
  <c r="AY262" i="32"/>
  <c r="AX262" i="32"/>
  <c r="AW262" i="32"/>
  <c r="AV262" i="32"/>
  <c r="AU262" i="32"/>
  <c r="AT262" i="32"/>
  <c r="AS262" i="32"/>
  <c r="AR262" i="32"/>
  <c r="AQ262" i="32"/>
  <c r="AP262" i="32"/>
  <c r="AO262" i="32"/>
  <c r="AN262" i="32"/>
  <c r="AM262" i="32"/>
  <c r="AL262" i="32"/>
  <c r="AK262" i="32"/>
  <c r="AJ262" i="32"/>
  <c r="AI262" i="32"/>
  <c r="AH262" i="32"/>
  <c r="AG262" i="32"/>
  <c r="AF262" i="32"/>
  <c r="AE262" i="32"/>
  <c r="AD262" i="32"/>
  <c r="AC262" i="32"/>
  <c r="AB262" i="32"/>
  <c r="AA262" i="32"/>
  <c r="Z262" i="32"/>
  <c r="Y262" i="32"/>
  <c r="X262" i="32"/>
  <c r="W262" i="32"/>
  <c r="V262" i="32"/>
  <c r="U262" i="32"/>
  <c r="T262" i="32"/>
  <c r="S262" i="32"/>
  <c r="R262" i="32"/>
  <c r="Q262" i="32"/>
  <c r="P262" i="32"/>
  <c r="O262" i="32"/>
  <c r="N262" i="32"/>
  <c r="M262" i="32"/>
  <c r="L262" i="32"/>
  <c r="K262" i="32"/>
  <c r="J262" i="32"/>
  <c r="I262" i="32"/>
  <c r="H262" i="32"/>
  <c r="G262" i="32"/>
  <c r="CR261" i="32"/>
  <c r="CQ261" i="32"/>
  <c r="CP261" i="32"/>
  <c r="CO261" i="32"/>
  <c r="CN261" i="32"/>
  <c r="CM261" i="32"/>
  <c r="CL261" i="32"/>
  <c r="CK261" i="32"/>
  <c r="CJ261" i="32"/>
  <c r="CI261" i="32"/>
  <c r="CH261" i="32"/>
  <c r="CG261" i="32"/>
  <c r="CF261" i="32"/>
  <c r="CE261" i="32"/>
  <c r="CD261" i="32"/>
  <c r="CC261" i="32"/>
  <c r="CB261" i="32"/>
  <c r="CA261" i="32"/>
  <c r="BZ261" i="32"/>
  <c r="BY261" i="32"/>
  <c r="BX261" i="32"/>
  <c r="BW261" i="32"/>
  <c r="BV261" i="32"/>
  <c r="BU261" i="32"/>
  <c r="BT261" i="32"/>
  <c r="BS261" i="32"/>
  <c r="BR261" i="32"/>
  <c r="BQ261" i="32"/>
  <c r="BP261" i="32"/>
  <c r="BO261" i="32"/>
  <c r="BN261" i="32"/>
  <c r="BM261" i="32"/>
  <c r="BL261" i="32"/>
  <c r="BK261" i="32"/>
  <c r="BJ261" i="32"/>
  <c r="BI261" i="32"/>
  <c r="BH261" i="32"/>
  <c r="BG261" i="32"/>
  <c r="BF261" i="32"/>
  <c r="BE261" i="32"/>
  <c r="BD261" i="32"/>
  <c r="BC261" i="32"/>
  <c r="BB261" i="32"/>
  <c r="BA261" i="32"/>
  <c r="AZ261" i="32"/>
  <c r="AY261" i="32"/>
  <c r="AX261" i="32"/>
  <c r="AW261" i="32"/>
  <c r="AV261" i="32"/>
  <c r="AU261" i="32"/>
  <c r="AT261" i="32"/>
  <c r="AS261" i="32"/>
  <c r="AR261" i="32"/>
  <c r="AQ261" i="32"/>
  <c r="AP261" i="32"/>
  <c r="AO261" i="32"/>
  <c r="AN261" i="32"/>
  <c r="AM261" i="32"/>
  <c r="AL261" i="32"/>
  <c r="AK261" i="32"/>
  <c r="AJ261" i="32"/>
  <c r="AI261" i="32"/>
  <c r="AH261" i="32"/>
  <c r="AG261" i="32"/>
  <c r="AF261" i="32"/>
  <c r="AE261" i="32"/>
  <c r="AD261" i="32"/>
  <c r="AC261" i="32"/>
  <c r="AB261" i="32"/>
  <c r="AA261" i="32"/>
  <c r="Z261" i="32"/>
  <c r="Y261" i="32"/>
  <c r="X261" i="32"/>
  <c r="W261" i="32"/>
  <c r="V261" i="32"/>
  <c r="U261" i="32"/>
  <c r="T261" i="32"/>
  <c r="S261" i="32"/>
  <c r="R261" i="32"/>
  <c r="Q261" i="32"/>
  <c r="P261" i="32"/>
  <c r="O261" i="32"/>
  <c r="N261" i="32"/>
  <c r="M261" i="32"/>
  <c r="L261" i="32"/>
  <c r="K261" i="32"/>
  <c r="J261" i="32"/>
  <c r="I261" i="32"/>
  <c r="H261" i="32"/>
  <c r="G261" i="32"/>
  <c r="CR260" i="32"/>
  <c r="CQ260" i="32"/>
  <c r="CP260" i="32"/>
  <c r="CO260" i="32"/>
  <c r="CN260" i="32"/>
  <c r="CM260" i="32"/>
  <c r="CL260" i="32"/>
  <c r="CK260" i="32"/>
  <c r="CJ260" i="32"/>
  <c r="CI260" i="32"/>
  <c r="CH260" i="32"/>
  <c r="CG260" i="32"/>
  <c r="CF260" i="32"/>
  <c r="CE260" i="32"/>
  <c r="CD260" i="32"/>
  <c r="CC260" i="32"/>
  <c r="CB260" i="32"/>
  <c r="CA260" i="32"/>
  <c r="BZ260" i="32"/>
  <c r="BY260" i="32"/>
  <c r="BX260" i="32"/>
  <c r="BW260" i="32"/>
  <c r="BV260" i="32"/>
  <c r="BU260" i="32"/>
  <c r="BT260" i="32"/>
  <c r="BS260" i="32"/>
  <c r="BR260" i="32"/>
  <c r="BQ260" i="32"/>
  <c r="BP260" i="32"/>
  <c r="BO260" i="32"/>
  <c r="BN260" i="32"/>
  <c r="BM260" i="32"/>
  <c r="BL260" i="32"/>
  <c r="BK260" i="32"/>
  <c r="BJ260" i="32"/>
  <c r="BI260" i="32"/>
  <c r="BH260" i="32"/>
  <c r="BG260" i="32"/>
  <c r="BF260" i="32"/>
  <c r="BE260" i="32"/>
  <c r="BD260" i="32"/>
  <c r="BC260" i="32"/>
  <c r="BB260" i="32"/>
  <c r="BA260" i="32"/>
  <c r="AZ260" i="32"/>
  <c r="AY260" i="32"/>
  <c r="AX260" i="32"/>
  <c r="AW260" i="32"/>
  <c r="AV260" i="32"/>
  <c r="AU260" i="32"/>
  <c r="AT260" i="32"/>
  <c r="AS260" i="32"/>
  <c r="AR260" i="32"/>
  <c r="AQ260" i="32"/>
  <c r="AP260" i="32"/>
  <c r="AO260" i="32"/>
  <c r="AN260" i="32"/>
  <c r="AM260" i="32"/>
  <c r="AL260" i="32"/>
  <c r="AK260" i="32"/>
  <c r="AJ260" i="32"/>
  <c r="AI260" i="32"/>
  <c r="AH260" i="32"/>
  <c r="AG260" i="32"/>
  <c r="AF260" i="32"/>
  <c r="AE260" i="32"/>
  <c r="AD260" i="32"/>
  <c r="AC260" i="32"/>
  <c r="AB260" i="32"/>
  <c r="AA260" i="32"/>
  <c r="Z260" i="32"/>
  <c r="Y260" i="32"/>
  <c r="X260" i="32"/>
  <c r="W260" i="32"/>
  <c r="V260" i="32"/>
  <c r="U260" i="32"/>
  <c r="T260" i="32"/>
  <c r="S260" i="32"/>
  <c r="R260" i="32"/>
  <c r="Q260" i="32"/>
  <c r="P260" i="32"/>
  <c r="O260" i="32"/>
  <c r="N260" i="32"/>
  <c r="M260" i="32"/>
  <c r="L260" i="32"/>
  <c r="K260" i="32"/>
  <c r="J260" i="32"/>
  <c r="I260" i="32"/>
  <c r="H260" i="32"/>
  <c r="G260" i="32"/>
  <c r="CR259" i="32"/>
  <c r="CQ259" i="32"/>
  <c r="CP259" i="32"/>
  <c r="CO259" i="32"/>
  <c r="CN259" i="32"/>
  <c r="CM259" i="32"/>
  <c r="CL259" i="32"/>
  <c r="CK259" i="32"/>
  <c r="CJ259" i="32"/>
  <c r="CI259" i="32"/>
  <c r="CH259" i="32"/>
  <c r="CG259" i="32"/>
  <c r="CF259" i="32"/>
  <c r="CE259" i="32"/>
  <c r="CD259" i="32"/>
  <c r="CC259" i="32"/>
  <c r="CB259" i="32"/>
  <c r="CA259" i="32"/>
  <c r="BZ259" i="32"/>
  <c r="BY259" i="32"/>
  <c r="BX259" i="32"/>
  <c r="BW259" i="32"/>
  <c r="BV259" i="32"/>
  <c r="BU259" i="32"/>
  <c r="BT259" i="32"/>
  <c r="BS259" i="32"/>
  <c r="BR259" i="32"/>
  <c r="BQ259" i="32"/>
  <c r="BP259" i="32"/>
  <c r="BO259" i="32"/>
  <c r="BN259" i="32"/>
  <c r="BM259" i="32"/>
  <c r="BL259" i="32"/>
  <c r="BK259" i="32"/>
  <c r="BJ259" i="32"/>
  <c r="BI259" i="32"/>
  <c r="BH259" i="32"/>
  <c r="BG259" i="32"/>
  <c r="BF259" i="32"/>
  <c r="BE259" i="32"/>
  <c r="BD259" i="32"/>
  <c r="BC259" i="32"/>
  <c r="BB259" i="32"/>
  <c r="BA259" i="32"/>
  <c r="AZ259" i="32"/>
  <c r="AY259" i="32"/>
  <c r="AX259" i="32"/>
  <c r="AW259" i="32"/>
  <c r="AV259" i="32"/>
  <c r="AU259" i="32"/>
  <c r="AT259" i="32"/>
  <c r="AS259" i="32"/>
  <c r="AR259" i="32"/>
  <c r="AQ259" i="32"/>
  <c r="AP259" i="32"/>
  <c r="AO259" i="32"/>
  <c r="AN259" i="32"/>
  <c r="AM259" i="32"/>
  <c r="AL259" i="32"/>
  <c r="AK259" i="32"/>
  <c r="AJ259" i="32"/>
  <c r="AI259" i="32"/>
  <c r="AH259" i="32"/>
  <c r="AG259" i="32"/>
  <c r="AF259" i="32"/>
  <c r="AE259" i="32"/>
  <c r="AD259" i="32"/>
  <c r="AC259" i="32"/>
  <c r="AB259" i="32"/>
  <c r="AA259" i="32"/>
  <c r="Z259" i="32"/>
  <c r="Y259" i="32"/>
  <c r="X259" i="32"/>
  <c r="W259" i="32"/>
  <c r="V259" i="32"/>
  <c r="U259" i="32"/>
  <c r="T259" i="32"/>
  <c r="S259" i="32"/>
  <c r="R259" i="32"/>
  <c r="Q259" i="32"/>
  <c r="P259" i="32"/>
  <c r="O259" i="32"/>
  <c r="N259" i="32"/>
  <c r="M259" i="32"/>
  <c r="L259" i="32"/>
  <c r="K259" i="32"/>
  <c r="J259" i="32"/>
  <c r="I259" i="32"/>
  <c r="H259" i="32"/>
  <c r="G259" i="32"/>
  <c r="CR258" i="32"/>
  <c r="CQ258" i="32"/>
  <c r="CP258" i="32"/>
  <c r="CO258" i="32"/>
  <c r="CN258" i="32"/>
  <c r="CM258" i="32"/>
  <c r="CL258" i="32"/>
  <c r="CK258" i="32"/>
  <c r="CJ258" i="32"/>
  <c r="CI258" i="32"/>
  <c r="CH258" i="32"/>
  <c r="CG258" i="32"/>
  <c r="CF258" i="32"/>
  <c r="CE258" i="32"/>
  <c r="CD258" i="32"/>
  <c r="CC258" i="32"/>
  <c r="CB258" i="32"/>
  <c r="CA258" i="32"/>
  <c r="BZ258" i="32"/>
  <c r="BY258" i="32"/>
  <c r="BX258" i="32"/>
  <c r="BW258" i="32"/>
  <c r="BV258" i="32"/>
  <c r="BU258" i="32"/>
  <c r="BT258" i="32"/>
  <c r="BS258" i="32"/>
  <c r="BR258" i="32"/>
  <c r="BQ258" i="32"/>
  <c r="BP258" i="32"/>
  <c r="BO258" i="32"/>
  <c r="BN258" i="32"/>
  <c r="BM258" i="32"/>
  <c r="BL258" i="32"/>
  <c r="BK258" i="32"/>
  <c r="BJ258" i="32"/>
  <c r="BI258" i="32"/>
  <c r="BH258" i="32"/>
  <c r="BG258" i="32"/>
  <c r="BF258" i="32"/>
  <c r="BE258" i="32"/>
  <c r="BD258" i="32"/>
  <c r="BC258" i="32"/>
  <c r="BB258" i="32"/>
  <c r="BA258" i="32"/>
  <c r="AZ258" i="32"/>
  <c r="AY258" i="32"/>
  <c r="AX258" i="32"/>
  <c r="AW258" i="32"/>
  <c r="AV258" i="32"/>
  <c r="AU258" i="32"/>
  <c r="AT258" i="32"/>
  <c r="AS258" i="32"/>
  <c r="AR258" i="32"/>
  <c r="AQ258" i="32"/>
  <c r="AP258" i="32"/>
  <c r="AO258" i="32"/>
  <c r="AN258" i="32"/>
  <c r="AM258" i="32"/>
  <c r="AL258" i="32"/>
  <c r="AK258" i="32"/>
  <c r="AJ258" i="32"/>
  <c r="AI258" i="32"/>
  <c r="AH258" i="32"/>
  <c r="AG258" i="32"/>
  <c r="AF258" i="32"/>
  <c r="AE258" i="32"/>
  <c r="AD258" i="32"/>
  <c r="AC258" i="32"/>
  <c r="AB258" i="32"/>
  <c r="AA258" i="32"/>
  <c r="Z258" i="32"/>
  <c r="Y258" i="32"/>
  <c r="X258" i="32"/>
  <c r="W258" i="32"/>
  <c r="V258" i="32"/>
  <c r="U258" i="32"/>
  <c r="T258" i="32"/>
  <c r="S258" i="32"/>
  <c r="R258" i="32"/>
  <c r="Q258" i="32"/>
  <c r="P258" i="32"/>
  <c r="O258" i="32"/>
  <c r="N258" i="32"/>
  <c r="M258" i="32"/>
  <c r="L258" i="32"/>
  <c r="K258" i="32"/>
  <c r="J258" i="32"/>
  <c r="I258" i="32"/>
  <c r="H258" i="32"/>
  <c r="G258" i="32"/>
  <c r="CR257" i="32"/>
  <c r="CQ257" i="32"/>
  <c r="CP257" i="32"/>
  <c r="CO257" i="32"/>
  <c r="CN257" i="32"/>
  <c r="CM257" i="32"/>
  <c r="CL257" i="32"/>
  <c r="CK257" i="32"/>
  <c r="CJ257" i="32"/>
  <c r="CI257" i="32"/>
  <c r="CH257" i="32"/>
  <c r="CG257" i="32"/>
  <c r="CF257" i="32"/>
  <c r="CE257" i="32"/>
  <c r="CD257" i="32"/>
  <c r="CC257" i="32"/>
  <c r="CB257" i="32"/>
  <c r="CA257" i="32"/>
  <c r="BZ257" i="32"/>
  <c r="BY257" i="32"/>
  <c r="BX257" i="32"/>
  <c r="BW257" i="32"/>
  <c r="BV257" i="32"/>
  <c r="BU257" i="32"/>
  <c r="BT257" i="32"/>
  <c r="BS257" i="32"/>
  <c r="BR257" i="32"/>
  <c r="BQ257" i="32"/>
  <c r="BP257" i="32"/>
  <c r="BO257" i="32"/>
  <c r="BN257" i="32"/>
  <c r="BM257" i="32"/>
  <c r="BL257" i="32"/>
  <c r="BK257" i="32"/>
  <c r="BJ257" i="32"/>
  <c r="BI257" i="32"/>
  <c r="BH257" i="32"/>
  <c r="BG257" i="32"/>
  <c r="BF257" i="32"/>
  <c r="BE257" i="32"/>
  <c r="BD257" i="32"/>
  <c r="BC257" i="32"/>
  <c r="BB257" i="32"/>
  <c r="BA257" i="32"/>
  <c r="AZ257" i="32"/>
  <c r="AY257" i="32"/>
  <c r="AX257" i="32"/>
  <c r="AW257" i="32"/>
  <c r="AV257" i="32"/>
  <c r="AU257" i="32"/>
  <c r="AT257" i="32"/>
  <c r="AS257" i="32"/>
  <c r="AR257" i="32"/>
  <c r="AQ257" i="32"/>
  <c r="AP257" i="32"/>
  <c r="AO257" i="32"/>
  <c r="AN257" i="32"/>
  <c r="AM257" i="32"/>
  <c r="AL257" i="32"/>
  <c r="AK257" i="32"/>
  <c r="AJ257" i="32"/>
  <c r="AI257" i="32"/>
  <c r="AH257" i="32"/>
  <c r="AG257" i="32"/>
  <c r="AF257" i="32"/>
  <c r="AE257" i="32"/>
  <c r="AD257" i="32"/>
  <c r="AC257" i="32"/>
  <c r="AB257" i="32"/>
  <c r="AA257" i="32"/>
  <c r="Z257" i="32"/>
  <c r="Y257" i="32"/>
  <c r="X257" i="32"/>
  <c r="W257" i="32"/>
  <c r="V257" i="32"/>
  <c r="U257" i="32"/>
  <c r="T257" i="32"/>
  <c r="S257" i="32"/>
  <c r="R257" i="32"/>
  <c r="Q257" i="32"/>
  <c r="P257" i="32"/>
  <c r="O257" i="32"/>
  <c r="N257" i="32"/>
  <c r="M257" i="32"/>
  <c r="L257" i="32"/>
  <c r="K257" i="32"/>
  <c r="J257" i="32"/>
  <c r="I257" i="32"/>
  <c r="H257" i="32"/>
  <c r="G257" i="32"/>
  <c r="CR256" i="32"/>
  <c r="CQ256" i="32"/>
  <c r="CP256" i="32"/>
  <c r="CO256" i="32"/>
  <c r="CN256" i="32"/>
  <c r="CM256" i="32"/>
  <c r="CL256" i="32"/>
  <c r="CK256" i="32"/>
  <c r="CJ256" i="32"/>
  <c r="CI256" i="32"/>
  <c r="CH256" i="32"/>
  <c r="CG256" i="32"/>
  <c r="CF256" i="32"/>
  <c r="CE256" i="32"/>
  <c r="CD256" i="32"/>
  <c r="CC256" i="32"/>
  <c r="CB256" i="32"/>
  <c r="CA256" i="32"/>
  <c r="BZ256" i="32"/>
  <c r="BY256" i="32"/>
  <c r="BX256" i="32"/>
  <c r="BW256" i="32"/>
  <c r="BV256" i="32"/>
  <c r="BU256" i="32"/>
  <c r="BT256" i="32"/>
  <c r="BS256" i="32"/>
  <c r="BR256" i="32"/>
  <c r="BQ256" i="32"/>
  <c r="BP256" i="32"/>
  <c r="BO256" i="32"/>
  <c r="BN256" i="32"/>
  <c r="BM256" i="32"/>
  <c r="BL256" i="32"/>
  <c r="BK256" i="32"/>
  <c r="BJ256" i="32"/>
  <c r="BI256" i="32"/>
  <c r="BH256" i="32"/>
  <c r="BG256" i="32"/>
  <c r="BF256" i="32"/>
  <c r="BE256" i="32"/>
  <c r="BD256" i="32"/>
  <c r="BC256" i="32"/>
  <c r="BB256" i="32"/>
  <c r="BA256" i="32"/>
  <c r="AZ256" i="32"/>
  <c r="AY256" i="32"/>
  <c r="AX256" i="32"/>
  <c r="AW256" i="32"/>
  <c r="AV256" i="32"/>
  <c r="AU256" i="32"/>
  <c r="AT256" i="32"/>
  <c r="AS256" i="32"/>
  <c r="AR256" i="32"/>
  <c r="AQ256" i="32"/>
  <c r="AP256" i="32"/>
  <c r="AO256" i="32"/>
  <c r="AN256" i="32"/>
  <c r="AM256" i="32"/>
  <c r="AL256" i="32"/>
  <c r="AK256" i="32"/>
  <c r="AJ256" i="32"/>
  <c r="AI256" i="32"/>
  <c r="AH256" i="32"/>
  <c r="AG256" i="32"/>
  <c r="AF256" i="32"/>
  <c r="AE256" i="32"/>
  <c r="AD256" i="32"/>
  <c r="AC256" i="32"/>
  <c r="AB256" i="32"/>
  <c r="AA256" i="32"/>
  <c r="Z256" i="32"/>
  <c r="Y256" i="32"/>
  <c r="X256" i="32"/>
  <c r="W256" i="32"/>
  <c r="V256" i="32"/>
  <c r="U256" i="32"/>
  <c r="T256" i="32"/>
  <c r="S256" i="32"/>
  <c r="R256" i="32"/>
  <c r="Q256" i="32"/>
  <c r="P256" i="32"/>
  <c r="O256" i="32"/>
  <c r="N256" i="32"/>
  <c r="M256" i="32"/>
  <c r="L256" i="32"/>
  <c r="K256" i="32"/>
  <c r="J256" i="32"/>
  <c r="I256" i="32"/>
  <c r="H256" i="32"/>
  <c r="G256" i="32"/>
  <c r="CR255" i="32"/>
  <c r="CQ255" i="32"/>
  <c r="CP255" i="32"/>
  <c r="CO255" i="32"/>
  <c r="CN255" i="32"/>
  <c r="CM255" i="32"/>
  <c r="CL255" i="32"/>
  <c r="CK255" i="32"/>
  <c r="CJ255" i="32"/>
  <c r="CI255" i="32"/>
  <c r="CH255" i="32"/>
  <c r="CG255" i="32"/>
  <c r="CF255" i="32"/>
  <c r="CE255" i="32"/>
  <c r="CD255" i="32"/>
  <c r="CC255" i="32"/>
  <c r="CB255" i="32"/>
  <c r="CA255" i="32"/>
  <c r="BZ255" i="32"/>
  <c r="BY255" i="32"/>
  <c r="BX255" i="32"/>
  <c r="BW255" i="32"/>
  <c r="BV255" i="32"/>
  <c r="BU255" i="32"/>
  <c r="BT255" i="32"/>
  <c r="BS255" i="32"/>
  <c r="BR255" i="32"/>
  <c r="BQ255" i="32"/>
  <c r="BP255" i="32"/>
  <c r="BO255" i="32"/>
  <c r="BN255" i="32"/>
  <c r="BM255" i="32"/>
  <c r="BL255" i="32"/>
  <c r="BK255" i="32"/>
  <c r="BJ255" i="32"/>
  <c r="BI255" i="32"/>
  <c r="BH255" i="32"/>
  <c r="BG255" i="32"/>
  <c r="BF255" i="32"/>
  <c r="BE255" i="32"/>
  <c r="BD255" i="32"/>
  <c r="BC255" i="32"/>
  <c r="BB255" i="32"/>
  <c r="BA255" i="32"/>
  <c r="AZ255" i="32"/>
  <c r="AY255" i="32"/>
  <c r="AX255" i="32"/>
  <c r="AW255" i="32"/>
  <c r="AV255" i="32"/>
  <c r="AU255" i="32"/>
  <c r="AT255" i="32"/>
  <c r="AS255" i="32"/>
  <c r="AR255" i="32"/>
  <c r="AQ255" i="32"/>
  <c r="AP255" i="32"/>
  <c r="AO255" i="32"/>
  <c r="AN255" i="32"/>
  <c r="AM255" i="32"/>
  <c r="AL255" i="32"/>
  <c r="AK255" i="32"/>
  <c r="AJ255" i="32"/>
  <c r="AI255" i="32"/>
  <c r="AH255" i="32"/>
  <c r="AG255" i="32"/>
  <c r="AF255" i="32"/>
  <c r="AE255" i="32"/>
  <c r="AD255" i="32"/>
  <c r="AC255" i="32"/>
  <c r="AB255" i="32"/>
  <c r="AA255" i="32"/>
  <c r="Z255" i="32"/>
  <c r="Y255" i="32"/>
  <c r="X255" i="32"/>
  <c r="W255" i="32"/>
  <c r="V255" i="32"/>
  <c r="U255" i="32"/>
  <c r="T255" i="32"/>
  <c r="S255" i="32"/>
  <c r="R255" i="32"/>
  <c r="Q255" i="32"/>
  <c r="P255" i="32"/>
  <c r="O255" i="32"/>
  <c r="N255" i="32"/>
  <c r="M255" i="32"/>
  <c r="L255" i="32"/>
  <c r="K255" i="32"/>
  <c r="J255" i="32"/>
  <c r="I255" i="32"/>
  <c r="H255" i="32"/>
  <c r="G255" i="32"/>
  <c r="CR254" i="32"/>
  <c r="CQ254" i="32"/>
  <c r="CP254" i="32"/>
  <c r="CO254" i="32"/>
  <c r="CN254" i="32"/>
  <c r="CM254" i="32"/>
  <c r="CL254" i="32"/>
  <c r="CK254" i="32"/>
  <c r="CJ254" i="32"/>
  <c r="CI254" i="32"/>
  <c r="CH254" i="32"/>
  <c r="CG254" i="32"/>
  <c r="CF254" i="32"/>
  <c r="CE254" i="32"/>
  <c r="CD254" i="32"/>
  <c r="CC254" i="32"/>
  <c r="CB254" i="32"/>
  <c r="CA254" i="32"/>
  <c r="BZ254" i="32"/>
  <c r="BY254" i="32"/>
  <c r="BX254" i="32"/>
  <c r="BW254" i="32"/>
  <c r="BV254" i="32"/>
  <c r="BU254" i="32"/>
  <c r="BT254" i="32"/>
  <c r="BS254" i="32"/>
  <c r="BR254" i="32"/>
  <c r="BQ254" i="32"/>
  <c r="BP254" i="32"/>
  <c r="BO254" i="32"/>
  <c r="BN254" i="32"/>
  <c r="BM254" i="32"/>
  <c r="BL254" i="32"/>
  <c r="BK254" i="32"/>
  <c r="BJ254" i="32"/>
  <c r="BI254" i="32"/>
  <c r="BH254" i="32"/>
  <c r="BG254" i="32"/>
  <c r="BF254" i="32"/>
  <c r="BE254" i="32"/>
  <c r="BD254" i="32"/>
  <c r="BC254" i="32"/>
  <c r="BB254" i="32"/>
  <c r="BA254" i="32"/>
  <c r="AZ254" i="32"/>
  <c r="AY254" i="32"/>
  <c r="AX254" i="32"/>
  <c r="AW254" i="32"/>
  <c r="AV254" i="32"/>
  <c r="AU254" i="32"/>
  <c r="AT254" i="32"/>
  <c r="AS254" i="32"/>
  <c r="AR254" i="32"/>
  <c r="AQ254" i="32"/>
  <c r="AP254" i="32"/>
  <c r="AO254" i="32"/>
  <c r="AN254" i="32"/>
  <c r="AM254" i="32"/>
  <c r="AL254" i="32"/>
  <c r="AK254" i="32"/>
  <c r="AJ254" i="32"/>
  <c r="AI254" i="32"/>
  <c r="AH254" i="32"/>
  <c r="AG254" i="32"/>
  <c r="AF254" i="32"/>
  <c r="AE254" i="32"/>
  <c r="AD254" i="32"/>
  <c r="AC254" i="32"/>
  <c r="AB254" i="32"/>
  <c r="AA254" i="32"/>
  <c r="Z254" i="32"/>
  <c r="Y254" i="32"/>
  <c r="X254" i="32"/>
  <c r="W254" i="32"/>
  <c r="V254" i="32"/>
  <c r="U254" i="32"/>
  <c r="T254" i="32"/>
  <c r="S254" i="32"/>
  <c r="R254" i="32"/>
  <c r="Q254" i="32"/>
  <c r="P254" i="32"/>
  <c r="O254" i="32"/>
  <c r="N254" i="32"/>
  <c r="M254" i="32"/>
  <c r="L254" i="32"/>
  <c r="K254" i="32"/>
  <c r="J254" i="32"/>
  <c r="I254" i="32"/>
  <c r="H254" i="32"/>
  <c r="G254" i="32"/>
  <c r="CR253" i="32"/>
  <c r="CQ253" i="32"/>
  <c r="CP253" i="32"/>
  <c r="CO253" i="32"/>
  <c r="CN253" i="32"/>
  <c r="CM253" i="32"/>
  <c r="CL253" i="32"/>
  <c r="CK253" i="32"/>
  <c r="CJ253" i="32"/>
  <c r="CI253" i="32"/>
  <c r="CH253" i="32"/>
  <c r="CG253" i="32"/>
  <c r="CF253" i="32"/>
  <c r="CE253" i="32"/>
  <c r="CD253" i="32"/>
  <c r="CC253" i="32"/>
  <c r="CB253" i="32"/>
  <c r="CA253" i="32"/>
  <c r="BZ253" i="32"/>
  <c r="BY253" i="32"/>
  <c r="BX253" i="32"/>
  <c r="BW253" i="32"/>
  <c r="BV253" i="32"/>
  <c r="BU253" i="32"/>
  <c r="BT253" i="32"/>
  <c r="BS253" i="32"/>
  <c r="BR253" i="32"/>
  <c r="BQ253" i="32"/>
  <c r="BP253" i="32"/>
  <c r="BO253" i="32"/>
  <c r="BN253" i="32"/>
  <c r="BM253" i="32"/>
  <c r="BL253" i="32"/>
  <c r="BK253" i="32"/>
  <c r="BJ253" i="32"/>
  <c r="BI253" i="32"/>
  <c r="BH253" i="32"/>
  <c r="BG253" i="32"/>
  <c r="BF253" i="32"/>
  <c r="BE253" i="32"/>
  <c r="BD253" i="32"/>
  <c r="BC253" i="32"/>
  <c r="BB253" i="32"/>
  <c r="BA253" i="32"/>
  <c r="AZ253" i="32"/>
  <c r="AY253" i="32"/>
  <c r="AX253" i="32"/>
  <c r="AW253" i="32"/>
  <c r="AV253" i="32"/>
  <c r="AU253" i="32"/>
  <c r="AT253" i="32"/>
  <c r="AS253" i="32"/>
  <c r="AR253" i="32"/>
  <c r="AQ253" i="32"/>
  <c r="AP253" i="32"/>
  <c r="AO253" i="32"/>
  <c r="AN253" i="32"/>
  <c r="AM253" i="32"/>
  <c r="AL253" i="32"/>
  <c r="AK253" i="32"/>
  <c r="AJ253" i="32"/>
  <c r="AI253" i="32"/>
  <c r="AH253" i="32"/>
  <c r="AG253" i="32"/>
  <c r="AF253" i="32"/>
  <c r="AE253" i="32"/>
  <c r="AD253" i="32"/>
  <c r="AC253" i="32"/>
  <c r="AB253" i="32"/>
  <c r="AA253" i="32"/>
  <c r="Z253" i="32"/>
  <c r="Y253" i="32"/>
  <c r="X253" i="32"/>
  <c r="W253" i="32"/>
  <c r="V253" i="32"/>
  <c r="U253" i="32"/>
  <c r="T253" i="32"/>
  <c r="S253" i="32"/>
  <c r="R253" i="32"/>
  <c r="Q253" i="32"/>
  <c r="P253" i="32"/>
  <c r="O253" i="32"/>
  <c r="N253" i="32"/>
  <c r="M253" i="32"/>
  <c r="L253" i="32"/>
  <c r="K253" i="32"/>
  <c r="J253" i="32"/>
  <c r="I253" i="32"/>
  <c r="H253" i="32"/>
  <c r="G253" i="32"/>
  <c r="CR252" i="32"/>
  <c r="CQ252" i="32"/>
  <c r="CP252" i="32"/>
  <c r="CO252" i="32"/>
  <c r="CN252" i="32"/>
  <c r="CM252" i="32"/>
  <c r="CL252" i="32"/>
  <c r="CK252" i="32"/>
  <c r="CJ252" i="32"/>
  <c r="CI252" i="32"/>
  <c r="CH252" i="32"/>
  <c r="CG252" i="32"/>
  <c r="CF252" i="32"/>
  <c r="CE252" i="32"/>
  <c r="CD252" i="32"/>
  <c r="CC252" i="32"/>
  <c r="CB252" i="32"/>
  <c r="CA252" i="32"/>
  <c r="BZ252" i="32"/>
  <c r="BY252" i="32"/>
  <c r="BX252" i="32"/>
  <c r="BW252" i="32"/>
  <c r="BV252" i="32"/>
  <c r="BU252" i="32"/>
  <c r="BT252" i="32"/>
  <c r="BS252" i="32"/>
  <c r="BR252" i="32"/>
  <c r="BQ252" i="32"/>
  <c r="BP252" i="32"/>
  <c r="BO252" i="32"/>
  <c r="BN252" i="32"/>
  <c r="BM252" i="32"/>
  <c r="BL252" i="32"/>
  <c r="BK252" i="32"/>
  <c r="BJ252" i="32"/>
  <c r="BI252" i="32"/>
  <c r="BH252" i="32"/>
  <c r="BG252" i="32"/>
  <c r="BF252" i="32"/>
  <c r="BE252" i="32"/>
  <c r="BD252" i="32"/>
  <c r="BC252" i="32"/>
  <c r="BB252" i="32"/>
  <c r="BA252" i="32"/>
  <c r="AZ252" i="32"/>
  <c r="AY252" i="32"/>
  <c r="AX252" i="32"/>
  <c r="AW252" i="32"/>
  <c r="AV252" i="32"/>
  <c r="AU252" i="32"/>
  <c r="AT252" i="32"/>
  <c r="AS252" i="32"/>
  <c r="AR252" i="32"/>
  <c r="AQ252" i="32"/>
  <c r="AP252" i="32"/>
  <c r="AO252" i="32"/>
  <c r="AN252" i="32"/>
  <c r="AM252" i="32"/>
  <c r="AL252" i="32"/>
  <c r="AK252" i="32"/>
  <c r="AJ252" i="32"/>
  <c r="AI252" i="32"/>
  <c r="AH252" i="32"/>
  <c r="AG252" i="32"/>
  <c r="AF252" i="32"/>
  <c r="AE252" i="32"/>
  <c r="AD252" i="32"/>
  <c r="AC252" i="32"/>
  <c r="AB252" i="32"/>
  <c r="AA252" i="32"/>
  <c r="Z252" i="32"/>
  <c r="Y252" i="32"/>
  <c r="X252" i="32"/>
  <c r="W252" i="32"/>
  <c r="V252" i="32"/>
  <c r="U252" i="32"/>
  <c r="T252" i="32"/>
  <c r="S252" i="32"/>
  <c r="R252" i="32"/>
  <c r="Q252" i="32"/>
  <c r="P252" i="32"/>
  <c r="O252" i="32"/>
  <c r="N252" i="32"/>
  <c r="M252" i="32"/>
  <c r="L252" i="32"/>
  <c r="K252" i="32"/>
  <c r="J252" i="32"/>
  <c r="I252" i="32"/>
  <c r="H252" i="32"/>
  <c r="G252" i="32"/>
  <c r="CR251" i="32"/>
  <c r="CQ251" i="32"/>
  <c r="CP251" i="32"/>
  <c r="CO251" i="32"/>
  <c r="CN251" i="32"/>
  <c r="CM251" i="32"/>
  <c r="CL251" i="32"/>
  <c r="CK251" i="32"/>
  <c r="CJ251" i="32"/>
  <c r="CI251" i="32"/>
  <c r="CH251" i="32"/>
  <c r="CG251" i="32"/>
  <c r="CF251" i="32"/>
  <c r="CE251" i="32"/>
  <c r="CD251" i="32"/>
  <c r="CC251" i="32"/>
  <c r="CB251" i="32"/>
  <c r="CA251" i="32"/>
  <c r="BZ251" i="32"/>
  <c r="BY251" i="32"/>
  <c r="BX251" i="32"/>
  <c r="BW251" i="32"/>
  <c r="BV251" i="32"/>
  <c r="BU251" i="32"/>
  <c r="BT251" i="32"/>
  <c r="BS251" i="32"/>
  <c r="BR251" i="32"/>
  <c r="BQ251" i="32"/>
  <c r="BP251" i="32"/>
  <c r="BO251" i="32"/>
  <c r="BN251" i="32"/>
  <c r="BM251" i="32"/>
  <c r="BL251" i="32"/>
  <c r="BK251" i="32"/>
  <c r="BJ251" i="32"/>
  <c r="BI251" i="32"/>
  <c r="BH251" i="32"/>
  <c r="BG251" i="32"/>
  <c r="BF251" i="32"/>
  <c r="BE251" i="32"/>
  <c r="BD251" i="32"/>
  <c r="BC251" i="32"/>
  <c r="BB251" i="32"/>
  <c r="BA251" i="32"/>
  <c r="AZ251" i="32"/>
  <c r="AY251" i="32"/>
  <c r="AX251" i="32"/>
  <c r="AW251" i="32"/>
  <c r="AV251" i="32"/>
  <c r="AU251" i="32"/>
  <c r="AT251" i="32"/>
  <c r="AS251" i="32"/>
  <c r="AR251" i="32"/>
  <c r="AQ251" i="32"/>
  <c r="AP251" i="32"/>
  <c r="AO251" i="32"/>
  <c r="AN251" i="32"/>
  <c r="AM251" i="32"/>
  <c r="AL251" i="32"/>
  <c r="AK251" i="32"/>
  <c r="AJ251" i="32"/>
  <c r="AI251" i="32"/>
  <c r="AH251" i="32"/>
  <c r="AG251" i="32"/>
  <c r="AF251" i="32"/>
  <c r="AE251" i="32"/>
  <c r="AD251" i="32"/>
  <c r="AC251" i="32"/>
  <c r="AB251" i="32"/>
  <c r="AA251" i="32"/>
  <c r="Z251" i="32"/>
  <c r="Y251" i="32"/>
  <c r="X251" i="32"/>
  <c r="W251" i="32"/>
  <c r="V251" i="32"/>
  <c r="U251" i="32"/>
  <c r="T251" i="32"/>
  <c r="S251" i="32"/>
  <c r="R251" i="32"/>
  <c r="Q251" i="32"/>
  <c r="P251" i="32"/>
  <c r="O251" i="32"/>
  <c r="N251" i="32"/>
  <c r="M251" i="32"/>
  <c r="L251" i="32"/>
  <c r="K251" i="32"/>
  <c r="J251" i="32"/>
  <c r="I251" i="32"/>
  <c r="H251" i="32"/>
  <c r="G251" i="32"/>
  <c r="CR250" i="32"/>
  <c r="CQ250" i="32"/>
  <c r="CP250" i="32"/>
  <c r="CO250" i="32"/>
  <c r="CN250" i="32"/>
  <c r="CM250" i="32"/>
  <c r="CL250" i="32"/>
  <c r="CK250" i="32"/>
  <c r="CJ250" i="32"/>
  <c r="CI250" i="32"/>
  <c r="CH250" i="32"/>
  <c r="CG250" i="32"/>
  <c r="CF250" i="32"/>
  <c r="CE250" i="32"/>
  <c r="CD250" i="32"/>
  <c r="CC250" i="32"/>
  <c r="CB250" i="32"/>
  <c r="CA250" i="32"/>
  <c r="BZ250" i="32"/>
  <c r="BY250" i="32"/>
  <c r="BX250" i="32"/>
  <c r="BW250" i="32"/>
  <c r="BV250" i="32"/>
  <c r="BU250" i="32"/>
  <c r="BT250" i="32"/>
  <c r="BS250" i="32"/>
  <c r="BR250" i="32"/>
  <c r="BQ250" i="32"/>
  <c r="BP250" i="32"/>
  <c r="BO250" i="32"/>
  <c r="BN250" i="32"/>
  <c r="BM250" i="32"/>
  <c r="BL250" i="32"/>
  <c r="BK250" i="32"/>
  <c r="BJ250" i="32"/>
  <c r="BI250" i="32"/>
  <c r="BH250" i="32"/>
  <c r="BG250" i="32"/>
  <c r="BF250" i="32"/>
  <c r="BE250" i="32"/>
  <c r="BD250" i="32"/>
  <c r="BC250" i="32"/>
  <c r="BB250" i="32"/>
  <c r="BA250" i="32"/>
  <c r="AZ250" i="32"/>
  <c r="AY250" i="32"/>
  <c r="AX250" i="32"/>
  <c r="AW250" i="32"/>
  <c r="AV250" i="32"/>
  <c r="AU250" i="32"/>
  <c r="AT250" i="32"/>
  <c r="AS250" i="32"/>
  <c r="AR250" i="32"/>
  <c r="AQ250" i="32"/>
  <c r="AP250" i="32"/>
  <c r="AO250" i="32"/>
  <c r="AN250" i="32"/>
  <c r="AM250" i="32"/>
  <c r="AL250" i="32"/>
  <c r="AK250" i="32"/>
  <c r="AJ250" i="32"/>
  <c r="AI250" i="32"/>
  <c r="AH250" i="32"/>
  <c r="AG250" i="32"/>
  <c r="AF250" i="32"/>
  <c r="AE250" i="32"/>
  <c r="AD250" i="32"/>
  <c r="AC250" i="32"/>
  <c r="AB250" i="32"/>
  <c r="AA250" i="32"/>
  <c r="Z250" i="32"/>
  <c r="Y250" i="32"/>
  <c r="X250" i="32"/>
  <c r="W250" i="32"/>
  <c r="V250" i="32"/>
  <c r="U250" i="32"/>
  <c r="T250" i="32"/>
  <c r="S250" i="32"/>
  <c r="R250" i="32"/>
  <c r="Q250" i="32"/>
  <c r="P250" i="32"/>
  <c r="O250" i="32"/>
  <c r="N250" i="32"/>
  <c r="M250" i="32"/>
  <c r="L250" i="32"/>
  <c r="K250" i="32"/>
  <c r="J250" i="32"/>
  <c r="I250" i="32"/>
  <c r="H250" i="32"/>
  <c r="G250" i="32"/>
  <c r="CR249" i="32"/>
  <c r="CQ249" i="32"/>
  <c r="CP249" i="32"/>
  <c r="CO249" i="32"/>
  <c r="CN249" i="32"/>
  <c r="CM249" i="32"/>
  <c r="CL249" i="32"/>
  <c r="CK249" i="32"/>
  <c r="CJ249" i="32"/>
  <c r="CI249" i="32"/>
  <c r="CH249" i="32"/>
  <c r="CG249" i="32"/>
  <c r="CF249" i="32"/>
  <c r="CE249" i="32"/>
  <c r="CD249" i="32"/>
  <c r="CC249" i="32"/>
  <c r="CB249" i="32"/>
  <c r="CA249" i="32"/>
  <c r="BZ249" i="32"/>
  <c r="BY249" i="32"/>
  <c r="BX249" i="32"/>
  <c r="BW249" i="32"/>
  <c r="BV249" i="32"/>
  <c r="BU249" i="32"/>
  <c r="BT249" i="32"/>
  <c r="BS249" i="32"/>
  <c r="BR249" i="32"/>
  <c r="BQ249" i="32"/>
  <c r="BP249" i="32"/>
  <c r="BO249" i="32"/>
  <c r="BN249" i="32"/>
  <c r="BM249" i="32"/>
  <c r="BL249" i="32"/>
  <c r="BK249" i="32"/>
  <c r="BJ249" i="32"/>
  <c r="BI249" i="32"/>
  <c r="BH249" i="32"/>
  <c r="BG249" i="32"/>
  <c r="BF249" i="32"/>
  <c r="BE249" i="32"/>
  <c r="BD249" i="32"/>
  <c r="BC249" i="32"/>
  <c r="BB249" i="32"/>
  <c r="BA249" i="32"/>
  <c r="AZ249" i="32"/>
  <c r="AY249" i="32"/>
  <c r="AX249" i="32"/>
  <c r="AW249" i="32"/>
  <c r="AV249" i="32"/>
  <c r="AU249" i="32"/>
  <c r="AT249" i="32"/>
  <c r="AS249" i="32"/>
  <c r="AR249" i="32"/>
  <c r="AQ249" i="32"/>
  <c r="AP249" i="32"/>
  <c r="AO249" i="32"/>
  <c r="AN249" i="32"/>
  <c r="AM249" i="32"/>
  <c r="AL249" i="32"/>
  <c r="AK249" i="32"/>
  <c r="AJ249" i="32"/>
  <c r="AI249" i="32"/>
  <c r="AH249" i="32"/>
  <c r="AG249" i="32"/>
  <c r="AF249" i="32"/>
  <c r="AE249" i="32"/>
  <c r="AD249" i="32"/>
  <c r="AC249" i="32"/>
  <c r="AB249" i="32"/>
  <c r="AA249" i="32"/>
  <c r="Z249" i="32"/>
  <c r="Y249" i="32"/>
  <c r="X249" i="32"/>
  <c r="W249" i="32"/>
  <c r="V249" i="32"/>
  <c r="U249" i="32"/>
  <c r="T249" i="32"/>
  <c r="S249" i="32"/>
  <c r="R249" i="32"/>
  <c r="Q249" i="32"/>
  <c r="P249" i="32"/>
  <c r="O249" i="32"/>
  <c r="N249" i="32"/>
  <c r="M249" i="32"/>
  <c r="L249" i="32"/>
  <c r="K249" i="32"/>
  <c r="J249" i="32"/>
  <c r="I249" i="32"/>
  <c r="H249" i="32"/>
  <c r="G249" i="32"/>
  <c r="CR248" i="32"/>
  <c r="CQ248" i="32"/>
  <c r="CP248" i="32"/>
  <c r="CO248" i="32"/>
  <c r="CN248" i="32"/>
  <c r="CM248" i="32"/>
  <c r="CL248" i="32"/>
  <c r="CK248" i="32"/>
  <c r="CJ248" i="32"/>
  <c r="CI248" i="32"/>
  <c r="CH248" i="32"/>
  <c r="CG248" i="32"/>
  <c r="CF248" i="32"/>
  <c r="CE248" i="32"/>
  <c r="CD248" i="32"/>
  <c r="CC248" i="32"/>
  <c r="CB248" i="32"/>
  <c r="CA248" i="32"/>
  <c r="BZ248" i="32"/>
  <c r="BY248" i="32"/>
  <c r="BX248" i="32"/>
  <c r="BW248" i="32"/>
  <c r="BV248" i="32"/>
  <c r="BU248" i="32"/>
  <c r="BT248" i="32"/>
  <c r="BS248" i="32"/>
  <c r="BR248" i="32"/>
  <c r="BQ248" i="32"/>
  <c r="BP248" i="32"/>
  <c r="BO248" i="32"/>
  <c r="BN248" i="32"/>
  <c r="BM248" i="32"/>
  <c r="BL248" i="32"/>
  <c r="BK248" i="32"/>
  <c r="BJ248" i="32"/>
  <c r="BI248" i="32"/>
  <c r="BH248" i="32"/>
  <c r="BG248" i="32"/>
  <c r="BF248" i="32"/>
  <c r="BE248" i="32"/>
  <c r="BD248" i="32"/>
  <c r="BC248" i="32"/>
  <c r="BB248" i="32"/>
  <c r="BA248" i="32"/>
  <c r="AZ248" i="32"/>
  <c r="AY248" i="32"/>
  <c r="AX248" i="32"/>
  <c r="AW248" i="32"/>
  <c r="AV248" i="32"/>
  <c r="AU248" i="32"/>
  <c r="AT248" i="32"/>
  <c r="AS248" i="32"/>
  <c r="AR248" i="32"/>
  <c r="AQ248" i="32"/>
  <c r="AP248" i="32"/>
  <c r="AO248" i="32"/>
  <c r="AN248" i="32"/>
  <c r="AM248" i="32"/>
  <c r="AL248" i="32"/>
  <c r="AK248" i="32"/>
  <c r="AJ248" i="32"/>
  <c r="AI248" i="32"/>
  <c r="AH248" i="32"/>
  <c r="AG248" i="32"/>
  <c r="AF248" i="32"/>
  <c r="AE248" i="32"/>
  <c r="AD248" i="32"/>
  <c r="AC248" i="32"/>
  <c r="AB248" i="32"/>
  <c r="AA248" i="32"/>
  <c r="Z248" i="32"/>
  <c r="Y248" i="32"/>
  <c r="X248" i="32"/>
  <c r="W248" i="32"/>
  <c r="V248" i="32"/>
  <c r="U248" i="32"/>
  <c r="T248" i="32"/>
  <c r="S248" i="32"/>
  <c r="R248" i="32"/>
  <c r="Q248" i="32"/>
  <c r="P248" i="32"/>
  <c r="O248" i="32"/>
  <c r="N248" i="32"/>
  <c r="M248" i="32"/>
  <c r="L248" i="32"/>
  <c r="K248" i="32"/>
  <c r="J248" i="32"/>
  <c r="I248" i="32"/>
  <c r="H248" i="32"/>
  <c r="G248" i="32"/>
  <c r="CR247" i="32"/>
  <c r="CQ247" i="32"/>
  <c r="CP247" i="32"/>
  <c r="CO247" i="32"/>
  <c r="CN247" i="32"/>
  <c r="CM247" i="32"/>
  <c r="CL247" i="32"/>
  <c r="CK247" i="32"/>
  <c r="CJ247" i="32"/>
  <c r="CI247" i="32"/>
  <c r="CH247" i="32"/>
  <c r="CG247" i="32"/>
  <c r="CF247" i="32"/>
  <c r="CE247" i="32"/>
  <c r="CD247" i="32"/>
  <c r="CC247" i="32"/>
  <c r="CB247" i="32"/>
  <c r="CA247" i="32"/>
  <c r="BZ247" i="32"/>
  <c r="BY247" i="32"/>
  <c r="BX247" i="32"/>
  <c r="BW247" i="32"/>
  <c r="BV247" i="32"/>
  <c r="BU247" i="32"/>
  <c r="BT247" i="32"/>
  <c r="BS247" i="32"/>
  <c r="BR247" i="32"/>
  <c r="BQ247" i="32"/>
  <c r="BP247" i="32"/>
  <c r="BO247" i="32"/>
  <c r="BN247" i="32"/>
  <c r="BM247" i="32"/>
  <c r="BL247" i="32"/>
  <c r="BK247" i="32"/>
  <c r="BJ247" i="32"/>
  <c r="BI247" i="32"/>
  <c r="BH247" i="32"/>
  <c r="BG247" i="32"/>
  <c r="BF247" i="32"/>
  <c r="BE247" i="32"/>
  <c r="BD247" i="32"/>
  <c r="BC247" i="32"/>
  <c r="BB247" i="32"/>
  <c r="BA247" i="32"/>
  <c r="AZ247" i="32"/>
  <c r="AY247" i="32"/>
  <c r="AX247" i="32"/>
  <c r="AW247" i="32"/>
  <c r="AV247" i="32"/>
  <c r="AU247" i="32"/>
  <c r="AT247" i="32"/>
  <c r="AS247" i="32"/>
  <c r="AR247" i="32"/>
  <c r="AQ247" i="32"/>
  <c r="AP247" i="32"/>
  <c r="AO247" i="32"/>
  <c r="AN247" i="32"/>
  <c r="AM247" i="32"/>
  <c r="AL247" i="32"/>
  <c r="AK247" i="32"/>
  <c r="AJ247" i="32"/>
  <c r="AI247" i="32"/>
  <c r="AH247" i="32"/>
  <c r="AG247" i="32"/>
  <c r="AF247" i="32"/>
  <c r="AE247" i="32"/>
  <c r="AD247" i="32"/>
  <c r="AC247" i="32"/>
  <c r="AB247" i="32"/>
  <c r="AA247" i="32"/>
  <c r="Z247" i="32"/>
  <c r="Y247" i="32"/>
  <c r="X247" i="32"/>
  <c r="W247" i="32"/>
  <c r="V247" i="32"/>
  <c r="U247" i="32"/>
  <c r="T247" i="32"/>
  <c r="S247" i="32"/>
  <c r="R247" i="32"/>
  <c r="Q247" i="32"/>
  <c r="P247" i="32"/>
  <c r="O247" i="32"/>
  <c r="N247" i="32"/>
  <c r="M247" i="32"/>
  <c r="L247" i="32"/>
  <c r="K247" i="32"/>
  <c r="J247" i="32"/>
  <c r="I247" i="32"/>
  <c r="H247" i="32"/>
  <c r="G247" i="32"/>
  <c r="CR246" i="32"/>
  <c r="CQ246" i="32"/>
  <c r="CP246" i="32"/>
  <c r="CO246" i="32"/>
  <c r="CN246" i="32"/>
  <c r="CM246" i="32"/>
  <c r="CL246" i="32"/>
  <c r="CK246" i="32"/>
  <c r="CJ246" i="32"/>
  <c r="CI246" i="32"/>
  <c r="CH246" i="32"/>
  <c r="CG246" i="32"/>
  <c r="CF246" i="32"/>
  <c r="CE246" i="32"/>
  <c r="CD246" i="32"/>
  <c r="CC246" i="32"/>
  <c r="CB246" i="32"/>
  <c r="CA246" i="32"/>
  <c r="BZ246" i="32"/>
  <c r="BY246" i="32"/>
  <c r="BX246" i="32"/>
  <c r="BW246" i="32"/>
  <c r="BV246" i="32"/>
  <c r="BU246" i="32"/>
  <c r="BT246" i="32"/>
  <c r="BS246" i="32"/>
  <c r="BR246" i="32"/>
  <c r="BQ246" i="32"/>
  <c r="BP246" i="32"/>
  <c r="BO246" i="32"/>
  <c r="BN246" i="32"/>
  <c r="BM246" i="32"/>
  <c r="BL246" i="32"/>
  <c r="BK246" i="32"/>
  <c r="BJ246" i="32"/>
  <c r="BI246" i="32"/>
  <c r="BH246" i="32"/>
  <c r="BG246" i="32"/>
  <c r="BF246" i="32"/>
  <c r="BE246" i="32"/>
  <c r="BD246" i="32"/>
  <c r="BC246" i="32"/>
  <c r="BB246" i="32"/>
  <c r="BA246" i="32"/>
  <c r="AZ246" i="32"/>
  <c r="AY246" i="32"/>
  <c r="AX246" i="32"/>
  <c r="AW246" i="32"/>
  <c r="AV246" i="32"/>
  <c r="AU246" i="32"/>
  <c r="AT246" i="32"/>
  <c r="AS246" i="32"/>
  <c r="AR246" i="32"/>
  <c r="AQ246" i="32"/>
  <c r="AP246" i="32"/>
  <c r="AO246" i="32"/>
  <c r="AN246" i="32"/>
  <c r="AM246" i="32"/>
  <c r="AL246" i="32"/>
  <c r="AK246" i="32"/>
  <c r="AJ246" i="32"/>
  <c r="AI246" i="32"/>
  <c r="AH246" i="32"/>
  <c r="AG246" i="32"/>
  <c r="AF246" i="32"/>
  <c r="AE246" i="32"/>
  <c r="AD246" i="32"/>
  <c r="AC246" i="32"/>
  <c r="AB246" i="32"/>
  <c r="AA246" i="32"/>
  <c r="Z246" i="32"/>
  <c r="Y246" i="32"/>
  <c r="X246" i="32"/>
  <c r="W246" i="32"/>
  <c r="V246" i="32"/>
  <c r="U246" i="32"/>
  <c r="T246" i="32"/>
  <c r="S246" i="32"/>
  <c r="R246" i="32"/>
  <c r="Q246" i="32"/>
  <c r="P246" i="32"/>
  <c r="O246" i="32"/>
  <c r="N246" i="32"/>
  <c r="M246" i="32"/>
  <c r="L246" i="32"/>
  <c r="K246" i="32"/>
  <c r="J246" i="32"/>
  <c r="I246" i="32"/>
  <c r="H246" i="32"/>
  <c r="G246" i="32"/>
  <c r="CR245" i="32"/>
  <c r="CQ245" i="32"/>
  <c r="CP245" i="32"/>
  <c r="CO245" i="32"/>
  <c r="CN245" i="32"/>
  <c r="CM245" i="32"/>
  <c r="CL245" i="32"/>
  <c r="CK245" i="32"/>
  <c r="CJ245" i="32"/>
  <c r="CI245" i="32"/>
  <c r="CH245" i="32"/>
  <c r="CG245" i="32"/>
  <c r="CF245" i="32"/>
  <c r="CE245" i="32"/>
  <c r="CD245" i="32"/>
  <c r="CC245" i="32"/>
  <c r="CB245" i="32"/>
  <c r="CA245" i="32"/>
  <c r="BZ245" i="32"/>
  <c r="BY245" i="32"/>
  <c r="BX245" i="32"/>
  <c r="BW245" i="32"/>
  <c r="BV245" i="32"/>
  <c r="BU245" i="32"/>
  <c r="BT245" i="32"/>
  <c r="BS245" i="32"/>
  <c r="BR245" i="32"/>
  <c r="BQ245" i="32"/>
  <c r="BP245" i="32"/>
  <c r="BO245" i="32"/>
  <c r="BN245" i="32"/>
  <c r="BM245" i="32"/>
  <c r="BL245" i="32"/>
  <c r="BK245" i="32"/>
  <c r="BJ245" i="32"/>
  <c r="BI245" i="32"/>
  <c r="BH245" i="32"/>
  <c r="BG245" i="32"/>
  <c r="BF245" i="32"/>
  <c r="BE245" i="32"/>
  <c r="BD245" i="32"/>
  <c r="BC245" i="32"/>
  <c r="BB245" i="32"/>
  <c r="BA245" i="32"/>
  <c r="AZ245" i="32"/>
  <c r="AY245" i="32"/>
  <c r="AX245" i="32"/>
  <c r="AW245" i="32"/>
  <c r="AV245" i="32"/>
  <c r="AU245" i="32"/>
  <c r="AT245" i="32"/>
  <c r="AS245" i="32"/>
  <c r="AR245" i="32"/>
  <c r="AQ245" i="32"/>
  <c r="AP245" i="32"/>
  <c r="AO245" i="32"/>
  <c r="AN245" i="32"/>
  <c r="AM245" i="32"/>
  <c r="AL245" i="32"/>
  <c r="AK245" i="32"/>
  <c r="AJ245" i="32"/>
  <c r="AI245" i="32"/>
  <c r="AH245" i="32"/>
  <c r="AG245" i="32"/>
  <c r="AF245" i="32"/>
  <c r="AE245" i="32"/>
  <c r="AD245" i="32"/>
  <c r="AC245" i="32"/>
  <c r="AB245" i="32"/>
  <c r="AA245" i="32"/>
  <c r="Z245" i="32"/>
  <c r="Y245" i="32"/>
  <c r="X245" i="32"/>
  <c r="W245" i="32"/>
  <c r="V245" i="32"/>
  <c r="U245" i="32"/>
  <c r="T245" i="32"/>
  <c r="S245" i="32"/>
  <c r="R245" i="32"/>
  <c r="Q245" i="32"/>
  <c r="P245" i="32"/>
  <c r="O245" i="32"/>
  <c r="N245" i="32"/>
  <c r="M245" i="32"/>
  <c r="L245" i="32"/>
  <c r="K245" i="32"/>
  <c r="J245" i="32"/>
  <c r="I245" i="32"/>
  <c r="H245" i="32"/>
  <c r="G245" i="32"/>
  <c r="CR244" i="32"/>
  <c r="CQ244" i="32"/>
  <c r="CP244" i="32"/>
  <c r="CO244" i="32"/>
  <c r="CN244" i="32"/>
  <c r="CM244" i="32"/>
  <c r="CL244" i="32"/>
  <c r="CK244" i="32"/>
  <c r="CJ244" i="32"/>
  <c r="CI244" i="32"/>
  <c r="CH244" i="32"/>
  <c r="CG244" i="32"/>
  <c r="CF244" i="32"/>
  <c r="CE244" i="32"/>
  <c r="CD244" i="32"/>
  <c r="CC244" i="32"/>
  <c r="CB244" i="32"/>
  <c r="CA244" i="32"/>
  <c r="BZ244" i="32"/>
  <c r="BY244" i="32"/>
  <c r="BX244" i="32"/>
  <c r="BW244" i="32"/>
  <c r="BV244" i="32"/>
  <c r="BU244" i="32"/>
  <c r="BT244" i="32"/>
  <c r="BS244" i="32"/>
  <c r="BR244" i="32"/>
  <c r="BQ244" i="32"/>
  <c r="BP244" i="32"/>
  <c r="BO244" i="32"/>
  <c r="BN244" i="32"/>
  <c r="BM244" i="32"/>
  <c r="BL244" i="32"/>
  <c r="BK244" i="32"/>
  <c r="BJ244" i="32"/>
  <c r="BI244" i="32"/>
  <c r="BH244" i="32"/>
  <c r="BG244" i="32"/>
  <c r="BF244" i="32"/>
  <c r="BE244" i="32"/>
  <c r="BD244" i="32"/>
  <c r="BC244" i="32"/>
  <c r="BB244" i="32"/>
  <c r="BA244" i="32"/>
  <c r="AZ244" i="32"/>
  <c r="AY244" i="32"/>
  <c r="AX244" i="32"/>
  <c r="AW244" i="32"/>
  <c r="AV244" i="32"/>
  <c r="AU244" i="32"/>
  <c r="AT244" i="32"/>
  <c r="AS244" i="32"/>
  <c r="AR244" i="32"/>
  <c r="AQ244" i="32"/>
  <c r="AP244" i="32"/>
  <c r="AO244" i="32"/>
  <c r="AN244" i="32"/>
  <c r="AM244" i="32"/>
  <c r="AL244" i="32"/>
  <c r="AK244" i="32"/>
  <c r="AJ244" i="32"/>
  <c r="AI244" i="32"/>
  <c r="AH244" i="32"/>
  <c r="AG244" i="32"/>
  <c r="AF244" i="32"/>
  <c r="AE244" i="32"/>
  <c r="AD244" i="32"/>
  <c r="AC244" i="32"/>
  <c r="AB244" i="32"/>
  <c r="AA244" i="32"/>
  <c r="Z244" i="32"/>
  <c r="Y244" i="32"/>
  <c r="X244" i="32"/>
  <c r="W244" i="32"/>
  <c r="V244" i="32"/>
  <c r="U244" i="32"/>
  <c r="T244" i="32"/>
  <c r="S244" i="32"/>
  <c r="R244" i="32"/>
  <c r="Q244" i="32"/>
  <c r="P244" i="32"/>
  <c r="O244" i="32"/>
  <c r="N244" i="32"/>
  <c r="M244" i="32"/>
  <c r="L244" i="32"/>
  <c r="K244" i="32"/>
  <c r="J244" i="32"/>
  <c r="I244" i="32"/>
  <c r="H244" i="32"/>
  <c r="G244" i="32"/>
  <c r="CR243" i="32"/>
  <c r="CQ243" i="32"/>
  <c r="CP243" i="32"/>
  <c r="CO243" i="32"/>
  <c r="CN243" i="32"/>
  <c r="CM243" i="32"/>
  <c r="CL243" i="32"/>
  <c r="CK243" i="32"/>
  <c r="CJ243" i="32"/>
  <c r="CI243" i="32"/>
  <c r="CH243" i="32"/>
  <c r="CG243" i="32"/>
  <c r="CF243" i="32"/>
  <c r="CE243" i="32"/>
  <c r="CD243" i="32"/>
  <c r="CC243" i="32"/>
  <c r="CB243" i="32"/>
  <c r="CA243" i="32"/>
  <c r="BZ243" i="32"/>
  <c r="BY243" i="32"/>
  <c r="BX243" i="32"/>
  <c r="BW243" i="32"/>
  <c r="BV243" i="32"/>
  <c r="BU243" i="32"/>
  <c r="BT243" i="32"/>
  <c r="BS243" i="32"/>
  <c r="BR243" i="32"/>
  <c r="BQ243" i="32"/>
  <c r="BP243" i="32"/>
  <c r="BO243" i="32"/>
  <c r="BN243" i="32"/>
  <c r="BM243" i="32"/>
  <c r="BL243" i="32"/>
  <c r="BK243" i="32"/>
  <c r="BJ243" i="32"/>
  <c r="BI243" i="32"/>
  <c r="BH243" i="32"/>
  <c r="BG243" i="32"/>
  <c r="BF243" i="32"/>
  <c r="BE243" i="32"/>
  <c r="BD243" i="32"/>
  <c r="BC243" i="32"/>
  <c r="BB243" i="32"/>
  <c r="BA243" i="32"/>
  <c r="AZ243" i="32"/>
  <c r="AY243" i="32"/>
  <c r="AX243" i="32"/>
  <c r="AW243" i="32"/>
  <c r="AV243" i="32"/>
  <c r="AU243" i="32"/>
  <c r="AT243" i="32"/>
  <c r="AS243" i="32"/>
  <c r="AR243" i="32"/>
  <c r="AQ243" i="32"/>
  <c r="AP243" i="32"/>
  <c r="AO243" i="32"/>
  <c r="AN243" i="32"/>
  <c r="AM243" i="32"/>
  <c r="AL243" i="32"/>
  <c r="AK243" i="32"/>
  <c r="AJ243" i="32"/>
  <c r="AI243" i="32"/>
  <c r="AH243" i="32"/>
  <c r="AG243" i="32"/>
  <c r="AF243" i="32"/>
  <c r="AE243" i="32"/>
  <c r="AD243" i="32"/>
  <c r="AC243" i="32"/>
  <c r="AB243" i="32"/>
  <c r="AA243" i="32"/>
  <c r="Z243" i="32"/>
  <c r="Y243" i="32"/>
  <c r="X243" i="32"/>
  <c r="W243" i="32"/>
  <c r="V243" i="32"/>
  <c r="U243" i="32"/>
  <c r="T243" i="32"/>
  <c r="S243" i="32"/>
  <c r="R243" i="32"/>
  <c r="Q243" i="32"/>
  <c r="P243" i="32"/>
  <c r="O243" i="32"/>
  <c r="N243" i="32"/>
  <c r="M243" i="32"/>
  <c r="L243" i="32"/>
  <c r="K243" i="32"/>
  <c r="J243" i="32"/>
  <c r="I243" i="32"/>
  <c r="H243" i="32"/>
  <c r="G243" i="32"/>
  <c r="CR242" i="32"/>
  <c r="CQ242" i="32"/>
  <c r="CP242" i="32"/>
  <c r="CO242" i="32"/>
  <c r="CN242" i="32"/>
  <c r="CM242" i="32"/>
  <c r="CL242" i="32"/>
  <c r="CK242" i="32"/>
  <c r="CJ242" i="32"/>
  <c r="CI242" i="32"/>
  <c r="CH242" i="32"/>
  <c r="CG242" i="32"/>
  <c r="CF242" i="32"/>
  <c r="CE242" i="32"/>
  <c r="CD242" i="32"/>
  <c r="CC242" i="32"/>
  <c r="CB242" i="32"/>
  <c r="CA242" i="32"/>
  <c r="BZ242" i="32"/>
  <c r="BY242" i="32"/>
  <c r="BX242" i="32"/>
  <c r="BW242" i="32"/>
  <c r="BV242" i="32"/>
  <c r="BU242" i="32"/>
  <c r="BT242" i="32"/>
  <c r="BS242" i="32"/>
  <c r="BR242" i="32"/>
  <c r="BQ242" i="32"/>
  <c r="BP242" i="32"/>
  <c r="BO242" i="32"/>
  <c r="BN242" i="32"/>
  <c r="BM242" i="32"/>
  <c r="BL242" i="32"/>
  <c r="BK242" i="32"/>
  <c r="BJ242" i="32"/>
  <c r="BI242" i="32"/>
  <c r="BH242" i="32"/>
  <c r="BG242" i="32"/>
  <c r="BF242" i="32"/>
  <c r="BE242" i="32"/>
  <c r="BD242" i="32"/>
  <c r="BC242" i="32"/>
  <c r="BB242" i="32"/>
  <c r="BA242" i="32"/>
  <c r="AZ242" i="32"/>
  <c r="AY242" i="32"/>
  <c r="AX242" i="32"/>
  <c r="AW242" i="32"/>
  <c r="AV242" i="32"/>
  <c r="AU242" i="32"/>
  <c r="AT242" i="32"/>
  <c r="AS242" i="32"/>
  <c r="AR242" i="32"/>
  <c r="AQ242" i="32"/>
  <c r="AP242" i="32"/>
  <c r="AO242" i="32"/>
  <c r="AN242" i="32"/>
  <c r="AM242" i="32"/>
  <c r="AL242" i="32"/>
  <c r="AK242" i="32"/>
  <c r="AJ242" i="32"/>
  <c r="AI242" i="32"/>
  <c r="AH242" i="32"/>
  <c r="AG242" i="32"/>
  <c r="AF242" i="32"/>
  <c r="AE242" i="32"/>
  <c r="AD242" i="32"/>
  <c r="AC242" i="32"/>
  <c r="AB242" i="32"/>
  <c r="AA242" i="32"/>
  <c r="Z242" i="32"/>
  <c r="Y242" i="32"/>
  <c r="X242" i="32"/>
  <c r="W242" i="32"/>
  <c r="V242" i="32"/>
  <c r="U242" i="32"/>
  <c r="T242" i="32"/>
  <c r="S242" i="32"/>
  <c r="R242" i="32"/>
  <c r="Q242" i="32"/>
  <c r="P242" i="32"/>
  <c r="O242" i="32"/>
  <c r="N242" i="32"/>
  <c r="M242" i="32"/>
  <c r="L242" i="32"/>
  <c r="K242" i="32"/>
  <c r="J242" i="32"/>
  <c r="I242" i="32"/>
  <c r="H242" i="32"/>
  <c r="G242" i="32"/>
  <c r="CR241" i="32"/>
  <c r="CQ241" i="32"/>
  <c r="CP241" i="32"/>
  <c r="CO241" i="32"/>
  <c r="CN241" i="32"/>
  <c r="CM241" i="32"/>
  <c r="CL241" i="32"/>
  <c r="CK241" i="32"/>
  <c r="CJ241" i="32"/>
  <c r="CI241" i="32"/>
  <c r="CH241" i="32"/>
  <c r="CG241" i="32"/>
  <c r="CF241" i="32"/>
  <c r="CE241" i="32"/>
  <c r="CD241" i="32"/>
  <c r="CC241" i="32"/>
  <c r="CB241" i="32"/>
  <c r="CA241" i="32"/>
  <c r="BZ241" i="32"/>
  <c r="BY241" i="32"/>
  <c r="BX241" i="32"/>
  <c r="BW241" i="32"/>
  <c r="BV241" i="32"/>
  <c r="BU241" i="32"/>
  <c r="BT241" i="32"/>
  <c r="BS241" i="32"/>
  <c r="BR241" i="32"/>
  <c r="BQ241" i="32"/>
  <c r="BP241" i="32"/>
  <c r="BO241" i="32"/>
  <c r="BN241" i="32"/>
  <c r="BM241" i="32"/>
  <c r="BL241" i="32"/>
  <c r="BK241" i="32"/>
  <c r="BJ241" i="32"/>
  <c r="BI241" i="32"/>
  <c r="BH241" i="32"/>
  <c r="BG241" i="32"/>
  <c r="BF241" i="32"/>
  <c r="BE241" i="32"/>
  <c r="BD241" i="32"/>
  <c r="BC241" i="32"/>
  <c r="BB241" i="32"/>
  <c r="BA241" i="32"/>
  <c r="AZ241" i="32"/>
  <c r="AY241" i="32"/>
  <c r="AX241" i="32"/>
  <c r="AW241" i="32"/>
  <c r="AV241" i="32"/>
  <c r="AU241" i="32"/>
  <c r="AT241" i="32"/>
  <c r="AS241" i="32"/>
  <c r="AR241" i="32"/>
  <c r="AQ241" i="32"/>
  <c r="AP241" i="32"/>
  <c r="AO241" i="32"/>
  <c r="AN241" i="32"/>
  <c r="AM241" i="32"/>
  <c r="AL241" i="32"/>
  <c r="AK241" i="32"/>
  <c r="AJ241" i="32"/>
  <c r="AI241" i="32"/>
  <c r="AH241" i="32"/>
  <c r="AG241" i="32"/>
  <c r="AF241" i="32"/>
  <c r="AE241" i="32"/>
  <c r="AD241" i="32"/>
  <c r="AC241" i="32"/>
  <c r="AB241" i="32"/>
  <c r="AA241" i="32"/>
  <c r="Z241" i="32"/>
  <c r="Y241" i="32"/>
  <c r="X241" i="32"/>
  <c r="W241" i="32"/>
  <c r="V241" i="32"/>
  <c r="U241" i="32"/>
  <c r="T241" i="32"/>
  <c r="S241" i="32"/>
  <c r="R241" i="32"/>
  <c r="Q241" i="32"/>
  <c r="P241" i="32"/>
  <c r="O241" i="32"/>
  <c r="N241" i="32"/>
  <c r="M241" i="32"/>
  <c r="L241" i="32"/>
  <c r="K241" i="32"/>
  <c r="J241" i="32"/>
  <c r="I241" i="32"/>
  <c r="H241" i="32"/>
  <c r="G241" i="32"/>
  <c r="CR240" i="32"/>
  <c r="CQ240" i="32"/>
  <c r="CP240" i="32"/>
  <c r="CO240" i="32"/>
  <c r="CN240" i="32"/>
  <c r="CM240" i="32"/>
  <c r="CL240" i="32"/>
  <c r="CK240" i="32"/>
  <c r="CJ240" i="32"/>
  <c r="CI240" i="32"/>
  <c r="CH240" i="32"/>
  <c r="CG240" i="32"/>
  <c r="CF240" i="32"/>
  <c r="CE240" i="32"/>
  <c r="CD240" i="32"/>
  <c r="CC240" i="32"/>
  <c r="CB240" i="32"/>
  <c r="CA240" i="32"/>
  <c r="BZ240" i="32"/>
  <c r="BY240" i="32"/>
  <c r="BX240" i="32"/>
  <c r="BW240" i="32"/>
  <c r="BV240" i="32"/>
  <c r="BU240" i="32"/>
  <c r="BT240" i="32"/>
  <c r="BS240" i="32"/>
  <c r="BR240" i="32"/>
  <c r="BQ240" i="32"/>
  <c r="BP240" i="32"/>
  <c r="BO240" i="32"/>
  <c r="BN240" i="32"/>
  <c r="BM240" i="32"/>
  <c r="BL240" i="32"/>
  <c r="BK240" i="32"/>
  <c r="BJ240" i="32"/>
  <c r="BI240" i="32"/>
  <c r="BH240" i="32"/>
  <c r="BG240" i="32"/>
  <c r="BF240" i="32"/>
  <c r="BE240" i="32"/>
  <c r="BD240" i="32"/>
  <c r="BC240" i="32"/>
  <c r="BB240" i="32"/>
  <c r="BA240" i="32"/>
  <c r="AZ240" i="32"/>
  <c r="AY240" i="32"/>
  <c r="AX240" i="32"/>
  <c r="AW240" i="32"/>
  <c r="AV240" i="32"/>
  <c r="AU240" i="32"/>
  <c r="AT240" i="32"/>
  <c r="AS240" i="32"/>
  <c r="AR240" i="32"/>
  <c r="AQ240" i="32"/>
  <c r="AP240" i="32"/>
  <c r="AO240" i="32"/>
  <c r="AN240" i="32"/>
  <c r="AM240" i="32"/>
  <c r="AL240" i="32"/>
  <c r="AK240" i="32"/>
  <c r="AJ240" i="32"/>
  <c r="AI240" i="32"/>
  <c r="AH240" i="32"/>
  <c r="AG240" i="32"/>
  <c r="AF240" i="32"/>
  <c r="AE240" i="32"/>
  <c r="AD240" i="32"/>
  <c r="AC240" i="32"/>
  <c r="AB240" i="32"/>
  <c r="AA240" i="32"/>
  <c r="Z240" i="32"/>
  <c r="Y240" i="32"/>
  <c r="X240" i="32"/>
  <c r="W240" i="32"/>
  <c r="V240" i="32"/>
  <c r="U240" i="32"/>
  <c r="T240" i="32"/>
  <c r="S240" i="32"/>
  <c r="R240" i="32"/>
  <c r="Q240" i="32"/>
  <c r="P240" i="32"/>
  <c r="O240" i="32"/>
  <c r="N240" i="32"/>
  <c r="M240" i="32"/>
  <c r="L240" i="32"/>
  <c r="K240" i="32"/>
  <c r="J240" i="32"/>
  <c r="I240" i="32"/>
  <c r="H240" i="32"/>
  <c r="G240" i="32"/>
  <c r="CR239" i="32"/>
  <c r="CQ239" i="32"/>
  <c r="CP239" i="32"/>
  <c r="CO239" i="32"/>
  <c r="CN239" i="32"/>
  <c r="CM239" i="32"/>
  <c r="CL239" i="32"/>
  <c r="CK239" i="32"/>
  <c r="CJ239" i="32"/>
  <c r="CI239" i="32"/>
  <c r="CH239" i="32"/>
  <c r="CG239" i="32"/>
  <c r="CF239" i="32"/>
  <c r="CE239" i="32"/>
  <c r="CD239" i="32"/>
  <c r="CC239" i="32"/>
  <c r="CB239" i="32"/>
  <c r="CA239" i="32"/>
  <c r="BZ239" i="32"/>
  <c r="BY239" i="32"/>
  <c r="BX239" i="32"/>
  <c r="BW239" i="32"/>
  <c r="BV239" i="32"/>
  <c r="BU239" i="32"/>
  <c r="BT239" i="32"/>
  <c r="BS239" i="32"/>
  <c r="BR239" i="32"/>
  <c r="BQ239" i="32"/>
  <c r="BP239" i="32"/>
  <c r="BO239" i="32"/>
  <c r="BN239" i="32"/>
  <c r="BM239" i="32"/>
  <c r="BL239" i="32"/>
  <c r="BK239" i="32"/>
  <c r="BJ239" i="32"/>
  <c r="BI239" i="32"/>
  <c r="BH239" i="32"/>
  <c r="BG239" i="32"/>
  <c r="BF239" i="32"/>
  <c r="BE239" i="32"/>
  <c r="BD239" i="32"/>
  <c r="BC239" i="32"/>
  <c r="BB239" i="32"/>
  <c r="BA239" i="32"/>
  <c r="AZ239" i="32"/>
  <c r="AY239" i="32"/>
  <c r="AX239" i="32"/>
  <c r="AW239" i="32"/>
  <c r="AV239" i="32"/>
  <c r="AU239" i="32"/>
  <c r="AT239" i="32"/>
  <c r="AS239" i="32"/>
  <c r="AR239" i="32"/>
  <c r="AQ239" i="32"/>
  <c r="AP239" i="32"/>
  <c r="AO239" i="32"/>
  <c r="AN239" i="32"/>
  <c r="AM239" i="32"/>
  <c r="AL239" i="32"/>
  <c r="AK239" i="32"/>
  <c r="AJ239" i="32"/>
  <c r="AI239" i="32"/>
  <c r="AH239" i="32"/>
  <c r="AG239" i="32"/>
  <c r="AF239" i="32"/>
  <c r="AE239" i="32"/>
  <c r="AD239" i="32"/>
  <c r="AC239" i="32"/>
  <c r="AB239" i="32"/>
  <c r="AA239" i="32"/>
  <c r="Z239" i="32"/>
  <c r="Y239" i="32"/>
  <c r="X239" i="32"/>
  <c r="W239" i="32"/>
  <c r="V239" i="32"/>
  <c r="U239" i="32"/>
  <c r="T239" i="32"/>
  <c r="S239" i="32"/>
  <c r="R239" i="32"/>
  <c r="Q239" i="32"/>
  <c r="P239" i="32"/>
  <c r="O239" i="32"/>
  <c r="N239" i="32"/>
  <c r="M239" i="32"/>
  <c r="L239" i="32"/>
  <c r="K239" i="32"/>
  <c r="J239" i="32"/>
  <c r="I239" i="32"/>
  <c r="H239" i="32"/>
  <c r="G239" i="32"/>
  <c r="CR238" i="32"/>
  <c r="CQ238" i="32"/>
  <c r="CP238" i="32"/>
  <c r="CO238" i="32"/>
  <c r="CN238" i="32"/>
  <c r="CM238" i="32"/>
  <c r="CL238" i="32"/>
  <c r="CK238" i="32"/>
  <c r="CJ238" i="32"/>
  <c r="CI238" i="32"/>
  <c r="CH238" i="32"/>
  <c r="CG238" i="32"/>
  <c r="CF238" i="32"/>
  <c r="CE238" i="32"/>
  <c r="CD238" i="32"/>
  <c r="CC238" i="32"/>
  <c r="CB238" i="32"/>
  <c r="CA238" i="32"/>
  <c r="BZ238" i="32"/>
  <c r="BY238" i="32"/>
  <c r="BX238" i="32"/>
  <c r="BW238" i="32"/>
  <c r="BV238" i="32"/>
  <c r="BU238" i="32"/>
  <c r="BT238" i="32"/>
  <c r="BS238" i="32"/>
  <c r="BR238" i="32"/>
  <c r="BQ238" i="32"/>
  <c r="BP238" i="32"/>
  <c r="BO238" i="32"/>
  <c r="BN238" i="32"/>
  <c r="BM238" i="32"/>
  <c r="BL238" i="32"/>
  <c r="BK238" i="32"/>
  <c r="BJ238" i="32"/>
  <c r="BI238" i="32"/>
  <c r="BH238" i="32"/>
  <c r="BG238" i="32"/>
  <c r="BF238" i="32"/>
  <c r="BE238" i="32"/>
  <c r="BD238" i="32"/>
  <c r="BC238" i="32"/>
  <c r="BB238" i="32"/>
  <c r="BA238" i="32"/>
  <c r="AZ238" i="32"/>
  <c r="AY238" i="32"/>
  <c r="AX238" i="32"/>
  <c r="AW238" i="32"/>
  <c r="AV238" i="32"/>
  <c r="AU238" i="32"/>
  <c r="AT238" i="32"/>
  <c r="AS238" i="32"/>
  <c r="AR238" i="32"/>
  <c r="AQ238" i="32"/>
  <c r="AP238" i="32"/>
  <c r="AO238" i="32"/>
  <c r="AN238" i="32"/>
  <c r="AM238" i="32"/>
  <c r="AL238" i="32"/>
  <c r="AK238" i="32"/>
  <c r="AJ238" i="32"/>
  <c r="AI238" i="32"/>
  <c r="AH238" i="32"/>
  <c r="AG238" i="32"/>
  <c r="AF238" i="32"/>
  <c r="AE238" i="32"/>
  <c r="AD238" i="32"/>
  <c r="AC238" i="32"/>
  <c r="AB238" i="32"/>
  <c r="AA238" i="32"/>
  <c r="Z238" i="32"/>
  <c r="Y238" i="32"/>
  <c r="X238" i="32"/>
  <c r="W238" i="32"/>
  <c r="V238" i="32"/>
  <c r="U238" i="32"/>
  <c r="T238" i="32"/>
  <c r="S238" i="32"/>
  <c r="R238" i="32"/>
  <c r="Q238" i="32"/>
  <c r="P238" i="32"/>
  <c r="O238" i="32"/>
  <c r="N238" i="32"/>
  <c r="M238" i="32"/>
  <c r="L238" i="32"/>
  <c r="K238" i="32"/>
  <c r="J238" i="32"/>
  <c r="I238" i="32"/>
  <c r="H238" i="32"/>
  <c r="G238" i="32"/>
  <c r="CR237" i="32"/>
  <c r="CQ237" i="32"/>
  <c r="CP237" i="32"/>
  <c r="CO237" i="32"/>
  <c r="CN237" i="32"/>
  <c r="CM237" i="32"/>
  <c r="CL237" i="32"/>
  <c r="CK237" i="32"/>
  <c r="CJ237" i="32"/>
  <c r="CI237" i="32"/>
  <c r="CH237" i="32"/>
  <c r="CG237" i="32"/>
  <c r="CF237" i="32"/>
  <c r="CE237" i="32"/>
  <c r="CD237" i="32"/>
  <c r="CC237" i="32"/>
  <c r="CB237" i="32"/>
  <c r="CA237" i="32"/>
  <c r="BZ237" i="32"/>
  <c r="BY237" i="32"/>
  <c r="BX237" i="32"/>
  <c r="BW237" i="32"/>
  <c r="BV237" i="32"/>
  <c r="BU237" i="32"/>
  <c r="BT237" i="32"/>
  <c r="BS237" i="32"/>
  <c r="BR237" i="32"/>
  <c r="BQ237" i="32"/>
  <c r="BP237" i="32"/>
  <c r="BO237" i="32"/>
  <c r="BN237" i="32"/>
  <c r="BM237" i="32"/>
  <c r="BL237" i="32"/>
  <c r="BK237" i="32"/>
  <c r="BJ237" i="32"/>
  <c r="BI237" i="32"/>
  <c r="BH237" i="32"/>
  <c r="BG237" i="32"/>
  <c r="BF237" i="32"/>
  <c r="BE237" i="32"/>
  <c r="BD237" i="32"/>
  <c r="BC237" i="32"/>
  <c r="BB237" i="32"/>
  <c r="BA237" i="32"/>
  <c r="AZ237" i="32"/>
  <c r="AY237" i="32"/>
  <c r="AX237" i="32"/>
  <c r="AW237" i="32"/>
  <c r="AV237" i="32"/>
  <c r="AU237" i="32"/>
  <c r="AT237" i="32"/>
  <c r="AS237" i="32"/>
  <c r="AR237" i="32"/>
  <c r="AQ237" i="32"/>
  <c r="AP237" i="32"/>
  <c r="AO237" i="32"/>
  <c r="AN237" i="32"/>
  <c r="AM237" i="32"/>
  <c r="AL237" i="32"/>
  <c r="AK237" i="32"/>
  <c r="AJ237" i="32"/>
  <c r="AI237" i="32"/>
  <c r="AH237" i="32"/>
  <c r="AG237" i="32"/>
  <c r="AF237" i="32"/>
  <c r="AE237" i="32"/>
  <c r="AD237" i="32"/>
  <c r="AC237" i="32"/>
  <c r="AB237" i="32"/>
  <c r="AA237" i="32"/>
  <c r="Z237" i="32"/>
  <c r="Y237" i="32"/>
  <c r="X237" i="32"/>
  <c r="W237" i="32"/>
  <c r="V237" i="32"/>
  <c r="U237" i="32"/>
  <c r="T237" i="32"/>
  <c r="S237" i="32"/>
  <c r="R237" i="32"/>
  <c r="Q237" i="32"/>
  <c r="P237" i="32"/>
  <c r="O237" i="32"/>
  <c r="N237" i="32"/>
  <c r="M237" i="32"/>
  <c r="L237" i="32"/>
  <c r="K237" i="32"/>
  <c r="J237" i="32"/>
  <c r="I237" i="32"/>
  <c r="H237" i="32"/>
  <c r="G237" i="32"/>
  <c r="CR236" i="32"/>
  <c r="CQ236" i="32"/>
  <c r="CP236" i="32"/>
  <c r="CO236" i="32"/>
  <c r="CN236" i="32"/>
  <c r="CM236" i="32"/>
  <c r="CL236" i="32"/>
  <c r="CK236" i="32"/>
  <c r="CJ236" i="32"/>
  <c r="CI236" i="32"/>
  <c r="CH236" i="32"/>
  <c r="CG236" i="32"/>
  <c r="CF236" i="32"/>
  <c r="CE236" i="32"/>
  <c r="CD236" i="32"/>
  <c r="CC236" i="32"/>
  <c r="CB236" i="32"/>
  <c r="CA236" i="32"/>
  <c r="BZ236" i="32"/>
  <c r="BY236" i="32"/>
  <c r="BX236" i="32"/>
  <c r="BW236" i="32"/>
  <c r="BV236" i="32"/>
  <c r="BU236" i="32"/>
  <c r="BT236" i="32"/>
  <c r="BS236" i="32"/>
  <c r="BR236" i="32"/>
  <c r="BQ236" i="32"/>
  <c r="BP236" i="32"/>
  <c r="BO236" i="32"/>
  <c r="BN236" i="32"/>
  <c r="BM236" i="32"/>
  <c r="BL236" i="32"/>
  <c r="BK236" i="32"/>
  <c r="BJ236" i="32"/>
  <c r="BI236" i="32"/>
  <c r="BH236" i="32"/>
  <c r="BG236" i="32"/>
  <c r="BF236" i="32"/>
  <c r="BE236" i="32"/>
  <c r="BD236" i="32"/>
  <c r="BC236" i="32"/>
  <c r="BB236" i="32"/>
  <c r="BA236" i="32"/>
  <c r="AZ236" i="32"/>
  <c r="AY236" i="32"/>
  <c r="AX236" i="32"/>
  <c r="AW236" i="32"/>
  <c r="AV236" i="32"/>
  <c r="AU236" i="32"/>
  <c r="AT236" i="32"/>
  <c r="AS236" i="32"/>
  <c r="AR236" i="32"/>
  <c r="AQ236" i="32"/>
  <c r="AP236" i="32"/>
  <c r="AO236" i="32"/>
  <c r="AN236" i="32"/>
  <c r="AM236" i="32"/>
  <c r="AL236" i="32"/>
  <c r="AK236" i="32"/>
  <c r="AJ236" i="32"/>
  <c r="AI236" i="32"/>
  <c r="AH236" i="32"/>
  <c r="AG236" i="32"/>
  <c r="AF236" i="32"/>
  <c r="AE236" i="32"/>
  <c r="AD236" i="32"/>
  <c r="AC236" i="32"/>
  <c r="AB236" i="32"/>
  <c r="AA236" i="32"/>
  <c r="Z236" i="32"/>
  <c r="Y236" i="32"/>
  <c r="X236" i="32"/>
  <c r="W236" i="32"/>
  <c r="V236" i="32"/>
  <c r="U236" i="32"/>
  <c r="T236" i="32"/>
  <c r="S236" i="32"/>
  <c r="R236" i="32"/>
  <c r="Q236" i="32"/>
  <c r="P236" i="32"/>
  <c r="O236" i="32"/>
  <c r="N236" i="32"/>
  <c r="M236" i="32"/>
  <c r="L236" i="32"/>
  <c r="K236" i="32"/>
  <c r="J236" i="32"/>
  <c r="I236" i="32"/>
  <c r="H236" i="32"/>
  <c r="G236" i="32"/>
  <c r="CR235" i="32"/>
  <c r="CQ235" i="32"/>
  <c r="CP235" i="32"/>
  <c r="CO235" i="32"/>
  <c r="CN235" i="32"/>
  <c r="CM235" i="32"/>
  <c r="CL235" i="32"/>
  <c r="CK235" i="32"/>
  <c r="CJ235" i="32"/>
  <c r="CI235" i="32"/>
  <c r="CH235" i="32"/>
  <c r="CG235" i="32"/>
  <c r="CF235" i="32"/>
  <c r="CE235" i="32"/>
  <c r="CD235" i="32"/>
  <c r="CC235" i="32"/>
  <c r="CB235" i="32"/>
  <c r="CA235" i="32"/>
  <c r="BZ235" i="32"/>
  <c r="BY235" i="32"/>
  <c r="BX235" i="32"/>
  <c r="BW235" i="32"/>
  <c r="BV235" i="32"/>
  <c r="BU235" i="32"/>
  <c r="BT235" i="32"/>
  <c r="BS235" i="32"/>
  <c r="BR235" i="32"/>
  <c r="BQ235" i="32"/>
  <c r="BP235" i="32"/>
  <c r="BO235" i="32"/>
  <c r="BN235" i="32"/>
  <c r="BM235" i="32"/>
  <c r="BL235" i="32"/>
  <c r="BK235" i="32"/>
  <c r="BJ235" i="32"/>
  <c r="BI235" i="32"/>
  <c r="BH235" i="32"/>
  <c r="BG235" i="32"/>
  <c r="BF235" i="32"/>
  <c r="BE235" i="32"/>
  <c r="BD235" i="32"/>
  <c r="BC235" i="32"/>
  <c r="BB235" i="32"/>
  <c r="BA235" i="32"/>
  <c r="AZ235" i="32"/>
  <c r="AY235" i="32"/>
  <c r="AX235" i="32"/>
  <c r="AW235" i="32"/>
  <c r="AV235" i="32"/>
  <c r="AU235" i="32"/>
  <c r="AT235" i="32"/>
  <c r="AS235" i="32"/>
  <c r="AR235" i="32"/>
  <c r="AQ235" i="32"/>
  <c r="AP235" i="32"/>
  <c r="AO235" i="32"/>
  <c r="AN235" i="32"/>
  <c r="AM235" i="32"/>
  <c r="AL235" i="32"/>
  <c r="AK235" i="32"/>
  <c r="AJ235" i="32"/>
  <c r="AI235" i="32"/>
  <c r="AH235" i="32"/>
  <c r="AG235" i="32"/>
  <c r="AF235" i="32"/>
  <c r="AE235" i="32"/>
  <c r="AD235" i="32"/>
  <c r="AC235" i="32"/>
  <c r="AB235" i="32"/>
  <c r="AA235" i="32"/>
  <c r="Z235" i="32"/>
  <c r="Y235" i="32"/>
  <c r="X235" i="32"/>
  <c r="W235" i="32"/>
  <c r="V235" i="32"/>
  <c r="U235" i="32"/>
  <c r="T235" i="32"/>
  <c r="S235" i="32"/>
  <c r="R235" i="32"/>
  <c r="Q235" i="32"/>
  <c r="P235" i="32"/>
  <c r="O235" i="32"/>
  <c r="N235" i="32"/>
  <c r="M235" i="32"/>
  <c r="L235" i="32"/>
  <c r="K235" i="32"/>
  <c r="J235" i="32"/>
  <c r="I235" i="32"/>
  <c r="H235" i="32"/>
  <c r="G235" i="32"/>
  <c r="CR234" i="32"/>
  <c r="CQ234" i="32"/>
  <c r="CP234" i="32"/>
  <c r="CO234" i="32"/>
  <c r="CN234" i="32"/>
  <c r="CM234" i="32"/>
  <c r="CL234" i="32"/>
  <c r="CK234" i="32"/>
  <c r="CJ234" i="32"/>
  <c r="CI234" i="32"/>
  <c r="CH234" i="32"/>
  <c r="CG234" i="32"/>
  <c r="CF234" i="32"/>
  <c r="CE234" i="32"/>
  <c r="CD234" i="32"/>
  <c r="CC234" i="32"/>
  <c r="CB234" i="32"/>
  <c r="CA234" i="32"/>
  <c r="BZ234" i="32"/>
  <c r="BY234" i="32"/>
  <c r="BX234" i="32"/>
  <c r="BW234" i="32"/>
  <c r="BV234" i="32"/>
  <c r="BU234" i="32"/>
  <c r="BT234" i="32"/>
  <c r="BS234" i="32"/>
  <c r="BR234" i="32"/>
  <c r="BQ234" i="32"/>
  <c r="BP234" i="32"/>
  <c r="BO234" i="32"/>
  <c r="BN234" i="32"/>
  <c r="BM234" i="32"/>
  <c r="BL234" i="32"/>
  <c r="BK234" i="32"/>
  <c r="BJ234" i="32"/>
  <c r="BI234" i="32"/>
  <c r="BH234" i="32"/>
  <c r="BG234" i="32"/>
  <c r="BF234" i="32"/>
  <c r="BE234" i="32"/>
  <c r="BD234" i="32"/>
  <c r="BC234" i="32"/>
  <c r="BB234" i="32"/>
  <c r="BA234" i="32"/>
  <c r="AZ234" i="32"/>
  <c r="AY234" i="32"/>
  <c r="AX234" i="32"/>
  <c r="AW234" i="32"/>
  <c r="AV234" i="32"/>
  <c r="AU234" i="32"/>
  <c r="AT234" i="32"/>
  <c r="AS234" i="32"/>
  <c r="AR234" i="32"/>
  <c r="AQ234" i="32"/>
  <c r="AP234" i="32"/>
  <c r="AO234" i="32"/>
  <c r="AN234" i="32"/>
  <c r="AM234" i="32"/>
  <c r="AL234" i="32"/>
  <c r="AK234" i="32"/>
  <c r="AJ234" i="32"/>
  <c r="AI234" i="32"/>
  <c r="AH234" i="32"/>
  <c r="AG234" i="32"/>
  <c r="AF234" i="32"/>
  <c r="AE234" i="32"/>
  <c r="AD234" i="32"/>
  <c r="AC234" i="32"/>
  <c r="AB234" i="32"/>
  <c r="AA234" i="32"/>
  <c r="Z234" i="32"/>
  <c r="Y234" i="32"/>
  <c r="X234" i="32"/>
  <c r="W234" i="32"/>
  <c r="V234" i="32"/>
  <c r="U234" i="32"/>
  <c r="T234" i="32"/>
  <c r="S234" i="32"/>
  <c r="R234" i="32"/>
  <c r="Q234" i="32"/>
  <c r="P234" i="32"/>
  <c r="O234" i="32"/>
  <c r="N234" i="32"/>
  <c r="M234" i="32"/>
  <c r="L234" i="32"/>
  <c r="K234" i="32"/>
  <c r="J234" i="32"/>
  <c r="I234" i="32"/>
  <c r="H234" i="32"/>
  <c r="G234" i="32"/>
  <c r="CR233" i="32"/>
  <c r="CQ233" i="32"/>
  <c r="CP233" i="32"/>
  <c r="CO233" i="32"/>
  <c r="CN233" i="32"/>
  <c r="CM233" i="32"/>
  <c r="CL233" i="32"/>
  <c r="CK233" i="32"/>
  <c r="CJ233" i="32"/>
  <c r="CI233" i="32"/>
  <c r="CH233" i="32"/>
  <c r="CG233" i="32"/>
  <c r="CF233" i="32"/>
  <c r="CE233" i="32"/>
  <c r="CD233" i="32"/>
  <c r="CC233" i="32"/>
  <c r="CB233" i="32"/>
  <c r="CA233" i="32"/>
  <c r="BZ233" i="32"/>
  <c r="BY233" i="32"/>
  <c r="BX233" i="32"/>
  <c r="BW233" i="32"/>
  <c r="BV233" i="32"/>
  <c r="BU233" i="32"/>
  <c r="BT233" i="32"/>
  <c r="BS233" i="32"/>
  <c r="BR233" i="32"/>
  <c r="BQ233" i="32"/>
  <c r="BP233" i="32"/>
  <c r="BO233" i="32"/>
  <c r="BN233" i="32"/>
  <c r="BM233" i="32"/>
  <c r="BL233" i="32"/>
  <c r="BK233" i="32"/>
  <c r="BJ233" i="32"/>
  <c r="BI233" i="32"/>
  <c r="BH233" i="32"/>
  <c r="BG233" i="32"/>
  <c r="BF233" i="32"/>
  <c r="BE233" i="32"/>
  <c r="BD233" i="32"/>
  <c r="BC233" i="32"/>
  <c r="BB233" i="32"/>
  <c r="BA233" i="32"/>
  <c r="AZ233" i="32"/>
  <c r="AY233" i="32"/>
  <c r="AX233" i="32"/>
  <c r="AW233" i="32"/>
  <c r="AV233" i="32"/>
  <c r="AU233" i="32"/>
  <c r="AT233" i="32"/>
  <c r="AS233" i="32"/>
  <c r="AR233" i="32"/>
  <c r="AQ233" i="32"/>
  <c r="AP233" i="32"/>
  <c r="AO233" i="32"/>
  <c r="AN233" i="32"/>
  <c r="AM233" i="32"/>
  <c r="AL233" i="32"/>
  <c r="AK233" i="32"/>
  <c r="AJ233" i="32"/>
  <c r="AI233" i="32"/>
  <c r="AH233" i="32"/>
  <c r="AG233" i="32"/>
  <c r="AF233" i="32"/>
  <c r="AE233" i="32"/>
  <c r="AD233" i="32"/>
  <c r="AC233" i="32"/>
  <c r="AB233" i="32"/>
  <c r="AA233" i="32"/>
  <c r="Z233" i="32"/>
  <c r="Y233" i="32"/>
  <c r="X233" i="32"/>
  <c r="W233" i="32"/>
  <c r="V233" i="32"/>
  <c r="U233" i="32"/>
  <c r="T233" i="32"/>
  <c r="S233" i="32"/>
  <c r="R233" i="32"/>
  <c r="Q233" i="32"/>
  <c r="P233" i="32"/>
  <c r="O233" i="32"/>
  <c r="N233" i="32"/>
  <c r="M233" i="32"/>
  <c r="L233" i="32"/>
  <c r="K233" i="32"/>
  <c r="J233" i="32"/>
  <c r="I233" i="32"/>
  <c r="H233" i="32"/>
  <c r="G233" i="32"/>
  <c r="CR232" i="32"/>
  <c r="CQ232" i="32"/>
  <c r="CP232" i="32"/>
  <c r="CO232" i="32"/>
  <c r="CN232" i="32"/>
  <c r="CM232" i="32"/>
  <c r="CL232" i="32"/>
  <c r="CK232" i="32"/>
  <c r="CJ232" i="32"/>
  <c r="CI232" i="32"/>
  <c r="CH232" i="32"/>
  <c r="CG232" i="32"/>
  <c r="CF232" i="32"/>
  <c r="CE232" i="32"/>
  <c r="CD232" i="32"/>
  <c r="CC232" i="32"/>
  <c r="CB232" i="32"/>
  <c r="CA232" i="32"/>
  <c r="BZ232" i="32"/>
  <c r="BY232" i="32"/>
  <c r="BX232" i="32"/>
  <c r="BW232" i="32"/>
  <c r="BV232" i="32"/>
  <c r="BU232" i="32"/>
  <c r="BT232" i="32"/>
  <c r="BS232" i="32"/>
  <c r="BR232" i="32"/>
  <c r="BQ232" i="32"/>
  <c r="BP232" i="32"/>
  <c r="BO232" i="32"/>
  <c r="BN232" i="32"/>
  <c r="BM232" i="32"/>
  <c r="BL232" i="32"/>
  <c r="BK232" i="32"/>
  <c r="BJ232" i="32"/>
  <c r="BI232" i="32"/>
  <c r="BH232" i="32"/>
  <c r="BG232" i="32"/>
  <c r="BF232" i="32"/>
  <c r="BE232" i="32"/>
  <c r="BD232" i="32"/>
  <c r="BC232" i="32"/>
  <c r="BB232" i="32"/>
  <c r="BA232" i="32"/>
  <c r="AZ232" i="32"/>
  <c r="AY232" i="32"/>
  <c r="AX232" i="32"/>
  <c r="AW232" i="32"/>
  <c r="AV232" i="32"/>
  <c r="AU232" i="32"/>
  <c r="AT232" i="32"/>
  <c r="AS232" i="32"/>
  <c r="AR232" i="32"/>
  <c r="AQ232" i="32"/>
  <c r="AP232" i="32"/>
  <c r="AO232" i="32"/>
  <c r="AN232" i="32"/>
  <c r="AM232" i="32"/>
  <c r="AL232" i="32"/>
  <c r="AK232" i="32"/>
  <c r="AJ232" i="32"/>
  <c r="AI232" i="32"/>
  <c r="AH232" i="32"/>
  <c r="AG232" i="32"/>
  <c r="AF232" i="32"/>
  <c r="AE232" i="32"/>
  <c r="AD232" i="32"/>
  <c r="AC232" i="32"/>
  <c r="AB232" i="32"/>
  <c r="AA232" i="32"/>
  <c r="Z232" i="32"/>
  <c r="Y232" i="32"/>
  <c r="X232" i="32"/>
  <c r="W232" i="32"/>
  <c r="V232" i="32"/>
  <c r="U232" i="32"/>
  <c r="T232" i="32"/>
  <c r="S232" i="32"/>
  <c r="R232" i="32"/>
  <c r="Q232" i="32"/>
  <c r="P232" i="32"/>
  <c r="O232" i="32"/>
  <c r="N232" i="32"/>
  <c r="M232" i="32"/>
  <c r="L232" i="32"/>
  <c r="K232" i="32"/>
  <c r="J232" i="32"/>
  <c r="I232" i="32"/>
  <c r="H232" i="32"/>
  <c r="G232" i="32"/>
  <c r="CR231" i="32"/>
  <c r="CQ231" i="32"/>
  <c r="CP231" i="32"/>
  <c r="CO231" i="32"/>
  <c r="CN231" i="32"/>
  <c r="CM231" i="32"/>
  <c r="CL231" i="32"/>
  <c r="CK231" i="32"/>
  <c r="CJ231" i="32"/>
  <c r="CI231" i="32"/>
  <c r="CH231" i="32"/>
  <c r="CG231" i="32"/>
  <c r="CF231" i="32"/>
  <c r="CE231" i="32"/>
  <c r="CD231" i="32"/>
  <c r="CC231" i="32"/>
  <c r="CB231" i="32"/>
  <c r="CA231" i="32"/>
  <c r="BZ231" i="32"/>
  <c r="BY231" i="32"/>
  <c r="BX231" i="32"/>
  <c r="BW231" i="32"/>
  <c r="BV231" i="32"/>
  <c r="BU231" i="32"/>
  <c r="BT231" i="32"/>
  <c r="BS231" i="32"/>
  <c r="BR231" i="32"/>
  <c r="BQ231" i="32"/>
  <c r="BP231" i="32"/>
  <c r="BO231" i="32"/>
  <c r="BN231" i="32"/>
  <c r="BM231" i="32"/>
  <c r="BL231" i="32"/>
  <c r="BK231" i="32"/>
  <c r="BJ231" i="32"/>
  <c r="BI231" i="32"/>
  <c r="BH231" i="32"/>
  <c r="BG231" i="32"/>
  <c r="BF231" i="32"/>
  <c r="BE231" i="32"/>
  <c r="BD231" i="32"/>
  <c r="BC231" i="32"/>
  <c r="BB231" i="32"/>
  <c r="BA231" i="32"/>
  <c r="AZ231" i="32"/>
  <c r="AY231" i="32"/>
  <c r="AX231" i="32"/>
  <c r="AW231" i="32"/>
  <c r="AV231" i="32"/>
  <c r="AU231" i="32"/>
  <c r="AT231" i="32"/>
  <c r="AS231" i="32"/>
  <c r="AR231" i="32"/>
  <c r="AQ231" i="32"/>
  <c r="AP231" i="32"/>
  <c r="AO231" i="32"/>
  <c r="AN231" i="32"/>
  <c r="AM231" i="32"/>
  <c r="AL231" i="32"/>
  <c r="AK231" i="32"/>
  <c r="AJ231" i="32"/>
  <c r="AI231" i="32"/>
  <c r="AH231" i="32"/>
  <c r="AG231" i="32"/>
  <c r="AF231" i="32"/>
  <c r="AE231" i="32"/>
  <c r="AD231" i="32"/>
  <c r="AC231" i="32"/>
  <c r="AB231" i="32"/>
  <c r="AA231" i="32"/>
  <c r="Z231" i="32"/>
  <c r="Y231" i="32"/>
  <c r="X231" i="32"/>
  <c r="W231" i="32"/>
  <c r="V231" i="32"/>
  <c r="U231" i="32"/>
  <c r="T231" i="32"/>
  <c r="S231" i="32"/>
  <c r="R231" i="32"/>
  <c r="Q231" i="32"/>
  <c r="P231" i="32"/>
  <c r="O231" i="32"/>
  <c r="N231" i="32"/>
  <c r="M231" i="32"/>
  <c r="L231" i="32"/>
  <c r="K231" i="32"/>
  <c r="J231" i="32"/>
  <c r="I231" i="32"/>
  <c r="H231" i="32"/>
  <c r="G231" i="32"/>
  <c r="CR230" i="32"/>
  <c r="CQ230" i="32"/>
  <c r="CP230" i="32"/>
  <c r="CO230" i="32"/>
  <c r="CN230" i="32"/>
  <c r="CM230" i="32"/>
  <c r="CL230" i="32"/>
  <c r="CK230" i="32"/>
  <c r="CJ230" i="32"/>
  <c r="CI230" i="32"/>
  <c r="CH230" i="32"/>
  <c r="CG230" i="32"/>
  <c r="CF230" i="32"/>
  <c r="CE230" i="32"/>
  <c r="CD230" i="32"/>
  <c r="CC230" i="32"/>
  <c r="CB230" i="32"/>
  <c r="CA230" i="32"/>
  <c r="BZ230" i="32"/>
  <c r="BY230" i="32"/>
  <c r="BX230" i="32"/>
  <c r="BW230" i="32"/>
  <c r="BV230" i="32"/>
  <c r="BU230" i="32"/>
  <c r="BT230" i="32"/>
  <c r="BS230" i="32"/>
  <c r="BR230" i="32"/>
  <c r="BQ230" i="32"/>
  <c r="BP230" i="32"/>
  <c r="BO230" i="32"/>
  <c r="BN230" i="32"/>
  <c r="BM230" i="32"/>
  <c r="BL230" i="32"/>
  <c r="BK230" i="32"/>
  <c r="BJ230" i="32"/>
  <c r="BI230" i="32"/>
  <c r="BH230" i="32"/>
  <c r="BG230" i="32"/>
  <c r="BF230" i="32"/>
  <c r="BE230" i="32"/>
  <c r="BD230" i="32"/>
  <c r="BC230" i="32"/>
  <c r="BB230" i="32"/>
  <c r="BA230" i="32"/>
  <c r="AZ230" i="32"/>
  <c r="AY230" i="32"/>
  <c r="AX230" i="32"/>
  <c r="AW230" i="32"/>
  <c r="AV230" i="32"/>
  <c r="AU230" i="32"/>
  <c r="AT230" i="32"/>
  <c r="AS230" i="32"/>
  <c r="AR230" i="32"/>
  <c r="AQ230" i="32"/>
  <c r="AP230" i="32"/>
  <c r="AO230" i="32"/>
  <c r="AN230" i="32"/>
  <c r="AM230" i="32"/>
  <c r="AL230" i="32"/>
  <c r="AK230" i="32"/>
  <c r="AJ230" i="32"/>
  <c r="AI230" i="32"/>
  <c r="AH230" i="32"/>
  <c r="AG230" i="32"/>
  <c r="AF230" i="32"/>
  <c r="AE230" i="32"/>
  <c r="AD230" i="32"/>
  <c r="AC230" i="32"/>
  <c r="AB230" i="32"/>
  <c r="AA230" i="32"/>
  <c r="Z230" i="32"/>
  <c r="Y230" i="32"/>
  <c r="X230" i="32"/>
  <c r="W230" i="32"/>
  <c r="V230" i="32"/>
  <c r="U230" i="32"/>
  <c r="T230" i="32"/>
  <c r="S230" i="32"/>
  <c r="R230" i="32"/>
  <c r="Q230" i="32"/>
  <c r="P230" i="32"/>
  <c r="O230" i="32"/>
  <c r="N230" i="32"/>
  <c r="M230" i="32"/>
  <c r="L230" i="32"/>
  <c r="K230" i="32"/>
  <c r="J230" i="32"/>
  <c r="I230" i="32"/>
  <c r="H230" i="32"/>
  <c r="G230" i="32"/>
  <c r="CR229" i="32"/>
  <c r="CQ229" i="32"/>
  <c r="CP229" i="32"/>
  <c r="CO229" i="32"/>
  <c r="CN229" i="32"/>
  <c r="CM229" i="32"/>
  <c r="CL229" i="32"/>
  <c r="CK229" i="32"/>
  <c r="CJ229" i="32"/>
  <c r="CI229" i="32"/>
  <c r="CH229" i="32"/>
  <c r="CG229" i="32"/>
  <c r="CF229" i="32"/>
  <c r="CE229" i="32"/>
  <c r="CD229" i="32"/>
  <c r="CC229" i="32"/>
  <c r="CB229" i="32"/>
  <c r="CA229" i="32"/>
  <c r="BZ229" i="32"/>
  <c r="BY229" i="32"/>
  <c r="BX229" i="32"/>
  <c r="BW229" i="32"/>
  <c r="BV229" i="32"/>
  <c r="BU229" i="32"/>
  <c r="BT229" i="32"/>
  <c r="BS229" i="32"/>
  <c r="BR229" i="32"/>
  <c r="BQ229" i="32"/>
  <c r="BP229" i="32"/>
  <c r="BO229" i="32"/>
  <c r="BN229" i="32"/>
  <c r="BM229" i="32"/>
  <c r="BL229" i="32"/>
  <c r="BK229" i="32"/>
  <c r="BJ229" i="32"/>
  <c r="BI229" i="32"/>
  <c r="BH229" i="32"/>
  <c r="BG229" i="32"/>
  <c r="BF229" i="32"/>
  <c r="BE229" i="32"/>
  <c r="BD229" i="32"/>
  <c r="BC229" i="32"/>
  <c r="BB229" i="32"/>
  <c r="BA229" i="32"/>
  <c r="AZ229" i="32"/>
  <c r="AY229" i="32"/>
  <c r="AX229" i="32"/>
  <c r="AW229" i="32"/>
  <c r="AV229" i="32"/>
  <c r="AU229" i="32"/>
  <c r="AT229" i="32"/>
  <c r="AS229" i="32"/>
  <c r="AR229" i="32"/>
  <c r="AQ229" i="32"/>
  <c r="AP229" i="32"/>
  <c r="AO229" i="32"/>
  <c r="AN229" i="32"/>
  <c r="AM229" i="32"/>
  <c r="AL229" i="32"/>
  <c r="AK229" i="32"/>
  <c r="AJ229" i="32"/>
  <c r="AI229" i="32"/>
  <c r="AH229" i="32"/>
  <c r="AG229" i="32"/>
  <c r="AF229" i="32"/>
  <c r="AE229" i="32"/>
  <c r="AD229" i="32"/>
  <c r="AC229" i="32"/>
  <c r="AB229" i="32"/>
  <c r="AA229" i="32"/>
  <c r="Z229" i="32"/>
  <c r="Y229" i="32"/>
  <c r="X229" i="32"/>
  <c r="W229" i="32"/>
  <c r="V229" i="32"/>
  <c r="U229" i="32"/>
  <c r="T229" i="32"/>
  <c r="S229" i="32"/>
  <c r="R229" i="32"/>
  <c r="Q229" i="32"/>
  <c r="P229" i="32"/>
  <c r="O229" i="32"/>
  <c r="N229" i="32"/>
  <c r="M229" i="32"/>
  <c r="L229" i="32"/>
  <c r="K229" i="32"/>
  <c r="J229" i="32"/>
  <c r="I229" i="32"/>
  <c r="H229" i="32"/>
  <c r="G229" i="32"/>
  <c r="CR228" i="32"/>
  <c r="CQ228" i="32"/>
  <c r="CP228" i="32"/>
  <c r="CO228" i="32"/>
  <c r="CN228" i="32"/>
  <c r="CM228" i="32"/>
  <c r="CL228" i="32"/>
  <c r="CK228" i="32"/>
  <c r="CJ228" i="32"/>
  <c r="CI228" i="32"/>
  <c r="CH228" i="32"/>
  <c r="CG228" i="32"/>
  <c r="CF228" i="32"/>
  <c r="CE228" i="32"/>
  <c r="CD228" i="32"/>
  <c r="CC228" i="32"/>
  <c r="CB228" i="32"/>
  <c r="CA228" i="32"/>
  <c r="BZ228" i="32"/>
  <c r="BY228" i="32"/>
  <c r="BX228" i="32"/>
  <c r="BW228" i="32"/>
  <c r="BV228" i="32"/>
  <c r="BU228" i="32"/>
  <c r="BT228" i="32"/>
  <c r="BS228" i="32"/>
  <c r="BR228" i="32"/>
  <c r="BQ228" i="32"/>
  <c r="BP228" i="32"/>
  <c r="BO228" i="32"/>
  <c r="BN228" i="32"/>
  <c r="BM228" i="32"/>
  <c r="BL228" i="32"/>
  <c r="BK228" i="32"/>
  <c r="BJ228" i="32"/>
  <c r="BI228" i="32"/>
  <c r="BH228" i="32"/>
  <c r="BG228" i="32"/>
  <c r="BF228" i="32"/>
  <c r="BE228" i="32"/>
  <c r="BD228" i="32"/>
  <c r="BC228" i="32"/>
  <c r="BB228" i="32"/>
  <c r="BA228" i="32"/>
  <c r="AZ228" i="32"/>
  <c r="AY228" i="32"/>
  <c r="AX228" i="32"/>
  <c r="AW228" i="32"/>
  <c r="AV228" i="32"/>
  <c r="AU228" i="32"/>
  <c r="AT228" i="32"/>
  <c r="AS228" i="32"/>
  <c r="AR228" i="32"/>
  <c r="AQ228" i="32"/>
  <c r="AP228" i="32"/>
  <c r="AO228" i="32"/>
  <c r="AN228" i="32"/>
  <c r="AM228" i="32"/>
  <c r="AL228" i="32"/>
  <c r="AK228" i="32"/>
  <c r="AJ228" i="32"/>
  <c r="AI228" i="32"/>
  <c r="AH228" i="32"/>
  <c r="AG228" i="32"/>
  <c r="AF228" i="32"/>
  <c r="AE228" i="32"/>
  <c r="AD228" i="32"/>
  <c r="AC228" i="32"/>
  <c r="AB228" i="32"/>
  <c r="AA228" i="32"/>
  <c r="Z228" i="32"/>
  <c r="Y228" i="32"/>
  <c r="X228" i="32"/>
  <c r="W228" i="32"/>
  <c r="V228" i="32"/>
  <c r="U228" i="32"/>
  <c r="T228" i="32"/>
  <c r="S228" i="32"/>
  <c r="R228" i="32"/>
  <c r="Q228" i="32"/>
  <c r="P228" i="32"/>
  <c r="O228" i="32"/>
  <c r="N228" i="32"/>
  <c r="M228" i="32"/>
  <c r="L228" i="32"/>
  <c r="K228" i="32"/>
  <c r="J228" i="32"/>
  <c r="I228" i="32"/>
  <c r="H228" i="32"/>
  <c r="G228" i="32"/>
  <c r="CR227" i="32"/>
  <c r="CQ227" i="32"/>
  <c r="CP227" i="32"/>
  <c r="CO227" i="32"/>
  <c r="CN227" i="32"/>
  <c r="CM227" i="32"/>
  <c r="CL227" i="32"/>
  <c r="CK227" i="32"/>
  <c r="CJ227" i="32"/>
  <c r="CI227" i="32"/>
  <c r="CH227" i="32"/>
  <c r="CG227" i="32"/>
  <c r="CF227" i="32"/>
  <c r="CE227" i="32"/>
  <c r="CD227" i="32"/>
  <c r="CC227" i="32"/>
  <c r="CB227" i="32"/>
  <c r="CA227" i="32"/>
  <c r="BZ227" i="32"/>
  <c r="BY227" i="32"/>
  <c r="BX227" i="32"/>
  <c r="BW227" i="32"/>
  <c r="BV227" i="32"/>
  <c r="BU227" i="32"/>
  <c r="BT227" i="32"/>
  <c r="BS227" i="32"/>
  <c r="BR227" i="32"/>
  <c r="BQ227" i="32"/>
  <c r="BP227" i="32"/>
  <c r="BO227" i="32"/>
  <c r="BN227" i="32"/>
  <c r="BM227" i="32"/>
  <c r="BL227" i="32"/>
  <c r="BK227" i="32"/>
  <c r="BJ227" i="32"/>
  <c r="BI227" i="32"/>
  <c r="BH227" i="32"/>
  <c r="BG227" i="32"/>
  <c r="BF227" i="32"/>
  <c r="BE227" i="32"/>
  <c r="BD227" i="32"/>
  <c r="BC227" i="32"/>
  <c r="BB227" i="32"/>
  <c r="BA227" i="32"/>
  <c r="AZ227" i="32"/>
  <c r="AY227" i="32"/>
  <c r="AX227" i="32"/>
  <c r="AW227" i="32"/>
  <c r="AV227" i="32"/>
  <c r="AU227" i="32"/>
  <c r="AT227" i="32"/>
  <c r="AS227" i="32"/>
  <c r="AR227" i="32"/>
  <c r="AQ227" i="32"/>
  <c r="AP227" i="32"/>
  <c r="AO227" i="32"/>
  <c r="AN227" i="32"/>
  <c r="AM227" i="32"/>
  <c r="AL227" i="32"/>
  <c r="AK227" i="32"/>
  <c r="AJ227" i="32"/>
  <c r="AI227" i="32"/>
  <c r="AH227" i="32"/>
  <c r="AG227" i="32"/>
  <c r="AF227" i="32"/>
  <c r="AE227" i="32"/>
  <c r="AD227" i="32"/>
  <c r="AC227" i="32"/>
  <c r="AB227" i="32"/>
  <c r="AA227" i="32"/>
  <c r="Z227" i="32"/>
  <c r="Y227" i="32"/>
  <c r="X227" i="32"/>
  <c r="W227" i="32"/>
  <c r="V227" i="32"/>
  <c r="U227" i="32"/>
  <c r="T227" i="32"/>
  <c r="S227" i="32"/>
  <c r="R227" i="32"/>
  <c r="Q227" i="32"/>
  <c r="P227" i="32"/>
  <c r="O227" i="32"/>
  <c r="N227" i="32"/>
  <c r="M227" i="32"/>
  <c r="L227" i="32"/>
  <c r="K227" i="32"/>
  <c r="J227" i="32"/>
  <c r="I227" i="32"/>
  <c r="H227" i="32"/>
  <c r="G227" i="32"/>
  <c r="CR226" i="32"/>
  <c r="CQ226" i="32"/>
  <c r="CP226" i="32"/>
  <c r="CO226" i="32"/>
  <c r="CN226" i="32"/>
  <c r="CM226" i="32"/>
  <c r="CL226" i="32"/>
  <c r="CK226" i="32"/>
  <c r="CJ226" i="32"/>
  <c r="CI226" i="32"/>
  <c r="CH226" i="32"/>
  <c r="CG226" i="32"/>
  <c r="CF226" i="32"/>
  <c r="CE226" i="32"/>
  <c r="CD226" i="32"/>
  <c r="CC226" i="32"/>
  <c r="CB226" i="32"/>
  <c r="CA226" i="32"/>
  <c r="BZ226" i="32"/>
  <c r="BY226" i="32"/>
  <c r="BX226" i="32"/>
  <c r="BW226" i="32"/>
  <c r="BV226" i="32"/>
  <c r="BU226" i="32"/>
  <c r="BT226" i="32"/>
  <c r="BS226" i="32"/>
  <c r="BR226" i="32"/>
  <c r="BQ226" i="32"/>
  <c r="BP226" i="32"/>
  <c r="BO226" i="32"/>
  <c r="BN226" i="32"/>
  <c r="BM226" i="32"/>
  <c r="BL226" i="32"/>
  <c r="BK226" i="32"/>
  <c r="BJ226" i="32"/>
  <c r="BI226" i="32"/>
  <c r="BH226" i="32"/>
  <c r="BG226" i="32"/>
  <c r="BF226" i="32"/>
  <c r="BE226" i="32"/>
  <c r="BD226" i="32"/>
  <c r="BC226" i="32"/>
  <c r="BB226" i="32"/>
  <c r="BA226" i="32"/>
  <c r="AZ226" i="32"/>
  <c r="AY226" i="32"/>
  <c r="AX226" i="32"/>
  <c r="AW226" i="32"/>
  <c r="AV226" i="32"/>
  <c r="AU226" i="32"/>
  <c r="AT226" i="32"/>
  <c r="AS226" i="32"/>
  <c r="AR226" i="32"/>
  <c r="AQ226" i="32"/>
  <c r="AP226" i="32"/>
  <c r="AO226" i="32"/>
  <c r="AN226" i="32"/>
  <c r="AM226" i="32"/>
  <c r="AL226" i="32"/>
  <c r="AK226" i="32"/>
  <c r="AJ226" i="32"/>
  <c r="AI226" i="32"/>
  <c r="AH226" i="32"/>
  <c r="AG226" i="32"/>
  <c r="AF226" i="32"/>
  <c r="AE226" i="32"/>
  <c r="AD226" i="32"/>
  <c r="AC226" i="32"/>
  <c r="AB226" i="32"/>
  <c r="AA226" i="32"/>
  <c r="Z226" i="32"/>
  <c r="Y226" i="32"/>
  <c r="X226" i="32"/>
  <c r="W226" i="32"/>
  <c r="V226" i="32"/>
  <c r="U226" i="32"/>
  <c r="T226" i="32"/>
  <c r="S226" i="32"/>
  <c r="R226" i="32"/>
  <c r="Q226" i="32"/>
  <c r="P226" i="32"/>
  <c r="O226" i="32"/>
  <c r="N226" i="32"/>
  <c r="M226" i="32"/>
  <c r="L226" i="32"/>
  <c r="K226" i="32"/>
  <c r="J226" i="32"/>
  <c r="I226" i="32"/>
  <c r="H226" i="32"/>
  <c r="G226" i="32"/>
  <c r="CR225" i="32"/>
  <c r="CQ225" i="32"/>
  <c r="CP225" i="32"/>
  <c r="CO225" i="32"/>
  <c r="CN225" i="32"/>
  <c r="CM225" i="32"/>
  <c r="CL225" i="32"/>
  <c r="CK225" i="32"/>
  <c r="CJ225" i="32"/>
  <c r="CI225" i="32"/>
  <c r="CH225" i="32"/>
  <c r="CG225" i="32"/>
  <c r="CF225" i="32"/>
  <c r="CE225" i="32"/>
  <c r="CD225" i="32"/>
  <c r="CC225" i="32"/>
  <c r="CB225" i="32"/>
  <c r="CA225" i="32"/>
  <c r="BZ225" i="32"/>
  <c r="BY225" i="32"/>
  <c r="BX225" i="32"/>
  <c r="BW225" i="32"/>
  <c r="BV225" i="32"/>
  <c r="BU225" i="32"/>
  <c r="BT225" i="32"/>
  <c r="BS225" i="32"/>
  <c r="BR225" i="32"/>
  <c r="BQ225" i="32"/>
  <c r="BP225" i="32"/>
  <c r="BO225" i="32"/>
  <c r="BN225" i="32"/>
  <c r="BM225" i="32"/>
  <c r="BL225" i="32"/>
  <c r="BK225" i="32"/>
  <c r="BJ225" i="32"/>
  <c r="BI225" i="32"/>
  <c r="BH225" i="32"/>
  <c r="BG225" i="32"/>
  <c r="BF225" i="32"/>
  <c r="BE225" i="32"/>
  <c r="BD225" i="32"/>
  <c r="BC225" i="32"/>
  <c r="BB225" i="32"/>
  <c r="BA225" i="32"/>
  <c r="AZ225" i="32"/>
  <c r="AY225" i="32"/>
  <c r="AX225" i="32"/>
  <c r="AW225" i="32"/>
  <c r="AV225" i="32"/>
  <c r="AU225" i="32"/>
  <c r="AT225" i="32"/>
  <c r="AS225" i="32"/>
  <c r="AR225" i="32"/>
  <c r="AQ225" i="32"/>
  <c r="AP225" i="32"/>
  <c r="AO225" i="32"/>
  <c r="AN225" i="32"/>
  <c r="AM225" i="32"/>
  <c r="AL225" i="32"/>
  <c r="AK225" i="32"/>
  <c r="AJ225" i="32"/>
  <c r="AI225" i="32"/>
  <c r="AH225" i="32"/>
  <c r="AG225" i="32"/>
  <c r="AF225" i="32"/>
  <c r="AE225" i="32"/>
  <c r="AD225" i="32"/>
  <c r="AC225" i="32"/>
  <c r="AB225" i="32"/>
  <c r="AA225" i="32"/>
  <c r="Z225" i="32"/>
  <c r="Y225" i="32"/>
  <c r="X225" i="32"/>
  <c r="W225" i="32"/>
  <c r="V225" i="32"/>
  <c r="U225" i="32"/>
  <c r="T225" i="32"/>
  <c r="S225" i="32"/>
  <c r="R225" i="32"/>
  <c r="Q225" i="32"/>
  <c r="P225" i="32"/>
  <c r="O225" i="32"/>
  <c r="N225" i="32"/>
  <c r="M225" i="32"/>
  <c r="L225" i="32"/>
  <c r="K225" i="32"/>
  <c r="J225" i="32"/>
  <c r="I225" i="32"/>
  <c r="H225" i="32"/>
  <c r="G225" i="32"/>
  <c r="CR224" i="32"/>
  <c r="CQ224" i="32"/>
  <c r="CP224" i="32"/>
  <c r="CO224" i="32"/>
  <c r="CN224" i="32"/>
  <c r="CM224" i="32"/>
  <c r="CL224" i="32"/>
  <c r="CK224" i="32"/>
  <c r="CJ224" i="32"/>
  <c r="CI224" i="32"/>
  <c r="CH224" i="32"/>
  <c r="CG224" i="32"/>
  <c r="CF224" i="32"/>
  <c r="CE224" i="32"/>
  <c r="CD224" i="32"/>
  <c r="CC224" i="32"/>
  <c r="CB224" i="32"/>
  <c r="CA224" i="32"/>
  <c r="BZ224" i="32"/>
  <c r="BY224" i="32"/>
  <c r="BX224" i="32"/>
  <c r="BW224" i="32"/>
  <c r="BV224" i="32"/>
  <c r="BU224" i="32"/>
  <c r="BT224" i="32"/>
  <c r="BS224" i="32"/>
  <c r="BR224" i="32"/>
  <c r="BQ224" i="32"/>
  <c r="BP224" i="32"/>
  <c r="BO224" i="32"/>
  <c r="BN224" i="32"/>
  <c r="BM224" i="32"/>
  <c r="BL224" i="32"/>
  <c r="BK224" i="32"/>
  <c r="BJ224" i="32"/>
  <c r="BI224" i="32"/>
  <c r="BH224" i="32"/>
  <c r="BG224" i="32"/>
  <c r="BF224" i="32"/>
  <c r="BE224" i="32"/>
  <c r="BD224" i="32"/>
  <c r="BC224" i="32"/>
  <c r="BB224" i="32"/>
  <c r="BA224" i="32"/>
  <c r="AZ224" i="32"/>
  <c r="AY224" i="32"/>
  <c r="AX224" i="32"/>
  <c r="AW224" i="32"/>
  <c r="AV224" i="32"/>
  <c r="AU224" i="32"/>
  <c r="AT224" i="32"/>
  <c r="AS224" i="32"/>
  <c r="AR224" i="32"/>
  <c r="AQ224" i="32"/>
  <c r="AP224" i="32"/>
  <c r="AO224" i="32"/>
  <c r="AN224" i="32"/>
  <c r="AM224" i="32"/>
  <c r="AL224" i="32"/>
  <c r="AK224" i="32"/>
  <c r="AJ224" i="32"/>
  <c r="AI224" i="32"/>
  <c r="AH224" i="32"/>
  <c r="AG224" i="32"/>
  <c r="AF224" i="32"/>
  <c r="AE224" i="32"/>
  <c r="AD224" i="32"/>
  <c r="AC224" i="32"/>
  <c r="AB224" i="32"/>
  <c r="AA224" i="32"/>
  <c r="Z224" i="32"/>
  <c r="Y224" i="32"/>
  <c r="X224" i="32"/>
  <c r="W224" i="32"/>
  <c r="V224" i="32"/>
  <c r="U224" i="32"/>
  <c r="T224" i="32"/>
  <c r="S224" i="32"/>
  <c r="R224" i="32"/>
  <c r="Q224" i="32"/>
  <c r="P224" i="32"/>
  <c r="O224" i="32"/>
  <c r="N224" i="32"/>
  <c r="M224" i="32"/>
  <c r="L224" i="32"/>
  <c r="K224" i="32"/>
  <c r="J224" i="32"/>
  <c r="I224" i="32"/>
  <c r="H224" i="32"/>
  <c r="G224" i="32"/>
  <c r="CR223" i="32"/>
  <c r="CQ223" i="32"/>
  <c r="CP223" i="32"/>
  <c r="CO223" i="32"/>
  <c r="CN223" i="32"/>
  <c r="CM223" i="32"/>
  <c r="CL223" i="32"/>
  <c r="CK223" i="32"/>
  <c r="CJ223" i="32"/>
  <c r="CI223" i="32"/>
  <c r="CH223" i="32"/>
  <c r="CG223" i="32"/>
  <c r="CF223" i="32"/>
  <c r="CE223" i="32"/>
  <c r="CD223" i="32"/>
  <c r="CC223" i="32"/>
  <c r="CB223" i="32"/>
  <c r="CA223" i="32"/>
  <c r="BZ223" i="32"/>
  <c r="BY223" i="32"/>
  <c r="BX223" i="32"/>
  <c r="BW223" i="32"/>
  <c r="BV223" i="32"/>
  <c r="BU223" i="32"/>
  <c r="BT223" i="32"/>
  <c r="BS223" i="32"/>
  <c r="BR223" i="32"/>
  <c r="BQ223" i="32"/>
  <c r="BP223" i="32"/>
  <c r="BO223" i="32"/>
  <c r="BN223" i="32"/>
  <c r="BM223" i="32"/>
  <c r="BL223" i="32"/>
  <c r="BK223" i="32"/>
  <c r="BJ223" i="32"/>
  <c r="BI223" i="32"/>
  <c r="BH223" i="32"/>
  <c r="BG223" i="32"/>
  <c r="BF223" i="32"/>
  <c r="BE223" i="32"/>
  <c r="BD223" i="32"/>
  <c r="BC223" i="32"/>
  <c r="BB223" i="32"/>
  <c r="BA223" i="32"/>
  <c r="AZ223" i="32"/>
  <c r="AY223" i="32"/>
  <c r="AX223" i="32"/>
  <c r="AW223" i="32"/>
  <c r="AV223" i="32"/>
  <c r="AU223" i="32"/>
  <c r="AT223" i="32"/>
  <c r="AS223" i="32"/>
  <c r="AR223" i="32"/>
  <c r="AQ223" i="32"/>
  <c r="AP223" i="32"/>
  <c r="AO223" i="32"/>
  <c r="AN223" i="32"/>
  <c r="AM223" i="32"/>
  <c r="AL223" i="32"/>
  <c r="AK223" i="32"/>
  <c r="AJ223" i="32"/>
  <c r="AI223" i="32"/>
  <c r="AH223" i="32"/>
  <c r="AG223" i="32"/>
  <c r="AF223" i="32"/>
  <c r="AE223" i="32"/>
  <c r="AD223" i="32"/>
  <c r="AC223" i="32"/>
  <c r="AB223" i="32"/>
  <c r="AA223" i="32"/>
  <c r="Z223" i="32"/>
  <c r="Y223" i="32"/>
  <c r="X223" i="32"/>
  <c r="W223" i="32"/>
  <c r="V223" i="32"/>
  <c r="U223" i="32"/>
  <c r="T223" i="32"/>
  <c r="S223" i="32"/>
  <c r="R223" i="32"/>
  <c r="Q223" i="32"/>
  <c r="P223" i="32"/>
  <c r="O223" i="32"/>
  <c r="N223" i="32"/>
  <c r="M223" i="32"/>
  <c r="L223" i="32"/>
  <c r="K223" i="32"/>
  <c r="J223" i="32"/>
  <c r="I223" i="32"/>
  <c r="H223" i="32"/>
  <c r="G223" i="32"/>
  <c r="CR222" i="32"/>
  <c r="CQ222" i="32"/>
  <c r="CP222" i="32"/>
  <c r="CO222" i="32"/>
  <c r="CN222" i="32"/>
  <c r="CM222" i="32"/>
  <c r="CL222" i="32"/>
  <c r="CK222" i="32"/>
  <c r="CJ222" i="32"/>
  <c r="CI222" i="32"/>
  <c r="CH222" i="32"/>
  <c r="CG222" i="32"/>
  <c r="CF222" i="32"/>
  <c r="CE222" i="32"/>
  <c r="CD222" i="32"/>
  <c r="CC222" i="32"/>
  <c r="CB222" i="32"/>
  <c r="CA222" i="32"/>
  <c r="BZ222" i="32"/>
  <c r="BY222" i="32"/>
  <c r="BX222" i="32"/>
  <c r="BW222" i="32"/>
  <c r="BV222" i="32"/>
  <c r="BU222" i="32"/>
  <c r="BT222" i="32"/>
  <c r="BS222" i="32"/>
  <c r="BR222" i="32"/>
  <c r="BQ222" i="32"/>
  <c r="BP222" i="32"/>
  <c r="BO222" i="32"/>
  <c r="BN222" i="32"/>
  <c r="BM222" i="32"/>
  <c r="BL222" i="32"/>
  <c r="BK222" i="32"/>
  <c r="BJ222" i="32"/>
  <c r="BI222" i="32"/>
  <c r="BH222" i="32"/>
  <c r="BG222" i="32"/>
  <c r="BF222" i="32"/>
  <c r="BE222" i="32"/>
  <c r="BD222" i="32"/>
  <c r="BC222" i="32"/>
  <c r="BB222" i="32"/>
  <c r="BA222" i="32"/>
  <c r="AZ222" i="32"/>
  <c r="AY222" i="32"/>
  <c r="AX222" i="32"/>
  <c r="AW222" i="32"/>
  <c r="AV222" i="32"/>
  <c r="AU222" i="32"/>
  <c r="AT222" i="32"/>
  <c r="AS222" i="32"/>
  <c r="AR222" i="32"/>
  <c r="AQ222" i="32"/>
  <c r="AP222" i="32"/>
  <c r="AO222" i="32"/>
  <c r="AN222" i="32"/>
  <c r="AM222" i="32"/>
  <c r="AL222" i="32"/>
  <c r="AK222" i="32"/>
  <c r="AJ222" i="32"/>
  <c r="AI222" i="32"/>
  <c r="AH222" i="32"/>
  <c r="AG222" i="32"/>
  <c r="AF222" i="32"/>
  <c r="AE222" i="32"/>
  <c r="AD222" i="32"/>
  <c r="AC222" i="32"/>
  <c r="AB222" i="32"/>
  <c r="AA222" i="32"/>
  <c r="Z222" i="32"/>
  <c r="Y222" i="32"/>
  <c r="X222" i="32"/>
  <c r="W222" i="32"/>
  <c r="V222" i="32"/>
  <c r="U222" i="32"/>
  <c r="T222" i="32"/>
  <c r="S222" i="32"/>
  <c r="R222" i="32"/>
  <c r="Q222" i="32"/>
  <c r="P222" i="32"/>
  <c r="O222" i="32"/>
  <c r="N222" i="32"/>
  <c r="M222" i="32"/>
  <c r="L222" i="32"/>
  <c r="K222" i="32"/>
  <c r="J222" i="32"/>
  <c r="I222" i="32"/>
  <c r="H222" i="32"/>
  <c r="G222" i="32"/>
  <c r="CR221" i="32"/>
  <c r="CQ221" i="32"/>
  <c r="CP221" i="32"/>
  <c r="CO221" i="32"/>
  <c r="CN221" i="32"/>
  <c r="CM221" i="32"/>
  <c r="CL221" i="32"/>
  <c r="CK221" i="32"/>
  <c r="CJ221" i="32"/>
  <c r="CI221" i="32"/>
  <c r="CH221" i="32"/>
  <c r="CG221" i="32"/>
  <c r="CF221" i="32"/>
  <c r="CE221" i="32"/>
  <c r="CD221" i="32"/>
  <c r="CC221" i="32"/>
  <c r="CB221" i="32"/>
  <c r="CA221" i="32"/>
  <c r="BZ221" i="32"/>
  <c r="BY221" i="32"/>
  <c r="BX221" i="32"/>
  <c r="BW221" i="32"/>
  <c r="BV221" i="32"/>
  <c r="BU221" i="32"/>
  <c r="BT221" i="32"/>
  <c r="BS221" i="32"/>
  <c r="BR221" i="32"/>
  <c r="BQ221" i="32"/>
  <c r="BP221" i="32"/>
  <c r="BO221" i="32"/>
  <c r="BN221" i="32"/>
  <c r="BM221" i="32"/>
  <c r="BL221" i="32"/>
  <c r="BK221" i="32"/>
  <c r="BJ221" i="32"/>
  <c r="BI221" i="32"/>
  <c r="BH221" i="32"/>
  <c r="BG221" i="32"/>
  <c r="BF221" i="32"/>
  <c r="BE221" i="32"/>
  <c r="BD221" i="32"/>
  <c r="BC221" i="32"/>
  <c r="BB221" i="32"/>
  <c r="BA221" i="32"/>
  <c r="AZ221" i="32"/>
  <c r="AY221" i="32"/>
  <c r="AX221" i="32"/>
  <c r="AW221" i="32"/>
  <c r="AV221" i="32"/>
  <c r="AU221" i="32"/>
  <c r="AT221" i="32"/>
  <c r="AS221" i="32"/>
  <c r="AR221" i="32"/>
  <c r="AQ221" i="32"/>
  <c r="AP221" i="32"/>
  <c r="AO221" i="32"/>
  <c r="AN221" i="32"/>
  <c r="AM221" i="32"/>
  <c r="AL221" i="32"/>
  <c r="AK221" i="32"/>
  <c r="AJ221" i="32"/>
  <c r="AI221" i="32"/>
  <c r="AH221" i="32"/>
  <c r="AG221" i="32"/>
  <c r="AF221" i="32"/>
  <c r="AE221" i="32"/>
  <c r="AD221" i="32"/>
  <c r="AC221" i="32"/>
  <c r="AB221" i="32"/>
  <c r="AA221" i="32"/>
  <c r="Z221" i="32"/>
  <c r="Y221" i="32"/>
  <c r="X221" i="32"/>
  <c r="W221" i="32"/>
  <c r="V221" i="32"/>
  <c r="U221" i="32"/>
  <c r="T221" i="32"/>
  <c r="S221" i="32"/>
  <c r="R221" i="32"/>
  <c r="Q221" i="32"/>
  <c r="P221" i="32"/>
  <c r="O221" i="32"/>
  <c r="N221" i="32"/>
  <c r="M221" i="32"/>
  <c r="L221" i="32"/>
  <c r="K221" i="32"/>
  <c r="J221" i="32"/>
  <c r="I221" i="32"/>
  <c r="H221" i="32"/>
  <c r="G221" i="32"/>
  <c r="CR220" i="32"/>
  <c r="CQ220" i="32"/>
  <c r="CP220" i="32"/>
  <c r="CO220" i="32"/>
  <c r="CN220" i="32"/>
  <c r="CM220" i="32"/>
  <c r="CL220" i="32"/>
  <c r="CK220" i="32"/>
  <c r="CJ220" i="32"/>
  <c r="CI220" i="32"/>
  <c r="CH220" i="32"/>
  <c r="CG220" i="32"/>
  <c r="CF220" i="32"/>
  <c r="CE220" i="32"/>
  <c r="CD220" i="32"/>
  <c r="CC220" i="32"/>
  <c r="CB220" i="32"/>
  <c r="CA220" i="32"/>
  <c r="BZ220" i="32"/>
  <c r="BY220" i="32"/>
  <c r="BX220" i="32"/>
  <c r="BW220" i="32"/>
  <c r="BV220" i="32"/>
  <c r="BU220" i="32"/>
  <c r="BT220" i="32"/>
  <c r="BS220" i="32"/>
  <c r="BR220" i="32"/>
  <c r="BQ220" i="32"/>
  <c r="BP220" i="32"/>
  <c r="BO220" i="32"/>
  <c r="BN220" i="32"/>
  <c r="BM220" i="32"/>
  <c r="BL220" i="32"/>
  <c r="BK220" i="32"/>
  <c r="BJ220" i="32"/>
  <c r="BI220" i="32"/>
  <c r="BH220" i="32"/>
  <c r="BG220" i="32"/>
  <c r="BF220" i="32"/>
  <c r="BE220" i="32"/>
  <c r="BD220" i="32"/>
  <c r="BC220" i="32"/>
  <c r="BB220" i="32"/>
  <c r="BA220" i="32"/>
  <c r="AZ220" i="32"/>
  <c r="AY220" i="32"/>
  <c r="AX220" i="32"/>
  <c r="AW220" i="32"/>
  <c r="AV220" i="32"/>
  <c r="AU220" i="32"/>
  <c r="AT220" i="32"/>
  <c r="AS220" i="32"/>
  <c r="AR220" i="32"/>
  <c r="AQ220" i="32"/>
  <c r="AP220" i="32"/>
  <c r="AO220" i="32"/>
  <c r="AN220" i="32"/>
  <c r="AM220" i="32"/>
  <c r="AL220" i="32"/>
  <c r="AK220" i="32"/>
  <c r="AJ220" i="32"/>
  <c r="AI220" i="32"/>
  <c r="AH220" i="32"/>
  <c r="AG220" i="32"/>
  <c r="AF220" i="32"/>
  <c r="AE220" i="32"/>
  <c r="AD220" i="32"/>
  <c r="AC220" i="32"/>
  <c r="AB220" i="32"/>
  <c r="AA220" i="32"/>
  <c r="Z220" i="32"/>
  <c r="Y220" i="32"/>
  <c r="X220" i="32"/>
  <c r="W220" i="32"/>
  <c r="V220" i="32"/>
  <c r="U220" i="32"/>
  <c r="T220" i="32"/>
  <c r="S220" i="32"/>
  <c r="R220" i="32"/>
  <c r="Q220" i="32"/>
  <c r="P220" i="32"/>
  <c r="O220" i="32"/>
  <c r="N220" i="32"/>
  <c r="M220" i="32"/>
  <c r="L220" i="32"/>
  <c r="K220" i="32"/>
  <c r="J220" i="32"/>
  <c r="I220" i="32"/>
  <c r="H220" i="32"/>
  <c r="G220" i="32"/>
  <c r="CR219" i="32"/>
  <c r="CQ219" i="32"/>
  <c r="CP219" i="32"/>
  <c r="CO219" i="32"/>
  <c r="CN219" i="32"/>
  <c r="CM219" i="32"/>
  <c r="CL219" i="32"/>
  <c r="CK219" i="32"/>
  <c r="CJ219" i="32"/>
  <c r="CI219" i="32"/>
  <c r="CH219" i="32"/>
  <c r="CG219" i="32"/>
  <c r="CF219" i="32"/>
  <c r="CE219" i="32"/>
  <c r="CD219" i="32"/>
  <c r="CC219" i="32"/>
  <c r="CB219" i="32"/>
  <c r="CA219" i="32"/>
  <c r="BZ219" i="32"/>
  <c r="BY219" i="32"/>
  <c r="BX219" i="32"/>
  <c r="BW219" i="32"/>
  <c r="BV219" i="32"/>
  <c r="BU219" i="32"/>
  <c r="BT219" i="32"/>
  <c r="BS219" i="32"/>
  <c r="BR219" i="32"/>
  <c r="BQ219" i="32"/>
  <c r="BP219" i="32"/>
  <c r="BO219" i="32"/>
  <c r="BN219" i="32"/>
  <c r="BM219" i="32"/>
  <c r="BL219" i="32"/>
  <c r="BK219" i="32"/>
  <c r="BJ219" i="32"/>
  <c r="BI219" i="32"/>
  <c r="BH219" i="32"/>
  <c r="BG219" i="32"/>
  <c r="BF219" i="32"/>
  <c r="BE219" i="32"/>
  <c r="BD219" i="32"/>
  <c r="BC219" i="32"/>
  <c r="BB219" i="32"/>
  <c r="BA219" i="32"/>
  <c r="AZ219" i="32"/>
  <c r="AY219" i="32"/>
  <c r="AX219" i="32"/>
  <c r="AW219" i="32"/>
  <c r="AV219" i="32"/>
  <c r="AU219" i="32"/>
  <c r="AT219" i="32"/>
  <c r="AS219" i="32"/>
  <c r="AR219" i="32"/>
  <c r="AQ219" i="32"/>
  <c r="AP219" i="32"/>
  <c r="AO219" i="32"/>
  <c r="AN219" i="32"/>
  <c r="AM219" i="32"/>
  <c r="AL219" i="32"/>
  <c r="AK219" i="32"/>
  <c r="AJ219" i="32"/>
  <c r="AI219" i="32"/>
  <c r="AH219" i="32"/>
  <c r="AG219" i="32"/>
  <c r="AF219" i="32"/>
  <c r="AE219" i="32"/>
  <c r="AD219" i="32"/>
  <c r="AC219" i="32"/>
  <c r="AB219" i="32"/>
  <c r="AA219" i="32"/>
  <c r="Z219" i="32"/>
  <c r="Y219" i="32"/>
  <c r="X219" i="32"/>
  <c r="W219" i="32"/>
  <c r="V219" i="32"/>
  <c r="U219" i="32"/>
  <c r="T219" i="32"/>
  <c r="S219" i="32"/>
  <c r="R219" i="32"/>
  <c r="Q219" i="32"/>
  <c r="P219" i="32"/>
  <c r="O219" i="32"/>
  <c r="N219" i="32"/>
  <c r="M219" i="32"/>
  <c r="L219" i="32"/>
  <c r="K219" i="32"/>
  <c r="J219" i="32"/>
  <c r="I219" i="32"/>
  <c r="H219" i="32"/>
  <c r="G219" i="32"/>
  <c r="CR218" i="32"/>
  <c r="CQ218" i="32"/>
  <c r="CP218" i="32"/>
  <c r="CO218" i="32"/>
  <c r="CN218" i="32"/>
  <c r="CM218" i="32"/>
  <c r="CL218" i="32"/>
  <c r="CK218" i="32"/>
  <c r="CJ218" i="32"/>
  <c r="CI218" i="32"/>
  <c r="CH218" i="32"/>
  <c r="CG218" i="32"/>
  <c r="CF218" i="32"/>
  <c r="CE218" i="32"/>
  <c r="CD218" i="32"/>
  <c r="CC218" i="32"/>
  <c r="CB218" i="32"/>
  <c r="CA218" i="32"/>
  <c r="BZ218" i="32"/>
  <c r="BY218" i="32"/>
  <c r="BX218" i="32"/>
  <c r="BW218" i="32"/>
  <c r="BV218" i="32"/>
  <c r="BU218" i="32"/>
  <c r="BT218" i="32"/>
  <c r="BS218" i="32"/>
  <c r="BR218" i="32"/>
  <c r="BQ218" i="32"/>
  <c r="BP218" i="32"/>
  <c r="BO218" i="32"/>
  <c r="BN218" i="32"/>
  <c r="BM218" i="32"/>
  <c r="BL218" i="32"/>
  <c r="BK218" i="32"/>
  <c r="BJ218" i="32"/>
  <c r="BI218" i="32"/>
  <c r="BH218" i="32"/>
  <c r="BG218" i="32"/>
  <c r="BF218" i="32"/>
  <c r="BE218" i="32"/>
  <c r="BD218" i="32"/>
  <c r="BC218" i="32"/>
  <c r="BB218" i="32"/>
  <c r="BA218" i="32"/>
  <c r="AZ218" i="32"/>
  <c r="AY218" i="32"/>
  <c r="AX218" i="32"/>
  <c r="AW218" i="32"/>
  <c r="AV218" i="32"/>
  <c r="AU218" i="32"/>
  <c r="AT218" i="32"/>
  <c r="AS218" i="32"/>
  <c r="AR218" i="32"/>
  <c r="AQ218" i="32"/>
  <c r="AP218" i="32"/>
  <c r="AO218" i="32"/>
  <c r="AN218" i="32"/>
  <c r="AM218" i="32"/>
  <c r="AL218" i="32"/>
  <c r="AK218" i="32"/>
  <c r="AJ218" i="32"/>
  <c r="AI218" i="32"/>
  <c r="AH218" i="32"/>
  <c r="AG218" i="32"/>
  <c r="AF218" i="32"/>
  <c r="AE218" i="32"/>
  <c r="AD218" i="32"/>
  <c r="AC218" i="32"/>
  <c r="AB218" i="32"/>
  <c r="AA218" i="32"/>
  <c r="Z218" i="32"/>
  <c r="Y218" i="32"/>
  <c r="X218" i="32"/>
  <c r="W218" i="32"/>
  <c r="V218" i="32"/>
  <c r="U218" i="32"/>
  <c r="T218" i="32"/>
  <c r="S218" i="32"/>
  <c r="R218" i="32"/>
  <c r="Q218" i="32"/>
  <c r="P218" i="32"/>
  <c r="O218" i="32"/>
  <c r="N218" i="32"/>
  <c r="M218" i="32"/>
  <c r="L218" i="32"/>
  <c r="K218" i="32"/>
  <c r="J218" i="32"/>
  <c r="I218" i="32"/>
  <c r="H218" i="32"/>
  <c r="G218" i="32"/>
  <c r="CR217" i="32"/>
  <c r="CQ217" i="32"/>
  <c r="CP217" i="32"/>
  <c r="CO217" i="32"/>
  <c r="CN217" i="32"/>
  <c r="CM217" i="32"/>
  <c r="CL217" i="32"/>
  <c r="CK217" i="32"/>
  <c r="CJ217" i="32"/>
  <c r="CI217" i="32"/>
  <c r="CH217" i="32"/>
  <c r="CG217" i="32"/>
  <c r="CF217" i="32"/>
  <c r="CE217" i="32"/>
  <c r="CD217" i="32"/>
  <c r="CC217" i="32"/>
  <c r="CB217" i="32"/>
  <c r="CA217" i="32"/>
  <c r="BZ217" i="32"/>
  <c r="BY217" i="32"/>
  <c r="BX217" i="32"/>
  <c r="BW217" i="32"/>
  <c r="BV217" i="32"/>
  <c r="BU217" i="32"/>
  <c r="BT217" i="32"/>
  <c r="BS217" i="32"/>
  <c r="BR217" i="32"/>
  <c r="BQ217" i="32"/>
  <c r="BP217" i="32"/>
  <c r="BO217" i="32"/>
  <c r="BN217" i="32"/>
  <c r="BM217" i="32"/>
  <c r="BL217" i="32"/>
  <c r="BK217" i="32"/>
  <c r="BJ217" i="32"/>
  <c r="BI217" i="32"/>
  <c r="BH217" i="32"/>
  <c r="BG217" i="32"/>
  <c r="BF217" i="32"/>
  <c r="BE217" i="32"/>
  <c r="BD217" i="32"/>
  <c r="BC217" i="32"/>
  <c r="BB217" i="32"/>
  <c r="BA217" i="32"/>
  <c r="AZ217" i="32"/>
  <c r="AY217" i="32"/>
  <c r="AX217" i="32"/>
  <c r="AW217" i="32"/>
  <c r="AV217" i="32"/>
  <c r="AU217" i="32"/>
  <c r="AT217" i="32"/>
  <c r="AS217" i="32"/>
  <c r="AR217" i="32"/>
  <c r="AQ217" i="32"/>
  <c r="AP217" i="32"/>
  <c r="AO217" i="32"/>
  <c r="AN217" i="32"/>
  <c r="AM217" i="32"/>
  <c r="AL217" i="32"/>
  <c r="AK217" i="32"/>
  <c r="AJ217" i="32"/>
  <c r="AI217" i="32"/>
  <c r="AH217" i="32"/>
  <c r="AG217" i="32"/>
  <c r="AF217" i="32"/>
  <c r="AE217" i="32"/>
  <c r="AD217" i="32"/>
  <c r="AC217" i="32"/>
  <c r="AB217" i="32"/>
  <c r="AA217" i="32"/>
  <c r="Z217" i="32"/>
  <c r="Y217" i="32"/>
  <c r="X217" i="32"/>
  <c r="W217" i="32"/>
  <c r="V217" i="32"/>
  <c r="U217" i="32"/>
  <c r="T217" i="32"/>
  <c r="S217" i="32"/>
  <c r="R217" i="32"/>
  <c r="Q217" i="32"/>
  <c r="P217" i="32"/>
  <c r="O217" i="32"/>
  <c r="N217" i="32"/>
  <c r="M217" i="32"/>
  <c r="L217" i="32"/>
  <c r="K217" i="32"/>
  <c r="J217" i="32"/>
  <c r="I217" i="32"/>
  <c r="H217" i="32"/>
  <c r="G217" i="32"/>
  <c r="CR216" i="32"/>
  <c r="CQ216" i="32"/>
  <c r="CP216" i="32"/>
  <c r="CO216" i="32"/>
  <c r="CN216" i="32"/>
  <c r="CM216" i="32"/>
  <c r="CL216" i="32"/>
  <c r="CK216" i="32"/>
  <c r="CJ216" i="32"/>
  <c r="CI216" i="32"/>
  <c r="CH216" i="32"/>
  <c r="CG216" i="32"/>
  <c r="CF216" i="32"/>
  <c r="CE216" i="32"/>
  <c r="CD216" i="32"/>
  <c r="CC216" i="32"/>
  <c r="CB216" i="32"/>
  <c r="CA216" i="32"/>
  <c r="BZ216" i="32"/>
  <c r="BY216" i="32"/>
  <c r="BX216" i="32"/>
  <c r="BW216" i="32"/>
  <c r="BV216" i="32"/>
  <c r="BU216" i="32"/>
  <c r="BT216" i="32"/>
  <c r="BS216" i="32"/>
  <c r="BR216" i="32"/>
  <c r="BQ216" i="32"/>
  <c r="BP216" i="32"/>
  <c r="BO216" i="32"/>
  <c r="BN216" i="32"/>
  <c r="BM216" i="32"/>
  <c r="BL216" i="32"/>
  <c r="BK216" i="32"/>
  <c r="BJ216" i="32"/>
  <c r="BI216" i="32"/>
  <c r="BH216" i="32"/>
  <c r="BG216" i="32"/>
  <c r="BF216" i="32"/>
  <c r="BE216" i="32"/>
  <c r="BD216" i="32"/>
  <c r="BC216" i="32"/>
  <c r="BB216" i="32"/>
  <c r="BA216" i="32"/>
  <c r="AZ216" i="32"/>
  <c r="AY216" i="32"/>
  <c r="AX216" i="32"/>
  <c r="AW216" i="32"/>
  <c r="AV216" i="32"/>
  <c r="AU216" i="32"/>
  <c r="AT216" i="32"/>
  <c r="AS216" i="32"/>
  <c r="AR216" i="32"/>
  <c r="AQ216" i="32"/>
  <c r="AP216" i="32"/>
  <c r="AO216" i="32"/>
  <c r="AN216" i="32"/>
  <c r="AM216" i="32"/>
  <c r="AL216" i="32"/>
  <c r="AK216" i="32"/>
  <c r="AJ216" i="32"/>
  <c r="AI216" i="32"/>
  <c r="AH216" i="32"/>
  <c r="AG216" i="32"/>
  <c r="AF216" i="32"/>
  <c r="AE216" i="32"/>
  <c r="AD216" i="32"/>
  <c r="AC216" i="32"/>
  <c r="AB216" i="32"/>
  <c r="AA216" i="32"/>
  <c r="Z216" i="32"/>
  <c r="Y216" i="32"/>
  <c r="X216" i="32"/>
  <c r="W216" i="32"/>
  <c r="V216" i="32"/>
  <c r="U216" i="32"/>
  <c r="T216" i="32"/>
  <c r="S216" i="32"/>
  <c r="R216" i="32"/>
  <c r="Q216" i="32"/>
  <c r="P216" i="32"/>
  <c r="O216" i="32"/>
  <c r="N216" i="32"/>
  <c r="M216" i="32"/>
  <c r="L216" i="32"/>
  <c r="K216" i="32"/>
  <c r="J216" i="32"/>
  <c r="I216" i="32"/>
  <c r="H216" i="32"/>
  <c r="G216" i="32"/>
  <c r="CR215" i="32"/>
  <c r="CQ215" i="32"/>
  <c r="CP215" i="32"/>
  <c r="CO215" i="32"/>
  <c r="CN215" i="32"/>
  <c r="CM215" i="32"/>
  <c r="CL215" i="32"/>
  <c r="CK215" i="32"/>
  <c r="CJ215" i="32"/>
  <c r="CI215" i="32"/>
  <c r="CH215" i="32"/>
  <c r="CG215" i="32"/>
  <c r="CF215" i="32"/>
  <c r="CE215" i="32"/>
  <c r="CD215" i="32"/>
  <c r="CC215" i="32"/>
  <c r="CB215" i="32"/>
  <c r="CA215" i="32"/>
  <c r="BZ215" i="32"/>
  <c r="BY215" i="32"/>
  <c r="BX215" i="32"/>
  <c r="BW215" i="32"/>
  <c r="BV215" i="32"/>
  <c r="BU215" i="32"/>
  <c r="BT215" i="32"/>
  <c r="BS215" i="32"/>
  <c r="BR215" i="32"/>
  <c r="BQ215" i="32"/>
  <c r="BP215" i="32"/>
  <c r="BO215" i="32"/>
  <c r="BN215" i="32"/>
  <c r="BM215" i="32"/>
  <c r="BL215" i="32"/>
  <c r="BK215" i="32"/>
  <c r="BJ215" i="32"/>
  <c r="BI215" i="32"/>
  <c r="BH215" i="32"/>
  <c r="BG215" i="32"/>
  <c r="BF215" i="32"/>
  <c r="BE215" i="32"/>
  <c r="BD215" i="32"/>
  <c r="BC215" i="32"/>
  <c r="BB215" i="32"/>
  <c r="BA215" i="32"/>
  <c r="AZ215" i="32"/>
  <c r="AY215" i="32"/>
  <c r="AX215" i="32"/>
  <c r="AW215" i="32"/>
  <c r="AV215" i="32"/>
  <c r="AU215" i="32"/>
  <c r="AT215" i="32"/>
  <c r="AS215" i="32"/>
  <c r="AR215" i="32"/>
  <c r="AQ215" i="32"/>
  <c r="AP215" i="32"/>
  <c r="AO215" i="32"/>
  <c r="AN215" i="32"/>
  <c r="AM215" i="32"/>
  <c r="AL215" i="32"/>
  <c r="AK215" i="32"/>
  <c r="AJ215" i="32"/>
  <c r="AI215" i="32"/>
  <c r="AH215" i="32"/>
  <c r="AG215" i="32"/>
  <c r="AF215" i="32"/>
  <c r="AE215" i="32"/>
  <c r="AD215" i="32"/>
  <c r="AC215" i="32"/>
  <c r="AB215" i="32"/>
  <c r="AA215" i="32"/>
  <c r="Z215" i="32"/>
  <c r="Y215" i="32"/>
  <c r="X215" i="32"/>
  <c r="W215" i="32"/>
  <c r="V215" i="32"/>
  <c r="U215" i="32"/>
  <c r="T215" i="32"/>
  <c r="S215" i="32"/>
  <c r="R215" i="32"/>
  <c r="Q215" i="32"/>
  <c r="P215" i="32"/>
  <c r="O215" i="32"/>
  <c r="N215" i="32"/>
  <c r="M215" i="32"/>
  <c r="L215" i="32"/>
  <c r="K215" i="32"/>
  <c r="J215" i="32"/>
  <c r="I215" i="32"/>
  <c r="H215" i="32"/>
  <c r="G215" i="32"/>
  <c r="CR214" i="32"/>
  <c r="CQ214" i="32"/>
  <c r="CP214" i="32"/>
  <c r="CO214" i="32"/>
  <c r="CN214" i="32"/>
  <c r="CM214" i="32"/>
  <c r="CL214" i="32"/>
  <c r="CK214" i="32"/>
  <c r="CJ214" i="32"/>
  <c r="CI214" i="32"/>
  <c r="CH214" i="32"/>
  <c r="CG214" i="32"/>
  <c r="CF214" i="32"/>
  <c r="CE214" i="32"/>
  <c r="CD214" i="32"/>
  <c r="CC214" i="32"/>
  <c r="CB214" i="32"/>
  <c r="CA214" i="32"/>
  <c r="BZ214" i="32"/>
  <c r="BY214" i="32"/>
  <c r="BX214" i="32"/>
  <c r="BW214" i="32"/>
  <c r="BV214" i="32"/>
  <c r="BU214" i="32"/>
  <c r="BT214" i="32"/>
  <c r="BS214" i="32"/>
  <c r="BR214" i="32"/>
  <c r="BQ214" i="32"/>
  <c r="BP214" i="32"/>
  <c r="BO214" i="32"/>
  <c r="BN214" i="32"/>
  <c r="BM214" i="32"/>
  <c r="BL214" i="32"/>
  <c r="BK214" i="32"/>
  <c r="BJ214" i="32"/>
  <c r="BI214" i="32"/>
  <c r="BH214" i="32"/>
  <c r="BG214" i="32"/>
  <c r="BF214" i="32"/>
  <c r="BE214" i="32"/>
  <c r="BD214" i="32"/>
  <c r="BC214" i="32"/>
  <c r="BB214" i="32"/>
  <c r="BA214" i="32"/>
  <c r="AZ214" i="32"/>
  <c r="AY214" i="32"/>
  <c r="AX214" i="32"/>
  <c r="AW214" i="32"/>
  <c r="AV214" i="32"/>
  <c r="AU214" i="32"/>
  <c r="AT214" i="32"/>
  <c r="AS214" i="32"/>
  <c r="AR214" i="32"/>
  <c r="AQ214" i="32"/>
  <c r="AP214" i="32"/>
  <c r="AO214" i="32"/>
  <c r="AN214" i="32"/>
  <c r="AM214" i="32"/>
  <c r="AL214" i="32"/>
  <c r="AK214" i="32"/>
  <c r="AJ214" i="32"/>
  <c r="AI214" i="32"/>
  <c r="AH214" i="32"/>
  <c r="AG214" i="32"/>
  <c r="AF214" i="32"/>
  <c r="AE214" i="32"/>
  <c r="AD214" i="32"/>
  <c r="AC214" i="32"/>
  <c r="AB214" i="32"/>
  <c r="AA214" i="32"/>
  <c r="Z214" i="32"/>
  <c r="Y214" i="32"/>
  <c r="X214" i="32"/>
  <c r="W214" i="32"/>
  <c r="V214" i="32"/>
  <c r="U214" i="32"/>
  <c r="T214" i="32"/>
  <c r="S214" i="32"/>
  <c r="R214" i="32"/>
  <c r="Q214" i="32"/>
  <c r="P214" i="32"/>
  <c r="O214" i="32"/>
  <c r="N214" i="32"/>
  <c r="M214" i="32"/>
  <c r="L214" i="32"/>
  <c r="K214" i="32"/>
  <c r="J214" i="32"/>
  <c r="I214" i="32"/>
  <c r="H214" i="32"/>
  <c r="G214" i="32"/>
  <c r="CR213" i="32"/>
  <c r="CQ213" i="32"/>
  <c r="CP213" i="32"/>
  <c r="CO213" i="32"/>
  <c r="CN213" i="32"/>
  <c r="CM213" i="32"/>
  <c r="CL213" i="32"/>
  <c r="CK213" i="32"/>
  <c r="CJ213" i="32"/>
  <c r="CI213" i="32"/>
  <c r="CH213" i="32"/>
  <c r="CG213" i="32"/>
  <c r="CF213" i="32"/>
  <c r="CE213" i="32"/>
  <c r="CD213" i="32"/>
  <c r="CC213" i="32"/>
  <c r="CB213" i="32"/>
  <c r="CA213" i="32"/>
  <c r="BZ213" i="32"/>
  <c r="BY213" i="32"/>
  <c r="BX213" i="32"/>
  <c r="BW213" i="32"/>
  <c r="BV213" i="32"/>
  <c r="BU213" i="32"/>
  <c r="BT213" i="32"/>
  <c r="BS213" i="32"/>
  <c r="BR213" i="32"/>
  <c r="BQ213" i="32"/>
  <c r="BP213" i="32"/>
  <c r="BO213" i="32"/>
  <c r="BN213" i="32"/>
  <c r="BM213" i="32"/>
  <c r="BL213" i="32"/>
  <c r="BK213" i="32"/>
  <c r="BJ213" i="32"/>
  <c r="BI213" i="32"/>
  <c r="BH213" i="32"/>
  <c r="BG213" i="32"/>
  <c r="BF213" i="32"/>
  <c r="BE213" i="32"/>
  <c r="BD213" i="32"/>
  <c r="BC213" i="32"/>
  <c r="BB213" i="32"/>
  <c r="BA213" i="32"/>
  <c r="AZ213" i="32"/>
  <c r="AY213" i="32"/>
  <c r="AX213" i="32"/>
  <c r="AW213" i="32"/>
  <c r="AV213" i="32"/>
  <c r="AU213" i="32"/>
  <c r="AT213" i="32"/>
  <c r="AS213" i="32"/>
  <c r="AR213" i="32"/>
  <c r="AQ213" i="32"/>
  <c r="AP213" i="32"/>
  <c r="AO213" i="32"/>
  <c r="AN213" i="32"/>
  <c r="AM213" i="32"/>
  <c r="AL213" i="32"/>
  <c r="AK213" i="32"/>
  <c r="AJ213" i="32"/>
  <c r="AI213" i="32"/>
  <c r="AH213" i="32"/>
  <c r="AG213" i="32"/>
  <c r="AF213" i="32"/>
  <c r="AE213" i="32"/>
  <c r="AD213" i="32"/>
  <c r="AC213" i="32"/>
  <c r="AB213" i="32"/>
  <c r="AA213" i="32"/>
  <c r="Z213" i="32"/>
  <c r="Y213" i="32"/>
  <c r="X213" i="32"/>
  <c r="W213" i="32"/>
  <c r="V213" i="32"/>
  <c r="U213" i="32"/>
  <c r="T213" i="32"/>
  <c r="S213" i="32"/>
  <c r="R213" i="32"/>
  <c r="Q213" i="32"/>
  <c r="P213" i="32"/>
  <c r="O213" i="32"/>
  <c r="N213" i="32"/>
  <c r="M213" i="32"/>
  <c r="L213" i="32"/>
  <c r="K213" i="32"/>
  <c r="J213" i="32"/>
  <c r="I213" i="32"/>
  <c r="H213" i="32"/>
  <c r="G213" i="32"/>
  <c r="CR212" i="32"/>
  <c r="CQ212" i="32"/>
  <c r="CP212" i="32"/>
  <c r="CO212" i="32"/>
  <c r="CN212" i="32"/>
  <c r="CM212" i="32"/>
  <c r="CL212" i="32"/>
  <c r="CK212" i="32"/>
  <c r="CJ212" i="32"/>
  <c r="CI212" i="32"/>
  <c r="CH212" i="32"/>
  <c r="CG212" i="32"/>
  <c r="CF212" i="32"/>
  <c r="CE212" i="32"/>
  <c r="CD212" i="32"/>
  <c r="CC212" i="32"/>
  <c r="CB212" i="32"/>
  <c r="CA212" i="32"/>
  <c r="BZ212" i="32"/>
  <c r="BY212" i="32"/>
  <c r="BX212" i="32"/>
  <c r="BW212" i="32"/>
  <c r="BV212" i="32"/>
  <c r="BU212" i="32"/>
  <c r="BT212" i="32"/>
  <c r="BS212" i="32"/>
  <c r="BR212" i="32"/>
  <c r="BQ212" i="32"/>
  <c r="BP212" i="32"/>
  <c r="BO212" i="32"/>
  <c r="BN212" i="32"/>
  <c r="BM212" i="32"/>
  <c r="BL212" i="32"/>
  <c r="BK212" i="32"/>
  <c r="BJ212" i="32"/>
  <c r="BI212" i="32"/>
  <c r="BH212" i="32"/>
  <c r="BG212" i="32"/>
  <c r="BF212" i="32"/>
  <c r="BE212" i="32"/>
  <c r="BD212" i="32"/>
  <c r="BC212" i="32"/>
  <c r="BB212" i="32"/>
  <c r="BA212" i="32"/>
  <c r="AZ212" i="32"/>
  <c r="AY212" i="32"/>
  <c r="AX212" i="32"/>
  <c r="AW212" i="32"/>
  <c r="AV212" i="32"/>
  <c r="AU212" i="32"/>
  <c r="AT212" i="32"/>
  <c r="AS212" i="32"/>
  <c r="AR212" i="32"/>
  <c r="AQ212" i="32"/>
  <c r="AP212" i="32"/>
  <c r="AO212" i="32"/>
  <c r="AN212" i="32"/>
  <c r="AM212" i="32"/>
  <c r="AL212" i="32"/>
  <c r="AK212" i="32"/>
  <c r="AJ212" i="32"/>
  <c r="AI212" i="32"/>
  <c r="AH212" i="32"/>
  <c r="AG212" i="32"/>
  <c r="AF212" i="32"/>
  <c r="AE212" i="32"/>
  <c r="AD212" i="32"/>
  <c r="AC212" i="32"/>
  <c r="AB212" i="32"/>
  <c r="AA212" i="32"/>
  <c r="Z212" i="32"/>
  <c r="Y212" i="32"/>
  <c r="X212" i="32"/>
  <c r="W212" i="32"/>
  <c r="V212" i="32"/>
  <c r="U212" i="32"/>
  <c r="T212" i="32"/>
  <c r="S212" i="32"/>
  <c r="R212" i="32"/>
  <c r="Q212" i="32"/>
  <c r="P212" i="32"/>
  <c r="O212" i="32"/>
  <c r="N212" i="32"/>
  <c r="M212" i="32"/>
  <c r="L212" i="32"/>
  <c r="K212" i="32"/>
  <c r="J212" i="32"/>
  <c r="I212" i="32"/>
  <c r="H212" i="32"/>
  <c r="G212" i="32"/>
  <c r="CR211" i="32"/>
  <c r="CQ211" i="32"/>
  <c r="CP211" i="32"/>
  <c r="CO211" i="32"/>
  <c r="CN211" i="32"/>
  <c r="CM211" i="32"/>
  <c r="CL211" i="32"/>
  <c r="CK211" i="32"/>
  <c r="CJ211" i="32"/>
  <c r="CI211" i="32"/>
  <c r="CH211" i="32"/>
  <c r="CG211" i="32"/>
  <c r="CF211" i="32"/>
  <c r="CE211" i="32"/>
  <c r="CD211" i="32"/>
  <c r="CC211" i="32"/>
  <c r="CB211" i="32"/>
  <c r="CA211" i="32"/>
  <c r="BZ211" i="32"/>
  <c r="BY211" i="32"/>
  <c r="BX211" i="32"/>
  <c r="BW211" i="32"/>
  <c r="BV211" i="32"/>
  <c r="BU211" i="32"/>
  <c r="BT211" i="32"/>
  <c r="BS211" i="32"/>
  <c r="BR211" i="32"/>
  <c r="BQ211" i="32"/>
  <c r="BP211" i="32"/>
  <c r="BO211" i="32"/>
  <c r="BN211" i="32"/>
  <c r="BM211" i="32"/>
  <c r="BL211" i="32"/>
  <c r="BK211" i="32"/>
  <c r="BJ211" i="32"/>
  <c r="BI211" i="32"/>
  <c r="BH211" i="32"/>
  <c r="BG211" i="32"/>
  <c r="BF211" i="32"/>
  <c r="BE211" i="32"/>
  <c r="BD211" i="32"/>
  <c r="BC211" i="32"/>
  <c r="BB211" i="32"/>
  <c r="BA211" i="32"/>
  <c r="AZ211" i="32"/>
  <c r="AY211" i="32"/>
  <c r="AX211" i="32"/>
  <c r="AW211" i="32"/>
  <c r="AV211" i="32"/>
  <c r="AU211" i="32"/>
  <c r="AT211" i="32"/>
  <c r="AS211" i="32"/>
  <c r="AR211" i="32"/>
  <c r="AQ211" i="32"/>
  <c r="AP211" i="32"/>
  <c r="AO211" i="32"/>
  <c r="AN211" i="32"/>
  <c r="AM211" i="32"/>
  <c r="AL211" i="32"/>
  <c r="AK211" i="32"/>
  <c r="AJ211" i="32"/>
  <c r="AI211" i="32"/>
  <c r="AH211" i="32"/>
  <c r="AG211" i="32"/>
  <c r="AF211" i="32"/>
  <c r="AE211" i="32"/>
  <c r="AD211" i="32"/>
  <c r="AC211" i="32"/>
  <c r="AB211" i="32"/>
  <c r="AA211" i="32"/>
  <c r="Z211" i="32"/>
  <c r="Y211" i="32"/>
  <c r="X211" i="32"/>
  <c r="W211" i="32"/>
  <c r="V211" i="32"/>
  <c r="U211" i="32"/>
  <c r="T211" i="32"/>
  <c r="S211" i="32"/>
  <c r="R211" i="32"/>
  <c r="Q211" i="32"/>
  <c r="P211" i="32"/>
  <c r="O211" i="32"/>
  <c r="N211" i="32"/>
  <c r="M211" i="32"/>
  <c r="L211" i="32"/>
  <c r="K211" i="32"/>
  <c r="J211" i="32"/>
  <c r="I211" i="32"/>
  <c r="H211" i="32"/>
  <c r="G211" i="32"/>
  <c r="CR210" i="32"/>
  <c r="CQ210" i="32"/>
  <c r="CP210" i="32"/>
  <c r="CO210" i="32"/>
  <c r="CN210" i="32"/>
  <c r="CM210" i="32"/>
  <c r="CL210" i="32"/>
  <c r="CK210" i="32"/>
  <c r="CJ210" i="32"/>
  <c r="CI210" i="32"/>
  <c r="CH210" i="32"/>
  <c r="CG210" i="32"/>
  <c r="CF210" i="32"/>
  <c r="CE210" i="32"/>
  <c r="CD210" i="32"/>
  <c r="CC210" i="32"/>
  <c r="CB210" i="32"/>
  <c r="CA210" i="32"/>
  <c r="BZ210" i="32"/>
  <c r="BY210" i="32"/>
  <c r="BX210" i="32"/>
  <c r="BW210" i="32"/>
  <c r="BV210" i="32"/>
  <c r="BU210" i="32"/>
  <c r="BT210" i="32"/>
  <c r="BS210" i="32"/>
  <c r="BR210" i="32"/>
  <c r="BQ210" i="32"/>
  <c r="BP210" i="32"/>
  <c r="BO210" i="32"/>
  <c r="BN210" i="32"/>
  <c r="BM210" i="32"/>
  <c r="BL210" i="32"/>
  <c r="BK210" i="32"/>
  <c r="BJ210" i="32"/>
  <c r="BI210" i="32"/>
  <c r="BH210" i="32"/>
  <c r="BG210" i="32"/>
  <c r="BF210" i="32"/>
  <c r="BE210" i="32"/>
  <c r="BD210" i="32"/>
  <c r="BC210" i="32"/>
  <c r="BB210" i="32"/>
  <c r="BA210" i="32"/>
  <c r="AZ210" i="32"/>
  <c r="AY210" i="32"/>
  <c r="AX210" i="32"/>
  <c r="AW210" i="32"/>
  <c r="AV210" i="32"/>
  <c r="AU210" i="32"/>
  <c r="AT210" i="32"/>
  <c r="AS210" i="32"/>
  <c r="AR210" i="32"/>
  <c r="AQ210" i="32"/>
  <c r="AP210" i="32"/>
  <c r="AO210" i="32"/>
  <c r="AN210" i="32"/>
  <c r="AM210" i="32"/>
  <c r="AL210" i="32"/>
  <c r="AK210" i="32"/>
  <c r="AJ210" i="32"/>
  <c r="AI210" i="32"/>
  <c r="AH210" i="32"/>
  <c r="AG210" i="32"/>
  <c r="AF210" i="32"/>
  <c r="AE210" i="32"/>
  <c r="AD210" i="32"/>
  <c r="AC210" i="32"/>
  <c r="AB210" i="32"/>
  <c r="AA210" i="32"/>
  <c r="Z210" i="32"/>
  <c r="Y210" i="32"/>
  <c r="X210" i="32"/>
  <c r="W210" i="32"/>
  <c r="V210" i="32"/>
  <c r="U210" i="32"/>
  <c r="T210" i="32"/>
  <c r="S210" i="32"/>
  <c r="R210" i="32"/>
  <c r="Q210" i="32"/>
  <c r="P210" i="32"/>
  <c r="O210" i="32"/>
  <c r="N210" i="32"/>
  <c r="M210" i="32"/>
  <c r="L210" i="32"/>
  <c r="K210" i="32"/>
  <c r="J210" i="32"/>
  <c r="I210" i="32"/>
  <c r="H210" i="32"/>
  <c r="G210" i="32"/>
  <c r="CR209" i="32"/>
  <c r="CQ209" i="32"/>
  <c r="CP209" i="32"/>
  <c r="CO209" i="32"/>
  <c r="CN209" i="32"/>
  <c r="CM209" i="32"/>
  <c r="CL209" i="32"/>
  <c r="CK209" i="32"/>
  <c r="CJ209" i="32"/>
  <c r="CI209" i="32"/>
  <c r="CH209" i="32"/>
  <c r="CG209" i="32"/>
  <c r="CF209" i="32"/>
  <c r="CE209" i="32"/>
  <c r="CD209" i="32"/>
  <c r="CC209" i="32"/>
  <c r="CB209" i="32"/>
  <c r="CA209" i="32"/>
  <c r="BZ209" i="32"/>
  <c r="BY209" i="32"/>
  <c r="BX209" i="32"/>
  <c r="BW209" i="32"/>
  <c r="BV209" i="32"/>
  <c r="BU209" i="32"/>
  <c r="BT209" i="32"/>
  <c r="BS209" i="32"/>
  <c r="BR209" i="32"/>
  <c r="BQ209" i="32"/>
  <c r="BP209" i="32"/>
  <c r="BO209" i="32"/>
  <c r="BN209" i="32"/>
  <c r="BM209" i="32"/>
  <c r="BL209" i="32"/>
  <c r="BK209" i="32"/>
  <c r="BJ209" i="32"/>
  <c r="BI209" i="32"/>
  <c r="BH209" i="32"/>
  <c r="BG209" i="32"/>
  <c r="BF209" i="32"/>
  <c r="BE209" i="32"/>
  <c r="BD209" i="32"/>
  <c r="BC209" i="32"/>
  <c r="BB209" i="32"/>
  <c r="BA209" i="32"/>
  <c r="AZ209" i="32"/>
  <c r="AY209" i="32"/>
  <c r="AX209" i="32"/>
  <c r="AW209" i="32"/>
  <c r="AV209" i="32"/>
  <c r="AU209" i="32"/>
  <c r="AT209" i="32"/>
  <c r="AS209" i="32"/>
  <c r="AR209" i="32"/>
  <c r="AQ209" i="32"/>
  <c r="AP209" i="32"/>
  <c r="AO209" i="32"/>
  <c r="AN209" i="32"/>
  <c r="AM209" i="32"/>
  <c r="AL209" i="32"/>
  <c r="AK209" i="32"/>
  <c r="AJ209" i="32"/>
  <c r="AI209" i="32"/>
  <c r="AH209" i="32"/>
  <c r="AG209" i="32"/>
  <c r="AF209" i="32"/>
  <c r="AE209" i="32"/>
  <c r="AD209" i="32"/>
  <c r="AC209" i="32"/>
  <c r="AB209" i="32"/>
  <c r="AA209" i="32"/>
  <c r="Z209" i="32"/>
  <c r="Y209" i="32"/>
  <c r="X209" i="32"/>
  <c r="W209" i="32"/>
  <c r="V209" i="32"/>
  <c r="U209" i="32"/>
  <c r="T209" i="32"/>
  <c r="S209" i="32"/>
  <c r="R209" i="32"/>
  <c r="Q209" i="32"/>
  <c r="P209" i="32"/>
  <c r="O209" i="32"/>
  <c r="N209" i="32"/>
  <c r="M209" i="32"/>
  <c r="L209" i="32"/>
  <c r="K209" i="32"/>
  <c r="J209" i="32"/>
  <c r="I209" i="32"/>
  <c r="H209" i="32"/>
  <c r="G209" i="32"/>
  <c r="CR208" i="32"/>
  <c r="CQ208" i="32"/>
  <c r="CP208" i="32"/>
  <c r="CO208" i="32"/>
  <c r="CN208" i="32"/>
  <c r="CM208" i="32"/>
  <c r="CL208" i="32"/>
  <c r="CK208" i="32"/>
  <c r="CJ208" i="32"/>
  <c r="CI208" i="32"/>
  <c r="CH208" i="32"/>
  <c r="CG208" i="32"/>
  <c r="CF208" i="32"/>
  <c r="CE208" i="32"/>
  <c r="CD208" i="32"/>
  <c r="CC208" i="32"/>
  <c r="CB208" i="32"/>
  <c r="CA208" i="32"/>
  <c r="BZ208" i="32"/>
  <c r="BY208" i="32"/>
  <c r="BX208" i="32"/>
  <c r="BW208" i="32"/>
  <c r="BV208" i="32"/>
  <c r="BU208" i="32"/>
  <c r="BT208" i="32"/>
  <c r="BS208" i="32"/>
  <c r="BR208" i="32"/>
  <c r="BQ208" i="32"/>
  <c r="BP208" i="32"/>
  <c r="BO208" i="32"/>
  <c r="BN208" i="32"/>
  <c r="BM208" i="32"/>
  <c r="BL208" i="32"/>
  <c r="BK208" i="32"/>
  <c r="BJ208" i="32"/>
  <c r="BI208" i="32"/>
  <c r="BH208" i="32"/>
  <c r="BG208" i="32"/>
  <c r="BF208" i="32"/>
  <c r="BE208" i="32"/>
  <c r="BD208" i="32"/>
  <c r="BC208" i="32"/>
  <c r="BB208" i="32"/>
  <c r="BA208" i="32"/>
  <c r="AZ208" i="32"/>
  <c r="AY208" i="32"/>
  <c r="AX208" i="32"/>
  <c r="AW208" i="32"/>
  <c r="AV208" i="32"/>
  <c r="AU208" i="32"/>
  <c r="AT208" i="32"/>
  <c r="AS208" i="32"/>
  <c r="AR208" i="32"/>
  <c r="AQ208" i="32"/>
  <c r="AP208" i="32"/>
  <c r="AO208" i="32"/>
  <c r="AN208" i="32"/>
  <c r="AM208" i="32"/>
  <c r="AL208" i="32"/>
  <c r="AK208" i="32"/>
  <c r="AJ208" i="32"/>
  <c r="AI208" i="32"/>
  <c r="AH208" i="32"/>
  <c r="AG208" i="32"/>
  <c r="AF208" i="32"/>
  <c r="AE208" i="32"/>
  <c r="AD208" i="32"/>
  <c r="AC208" i="32"/>
  <c r="AB208" i="32"/>
  <c r="AA208" i="32"/>
  <c r="Z208" i="32"/>
  <c r="Y208" i="32"/>
  <c r="X208" i="32"/>
  <c r="W208" i="32"/>
  <c r="V208" i="32"/>
  <c r="U208" i="32"/>
  <c r="T208" i="32"/>
  <c r="S208" i="32"/>
  <c r="R208" i="32"/>
  <c r="Q208" i="32"/>
  <c r="P208" i="32"/>
  <c r="O208" i="32"/>
  <c r="N208" i="32"/>
  <c r="M208" i="32"/>
  <c r="L208" i="32"/>
  <c r="K208" i="32"/>
  <c r="J208" i="32"/>
  <c r="I208" i="32"/>
  <c r="H208" i="32"/>
  <c r="G208" i="32"/>
  <c r="CR207" i="32"/>
  <c r="CQ207" i="32"/>
  <c r="CP207" i="32"/>
  <c r="CO207" i="32"/>
  <c r="CN207" i="32"/>
  <c r="CM207" i="32"/>
  <c r="CL207" i="32"/>
  <c r="CK207" i="32"/>
  <c r="CJ207" i="32"/>
  <c r="CI207" i="32"/>
  <c r="CH207" i="32"/>
  <c r="CG207" i="32"/>
  <c r="CF207" i="32"/>
  <c r="CE207" i="32"/>
  <c r="CD207" i="32"/>
  <c r="CC207" i="32"/>
  <c r="CB207" i="32"/>
  <c r="CA207" i="32"/>
  <c r="BZ207" i="32"/>
  <c r="BY207" i="32"/>
  <c r="BX207" i="32"/>
  <c r="BW207" i="32"/>
  <c r="BV207" i="32"/>
  <c r="BU207" i="32"/>
  <c r="BT207" i="32"/>
  <c r="BS207" i="32"/>
  <c r="BR207" i="32"/>
  <c r="BQ207" i="32"/>
  <c r="BP207" i="32"/>
  <c r="BO207" i="32"/>
  <c r="BN207" i="32"/>
  <c r="BM207" i="32"/>
  <c r="BL207" i="32"/>
  <c r="BK207" i="32"/>
  <c r="BJ207" i="32"/>
  <c r="BI207" i="32"/>
  <c r="BH207" i="32"/>
  <c r="BG207" i="32"/>
  <c r="BF207" i="32"/>
  <c r="BE207" i="32"/>
  <c r="BD207" i="32"/>
  <c r="BC207" i="32"/>
  <c r="BB207" i="32"/>
  <c r="BA207" i="32"/>
  <c r="AZ207" i="32"/>
  <c r="AY207" i="32"/>
  <c r="AX207" i="32"/>
  <c r="AW207" i="32"/>
  <c r="AV207" i="32"/>
  <c r="AU207" i="32"/>
  <c r="AT207" i="32"/>
  <c r="AS207" i="32"/>
  <c r="AR207" i="32"/>
  <c r="AQ207" i="32"/>
  <c r="AP207" i="32"/>
  <c r="AO207" i="32"/>
  <c r="AN207" i="32"/>
  <c r="AM207" i="32"/>
  <c r="AL207" i="32"/>
  <c r="AK207" i="32"/>
  <c r="AJ207" i="32"/>
  <c r="AI207" i="32"/>
  <c r="AH207" i="32"/>
  <c r="AG207" i="32"/>
  <c r="AF207" i="32"/>
  <c r="AE207" i="32"/>
  <c r="AD207" i="32"/>
  <c r="AC207" i="32"/>
  <c r="AB207" i="32"/>
  <c r="AA207" i="32"/>
  <c r="Z207" i="32"/>
  <c r="Y207" i="32"/>
  <c r="X207" i="32"/>
  <c r="W207" i="32"/>
  <c r="V207" i="32"/>
  <c r="U207" i="32"/>
  <c r="T207" i="32"/>
  <c r="S207" i="32"/>
  <c r="R207" i="32"/>
  <c r="Q207" i="32"/>
  <c r="P207" i="32"/>
  <c r="O207" i="32"/>
  <c r="N207" i="32"/>
  <c r="M207" i="32"/>
  <c r="L207" i="32"/>
  <c r="K207" i="32"/>
  <c r="J207" i="32"/>
  <c r="I207" i="32"/>
  <c r="H207" i="32"/>
  <c r="G207" i="32"/>
  <c r="CR206" i="32"/>
  <c r="CQ206" i="32"/>
  <c r="CP206" i="32"/>
  <c r="CO206" i="32"/>
  <c r="CN206" i="32"/>
  <c r="CM206" i="32"/>
  <c r="CL206" i="32"/>
  <c r="CK206" i="32"/>
  <c r="CJ206" i="32"/>
  <c r="CI206" i="32"/>
  <c r="CH206" i="32"/>
  <c r="CG206" i="32"/>
  <c r="CF206" i="32"/>
  <c r="CE206" i="32"/>
  <c r="CD206" i="32"/>
  <c r="CC206" i="32"/>
  <c r="CB206" i="32"/>
  <c r="CA206" i="32"/>
  <c r="BZ206" i="32"/>
  <c r="BY206" i="32"/>
  <c r="BX206" i="32"/>
  <c r="BW206" i="32"/>
  <c r="BV206" i="32"/>
  <c r="BU206" i="32"/>
  <c r="BT206" i="32"/>
  <c r="BS206" i="32"/>
  <c r="BR206" i="32"/>
  <c r="BQ206" i="32"/>
  <c r="BP206" i="32"/>
  <c r="BO206" i="32"/>
  <c r="BN206" i="32"/>
  <c r="BM206" i="32"/>
  <c r="BL206" i="32"/>
  <c r="BK206" i="32"/>
  <c r="BJ206" i="32"/>
  <c r="BI206" i="32"/>
  <c r="BH206" i="32"/>
  <c r="BG206" i="32"/>
  <c r="BF206" i="32"/>
  <c r="BE206" i="32"/>
  <c r="BD206" i="32"/>
  <c r="BC206" i="32"/>
  <c r="BB206" i="32"/>
  <c r="BA206" i="32"/>
  <c r="AZ206" i="32"/>
  <c r="AY206" i="32"/>
  <c r="AX206" i="32"/>
  <c r="AW206" i="32"/>
  <c r="AV206" i="32"/>
  <c r="AU206" i="32"/>
  <c r="AT206" i="32"/>
  <c r="AS206" i="32"/>
  <c r="AR206" i="32"/>
  <c r="AQ206" i="32"/>
  <c r="AP206" i="32"/>
  <c r="AO206" i="32"/>
  <c r="AN206" i="32"/>
  <c r="AM206" i="32"/>
  <c r="AL206" i="32"/>
  <c r="AK206" i="32"/>
  <c r="AJ206" i="32"/>
  <c r="AI206" i="32"/>
  <c r="AH206" i="32"/>
  <c r="AG206" i="32"/>
  <c r="AF206" i="32"/>
  <c r="AE206" i="32"/>
  <c r="AD206" i="32"/>
  <c r="AC206" i="32"/>
  <c r="AB206" i="32"/>
  <c r="AA206" i="32"/>
  <c r="Z206" i="32"/>
  <c r="Y206" i="32"/>
  <c r="X206" i="32"/>
  <c r="W206" i="32"/>
  <c r="V206" i="32"/>
  <c r="U206" i="32"/>
  <c r="T206" i="32"/>
  <c r="S206" i="32"/>
  <c r="R206" i="32"/>
  <c r="Q206" i="32"/>
  <c r="P206" i="32"/>
  <c r="O206" i="32"/>
  <c r="N206" i="32"/>
  <c r="M206" i="32"/>
  <c r="L206" i="32"/>
  <c r="K206" i="32"/>
  <c r="J206" i="32"/>
  <c r="I206" i="32"/>
  <c r="H206" i="32"/>
  <c r="G206" i="32"/>
  <c r="CR205" i="32"/>
  <c r="CQ205" i="32"/>
  <c r="CP205" i="32"/>
  <c r="CO205" i="32"/>
  <c r="CN205" i="32"/>
  <c r="CM205" i="32"/>
  <c r="CL205" i="32"/>
  <c r="CK205" i="32"/>
  <c r="CJ205" i="32"/>
  <c r="CI205" i="32"/>
  <c r="CH205" i="32"/>
  <c r="CG205" i="32"/>
  <c r="CF205" i="32"/>
  <c r="CE205" i="32"/>
  <c r="CD205" i="32"/>
  <c r="CC205" i="32"/>
  <c r="CB205" i="32"/>
  <c r="CA205" i="32"/>
  <c r="BZ205" i="32"/>
  <c r="BY205" i="32"/>
  <c r="BX205" i="32"/>
  <c r="BW205" i="32"/>
  <c r="BV205" i="32"/>
  <c r="BU205" i="32"/>
  <c r="BT205" i="32"/>
  <c r="BS205" i="32"/>
  <c r="BR205" i="32"/>
  <c r="BQ205" i="32"/>
  <c r="BP205" i="32"/>
  <c r="BO205" i="32"/>
  <c r="BN205" i="32"/>
  <c r="BM205" i="32"/>
  <c r="BL205" i="32"/>
  <c r="BK205" i="32"/>
  <c r="BJ205" i="32"/>
  <c r="BI205" i="32"/>
  <c r="BH205" i="32"/>
  <c r="BG205" i="32"/>
  <c r="BF205" i="32"/>
  <c r="BE205" i="32"/>
  <c r="BD205" i="32"/>
  <c r="BC205" i="32"/>
  <c r="BB205" i="32"/>
  <c r="BA205" i="32"/>
  <c r="AZ205" i="32"/>
  <c r="AY205" i="32"/>
  <c r="AX205" i="32"/>
  <c r="AW205" i="32"/>
  <c r="AV205" i="32"/>
  <c r="AU205" i="32"/>
  <c r="AT205" i="32"/>
  <c r="AS205" i="32"/>
  <c r="AR205" i="32"/>
  <c r="AQ205" i="32"/>
  <c r="AP205" i="32"/>
  <c r="AO205" i="32"/>
  <c r="AN205" i="32"/>
  <c r="AM205" i="32"/>
  <c r="AL205" i="32"/>
  <c r="AK205" i="32"/>
  <c r="AJ205" i="32"/>
  <c r="AI205" i="32"/>
  <c r="AH205" i="32"/>
  <c r="AG205" i="32"/>
  <c r="AF205" i="32"/>
  <c r="AE205" i="32"/>
  <c r="AD205" i="32"/>
  <c r="AC205" i="32"/>
  <c r="AB205" i="32"/>
  <c r="AA205" i="32"/>
  <c r="Z205" i="32"/>
  <c r="Y205" i="32"/>
  <c r="X205" i="32"/>
  <c r="W205" i="32"/>
  <c r="V205" i="32"/>
  <c r="U205" i="32"/>
  <c r="T205" i="32"/>
  <c r="S205" i="32"/>
  <c r="R205" i="32"/>
  <c r="Q205" i="32"/>
  <c r="P205" i="32"/>
  <c r="O205" i="32"/>
  <c r="N205" i="32"/>
  <c r="M205" i="32"/>
  <c r="L205" i="32"/>
  <c r="K205" i="32"/>
  <c r="J205" i="32"/>
  <c r="I205" i="32"/>
  <c r="H205" i="32"/>
  <c r="G205" i="32"/>
  <c r="CR204" i="32"/>
  <c r="CQ204" i="32"/>
  <c r="CP204" i="32"/>
  <c r="CO204" i="32"/>
  <c r="CN204" i="32"/>
  <c r="CM204" i="32"/>
  <c r="CL204" i="32"/>
  <c r="CK204" i="32"/>
  <c r="CJ204" i="32"/>
  <c r="CI204" i="32"/>
  <c r="CH204" i="32"/>
  <c r="CG204" i="32"/>
  <c r="CF204" i="32"/>
  <c r="CE204" i="32"/>
  <c r="CD204" i="32"/>
  <c r="CC204" i="32"/>
  <c r="CB204" i="32"/>
  <c r="CA204" i="32"/>
  <c r="BZ204" i="32"/>
  <c r="BY204" i="32"/>
  <c r="BX204" i="32"/>
  <c r="BW204" i="32"/>
  <c r="BV204" i="32"/>
  <c r="BU204" i="32"/>
  <c r="BT204" i="32"/>
  <c r="BS204" i="32"/>
  <c r="BR204" i="32"/>
  <c r="BQ204" i="32"/>
  <c r="BP204" i="32"/>
  <c r="BO204" i="32"/>
  <c r="BN204" i="32"/>
  <c r="BM204" i="32"/>
  <c r="BL204" i="32"/>
  <c r="BK204" i="32"/>
  <c r="BJ204" i="32"/>
  <c r="BI204" i="32"/>
  <c r="BH204" i="32"/>
  <c r="BG204" i="32"/>
  <c r="BF204" i="32"/>
  <c r="BE204" i="32"/>
  <c r="BD204" i="32"/>
  <c r="BC204" i="32"/>
  <c r="BB204" i="32"/>
  <c r="BA204" i="32"/>
  <c r="AZ204" i="32"/>
  <c r="AY204" i="32"/>
  <c r="AX204" i="32"/>
  <c r="AW204" i="32"/>
  <c r="AV204" i="32"/>
  <c r="AU204" i="32"/>
  <c r="AT204" i="32"/>
  <c r="AS204" i="32"/>
  <c r="AR204" i="32"/>
  <c r="AQ204" i="32"/>
  <c r="AP204" i="32"/>
  <c r="AO204" i="32"/>
  <c r="AN204" i="32"/>
  <c r="AM204" i="32"/>
  <c r="AL204" i="32"/>
  <c r="AK204" i="32"/>
  <c r="AJ204" i="32"/>
  <c r="AI204" i="32"/>
  <c r="AH204" i="32"/>
  <c r="AG204" i="32"/>
  <c r="AF204" i="32"/>
  <c r="AE204" i="32"/>
  <c r="AD204" i="32"/>
  <c r="AC204" i="32"/>
  <c r="AB204" i="32"/>
  <c r="AA204" i="32"/>
  <c r="Z204" i="32"/>
  <c r="Y204" i="32"/>
  <c r="X204" i="32"/>
  <c r="W204" i="32"/>
  <c r="V204" i="32"/>
  <c r="U204" i="32"/>
  <c r="T204" i="32"/>
  <c r="S204" i="32"/>
  <c r="R204" i="32"/>
  <c r="Q204" i="32"/>
  <c r="P204" i="32"/>
  <c r="O204" i="32"/>
  <c r="N204" i="32"/>
  <c r="M204" i="32"/>
  <c r="L204" i="32"/>
  <c r="K204" i="32"/>
  <c r="J204" i="32"/>
  <c r="I204" i="32"/>
  <c r="H204" i="32"/>
  <c r="G204" i="32"/>
  <c r="CR203" i="32"/>
  <c r="CQ203" i="32"/>
  <c r="CP203" i="32"/>
  <c r="CO203" i="32"/>
  <c r="CN203" i="32"/>
  <c r="CM203" i="32"/>
  <c r="CL203" i="32"/>
  <c r="CK203" i="32"/>
  <c r="CJ203" i="32"/>
  <c r="CI203" i="32"/>
  <c r="CH203" i="32"/>
  <c r="CG203" i="32"/>
  <c r="CF203" i="32"/>
  <c r="CE203" i="32"/>
  <c r="CD203" i="32"/>
  <c r="CC203" i="32"/>
  <c r="CB203" i="32"/>
  <c r="CA203" i="32"/>
  <c r="BZ203" i="32"/>
  <c r="BY203" i="32"/>
  <c r="BX203" i="32"/>
  <c r="BW203" i="32"/>
  <c r="BV203" i="32"/>
  <c r="BU203" i="32"/>
  <c r="BT203" i="32"/>
  <c r="BS203" i="32"/>
  <c r="BR203" i="32"/>
  <c r="BQ203" i="32"/>
  <c r="BP203" i="32"/>
  <c r="BO203" i="32"/>
  <c r="BN203" i="32"/>
  <c r="BM203" i="32"/>
  <c r="BL203" i="32"/>
  <c r="BK203" i="32"/>
  <c r="BJ203" i="32"/>
  <c r="BI203" i="32"/>
  <c r="BH203" i="32"/>
  <c r="BG203" i="32"/>
  <c r="BF203" i="32"/>
  <c r="BE203" i="32"/>
  <c r="BD203" i="32"/>
  <c r="BC203" i="32"/>
  <c r="BB203" i="32"/>
  <c r="BA203" i="32"/>
  <c r="AZ203" i="32"/>
  <c r="AY203" i="32"/>
  <c r="AX203" i="32"/>
  <c r="AW203" i="32"/>
  <c r="AV203" i="32"/>
  <c r="AU203" i="32"/>
  <c r="AT203" i="32"/>
  <c r="AS203" i="32"/>
  <c r="AR203" i="32"/>
  <c r="AQ203" i="32"/>
  <c r="AP203" i="32"/>
  <c r="AO203" i="32"/>
  <c r="AN203" i="32"/>
  <c r="AM203" i="32"/>
  <c r="AL203" i="32"/>
  <c r="AK203" i="32"/>
  <c r="AJ203" i="32"/>
  <c r="AI203" i="32"/>
  <c r="AH203" i="32"/>
  <c r="AG203" i="32"/>
  <c r="AF203" i="32"/>
  <c r="AE203" i="32"/>
  <c r="AD203" i="32"/>
  <c r="AC203" i="32"/>
  <c r="AB203" i="32"/>
  <c r="AA203" i="32"/>
  <c r="Z203" i="32"/>
  <c r="Y203" i="32"/>
  <c r="X203" i="32"/>
  <c r="W203" i="32"/>
  <c r="V203" i="32"/>
  <c r="U203" i="32"/>
  <c r="T203" i="32"/>
  <c r="S203" i="32"/>
  <c r="R203" i="32"/>
  <c r="Q203" i="32"/>
  <c r="P203" i="32"/>
  <c r="O203" i="32"/>
  <c r="N203" i="32"/>
  <c r="M203" i="32"/>
  <c r="L203" i="32"/>
  <c r="K203" i="32"/>
  <c r="J203" i="32"/>
  <c r="I203" i="32"/>
  <c r="H203" i="32"/>
  <c r="G203" i="32"/>
  <c r="CR202" i="32"/>
  <c r="CQ202" i="32"/>
  <c r="CP202" i="32"/>
  <c r="CO202" i="32"/>
  <c r="CN202" i="32"/>
  <c r="CM202" i="32"/>
  <c r="CL202" i="32"/>
  <c r="CK202" i="32"/>
  <c r="CJ202" i="32"/>
  <c r="CI202" i="32"/>
  <c r="CH202" i="32"/>
  <c r="CG202" i="32"/>
  <c r="CF202" i="32"/>
  <c r="CE202" i="32"/>
  <c r="CD202" i="32"/>
  <c r="CC202" i="32"/>
  <c r="CB202" i="32"/>
  <c r="CA202" i="32"/>
  <c r="BZ202" i="32"/>
  <c r="BY202" i="32"/>
  <c r="BX202" i="32"/>
  <c r="BW202" i="32"/>
  <c r="BV202" i="32"/>
  <c r="BU202" i="32"/>
  <c r="BT202" i="32"/>
  <c r="BS202" i="32"/>
  <c r="BR202" i="32"/>
  <c r="BQ202" i="32"/>
  <c r="BP202" i="32"/>
  <c r="BO202" i="32"/>
  <c r="BN202" i="32"/>
  <c r="BM202" i="32"/>
  <c r="BL202" i="32"/>
  <c r="BK202" i="32"/>
  <c r="BJ202" i="32"/>
  <c r="BI202" i="32"/>
  <c r="BH202" i="32"/>
  <c r="BG202" i="32"/>
  <c r="BF202" i="32"/>
  <c r="BE202" i="32"/>
  <c r="BD202" i="32"/>
  <c r="BC202" i="32"/>
  <c r="BB202" i="32"/>
  <c r="BA202" i="32"/>
  <c r="AZ202" i="32"/>
  <c r="AY202" i="32"/>
  <c r="AX202" i="32"/>
  <c r="AW202" i="32"/>
  <c r="AV202" i="32"/>
  <c r="AU202" i="32"/>
  <c r="AT202" i="32"/>
  <c r="AS202" i="32"/>
  <c r="AR202" i="32"/>
  <c r="AQ202" i="32"/>
  <c r="AP202" i="32"/>
  <c r="AO202" i="32"/>
  <c r="AN202" i="32"/>
  <c r="AM202" i="32"/>
  <c r="AL202" i="32"/>
  <c r="AK202" i="32"/>
  <c r="AJ202" i="32"/>
  <c r="AI202" i="32"/>
  <c r="AH202" i="32"/>
  <c r="AG202" i="32"/>
  <c r="AF202" i="32"/>
  <c r="AE202" i="32"/>
  <c r="AD202" i="32"/>
  <c r="AC202" i="32"/>
  <c r="AB202" i="32"/>
  <c r="AA202" i="32"/>
  <c r="Z202" i="32"/>
  <c r="Y202" i="32"/>
  <c r="X202" i="32"/>
  <c r="W202" i="32"/>
  <c r="V202" i="32"/>
  <c r="U202" i="32"/>
  <c r="T202" i="32"/>
  <c r="S202" i="32"/>
  <c r="R202" i="32"/>
  <c r="Q202" i="32"/>
  <c r="P202" i="32"/>
  <c r="O202" i="32"/>
  <c r="N202" i="32"/>
  <c r="M202" i="32"/>
  <c r="L202" i="32"/>
  <c r="K202" i="32"/>
  <c r="J202" i="32"/>
  <c r="I202" i="32"/>
  <c r="H202" i="32"/>
  <c r="G202" i="32"/>
  <c r="CR201" i="32"/>
  <c r="CQ201" i="32"/>
  <c r="CP201" i="32"/>
  <c r="CO201" i="32"/>
  <c r="CN201" i="32"/>
  <c r="CM201" i="32"/>
  <c r="CL201" i="32"/>
  <c r="CK201" i="32"/>
  <c r="CJ201" i="32"/>
  <c r="CI201" i="32"/>
  <c r="CH201" i="32"/>
  <c r="CG201" i="32"/>
  <c r="CF201" i="32"/>
  <c r="CE201" i="32"/>
  <c r="CD201" i="32"/>
  <c r="CC201" i="32"/>
  <c r="CB201" i="32"/>
  <c r="CA201" i="32"/>
  <c r="BZ201" i="32"/>
  <c r="BY201" i="32"/>
  <c r="BX201" i="32"/>
  <c r="BW201" i="32"/>
  <c r="BV201" i="32"/>
  <c r="BU201" i="32"/>
  <c r="BT201" i="32"/>
  <c r="BS201" i="32"/>
  <c r="BR201" i="32"/>
  <c r="BQ201" i="32"/>
  <c r="BP201" i="32"/>
  <c r="BO201" i="32"/>
  <c r="BN201" i="32"/>
  <c r="BM201" i="32"/>
  <c r="BL201" i="32"/>
  <c r="BK201" i="32"/>
  <c r="BJ201" i="32"/>
  <c r="BI201" i="32"/>
  <c r="BH201" i="32"/>
  <c r="BG201" i="32"/>
  <c r="BF201" i="32"/>
  <c r="BE201" i="32"/>
  <c r="BD201" i="32"/>
  <c r="BC201" i="32"/>
  <c r="BB201" i="32"/>
  <c r="BA201" i="32"/>
  <c r="AZ201" i="32"/>
  <c r="AY201" i="32"/>
  <c r="AX201" i="32"/>
  <c r="AW201" i="32"/>
  <c r="AV201" i="32"/>
  <c r="AU201" i="32"/>
  <c r="AT201" i="32"/>
  <c r="AS201" i="32"/>
  <c r="AR201" i="32"/>
  <c r="AQ201" i="32"/>
  <c r="AP201" i="32"/>
  <c r="AO201" i="32"/>
  <c r="AN201" i="32"/>
  <c r="AM201" i="32"/>
  <c r="AL201" i="32"/>
  <c r="AK201" i="32"/>
  <c r="AJ201" i="32"/>
  <c r="AI201" i="32"/>
  <c r="AH201" i="32"/>
  <c r="AG201" i="32"/>
  <c r="AF201" i="32"/>
  <c r="AE201" i="32"/>
  <c r="AD201" i="32"/>
  <c r="AC201" i="32"/>
  <c r="AB201" i="32"/>
  <c r="AA201" i="32"/>
  <c r="Z201" i="32"/>
  <c r="Y201" i="32"/>
  <c r="X201" i="32"/>
  <c r="W201" i="32"/>
  <c r="V201" i="32"/>
  <c r="U201" i="32"/>
  <c r="T201" i="32"/>
  <c r="S201" i="32"/>
  <c r="R201" i="32"/>
  <c r="Q201" i="32"/>
  <c r="P201" i="32"/>
  <c r="O201" i="32"/>
  <c r="N201" i="32"/>
  <c r="M201" i="32"/>
  <c r="L201" i="32"/>
  <c r="K201" i="32"/>
  <c r="J201" i="32"/>
  <c r="I201" i="32"/>
  <c r="H201" i="32"/>
  <c r="G201" i="32"/>
  <c r="CR200" i="32"/>
  <c r="CQ200" i="32"/>
  <c r="CP200" i="32"/>
  <c r="CO200" i="32"/>
  <c r="CN200" i="32"/>
  <c r="CM200" i="32"/>
  <c r="CL200" i="32"/>
  <c r="CK200" i="32"/>
  <c r="CJ200" i="32"/>
  <c r="CI200" i="32"/>
  <c r="CH200" i="32"/>
  <c r="CG200" i="32"/>
  <c r="CF200" i="32"/>
  <c r="CE200" i="32"/>
  <c r="CD200" i="32"/>
  <c r="CC200" i="32"/>
  <c r="CB200" i="32"/>
  <c r="CA200" i="32"/>
  <c r="BZ200" i="32"/>
  <c r="BY200" i="32"/>
  <c r="BX200" i="32"/>
  <c r="BW200" i="32"/>
  <c r="BV200" i="32"/>
  <c r="BU200" i="32"/>
  <c r="BT200" i="32"/>
  <c r="BS200" i="32"/>
  <c r="BR200" i="32"/>
  <c r="BQ200" i="32"/>
  <c r="BP200" i="32"/>
  <c r="BO200" i="32"/>
  <c r="BN200" i="32"/>
  <c r="BM200" i="32"/>
  <c r="BL200" i="32"/>
  <c r="BK200" i="32"/>
  <c r="BJ200" i="32"/>
  <c r="BI200" i="32"/>
  <c r="BH200" i="32"/>
  <c r="BG200" i="32"/>
  <c r="BF200" i="32"/>
  <c r="BE200" i="32"/>
  <c r="BD200" i="32"/>
  <c r="BC200" i="32"/>
  <c r="BB200" i="32"/>
  <c r="BA200" i="32"/>
  <c r="AZ200" i="32"/>
  <c r="AY200" i="32"/>
  <c r="AX200" i="32"/>
  <c r="AW200" i="32"/>
  <c r="AV200" i="32"/>
  <c r="AU200" i="32"/>
  <c r="AT200" i="32"/>
  <c r="AS200" i="32"/>
  <c r="AR200" i="32"/>
  <c r="AQ200" i="32"/>
  <c r="AP200" i="32"/>
  <c r="AO200" i="32"/>
  <c r="AN200" i="32"/>
  <c r="AM200" i="32"/>
  <c r="AL200" i="32"/>
  <c r="AK200" i="32"/>
  <c r="AJ200" i="32"/>
  <c r="AI200" i="32"/>
  <c r="AH200" i="32"/>
  <c r="AG200" i="32"/>
  <c r="AF200" i="32"/>
  <c r="AE200" i="32"/>
  <c r="AD200" i="32"/>
  <c r="AC200" i="32"/>
  <c r="AB200" i="32"/>
  <c r="AA200" i="32"/>
  <c r="Z200" i="32"/>
  <c r="Y200" i="32"/>
  <c r="X200" i="32"/>
  <c r="W200" i="32"/>
  <c r="V200" i="32"/>
  <c r="U200" i="32"/>
  <c r="T200" i="32"/>
  <c r="S200" i="32"/>
  <c r="R200" i="32"/>
  <c r="Q200" i="32"/>
  <c r="P200" i="32"/>
  <c r="O200" i="32"/>
  <c r="N200" i="32"/>
  <c r="M200" i="32"/>
  <c r="L200" i="32"/>
  <c r="K200" i="32"/>
  <c r="J200" i="32"/>
  <c r="I200" i="32"/>
  <c r="H200" i="32"/>
  <c r="G200" i="32"/>
  <c r="CR199" i="32"/>
  <c r="CQ199" i="32"/>
  <c r="CP199" i="32"/>
  <c r="CO199" i="32"/>
  <c r="CN199" i="32"/>
  <c r="CM199" i="32"/>
  <c r="CL199" i="32"/>
  <c r="CK199" i="32"/>
  <c r="CJ199" i="32"/>
  <c r="CI199" i="32"/>
  <c r="CH199" i="32"/>
  <c r="CG199" i="32"/>
  <c r="CF199" i="32"/>
  <c r="CE199" i="32"/>
  <c r="CD199" i="32"/>
  <c r="CC199" i="32"/>
  <c r="CB199" i="32"/>
  <c r="CA199" i="32"/>
  <c r="BZ199" i="32"/>
  <c r="BY199" i="32"/>
  <c r="BX199" i="32"/>
  <c r="BW199" i="32"/>
  <c r="BV199" i="32"/>
  <c r="BU199" i="32"/>
  <c r="BT199" i="32"/>
  <c r="BS199" i="32"/>
  <c r="BR199" i="32"/>
  <c r="BQ199" i="32"/>
  <c r="BP199" i="32"/>
  <c r="BO199" i="32"/>
  <c r="BN199" i="32"/>
  <c r="BM199" i="32"/>
  <c r="BL199" i="32"/>
  <c r="BK199" i="32"/>
  <c r="BJ199" i="32"/>
  <c r="BI199" i="32"/>
  <c r="BH199" i="32"/>
  <c r="BG199" i="32"/>
  <c r="BF199" i="32"/>
  <c r="BE199" i="32"/>
  <c r="BD199" i="32"/>
  <c r="BC199" i="32"/>
  <c r="BB199" i="32"/>
  <c r="BA199" i="32"/>
  <c r="AZ199" i="32"/>
  <c r="AY199" i="32"/>
  <c r="AX199" i="32"/>
  <c r="AW199" i="32"/>
  <c r="AV199" i="32"/>
  <c r="AU199" i="32"/>
  <c r="AT199" i="32"/>
  <c r="AS199" i="32"/>
  <c r="AR199" i="32"/>
  <c r="AQ199" i="32"/>
  <c r="AP199" i="32"/>
  <c r="AO199" i="32"/>
  <c r="AN199" i="32"/>
  <c r="AM199" i="32"/>
  <c r="AL199" i="32"/>
  <c r="AK199" i="32"/>
  <c r="AJ199" i="32"/>
  <c r="AI199" i="32"/>
  <c r="AH199" i="32"/>
  <c r="AG199" i="32"/>
  <c r="AF199" i="32"/>
  <c r="AE199" i="32"/>
  <c r="AD199" i="32"/>
  <c r="AC199" i="32"/>
  <c r="AB199" i="32"/>
  <c r="AA199" i="32"/>
  <c r="Z199" i="32"/>
  <c r="Y199" i="32"/>
  <c r="X199" i="32"/>
  <c r="W199" i="32"/>
  <c r="V199" i="32"/>
  <c r="U199" i="32"/>
  <c r="T199" i="32"/>
  <c r="S199" i="32"/>
  <c r="R199" i="32"/>
  <c r="Q199" i="32"/>
  <c r="P199" i="32"/>
  <c r="O199" i="32"/>
  <c r="N199" i="32"/>
  <c r="M199" i="32"/>
  <c r="L199" i="32"/>
  <c r="K199" i="32"/>
  <c r="J199" i="32"/>
  <c r="I199" i="32"/>
  <c r="H199" i="32"/>
  <c r="G199" i="32"/>
  <c r="CR198" i="32"/>
  <c r="CQ198" i="32"/>
  <c r="CP198" i="32"/>
  <c r="CO198" i="32"/>
  <c r="CN198" i="32"/>
  <c r="CM198" i="32"/>
  <c r="CL198" i="32"/>
  <c r="CK198" i="32"/>
  <c r="CJ198" i="32"/>
  <c r="CI198" i="32"/>
  <c r="CH198" i="32"/>
  <c r="CG198" i="32"/>
  <c r="CF198" i="32"/>
  <c r="CE198" i="32"/>
  <c r="CD198" i="32"/>
  <c r="CC198" i="32"/>
  <c r="CB198" i="32"/>
  <c r="CA198" i="32"/>
  <c r="BZ198" i="32"/>
  <c r="BY198" i="32"/>
  <c r="BX198" i="32"/>
  <c r="BW198" i="32"/>
  <c r="BV198" i="32"/>
  <c r="BU198" i="32"/>
  <c r="BT198" i="32"/>
  <c r="BS198" i="32"/>
  <c r="BR198" i="32"/>
  <c r="BQ198" i="32"/>
  <c r="BP198" i="32"/>
  <c r="BO198" i="32"/>
  <c r="BN198" i="32"/>
  <c r="BM198" i="32"/>
  <c r="BL198" i="32"/>
  <c r="BK198" i="32"/>
  <c r="BJ198" i="32"/>
  <c r="BI198" i="32"/>
  <c r="BH198" i="32"/>
  <c r="BG198" i="32"/>
  <c r="BF198" i="32"/>
  <c r="BE198" i="32"/>
  <c r="BD198" i="32"/>
  <c r="BC198" i="32"/>
  <c r="BB198" i="32"/>
  <c r="BA198" i="32"/>
  <c r="AZ198" i="32"/>
  <c r="AY198" i="32"/>
  <c r="AX198" i="32"/>
  <c r="AW198" i="32"/>
  <c r="AV198" i="32"/>
  <c r="AU198" i="32"/>
  <c r="AT198" i="32"/>
  <c r="AS198" i="32"/>
  <c r="AR198" i="32"/>
  <c r="AQ198" i="32"/>
  <c r="AP198" i="32"/>
  <c r="AO198" i="32"/>
  <c r="AN198" i="32"/>
  <c r="AM198" i="32"/>
  <c r="AL198" i="32"/>
  <c r="AK198" i="32"/>
  <c r="AJ198" i="32"/>
  <c r="AI198" i="32"/>
  <c r="AH198" i="32"/>
  <c r="AG198" i="32"/>
  <c r="AF198" i="32"/>
  <c r="AE198" i="32"/>
  <c r="AD198" i="32"/>
  <c r="AC198" i="32"/>
  <c r="AB198" i="32"/>
  <c r="AA198" i="32"/>
  <c r="Z198" i="32"/>
  <c r="Y198" i="32"/>
  <c r="X198" i="32"/>
  <c r="W198" i="32"/>
  <c r="V198" i="32"/>
  <c r="U198" i="32"/>
  <c r="T198" i="32"/>
  <c r="S198" i="32"/>
  <c r="R198" i="32"/>
  <c r="Q198" i="32"/>
  <c r="P198" i="32"/>
  <c r="O198" i="32"/>
  <c r="N198" i="32"/>
  <c r="M198" i="32"/>
  <c r="L198" i="32"/>
  <c r="K198" i="32"/>
  <c r="J198" i="32"/>
  <c r="I198" i="32"/>
  <c r="H198" i="32"/>
  <c r="G198" i="32"/>
  <c r="CR197" i="32"/>
  <c r="CQ197" i="32"/>
  <c r="CP197" i="32"/>
  <c r="CO197" i="32"/>
  <c r="CN197" i="32"/>
  <c r="CM197" i="32"/>
  <c r="CL197" i="32"/>
  <c r="CK197" i="32"/>
  <c r="CJ197" i="32"/>
  <c r="CI197" i="32"/>
  <c r="CH197" i="32"/>
  <c r="CG197" i="32"/>
  <c r="CF197" i="32"/>
  <c r="CE197" i="32"/>
  <c r="CD197" i="32"/>
  <c r="CC197" i="32"/>
  <c r="CB197" i="32"/>
  <c r="CA197" i="32"/>
  <c r="BZ197" i="32"/>
  <c r="BY197" i="32"/>
  <c r="BX197" i="32"/>
  <c r="BW197" i="32"/>
  <c r="BV197" i="32"/>
  <c r="BU197" i="32"/>
  <c r="BT197" i="32"/>
  <c r="BS197" i="32"/>
  <c r="BR197" i="32"/>
  <c r="BQ197" i="32"/>
  <c r="BP197" i="32"/>
  <c r="BO197" i="32"/>
  <c r="BN197" i="32"/>
  <c r="BM197" i="32"/>
  <c r="BL197" i="32"/>
  <c r="BK197" i="32"/>
  <c r="BJ197" i="32"/>
  <c r="BI197" i="32"/>
  <c r="BH197" i="32"/>
  <c r="BG197" i="32"/>
  <c r="BF197" i="32"/>
  <c r="BE197" i="32"/>
  <c r="BD197" i="32"/>
  <c r="BC197" i="32"/>
  <c r="BB197" i="32"/>
  <c r="BA197" i="32"/>
  <c r="AZ197" i="32"/>
  <c r="AY197" i="32"/>
  <c r="AX197" i="32"/>
  <c r="AW197" i="32"/>
  <c r="AV197" i="32"/>
  <c r="AU197" i="32"/>
  <c r="AT197" i="32"/>
  <c r="AS197" i="32"/>
  <c r="AR197" i="32"/>
  <c r="AQ197" i="32"/>
  <c r="AP197" i="32"/>
  <c r="AO197" i="32"/>
  <c r="AN197" i="32"/>
  <c r="AM197" i="32"/>
  <c r="AL197" i="32"/>
  <c r="AK197" i="32"/>
  <c r="AJ197" i="32"/>
  <c r="AI197" i="32"/>
  <c r="AH197" i="32"/>
  <c r="AG197" i="32"/>
  <c r="AF197" i="32"/>
  <c r="AE197" i="32"/>
  <c r="AD197" i="32"/>
  <c r="AC197" i="32"/>
  <c r="AB197" i="32"/>
  <c r="AA197" i="32"/>
  <c r="Z197" i="32"/>
  <c r="Y197" i="32"/>
  <c r="X197" i="32"/>
  <c r="W197" i="32"/>
  <c r="V197" i="32"/>
  <c r="U197" i="32"/>
  <c r="T197" i="32"/>
  <c r="S197" i="32"/>
  <c r="R197" i="32"/>
  <c r="Q197" i="32"/>
  <c r="P197" i="32"/>
  <c r="O197" i="32"/>
  <c r="N197" i="32"/>
  <c r="M197" i="32"/>
  <c r="L197" i="32"/>
  <c r="K197" i="32"/>
  <c r="J197" i="32"/>
  <c r="I197" i="32"/>
  <c r="H197" i="32"/>
  <c r="G197" i="32"/>
  <c r="CR196" i="32"/>
  <c r="CQ196" i="32"/>
  <c r="CP196" i="32"/>
  <c r="CO196" i="32"/>
  <c r="CN196" i="32"/>
  <c r="CM196" i="32"/>
  <c r="CL196" i="32"/>
  <c r="CK196" i="32"/>
  <c r="CJ196" i="32"/>
  <c r="CI196" i="32"/>
  <c r="CH196" i="32"/>
  <c r="CG196" i="32"/>
  <c r="CF196" i="32"/>
  <c r="CE196" i="32"/>
  <c r="CD196" i="32"/>
  <c r="CC196" i="32"/>
  <c r="CB196" i="32"/>
  <c r="CA196" i="32"/>
  <c r="BZ196" i="32"/>
  <c r="BY196" i="32"/>
  <c r="BX196" i="32"/>
  <c r="BW196" i="32"/>
  <c r="BV196" i="32"/>
  <c r="BU196" i="32"/>
  <c r="BT196" i="32"/>
  <c r="BS196" i="32"/>
  <c r="BR196" i="32"/>
  <c r="BQ196" i="32"/>
  <c r="BP196" i="32"/>
  <c r="BO196" i="32"/>
  <c r="BN196" i="32"/>
  <c r="BM196" i="32"/>
  <c r="BL196" i="32"/>
  <c r="BK196" i="32"/>
  <c r="BJ196" i="32"/>
  <c r="BI196" i="32"/>
  <c r="BH196" i="32"/>
  <c r="BG196" i="32"/>
  <c r="BF196" i="32"/>
  <c r="BE196" i="32"/>
  <c r="BD196" i="32"/>
  <c r="BC196" i="32"/>
  <c r="BB196" i="32"/>
  <c r="BA196" i="32"/>
  <c r="AZ196" i="32"/>
  <c r="AY196" i="32"/>
  <c r="AX196" i="32"/>
  <c r="AW196" i="32"/>
  <c r="AV196" i="32"/>
  <c r="AU196" i="32"/>
  <c r="AT196" i="32"/>
  <c r="AS196" i="32"/>
  <c r="AR196" i="32"/>
  <c r="AQ196" i="32"/>
  <c r="AP196" i="32"/>
  <c r="AO196" i="32"/>
  <c r="AN196" i="32"/>
  <c r="AM196" i="32"/>
  <c r="AL196" i="32"/>
  <c r="AK196" i="32"/>
  <c r="AJ196" i="32"/>
  <c r="AI196" i="32"/>
  <c r="AH196" i="32"/>
  <c r="AG196" i="32"/>
  <c r="AF196" i="32"/>
  <c r="AE196" i="32"/>
  <c r="AD196" i="32"/>
  <c r="AC196" i="32"/>
  <c r="AB196" i="32"/>
  <c r="AA196" i="32"/>
  <c r="Z196" i="32"/>
  <c r="Y196" i="32"/>
  <c r="X196" i="32"/>
  <c r="W196" i="32"/>
  <c r="V196" i="32"/>
  <c r="U196" i="32"/>
  <c r="T196" i="32"/>
  <c r="S196" i="32"/>
  <c r="R196" i="32"/>
  <c r="Q196" i="32"/>
  <c r="P196" i="32"/>
  <c r="O196" i="32"/>
  <c r="N196" i="32"/>
  <c r="M196" i="32"/>
  <c r="L196" i="32"/>
  <c r="K196" i="32"/>
  <c r="J196" i="32"/>
  <c r="I196" i="32"/>
  <c r="H196" i="32"/>
  <c r="G196" i="32"/>
  <c r="CR195" i="32"/>
  <c r="CQ195" i="32"/>
  <c r="CP195" i="32"/>
  <c r="CO195" i="32"/>
  <c r="CN195" i="32"/>
  <c r="CM195" i="32"/>
  <c r="CL195" i="32"/>
  <c r="CK195" i="32"/>
  <c r="CJ195" i="32"/>
  <c r="CI195" i="32"/>
  <c r="CH195" i="32"/>
  <c r="CG195" i="32"/>
  <c r="CF195" i="32"/>
  <c r="CE195" i="32"/>
  <c r="CD195" i="32"/>
  <c r="CC195" i="32"/>
  <c r="CB195" i="32"/>
  <c r="CA195" i="32"/>
  <c r="BZ195" i="32"/>
  <c r="BY195" i="32"/>
  <c r="BX195" i="32"/>
  <c r="BW195" i="32"/>
  <c r="BV195" i="32"/>
  <c r="BU195" i="32"/>
  <c r="BT195" i="32"/>
  <c r="BS195" i="32"/>
  <c r="BR195" i="32"/>
  <c r="BQ195" i="32"/>
  <c r="BP195" i="32"/>
  <c r="BO195" i="32"/>
  <c r="BN195" i="32"/>
  <c r="BM195" i="32"/>
  <c r="BL195" i="32"/>
  <c r="BK195" i="32"/>
  <c r="BJ195" i="32"/>
  <c r="BI195" i="32"/>
  <c r="BH195" i="32"/>
  <c r="BG195" i="32"/>
  <c r="BF195" i="32"/>
  <c r="BE195" i="32"/>
  <c r="BD195" i="32"/>
  <c r="BC195" i="32"/>
  <c r="BB195" i="32"/>
  <c r="BA195" i="32"/>
  <c r="AZ195" i="32"/>
  <c r="AY195" i="32"/>
  <c r="AX195" i="32"/>
  <c r="AW195" i="32"/>
  <c r="AV195" i="32"/>
  <c r="AU195" i="32"/>
  <c r="AT195" i="32"/>
  <c r="AS195" i="32"/>
  <c r="AR195" i="32"/>
  <c r="AQ195" i="32"/>
  <c r="AP195" i="32"/>
  <c r="AO195" i="32"/>
  <c r="AN195" i="32"/>
  <c r="AM195" i="32"/>
  <c r="AL195" i="32"/>
  <c r="AK195" i="32"/>
  <c r="AJ195" i="32"/>
  <c r="AI195" i="32"/>
  <c r="AH195" i="32"/>
  <c r="AG195" i="32"/>
  <c r="AF195" i="32"/>
  <c r="AE195" i="32"/>
  <c r="AD195" i="32"/>
  <c r="AC195" i="32"/>
  <c r="AB195" i="32"/>
  <c r="AA195" i="32"/>
  <c r="Z195" i="32"/>
  <c r="Y195" i="32"/>
  <c r="X195" i="32"/>
  <c r="W195" i="32"/>
  <c r="V195" i="32"/>
  <c r="U195" i="32"/>
  <c r="T195" i="32"/>
  <c r="S195" i="32"/>
  <c r="R195" i="32"/>
  <c r="Q195" i="32"/>
  <c r="P195" i="32"/>
  <c r="O195" i="32"/>
  <c r="N195" i="32"/>
  <c r="M195" i="32"/>
  <c r="L195" i="32"/>
  <c r="K195" i="32"/>
  <c r="J195" i="32"/>
  <c r="I195" i="32"/>
  <c r="H195" i="32"/>
  <c r="G195" i="32"/>
  <c r="CR194" i="32"/>
  <c r="CQ194" i="32"/>
  <c r="CP194" i="32"/>
  <c r="CO194" i="32"/>
  <c r="CN194" i="32"/>
  <c r="CM194" i="32"/>
  <c r="CL194" i="32"/>
  <c r="CK194" i="32"/>
  <c r="CJ194" i="32"/>
  <c r="CI194" i="32"/>
  <c r="CH194" i="32"/>
  <c r="CG194" i="32"/>
  <c r="CF194" i="32"/>
  <c r="CE194" i="32"/>
  <c r="CD194" i="32"/>
  <c r="CC194" i="32"/>
  <c r="CB194" i="32"/>
  <c r="CA194" i="32"/>
  <c r="BZ194" i="32"/>
  <c r="BY194" i="32"/>
  <c r="BX194" i="32"/>
  <c r="BW194" i="32"/>
  <c r="BV194" i="32"/>
  <c r="BU194" i="32"/>
  <c r="BT194" i="32"/>
  <c r="BS194" i="32"/>
  <c r="BR194" i="32"/>
  <c r="BQ194" i="32"/>
  <c r="BP194" i="32"/>
  <c r="BO194" i="32"/>
  <c r="BN194" i="32"/>
  <c r="BM194" i="32"/>
  <c r="BL194" i="32"/>
  <c r="BK194" i="32"/>
  <c r="BJ194" i="32"/>
  <c r="BI194" i="32"/>
  <c r="BH194" i="32"/>
  <c r="BG194" i="32"/>
  <c r="BF194" i="32"/>
  <c r="BE194" i="32"/>
  <c r="BD194" i="32"/>
  <c r="BC194" i="32"/>
  <c r="BB194" i="32"/>
  <c r="BA194" i="32"/>
  <c r="AZ194" i="32"/>
  <c r="AY194" i="32"/>
  <c r="AX194" i="32"/>
  <c r="AW194" i="32"/>
  <c r="AV194" i="32"/>
  <c r="AU194" i="32"/>
  <c r="AT194" i="32"/>
  <c r="AS194" i="32"/>
  <c r="AR194" i="32"/>
  <c r="AQ194" i="32"/>
  <c r="AP194" i="32"/>
  <c r="AO194" i="32"/>
  <c r="AN194" i="32"/>
  <c r="AM194" i="32"/>
  <c r="AL194" i="32"/>
  <c r="AK194" i="32"/>
  <c r="AJ194" i="32"/>
  <c r="AI194" i="32"/>
  <c r="AH194" i="32"/>
  <c r="AG194" i="32"/>
  <c r="AF194" i="32"/>
  <c r="AE194" i="32"/>
  <c r="AD194" i="32"/>
  <c r="AC194" i="32"/>
  <c r="AB194" i="32"/>
  <c r="AA194" i="32"/>
  <c r="Z194" i="32"/>
  <c r="Y194" i="32"/>
  <c r="X194" i="32"/>
  <c r="W194" i="32"/>
  <c r="V194" i="32"/>
  <c r="U194" i="32"/>
  <c r="T194" i="32"/>
  <c r="S194" i="32"/>
  <c r="R194" i="32"/>
  <c r="Q194" i="32"/>
  <c r="P194" i="32"/>
  <c r="O194" i="32"/>
  <c r="N194" i="32"/>
  <c r="M194" i="32"/>
  <c r="L194" i="32"/>
  <c r="K194" i="32"/>
  <c r="J194" i="32"/>
  <c r="I194" i="32"/>
  <c r="H194" i="32"/>
  <c r="G194" i="32"/>
  <c r="CR193" i="32"/>
  <c r="CQ193" i="32"/>
  <c r="CP193" i="32"/>
  <c r="CO193" i="32"/>
  <c r="CN193" i="32"/>
  <c r="CM193" i="32"/>
  <c r="CL193" i="32"/>
  <c r="CK193" i="32"/>
  <c r="CJ193" i="32"/>
  <c r="CI193" i="32"/>
  <c r="CH193" i="32"/>
  <c r="CG193" i="32"/>
  <c r="CF193" i="32"/>
  <c r="CE193" i="32"/>
  <c r="CD193" i="32"/>
  <c r="CC193" i="32"/>
  <c r="CB193" i="32"/>
  <c r="CA193" i="32"/>
  <c r="BZ193" i="32"/>
  <c r="BY193" i="32"/>
  <c r="BX193" i="32"/>
  <c r="BW193" i="32"/>
  <c r="BV193" i="32"/>
  <c r="BU193" i="32"/>
  <c r="BT193" i="32"/>
  <c r="BS193" i="32"/>
  <c r="BR193" i="32"/>
  <c r="BQ193" i="32"/>
  <c r="BP193" i="32"/>
  <c r="BO193" i="32"/>
  <c r="BN193" i="32"/>
  <c r="BM193" i="32"/>
  <c r="BL193" i="32"/>
  <c r="BK193" i="32"/>
  <c r="BJ193" i="32"/>
  <c r="BI193" i="32"/>
  <c r="BH193" i="32"/>
  <c r="BG193" i="32"/>
  <c r="BF193" i="32"/>
  <c r="BE193" i="32"/>
  <c r="BD193" i="32"/>
  <c r="BC193" i="32"/>
  <c r="BB193" i="32"/>
  <c r="BA193" i="32"/>
  <c r="AZ193" i="32"/>
  <c r="AY193" i="32"/>
  <c r="AX193" i="32"/>
  <c r="AW193" i="32"/>
  <c r="AV193" i="32"/>
  <c r="AU193" i="32"/>
  <c r="AT193" i="32"/>
  <c r="AS193" i="32"/>
  <c r="AR193" i="32"/>
  <c r="AQ193" i="32"/>
  <c r="AP193" i="32"/>
  <c r="AO193" i="32"/>
  <c r="AN193" i="32"/>
  <c r="AM193" i="32"/>
  <c r="AL193" i="32"/>
  <c r="AK193" i="32"/>
  <c r="AJ193" i="32"/>
  <c r="AI193" i="32"/>
  <c r="AH193" i="32"/>
  <c r="AG193" i="32"/>
  <c r="AF193" i="32"/>
  <c r="AE193" i="32"/>
  <c r="AD193" i="32"/>
  <c r="AC193" i="32"/>
  <c r="AB193" i="32"/>
  <c r="AA193" i="32"/>
  <c r="Z193" i="32"/>
  <c r="Y193" i="32"/>
  <c r="X193" i="32"/>
  <c r="W193" i="32"/>
  <c r="V193" i="32"/>
  <c r="U193" i="32"/>
  <c r="T193" i="32"/>
  <c r="S193" i="32"/>
  <c r="R193" i="32"/>
  <c r="Q193" i="32"/>
  <c r="P193" i="32"/>
  <c r="O193" i="32"/>
  <c r="N193" i="32"/>
  <c r="M193" i="32"/>
  <c r="L193" i="32"/>
  <c r="K193" i="32"/>
  <c r="J193" i="32"/>
  <c r="I193" i="32"/>
  <c r="H193" i="32"/>
  <c r="G193" i="32"/>
  <c r="CR192" i="32"/>
  <c r="CQ192" i="32"/>
  <c r="CP192" i="32"/>
  <c r="CO192" i="32"/>
  <c r="CN192" i="32"/>
  <c r="CM192" i="32"/>
  <c r="CL192" i="32"/>
  <c r="CK192" i="32"/>
  <c r="CJ192" i="32"/>
  <c r="CI192" i="32"/>
  <c r="CH192" i="32"/>
  <c r="CG192" i="32"/>
  <c r="CF192" i="32"/>
  <c r="CE192" i="32"/>
  <c r="CD192" i="32"/>
  <c r="CC192" i="32"/>
  <c r="CB192" i="32"/>
  <c r="CA192" i="32"/>
  <c r="BZ192" i="32"/>
  <c r="BY192" i="32"/>
  <c r="BX192" i="32"/>
  <c r="BW192" i="32"/>
  <c r="BV192" i="32"/>
  <c r="BU192" i="32"/>
  <c r="BT192" i="32"/>
  <c r="BS192" i="32"/>
  <c r="BR192" i="32"/>
  <c r="BQ192" i="32"/>
  <c r="BP192" i="32"/>
  <c r="BO192" i="32"/>
  <c r="BN192" i="32"/>
  <c r="BM192" i="32"/>
  <c r="BL192" i="32"/>
  <c r="BK192" i="32"/>
  <c r="BJ192" i="32"/>
  <c r="BI192" i="32"/>
  <c r="BH192" i="32"/>
  <c r="BG192" i="32"/>
  <c r="BF192" i="32"/>
  <c r="BE192" i="32"/>
  <c r="BD192" i="32"/>
  <c r="BC192" i="32"/>
  <c r="BB192" i="32"/>
  <c r="BA192" i="32"/>
  <c r="AZ192" i="32"/>
  <c r="AY192" i="32"/>
  <c r="AX192" i="32"/>
  <c r="AW192" i="32"/>
  <c r="AV192" i="32"/>
  <c r="AU192" i="32"/>
  <c r="AT192" i="32"/>
  <c r="AS192" i="32"/>
  <c r="AR192" i="32"/>
  <c r="AQ192" i="32"/>
  <c r="AP192" i="32"/>
  <c r="AO192" i="32"/>
  <c r="AN192" i="32"/>
  <c r="AM192" i="32"/>
  <c r="AL192" i="32"/>
  <c r="AK192" i="32"/>
  <c r="AJ192" i="32"/>
  <c r="AI192" i="32"/>
  <c r="AH192" i="32"/>
  <c r="AG192" i="32"/>
  <c r="AF192" i="32"/>
  <c r="AE192" i="32"/>
  <c r="AD192" i="32"/>
  <c r="AC192" i="32"/>
  <c r="AB192" i="32"/>
  <c r="AA192" i="32"/>
  <c r="Z192" i="32"/>
  <c r="Y192" i="32"/>
  <c r="X192" i="32"/>
  <c r="W192" i="32"/>
  <c r="V192" i="32"/>
  <c r="U192" i="32"/>
  <c r="T192" i="32"/>
  <c r="S192" i="32"/>
  <c r="R192" i="32"/>
  <c r="Q192" i="32"/>
  <c r="P192" i="32"/>
  <c r="O192" i="32"/>
  <c r="N192" i="32"/>
  <c r="M192" i="32"/>
  <c r="L192" i="32"/>
  <c r="K192" i="32"/>
  <c r="J192" i="32"/>
  <c r="I192" i="32"/>
  <c r="H192" i="32"/>
  <c r="G192" i="32"/>
  <c r="CR191" i="32"/>
  <c r="CQ191" i="32"/>
  <c r="CP191" i="32"/>
  <c r="CO191" i="32"/>
  <c r="CN191" i="32"/>
  <c r="CM191" i="32"/>
  <c r="CL191" i="32"/>
  <c r="CK191" i="32"/>
  <c r="CJ191" i="32"/>
  <c r="CI191" i="32"/>
  <c r="CH191" i="32"/>
  <c r="CG191" i="32"/>
  <c r="CF191" i="32"/>
  <c r="CE191" i="32"/>
  <c r="CD191" i="32"/>
  <c r="CC191" i="32"/>
  <c r="CB191" i="32"/>
  <c r="CA191" i="32"/>
  <c r="BZ191" i="32"/>
  <c r="BY191" i="32"/>
  <c r="BX191" i="32"/>
  <c r="BW191" i="32"/>
  <c r="BV191" i="32"/>
  <c r="BU191" i="32"/>
  <c r="BT191" i="32"/>
  <c r="BS191" i="32"/>
  <c r="BR191" i="32"/>
  <c r="BQ191" i="32"/>
  <c r="BP191" i="32"/>
  <c r="BO191" i="32"/>
  <c r="BN191" i="32"/>
  <c r="BM191" i="32"/>
  <c r="BL191" i="32"/>
  <c r="BK191" i="32"/>
  <c r="BJ191" i="32"/>
  <c r="BI191" i="32"/>
  <c r="BH191" i="32"/>
  <c r="BG191" i="32"/>
  <c r="BF191" i="32"/>
  <c r="BE191" i="32"/>
  <c r="BD191" i="32"/>
  <c r="BC191" i="32"/>
  <c r="BB191" i="32"/>
  <c r="BA191" i="32"/>
  <c r="AZ191" i="32"/>
  <c r="AY191" i="32"/>
  <c r="AX191" i="32"/>
  <c r="AW191" i="32"/>
  <c r="AV191" i="32"/>
  <c r="AU191" i="32"/>
  <c r="AT191" i="32"/>
  <c r="AS191" i="32"/>
  <c r="AR191" i="32"/>
  <c r="AQ191" i="32"/>
  <c r="AP191" i="32"/>
  <c r="AO191" i="32"/>
  <c r="AN191" i="32"/>
  <c r="AM191" i="32"/>
  <c r="AL191" i="32"/>
  <c r="AK191" i="32"/>
  <c r="AJ191" i="32"/>
  <c r="AI191" i="32"/>
  <c r="AH191" i="32"/>
  <c r="AG191" i="32"/>
  <c r="AF191" i="32"/>
  <c r="AE191" i="32"/>
  <c r="AD191" i="32"/>
  <c r="AC191" i="32"/>
  <c r="AB191" i="32"/>
  <c r="AA191" i="32"/>
  <c r="Z191" i="32"/>
  <c r="Y191" i="32"/>
  <c r="X191" i="32"/>
  <c r="W191" i="32"/>
  <c r="V191" i="32"/>
  <c r="U191" i="32"/>
  <c r="T191" i="32"/>
  <c r="S191" i="32"/>
  <c r="R191" i="32"/>
  <c r="Q191" i="32"/>
  <c r="P191" i="32"/>
  <c r="O191" i="32"/>
  <c r="N191" i="32"/>
  <c r="M191" i="32"/>
  <c r="L191" i="32"/>
  <c r="K191" i="32"/>
  <c r="J191" i="32"/>
  <c r="I191" i="32"/>
  <c r="H191" i="32"/>
  <c r="G191" i="32"/>
  <c r="CR190" i="32"/>
  <c r="CQ190" i="32"/>
  <c r="CP190" i="32"/>
  <c r="CO190" i="32"/>
  <c r="CN190" i="32"/>
  <c r="CM190" i="32"/>
  <c r="CL190" i="32"/>
  <c r="CK190" i="32"/>
  <c r="CJ190" i="32"/>
  <c r="CI190" i="32"/>
  <c r="CH190" i="32"/>
  <c r="CG190" i="32"/>
  <c r="CF190" i="32"/>
  <c r="CE190" i="32"/>
  <c r="CD190" i="32"/>
  <c r="CC190" i="32"/>
  <c r="CB190" i="32"/>
  <c r="CA190" i="32"/>
  <c r="BZ190" i="32"/>
  <c r="BY190" i="32"/>
  <c r="BX190" i="32"/>
  <c r="BW190" i="32"/>
  <c r="BV190" i="32"/>
  <c r="BU190" i="32"/>
  <c r="BT190" i="32"/>
  <c r="BS190" i="32"/>
  <c r="BR190" i="32"/>
  <c r="BQ190" i="32"/>
  <c r="BP190" i="32"/>
  <c r="BO190" i="32"/>
  <c r="BN190" i="32"/>
  <c r="BM190" i="32"/>
  <c r="BL190" i="32"/>
  <c r="BK190" i="32"/>
  <c r="BJ190" i="32"/>
  <c r="BI190" i="32"/>
  <c r="BH190" i="32"/>
  <c r="BG190" i="32"/>
  <c r="BF190" i="32"/>
  <c r="BE190" i="32"/>
  <c r="BD190" i="32"/>
  <c r="BC190" i="32"/>
  <c r="BB190" i="32"/>
  <c r="BA190" i="32"/>
  <c r="AZ190" i="32"/>
  <c r="AY190" i="32"/>
  <c r="AX190" i="32"/>
  <c r="AW190" i="32"/>
  <c r="AV190" i="32"/>
  <c r="AU190" i="32"/>
  <c r="AT190" i="32"/>
  <c r="AS190" i="32"/>
  <c r="AR190" i="32"/>
  <c r="AQ190" i="32"/>
  <c r="AP190" i="32"/>
  <c r="AO190" i="32"/>
  <c r="AN190" i="32"/>
  <c r="AM190" i="32"/>
  <c r="AL190" i="32"/>
  <c r="AK190" i="32"/>
  <c r="AJ190" i="32"/>
  <c r="AI190" i="32"/>
  <c r="AH190" i="32"/>
  <c r="AG190" i="32"/>
  <c r="AF190" i="32"/>
  <c r="AE190" i="32"/>
  <c r="AD190" i="32"/>
  <c r="AC190" i="32"/>
  <c r="AB190" i="32"/>
  <c r="AA190" i="32"/>
  <c r="Z190" i="32"/>
  <c r="Y190" i="32"/>
  <c r="X190" i="32"/>
  <c r="W190" i="32"/>
  <c r="V190" i="32"/>
  <c r="U190" i="32"/>
  <c r="T190" i="32"/>
  <c r="S190" i="32"/>
  <c r="R190" i="32"/>
  <c r="Q190" i="32"/>
  <c r="P190" i="32"/>
  <c r="O190" i="32"/>
  <c r="N190" i="32"/>
  <c r="M190" i="32"/>
  <c r="L190" i="32"/>
  <c r="K190" i="32"/>
  <c r="J190" i="32"/>
  <c r="I190" i="32"/>
  <c r="H190" i="32"/>
  <c r="G190" i="32"/>
  <c r="CR189" i="32"/>
  <c r="CQ189" i="32"/>
  <c r="CP189" i="32"/>
  <c r="CO189" i="32"/>
  <c r="CN189" i="32"/>
  <c r="CM189" i="32"/>
  <c r="CL189" i="32"/>
  <c r="CK189" i="32"/>
  <c r="CJ189" i="32"/>
  <c r="CI189" i="32"/>
  <c r="CH189" i="32"/>
  <c r="CG189" i="32"/>
  <c r="CF189" i="32"/>
  <c r="CE189" i="32"/>
  <c r="CD189" i="32"/>
  <c r="CC189" i="32"/>
  <c r="CB189" i="32"/>
  <c r="CA189" i="32"/>
  <c r="BZ189" i="32"/>
  <c r="BY189" i="32"/>
  <c r="BX189" i="32"/>
  <c r="BW189" i="32"/>
  <c r="BV189" i="32"/>
  <c r="BU189" i="32"/>
  <c r="BT189" i="32"/>
  <c r="BS189" i="32"/>
  <c r="BR189" i="32"/>
  <c r="BQ189" i="32"/>
  <c r="BP189" i="32"/>
  <c r="BO189" i="32"/>
  <c r="BN189" i="32"/>
  <c r="BM189" i="32"/>
  <c r="BL189" i="32"/>
  <c r="BK189" i="32"/>
  <c r="BJ189" i="32"/>
  <c r="BI189" i="32"/>
  <c r="BH189" i="32"/>
  <c r="BG189" i="32"/>
  <c r="BF189" i="32"/>
  <c r="BE189" i="32"/>
  <c r="BD189" i="32"/>
  <c r="BC189" i="32"/>
  <c r="BB189" i="32"/>
  <c r="BA189" i="32"/>
  <c r="AZ189" i="32"/>
  <c r="AY189" i="32"/>
  <c r="AX189" i="32"/>
  <c r="AW189" i="32"/>
  <c r="AV189" i="32"/>
  <c r="AU189" i="32"/>
  <c r="AT189" i="32"/>
  <c r="AS189" i="32"/>
  <c r="AR189" i="32"/>
  <c r="AQ189" i="32"/>
  <c r="AP189" i="32"/>
  <c r="AO189" i="32"/>
  <c r="AN189" i="32"/>
  <c r="AM189" i="32"/>
  <c r="AL189" i="32"/>
  <c r="AK189" i="32"/>
  <c r="AJ189" i="32"/>
  <c r="AI189" i="32"/>
  <c r="AH189" i="32"/>
  <c r="AG189" i="32"/>
  <c r="AF189" i="32"/>
  <c r="AE189" i="32"/>
  <c r="AD189" i="32"/>
  <c r="AC189" i="32"/>
  <c r="AB189" i="32"/>
  <c r="AA189" i="32"/>
  <c r="Z189" i="32"/>
  <c r="Y189" i="32"/>
  <c r="X189" i="32"/>
  <c r="W189" i="32"/>
  <c r="V189" i="32"/>
  <c r="U189" i="32"/>
  <c r="T189" i="32"/>
  <c r="S189" i="32"/>
  <c r="R189" i="32"/>
  <c r="Q189" i="32"/>
  <c r="P189" i="32"/>
  <c r="O189" i="32"/>
  <c r="N189" i="32"/>
  <c r="M189" i="32"/>
  <c r="L189" i="32"/>
  <c r="K189" i="32"/>
  <c r="J189" i="32"/>
  <c r="I189" i="32"/>
  <c r="H189" i="32"/>
  <c r="G189" i="32"/>
  <c r="CR188" i="32"/>
  <c r="CQ188" i="32"/>
  <c r="CP188" i="32"/>
  <c r="CO188" i="32"/>
  <c r="CN188" i="32"/>
  <c r="CM188" i="32"/>
  <c r="CL188" i="32"/>
  <c r="CK188" i="32"/>
  <c r="CJ188" i="32"/>
  <c r="CI188" i="32"/>
  <c r="CH188" i="32"/>
  <c r="CG188" i="32"/>
  <c r="CF188" i="32"/>
  <c r="CE188" i="32"/>
  <c r="CD188" i="32"/>
  <c r="CC188" i="32"/>
  <c r="CB188" i="32"/>
  <c r="CA188" i="32"/>
  <c r="BZ188" i="32"/>
  <c r="BY188" i="32"/>
  <c r="BX188" i="32"/>
  <c r="BW188" i="32"/>
  <c r="BV188" i="32"/>
  <c r="BU188" i="32"/>
  <c r="BT188" i="32"/>
  <c r="BS188" i="32"/>
  <c r="BR188" i="32"/>
  <c r="BQ188" i="32"/>
  <c r="BP188" i="32"/>
  <c r="BO188" i="32"/>
  <c r="BN188" i="32"/>
  <c r="BM188" i="32"/>
  <c r="BL188" i="32"/>
  <c r="BK188" i="32"/>
  <c r="BJ188" i="32"/>
  <c r="BI188" i="32"/>
  <c r="BH188" i="32"/>
  <c r="BG188" i="32"/>
  <c r="BF188" i="32"/>
  <c r="BE188" i="32"/>
  <c r="BD188" i="32"/>
  <c r="BC188" i="32"/>
  <c r="BB188" i="32"/>
  <c r="BA188" i="32"/>
  <c r="AZ188" i="32"/>
  <c r="AY188" i="32"/>
  <c r="AX188" i="32"/>
  <c r="AW188" i="32"/>
  <c r="AV188" i="32"/>
  <c r="AU188" i="32"/>
  <c r="AT188" i="32"/>
  <c r="AS188" i="32"/>
  <c r="AR188" i="32"/>
  <c r="AQ188" i="32"/>
  <c r="AP188" i="32"/>
  <c r="AO188" i="32"/>
  <c r="AN188" i="32"/>
  <c r="AM188" i="32"/>
  <c r="AL188" i="32"/>
  <c r="AK188" i="32"/>
  <c r="AJ188" i="32"/>
  <c r="AI188" i="32"/>
  <c r="AH188" i="32"/>
  <c r="AG188" i="32"/>
  <c r="AF188" i="32"/>
  <c r="AE188" i="32"/>
  <c r="AD188" i="32"/>
  <c r="AC188" i="32"/>
  <c r="AB188" i="32"/>
  <c r="AA188" i="32"/>
  <c r="Z188" i="32"/>
  <c r="Y188" i="32"/>
  <c r="X188" i="32"/>
  <c r="W188" i="32"/>
  <c r="V188" i="32"/>
  <c r="U188" i="32"/>
  <c r="T188" i="32"/>
  <c r="S188" i="32"/>
  <c r="R188" i="32"/>
  <c r="Q188" i="32"/>
  <c r="P188" i="32"/>
  <c r="O188" i="32"/>
  <c r="N188" i="32"/>
  <c r="M188" i="32"/>
  <c r="L188" i="32"/>
  <c r="K188" i="32"/>
  <c r="J188" i="32"/>
  <c r="I188" i="32"/>
  <c r="H188" i="32"/>
  <c r="G188" i="32"/>
  <c r="CR187" i="32"/>
  <c r="CQ187" i="32"/>
  <c r="CP187" i="32"/>
  <c r="CO187" i="32"/>
  <c r="CN187" i="32"/>
  <c r="CM187" i="32"/>
  <c r="CL187" i="32"/>
  <c r="CK187" i="32"/>
  <c r="CJ187" i="32"/>
  <c r="CI187" i="32"/>
  <c r="CH187" i="32"/>
  <c r="CG187" i="32"/>
  <c r="CF187" i="32"/>
  <c r="CE187" i="32"/>
  <c r="CD187" i="32"/>
  <c r="CC187" i="32"/>
  <c r="CB187" i="32"/>
  <c r="CA187" i="32"/>
  <c r="BZ187" i="32"/>
  <c r="BY187" i="32"/>
  <c r="BX187" i="32"/>
  <c r="BW187" i="32"/>
  <c r="BV187" i="32"/>
  <c r="BU187" i="32"/>
  <c r="BT187" i="32"/>
  <c r="BS187" i="32"/>
  <c r="BR187" i="32"/>
  <c r="BQ187" i="32"/>
  <c r="BP187" i="32"/>
  <c r="BO187" i="32"/>
  <c r="BN187" i="32"/>
  <c r="BM187" i="32"/>
  <c r="BL187" i="32"/>
  <c r="BK187" i="32"/>
  <c r="BJ187" i="32"/>
  <c r="BI187" i="32"/>
  <c r="BH187" i="32"/>
  <c r="BG187" i="32"/>
  <c r="BF187" i="32"/>
  <c r="BE187" i="32"/>
  <c r="BD187" i="32"/>
  <c r="BC187" i="32"/>
  <c r="BB187" i="32"/>
  <c r="BA187" i="32"/>
  <c r="AZ187" i="32"/>
  <c r="AY187" i="32"/>
  <c r="AX187" i="32"/>
  <c r="AW187" i="32"/>
  <c r="AV187" i="32"/>
  <c r="AU187" i="32"/>
  <c r="AT187" i="32"/>
  <c r="AS187" i="32"/>
  <c r="AR187" i="32"/>
  <c r="AQ187" i="32"/>
  <c r="AP187" i="32"/>
  <c r="AO187" i="32"/>
  <c r="AN187" i="32"/>
  <c r="AM187" i="32"/>
  <c r="AL187" i="32"/>
  <c r="AK187" i="32"/>
  <c r="AJ187" i="32"/>
  <c r="AI187" i="32"/>
  <c r="AH187" i="32"/>
  <c r="AG187" i="32"/>
  <c r="AF187" i="32"/>
  <c r="AE187" i="32"/>
  <c r="AD187" i="32"/>
  <c r="AC187" i="32"/>
  <c r="AB187" i="32"/>
  <c r="AA187" i="32"/>
  <c r="Z187" i="32"/>
  <c r="Y187" i="32"/>
  <c r="X187" i="32"/>
  <c r="W187" i="32"/>
  <c r="V187" i="32"/>
  <c r="U187" i="32"/>
  <c r="T187" i="32"/>
  <c r="S187" i="32"/>
  <c r="R187" i="32"/>
  <c r="Q187" i="32"/>
  <c r="P187" i="32"/>
  <c r="O187" i="32"/>
  <c r="N187" i="32"/>
  <c r="M187" i="32"/>
  <c r="L187" i="32"/>
  <c r="K187" i="32"/>
  <c r="J187" i="32"/>
  <c r="I187" i="32"/>
  <c r="H187" i="32"/>
  <c r="G187" i="32"/>
  <c r="CR186" i="32"/>
  <c r="CQ186" i="32"/>
  <c r="CP186" i="32"/>
  <c r="CO186" i="32"/>
  <c r="CN186" i="32"/>
  <c r="CM186" i="32"/>
  <c r="CL186" i="32"/>
  <c r="CK186" i="32"/>
  <c r="CJ186" i="32"/>
  <c r="CI186" i="32"/>
  <c r="CH186" i="32"/>
  <c r="CG186" i="32"/>
  <c r="CF186" i="32"/>
  <c r="CE186" i="32"/>
  <c r="CD186" i="32"/>
  <c r="CC186" i="32"/>
  <c r="CB186" i="32"/>
  <c r="CA186" i="32"/>
  <c r="BZ186" i="32"/>
  <c r="BY186" i="32"/>
  <c r="BX186" i="32"/>
  <c r="BW186" i="32"/>
  <c r="BV186" i="32"/>
  <c r="BU186" i="32"/>
  <c r="BT186" i="32"/>
  <c r="BS186" i="32"/>
  <c r="BR186" i="32"/>
  <c r="BQ186" i="32"/>
  <c r="BP186" i="32"/>
  <c r="BO186" i="32"/>
  <c r="BN186" i="32"/>
  <c r="BM186" i="32"/>
  <c r="BL186" i="32"/>
  <c r="BK186" i="32"/>
  <c r="BJ186" i="32"/>
  <c r="BI186" i="32"/>
  <c r="BH186" i="32"/>
  <c r="BG186" i="32"/>
  <c r="BF186" i="32"/>
  <c r="BE186" i="32"/>
  <c r="BD186" i="32"/>
  <c r="BC186" i="32"/>
  <c r="BB186" i="32"/>
  <c r="BA186" i="32"/>
  <c r="AZ186" i="32"/>
  <c r="AY186" i="32"/>
  <c r="AX186" i="32"/>
  <c r="AW186" i="32"/>
  <c r="AV186" i="32"/>
  <c r="AU186" i="32"/>
  <c r="AT186" i="32"/>
  <c r="AS186" i="32"/>
  <c r="AR186" i="32"/>
  <c r="AQ186" i="32"/>
  <c r="AP186" i="32"/>
  <c r="AO186" i="32"/>
  <c r="AN186" i="32"/>
  <c r="AM186" i="32"/>
  <c r="AL186" i="32"/>
  <c r="AK186" i="32"/>
  <c r="AJ186" i="32"/>
  <c r="AI186" i="32"/>
  <c r="AH186" i="32"/>
  <c r="AG186" i="32"/>
  <c r="AF186" i="32"/>
  <c r="AE186" i="32"/>
  <c r="AD186" i="32"/>
  <c r="AC186" i="32"/>
  <c r="AB186" i="32"/>
  <c r="AA186" i="32"/>
  <c r="Z186" i="32"/>
  <c r="Y186" i="32"/>
  <c r="X186" i="32"/>
  <c r="W186" i="32"/>
  <c r="V186" i="32"/>
  <c r="U186" i="32"/>
  <c r="T186" i="32"/>
  <c r="S186" i="32"/>
  <c r="R186" i="32"/>
  <c r="Q186" i="32"/>
  <c r="P186" i="32"/>
  <c r="O186" i="32"/>
  <c r="N186" i="32"/>
  <c r="M186" i="32"/>
  <c r="L186" i="32"/>
  <c r="K186" i="32"/>
  <c r="J186" i="32"/>
  <c r="I186" i="32"/>
  <c r="H186" i="32"/>
  <c r="G186" i="32"/>
  <c r="CR185" i="32"/>
  <c r="CQ185" i="32"/>
  <c r="CP185" i="32"/>
  <c r="CO185" i="32"/>
  <c r="CN185" i="32"/>
  <c r="CM185" i="32"/>
  <c r="CL185" i="32"/>
  <c r="CK185" i="32"/>
  <c r="CJ185" i="32"/>
  <c r="CI185" i="32"/>
  <c r="CH185" i="32"/>
  <c r="CG185" i="32"/>
  <c r="CF185" i="32"/>
  <c r="CE185" i="32"/>
  <c r="CD185" i="32"/>
  <c r="CC185" i="32"/>
  <c r="CB185" i="32"/>
  <c r="CA185" i="32"/>
  <c r="BZ185" i="32"/>
  <c r="BY185" i="32"/>
  <c r="BX185" i="32"/>
  <c r="BW185" i="32"/>
  <c r="BV185" i="32"/>
  <c r="BU185" i="32"/>
  <c r="BT185" i="32"/>
  <c r="BS185" i="32"/>
  <c r="BR185" i="32"/>
  <c r="BQ185" i="32"/>
  <c r="BP185" i="32"/>
  <c r="BO185" i="32"/>
  <c r="BN185" i="32"/>
  <c r="BM185" i="32"/>
  <c r="BL185" i="32"/>
  <c r="BK185" i="32"/>
  <c r="BJ185" i="32"/>
  <c r="BI185" i="32"/>
  <c r="BH185" i="32"/>
  <c r="BG185" i="32"/>
  <c r="BF185" i="32"/>
  <c r="BE185" i="32"/>
  <c r="BD185" i="32"/>
  <c r="BC185" i="32"/>
  <c r="BB185" i="32"/>
  <c r="BA185" i="32"/>
  <c r="AZ185" i="32"/>
  <c r="AY185" i="32"/>
  <c r="AX185" i="32"/>
  <c r="AW185" i="32"/>
  <c r="AV185" i="32"/>
  <c r="AU185" i="32"/>
  <c r="AT185" i="32"/>
  <c r="AS185" i="32"/>
  <c r="AR185" i="32"/>
  <c r="AQ185" i="32"/>
  <c r="AP185" i="32"/>
  <c r="AO185" i="32"/>
  <c r="AN185" i="32"/>
  <c r="AM185" i="32"/>
  <c r="AL185" i="32"/>
  <c r="AK185" i="32"/>
  <c r="AJ185" i="32"/>
  <c r="AI185" i="32"/>
  <c r="AH185" i="32"/>
  <c r="AG185" i="32"/>
  <c r="AF185" i="32"/>
  <c r="AE185" i="32"/>
  <c r="AD185" i="32"/>
  <c r="AC185" i="32"/>
  <c r="AB185" i="32"/>
  <c r="AA185" i="32"/>
  <c r="Z185" i="32"/>
  <c r="Y185" i="32"/>
  <c r="X185" i="32"/>
  <c r="W185" i="32"/>
  <c r="V185" i="32"/>
  <c r="U185" i="32"/>
  <c r="T185" i="32"/>
  <c r="S185" i="32"/>
  <c r="R185" i="32"/>
  <c r="Q185" i="32"/>
  <c r="P185" i="32"/>
  <c r="O185" i="32"/>
  <c r="N185" i="32"/>
  <c r="M185" i="32"/>
  <c r="L185" i="32"/>
  <c r="K185" i="32"/>
  <c r="J185" i="32"/>
  <c r="I185" i="32"/>
  <c r="H185" i="32"/>
  <c r="G185" i="32"/>
  <c r="CR184" i="32"/>
  <c r="CQ184" i="32"/>
  <c r="CP184" i="32"/>
  <c r="CO184" i="32"/>
  <c r="CN184" i="32"/>
  <c r="CM184" i="32"/>
  <c r="CL184" i="32"/>
  <c r="CK184" i="32"/>
  <c r="CJ184" i="32"/>
  <c r="CI184" i="32"/>
  <c r="CH184" i="32"/>
  <c r="CG184" i="32"/>
  <c r="CF184" i="32"/>
  <c r="CE184" i="32"/>
  <c r="CD184" i="32"/>
  <c r="CC184" i="32"/>
  <c r="CB184" i="32"/>
  <c r="CA184" i="32"/>
  <c r="BZ184" i="32"/>
  <c r="BY184" i="32"/>
  <c r="BX184" i="32"/>
  <c r="BW184" i="32"/>
  <c r="BV184" i="32"/>
  <c r="BU184" i="32"/>
  <c r="BT184" i="32"/>
  <c r="BS184" i="32"/>
  <c r="BR184" i="32"/>
  <c r="BQ184" i="32"/>
  <c r="BP184" i="32"/>
  <c r="BO184" i="32"/>
  <c r="BN184" i="32"/>
  <c r="BM184" i="32"/>
  <c r="BL184" i="32"/>
  <c r="BK184" i="32"/>
  <c r="BJ184" i="32"/>
  <c r="BI184" i="32"/>
  <c r="BH184" i="32"/>
  <c r="BG184" i="32"/>
  <c r="BF184" i="32"/>
  <c r="BE184" i="32"/>
  <c r="BD184" i="32"/>
  <c r="BC184" i="32"/>
  <c r="BB184" i="32"/>
  <c r="BA184" i="32"/>
  <c r="AZ184" i="32"/>
  <c r="AY184" i="32"/>
  <c r="AX184" i="32"/>
  <c r="AW184" i="32"/>
  <c r="AV184" i="32"/>
  <c r="AU184" i="32"/>
  <c r="AT184" i="32"/>
  <c r="AS184" i="32"/>
  <c r="AR184" i="32"/>
  <c r="AQ184" i="32"/>
  <c r="AP184" i="32"/>
  <c r="AO184" i="32"/>
  <c r="AN184" i="32"/>
  <c r="AM184" i="32"/>
  <c r="AL184" i="32"/>
  <c r="AK184" i="32"/>
  <c r="AJ184" i="32"/>
  <c r="AI184" i="32"/>
  <c r="AH184" i="32"/>
  <c r="AG184" i="32"/>
  <c r="AF184" i="32"/>
  <c r="AE184" i="32"/>
  <c r="AD184" i="32"/>
  <c r="AC184" i="32"/>
  <c r="AB184" i="32"/>
  <c r="AA184" i="32"/>
  <c r="Z184" i="32"/>
  <c r="Y184" i="32"/>
  <c r="X184" i="32"/>
  <c r="W184" i="32"/>
  <c r="V184" i="32"/>
  <c r="U184" i="32"/>
  <c r="T184" i="32"/>
  <c r="S184" i="32"/>
  <c r="R184" i="32"/>
  <c r="Q184" i="32"/>
  <c r="P184" i="32"/>
  <c r="O184" i="32"/>
  <c r="N184" i="32"/>
  <c r="M184" i="32"/>
  <c r="L184" i="32"/>
  <c r="K184" i="32"/>
  <c r="J184" i="32"/>
  <c r="I184" i="32"/>
  <c r="H184" i="32"/>
  <c r="G184" i="32"/>
  <c r="CR183" i="32"/>
  <c r="CQ183" i="32"/>
  <c r="CP183" i="32"/>
  <c r="CO183" i="32"/>
  <c r="CN183" i="32"/>
  <c r="CM183" i="32"/>
  <c r="CL183" i="32"/>
  <c r="CK183" i="32"/>
  <c r="CJ183" i="32"/>
  <c r="CI183" i="32"/>
  <c r="CH183" i="32"/>
  <c r="CG183" i="32"/>
  <c r="CF183" i="32"/>
  <c r="CE183" i="32"/>
  <c r="CD183" i="32"/>
  <c r="CC183" i="32"/>
  <c r="CB183" i="32"/>
  <c r="CA183" i="32"/>
  <c r="BZ183" i="32"/>
  <c r="BY183" i="32"/>
  <c r="BX183" i="32"/>
  <c r="BW183" i="32"/>
  <c r="BV183" i="32"/>
  <c r="BU183" i="32"/>
  <c r="BT183" i="32"/>
  <c r="BS183" i="32"/>
  <c r="BR183" i="32"/>
  <c r="BQ183" i="32"/>
  <c r="BP183" i="32"/>
  <c r="BO183" i="32"/>
  <c r="BN183" i="32"/>
  <c r="BM183" i="32"/>
  <c r="BL183" i="32"/>
  <c r="BK183" i="32"/>
  <c r="BJ183" i="32"/>
  <c r="BI183" i="32"/>
  <c r="BH183" i="32"/>
  <c r="BG183" i="32"/>
  <c r="BF183" i="32"/>
  <c r="BE183" i="32"/>
  <c r="BD183" i="32"/>
  <c r="BC183" i="32"/>
  <c r="BB183" i="32"/>
  <c r="BA183" i="32"/>
  <c r="AZ183" i="32"/>
  <c r="AY183" i="32"/>
  <c r="AX183" i="32"/>
  <c r="AW183" i="32"/>
  <c r="AV183" i="32"/>
  <c r="AU183" i="32"/>
  <c r="AT183" i="32"/>
  <c r="AS183" i="32"/>
  <c r="AR183" i="32"/>
  <c r="AQ183" i="32"/>
  <c r="AP183" i="32"/>
  <c r="AO183" i="32"/>
  <c r="AN183" i="32"/>
  <c r="AM183" i="32"/>
  <c r="AL183" i="32"/>
  <c r="AK183" i="32"/>
  <c r="AJ183" i="32"/>
  <c r="AI183" i="32"/>
  <c r="AH183" i="32"/>
  <c r="AG183" i="32"/>
  <c r="AF183" i="32"/>
  <c r="AE183" i="32"/>
  <c r="AD183" i="32"/>
  <c r="AC183" i="32"/>
  <c r="AB183" i="32"/>
  <c r="AA183" i="32"/>
  <c r="Z183" i="32"/>
  <c r="Y183" i="32"/>
  <c r="X183" i="32"/>
  <c r="W183" i="32"/>
  <c r="V183" i="32"/>
  <c r="U183" i="32"/>
  <c r="T183" i="32"/>
  <c r="S183" i="32"/>
  <c r="R183" i="32"/>
  <c r="Q183" i="32"/>
  <c r="P183" i="32"/>
  <c r="O183" i="32"/>
  <c r="N183" i="32"/>
  <c r="M183" i="32"/>
  <c r="L183" i="32"/>
  <c r="K183" i="32"/>
  <c r="J183" i="32"/>
  <c r="I183" i="32"/>
  <c r="H183" i="32"/>
  <c r="G183" i="32"/>
  <c r="CR182" i="32"/>
  <c r="CQ182" i="32"/>
  <c r="CP182" i="32"/>
  <c r="CO182" i="32"/>
  <c r="CN182" i="32"/>
  <c r="CM182" i="32"/>
  <c r="CL182" i="32"/>
  <c r="CK182" i="32"/>
  <c r="CJ182" i="32"/>
  <c r="CI182" i="32"/>
  <c r="CH182" i="32"/>
  <c r="CG182" i="32"/>
  <c r="CF182" i="32"/>
  <c r="CE182" i="32"/>
  <c r="CD182" i="32"/>
  <c r="CC182" i="32"/>
  <c r="CB182" i="32"/>
  <c r="CA182" i="32"/>
  <c r="BZ182" i="32"/>
  <c r="BY182" i="32"/>
  <c r="BX182" i="32"/>
  <c r="BW182" i="32"/>
  <c r="BV182" i="32"/>
  <c r="BU182" i="32"/>
  <c r="BT182" i="32"/>
  <c r="BS182" i="32"/>
  <c r="BR182" i="32"/>
  <c r="BQ182" i="32"/>
  <c r="BP182" i="32"/>
  <c r="BO182" i="32"/>
  <c r="BN182" i="32"/>
  <c r="BM182" i="32"/>
  <c r="BL182" i="32"/>
  <c r="BK182" i="32"/>
  <c r="BJ182" i="32"/>
  <c r="BI182" i="32"/>
  <c r="BH182" i="32"/>
  <c r="BG182" i="32"/>
  <c r="BF182" i="32"/>
  <c r="BE182" i="32"/>
  <c r="BD182" i="32"/>
  <c r="BC182" i="32"/>
  <c r="BB182" i="32"/>
  <c r="BA182" i="32"/>
  <c r="AZ182" i="32"/>
  <c r="AY182" i="32"/>
  <c r="AX182" i="32"/>
  <c r="AW182" i="32"/>
  <c r="AV182" i="32"/>
  <c r="AU182" i="32"/>
  <c r="AT182" i="32"/>
  <c r="AS182" i="32"/>
  <c r="AR182" i="32"/>
  <c r="AQ182" i="32"/>
  <c r="AP182" i="32"/>
  <c r="AO182" i="32"/>
  <c r="AN182" i="32"/>
  <c r="AM182" i="32"/>
  <c r="AL182" i="32"/>
  <c r="AK182" i="32"/>
  <c r="AJ182" i="32"/>
  <c r="AI182" i="32"/>
  <c r="AH182" i="32"/>
  <c r="AG182" i="32"/>
  <c r="AF182" i="32"/>
  <c r="AE182" i="32"/>
  <c r="AD182" i="32"/>
  <c r="AC182" i="32"/>
  <c r="AB182" i="32"/>
  <c r="AA182" i="32"/>
  <c r="Z182" i="32"/>
  <c r="Y182" i="32"/>
  <c r="X182" i="32"/>
  <c r="W182" i="32"/>
  <c r="V182" i="32"/>
  <c r="U182" i="32"/>
  <c r="T182" i="32"/>
  <c r="S182" i="32"/>
  <c r="R182" i="32"/>
  <c r="Q182" i="32"/>
  <c r="P182" i="32"/>
  <c r="O182" i="32"/>
  <c r="N182" i="32"/>
  <c r="M182" i="32"/>
  <c r="L182" i="32"/>
  <c r="K182" i="32"/>
  <c r="J182" i="32"/>
  <c r="I182" i="32"/>
  <c r="H182" i="32"/>
  <c r="G182" i="32"/>
  <c r="CR181" i="32"/>
  <c r="CQ181" i="32"/>
  <c r="CP181" i="32"/>
  <c r="CO181" i="32"/>
  <c r="CN181" i="32"/>
  <c r="CM181" i="32"/>
  <c r="CL181" i="32"/>
  <c r="CK181" i="32"/>
  <c r="CJ181" i="32"/>
  <c r="CI181" i="32"/>
  <c r="CH181" i="32"/>
  <c r="CG181" i="32"/>
  <c r="CF181" i="32"/>
  <c r="CE181" i="32"/>
  <c r="CD181" i="32"/>
  <c r="CC181" i="32"/>
  <c r="CB181" i="32"/>
  <c r="CA181" i="32"/>
  <c r="BZ181" i="32"/>
  <c r="BY181" i="32"/>
  <c r="BX181" i="32"/>
  <c r="BW181" i="32"/>
  <c r="BV181" i="32"/>
  <c r="BU181" i="32"/>
  <c r="BT181" i="32"/>
  <c r="BS181" i="32"/>
  <c r="BR181" i="32"/>
  <c r="BQ181" i="32"/>
  <c r="BP181" i="32"/>
  <c r="BO181" i="32"/>
  <c r="BN181" i="32"/>
  <c r="BM181" i="32"/>
  <c r="BL181" i="32"/>
  <c r="BK181" i="32"/>
  <c r="BJ181" i="32"/>
  <c r="BI181" i="32"/>
  <c r="BH181" i="32"/>
  <c r="BG181" i="32"/>
  <c r="BF181" i="32"/>
  <c r="BE181" i="32"/>
  <c r="BD181" i="32"/>
  <c r="BC181" i="32"/>
  <c r="BB181" i="32"/>
  <c r="BA181" i="32"/>
  <c r="AZ181" i="32"/>
  <c r="AY181" i="32"/>
  <c r="AX181" i="32"/>
  <c r="AW181" i="32"/>
  <c r="AV181" i="32"/>
  <c r="AU181" i="32"/>
  <c r="AT181" i="32"/>
  <c r="AS181" i="32"/>
  <c r="AR181" i="32"/>
  <c r="AQ181" i="32"/>
  <c r="AP181" i="32"/>
  <c r="AO181" i="32"/>
  <c r="AN181" i="32"/>
  <c r="AM181" i="32"/>
  <c r="AL181" i="32"/>
  <c r="AK181" i="32"/>
  <c r="AJ181" i="32"/>
  <c r="AI181" i="32"/>
  <c r="AH181" i="32"/>
  <c r="AG181" i="32"/>
  <c r="AF181" i="32"/>
  <c r="AE181" i="32"/>
  <c r="AD181" i="32"/>
  <c r="AC181" i="32"/>
  <c r="AB181" i="32"/>
  <c r="AA181" i="32"/>
  <c r="Z181" i="32"/>
  <c r="Y181" i="32"/>
  <c r="X181" i="32"/>
  <c r="W181" i="32"/>
  <c r="V181" i="32"/>
  <c r="U181" i="32"/>
  <c r="T181" i="32"/>
  <c r="S181" i="32"/>
  <c r="R181" i="32"/>
  <c r="Q181" i="32"/>
  <c r="P181" i="32"/>
  <c r="O181" i="32"/>
  <c r="N181" i="32"/>
  <c r="M181" i="32"/>
  <c r="L181" i="32"/>
  <c r="K181" i="32"/>
  <c r="J181" i="32"/>
  <c r="I181" i="32"/>
  <c r="H181" i="32"/>
  <c r="G181" i="32"/>
  <c r="CR180" i="32"/>
  <c r="CQ180" i="32"/>
  <c r="CP180" i="32"/>
  <c r="CO180" i="32"/>
  <c r="CN180" i="32"/>
  <c r="CM180" i="32"/>
  <c r="CL180" i="32"/>
  <c r="CK180" i="32"/>
  <c r="CJ180" i="32"/>
  <c r="CI180" i="32"/>
  <c r="CH180" i="32"/>
  <c r="CG180" i="32"/>
  <c r="CF180" i="32"/>
  <c r="CE180" i="32"/>
  <c r="CD180" i="32"/>
  <c r="CC180" i="32"/>
  <c r="CB180" i="32"/>
  <c r="CA180" i="32"/>
  <c r="BZ180" i="32"/>
  <c r="BY180" i="32"/>
  <c r="BX180" i="32"/>
  <c r="BW180" i="32"/>
  <c r="BV180" i="32"/>
  <c r="BU180" i="32"/>
  <c r="BT180" i="32"/>
  <c r="BS180" i="32"/>
  <c r="BR180" i="32"/>
  <c r="BQ180" i="32"/>
  <c r="BP180" i="32"/>
  <c r="BO180" i="32"/>
  <c r="BN180" i="32"/>
  <c r="BM180" i="32"/>
  <c r="BL180" i="32"/>
  <c r="BK180" i="32"/>
  <c r="BJ180" i="32"/>
  <c r="BI180" i="32"/>
  <c r="BH180" i="32"/>
  <c r="BG180" i="32"/>
  <c r="BF180" i="32"/>
  <c r="BE180" i="32"/>
  <c r="BD180" i="32"/>
  <c r="BC180" i="32"/>
  <c r="BB180" i="32"/>
  <c r="BA180" i="32"/>
  <c r="AZ180" i="32"/>
  <c r="AY180" i="32"/>
  <c r="AX180" i="32"/>
  <c r="AW180" i="32"/>
  <c r="AV180" i="32"/>
  <c r="AU180" i="32"/>
  <c r="AT180" i="32"/>
  <c r="AS180" i="32"/>
  <c r="AR180" i="32"/>
  <c r="AQ180" i="32"/>
  <c r="AP180" i="32"/>
  <c r="AO180" i="32"/>
  <c r="AN180" i="32"/>
  <c r="AM180" i="32"/>
  <c r="AL180" i="32"/>
  <c r="AK180" i="32"/>
  <c r="AJ180" i="32"/>
  <c r="AI180" i="32"/>
  <c r="AH180" i="32"/>
  <c r="AG180" i="32"/>
  <c r="AF180" i="32"/>
  <c r="AE180" i="32"/>
  <c r="AD180" i="32"/>
  <c r="AC180" i="32"/>
  <c r="AB180" i="32"/>
  <c r="AA180" i="32"/>
  <c r="Z180" i="32"/>
  <c r="Y180" i="32"/>
  <c r="X180" i="32"/>
  <c r="W180" i="32"/>
  <c r="V180" i="32"/>
  <c r="U180" i="32"/>
  <c r="T180" i="32"/>
  <c r="S180" i="32"/>
  <c r="R180" i="32"/>
  <c r="Q180" i="32"/>
  <c r="P180" i="32"/>
  <c r="O180" i="32"/>
  <c r="N180" i="32"/>
  <c r="M180" i="32"/>
  <c r="L180" i="32"/>
  <c r="K180" i="32"/>
  <c r="J180" i="32"/>
  <c r="I180" i="32"/>
  <c r="H180" i="32"/>
  <c r="G180" i="32"/>
  <c r="CR179" i="32"/>
  <c r="CQ179" i="32"/>
  <c r="CP179" i="32"/>
  <c r="CO179" i="32"/>
  <c r="CN179" i="32"/>
  <c r="CM179" i="32"/>
  <c r="CL179" i="32"/>
  <c r="CK179" i="32"/>
  <c r="CJ179" i="32"/>
  <c r="CI179" i="32"/>
  <c r="CH179" i="32"/>
  <c r="CG179" i="32"/>
  <c r="CF179" i="32"/>
  <c r="CE179" i="32"/>
  <c r="CD179" i="32"/>
  <c r="CC179" i="32"/>
  <c r="CB179" i="32"/>
  <c r="CA179" i="32"/>
  <c r="BZ179" i="32"/>
  <c r="BY179" i="32"/>
  <c r="BX179" i="32"/>
  <c r="BW179" i="32"/>
  <c r="BV179" i="32"/>
  <c r="BU179" i="32"/>
  <c r="BT179" i="32"/>
  <c r="BS179" i="32"/>
  <c r="BR179" i="32"/>
  <c r="BQ179" i="32"/>
  <c r="BP179" i="32"/>
  <c r="BO179" i="32"/>
  <c r="BN179" i="32"/>
  <c r="BM179" i="32"/>
  <c r="BL179" i="32"/>
  <c r="BK179" i="32"/>
  <c r="BJ179" i="32"/>
  <c r="BI179" i="32"/>
  <c r="BH179" i="32"/>
  <c r="BG179" i="32"/>
  <c r="BF179" i="32"/>
  <c r="BE179" i="32"/>
  <c r="BD179" i="32"/>
  <c r="BC179" i="32"/>
  <c r="BB179" i="32"/>
  <c r="BA179" i="32"/>
  <c r="AZ179" i="32"/>
  <c r="AY179" i="32"/>
  <c r="AX179" i="32"/>
  <c r="AW179" i="32"/>
  <c r="AV179" i="32"/>
  <c r="AU179" i="32"/>
  <c r="AT179" i="32"/>
  <c r="AS179" i="32"/>
  <c r="AR179" i="32"/>
  <c r="AQ179" i="32"/>
  <c r="AP179" i="32"/>
  <c r="AO179" i="32"/>
  <c r="AN179" i="32"/>
  <c r="AM179" i="32"/>
  <c r="AL179" i="32"/>
  <c r="AK179" i="32"/>
  <c r="AJ179" i="32"/>
  <c r="AI179" i="32"/>
  <c r="AH179" i="32"/>
  <c r="AG179" i="32"/>
  <c r="AF179" i="32"/>
  <c r="AE179" i="32"/>
  <c r="AD179" i="32"/>
  <c r="AC179" i="32"/>
  <c r="AB179" i="32"/>
  <c r="AA179" i="32"/>
  <c r="Z179" i="32"/>
  <c r="Y179" i="32"/>
  <c r="X179" i="32"/>
  <c r="W179" i="32"/>
  <c r="V179" i="32"/>
  <c r="U179" i="32"/>
  <c r="T179" i="32"/>
  <c r="S179" i="32"/>
  <c r="R179" i="32"/>
  <c r="Q179" i="32"/>
  <c r="P179" i="32"/>
  <c r="O179" i="32"/>
  <c r="N179" i="32"/>
  <c r="M179" i="32"/>
  <c r="L179" i="32"/>
  <c r="K179" i="32"/>
  <c r="J179" i="32"/>
  <c r="I179" i="32"/>
  <c r="H179" i="32"/>
  <c r="G179" i="32"/>
  <c r="CR178" i="32"/>
  <c r="CQ178" i="32"/>
  <c r="CP178" i="32"/>
  <c r="CO178" i="32"/>
  <c r="CN178" i="32"/>
  <c r="CM178" i="32"/>
  <c r="CL178" i="32"/>
  <c r="CK178" i="32"/>
  <c r="CJ178" i="32"/>
  <c r="CI178" i="32"/>
  <c r="CH178" i="32"/>
  <c r="CG178" i="32"/>
  <c r="CF178" i="32"/>
  <c r="CE178" i="32"/>
  <c r="CD178" i="32"/>
  <c r="CC178" i="32"/>
  <c r="CB178" i="32"/>
  <c r="CA178" i="32"/>
  <c r="BZ178" i="32"/>
  <c r="BY178" i="32"/>
  <c r="BX178" i="32"/>
  <c r="BW178" i="32"/>
  <c r="BV178" i="32"/>
  <c r="BU178" i="32"/>
  <c r="BT178" i="32"/>
  <c r="BS178" i="32"/>
  <c r="BR178" i="32"/>
  <c r="BQ178" i="32"/>
  <c r="BP178" i="32"/>
  <c r="BO178" i="32"/>
  <c r="BN178" i="32"/>
  <c r="BM178" i="32"/>
  <c r="BL178" i="32"/>
  <c r="BK178" i="32"/>
  <c r="BJ178" i="32"/>
  <c r="BI178" i="32"/>
  <c r="BH178" i="32"/>
  <c r="BG178" i="32"/>
  <c r="BF178" i="32"/>
  <c r="BE178" i="32"/>
  <c r="BD178" i="32"/>
  <c r="BC178" i="32"/>
  <c r="BB178" i="32"/>
  <c r="BA178" i="32"/>
  <c r="AZ178" i="32"/>
  <c r="AY178" i="32"/>
  <c r="AX178" i="32"/>
  <c r="AW178" i="32"/>
  <c r="AV178" i="32"/>
  <c r="AU178" i="32"/>
  <c r="AT178" i="32"/>
  <c r="AS178" i="32"/>
  <c r="AR178" i="32"/>
  <c r="AQ178" i="32"/>
  <c r="AP178" i="32"/>
  <c r="AO178" i="32"/>
  <c r="AN178" i="32"/>
  <c r="AM178" i="32"/>
  <c r="AL178" i="32"/>
  <c r="AK178" i="32"/>
  <c r="AJ178" i="32"/>
  <c r="AI178" i="32"/>
  <c r="AH178" i="32"/>
  <c r="AG178" i="32"/>
  <c r="AF178" i="32"/>
  <c r="AE178" i="32"/>
  <c r="AD178" i="32"/>
  <c r="AC178" i="32"/>
  <c r="AB178" i="32"/>
  <c r="AA178" i="32"/>
  <c r="Z178" i="32"/>
  <c r="Y178" i="32"/>
  <c r="X178" i="32"/>
  <c r="W178" i="32"/>
  <c r="V178" i="32"/>
  <c r="U178" i="32"/>
  <c r="T178" i="32"/>
  <c r="S178" i="32"/>
  <c r="R178" i="32"/>
  <c r="Q178" i="32"/>
  <c r="P178" i="32"/>
  <c r="O178" i="32"/>
  <c r="N178" i="32"/>
  <c r="M178" i="32"/>
  <c r="L178" i="32"/>
  <c r="K178" i="32"/>
  <c r="J178" i="32"/>
  <c r="I178" i="32"/>
  <c r="H178" i="32"/>
  <c r="G178" i="32"/>
  <c r="CR177" i="32"/>
  <c r="CQ177" i="32"/>
  <c r="CP177" i="32"/>
  <c r="CO177" i="32"/>
  <c r="CN177" i="32"/>
  <c r="CM177" i="32"/>
  <c r="CL177" i="32"/>
  <c r="CK177" i="32"/>
  <c r="CJ177" i="32"/>
  <c r="CI177" i="32"/>
  <c r="CH177" i="32"/>
  <c r="CG177" i="32"/>
  <c r="CF177" i="32"/>
  <c r="CE177" i="32"/>
  <c r="CD177" i="32"/>
  <c r="CC177" i="32"/>
  <c r="CB177" i="32"/>
  <c r="CA177" i="32"/>
  <c r="BZ177" i="32"/>
  <c r="BY177" i="32"/>
  <c r="BX177" i="32"/>
  <c r="BW177" i="32"/>
  <c r="BV177" i="32"/>
  <c r="BU177" i="32"/>
  <c r="BT177" i="32"/>
  <c r="BS177" i="32"/>
  <c r="BR177" i="32"/>
  <c r="BQ177" i="32"/>
  <c r="BP177" i="32"/>
  <c r="BO177" i="32"/>
  <c r="BN177" i="32"/>
  <c r="BM177" i="32"/>
  <c r="BL177" i="32"/>
  <c r="BK177" i="32"/>
  <c r="BJ177" i="32"/>
  <c r="BI177" i="32"/>
  <c r="BH177" i="32"/>
  <c r="BG177" i="32"/>
  <c r="BF177" i="32"/>
  <c r="BE177" i="32"/>
  <c r="BD177" i="32"/>
  <c r="BC177" i="32"/>
  <c r="BB177" i="32"/>
  <c r="BA177" i="32"/>
  <c r="AZ177" i="32"/>
  <c r="AY177" i="32"/>
  <c r="AX177" i="32"/>
  <c r="AW177" i="32"/>
  <c r="AV177" i="32"/>
  <c r="AU177" i="32"/>
  <c r="AT177" i="32"/>
  <c r="AS177" i="32"/>
  <c r="AR177" i="32"/>
  <c r="AQ177" i="32"/>
  <c r="AP177" i="32"/>
  <c r="AO177" i="32"/>
  <c r="AN177" i="32"/>
  <c r="AM177" i="32"/>
  <c r="AL177" i="32"/>
  <c r="AK177" i="32"/>
  <c r="AJ177" i="32"/>
  <c r="AI177" i="32"/>
  <c r="AH177" i="32"/>
  <c r="AG177" i="32"/>
  <c r="AF177" i="32"/>
  <c r="AE177" i="32"/>
  <c r="AD177" i="32"/>
  <c r="AC177" i="32"/>
  <c r="AB177" i="32"/>
  <c r="AA177" i="32"/>
  <c r="Z177" i="32"/>
  <c r="Y177" i="32"/>
  <c r="X177" i="32"/>
  <c r="W177" i="32"/>
  <c r="V177" i="32"/>
  <c r="U177" i="32"/>
  <c r="T177" i="32"/>
  <c r="S177" i="32"/>
  <c r="R177" i="32"/>
  <c r="Q177" i="32"/>
  <c r="P177" i="32"/>
  <c r="O177" i="32"/>
  <c r="N177" i="32"/>
  <c r="M177" i="32"/>
  <c r="L177" i="32"/>
  <c r="K177" i="32"/>
  <c r="J177" i="32"/>
  <c r="I177" i="32"/>
  <c r="H177" i="32"/>
  <c r="G177" i="32"/>
  <c r="CR176" i="32"/>
  <c r="CQ176" i="32"/>
  <c r="CP176" i="32"/>
  <c r="CO176" i="32"/>
  <c r="CN176" i="32"/>
  <c r="CM176" i="32"/>
  <c r="CL176" i="32"/>
  <c r="CK176" i="32"/>
  <c r="CJ176" i="32"/>
  <c r="CI176" i="32"/>
  <c r="CH176" i="32"/>
  <c r="CG176" i="32"/>
  <c r="CF176" i="32"/>
  <c r="CE176" i="32"/>
  <c r="CD176" i="32"/>
  <c r="CC176" i="32"/>
  <c r="CB176" i="32"/>
  <c r="CA176" i="32"/>
  <c r="BZ176" i="32"/>
  <c r="BY176" i="32"/>
  <c r="BX176" i="32"/>
  <c r="BW176" i="32"/>
  <c r="BV176" i="32"/>
  <c r="BU176" i="32"/>
  <c r="BT176" i="32"/>
  <c r="BS176" i="32"/>
  <c r="BR176" i="32"/>
  <c r="BQ176" i="32"/>
  <c r="BP176" i="32"/>
  <c r="BO176" i="32"/>
  <c r="BN176" i="32"/>
  <c r="BM176" i="32"/>
  <c r="BL176" i="32"/>
  <c r="BK176" i="32"/>
  <c r="BJ176" i="32"/>
  <c r="BI176" i="32"/>
  <c r="BH176" i="32"/>
  <c r="BG176" i="32"/>
  <c r="BF176" i="32"/>
  <c r="BE176" i="32"/>
  <c r="BD176" i="32"/>
  <c r="BC176" i="32"/>
  <c r="BB176" i="32"/>
  <c r="BA176" i="32"/>
  <c r="AZ176" i="32"/>
  <c r="AY176" i="32"/>
  <c r="AX176" i="32"/>
  <c r="AW176" i="32"/>
  <c r="AV176" i="32"/>
  <c r="AU176" i="32"/>
  <c r="AT176" i="32"/>
  <c r="AS176" i="32"/>
  <c r="AR176" i="32"/>
  <c r="AQ176" i="32"/>
  <c r="AP176" i="32"/>
  <c r="AO176" i="32"/>
  <c r="AN176" i="32"/>
  <c r="AM176" i="32"/>
  <c r="AL176" i="32"/>
  <c r="AK176" i="32"/>
  <c r="AJ176" i="32"/>
  <c r="AI176" i="32"/>
  <c r="AH176" i="32"/>
  <c r="AG176" i="32"/>
  <c r="AF176" i="32"/>
  <c r="AE176" i="32"/>
  <c r="AD176" i="32"/>
  <c r="AC176" i="32"/>
  <c r="AB176" i="32"/>
  <c r="AA176" i="32"/>
  <c r="Z176" i="32"/>
  <c r="Y176" i="32"/>
  <c r="X176" i="32"/>
  <c r="W176" i="32"/>
  <c r="V176" i="32"/>
  <c r="U176" i="32"/>
  <c r="T176" i="32"/>
  <c r="S176" i="32"/>
  <c r="R176" i="32"/>
  <c r="Q176" i="32"/>
  <c r="P176" i="32"/>
  <c r="O176" i="32"/>
  <c r="N176" i="32"/>
  <c r="M176" i="32"/>
  <c r="L176" i="32"/>
  <c r="K176" i="32"/>
  <c r="J176" i="32"/>
  <c r="I176" i="32"/>
  <c r="H176" i="32"/>
  <c r="G176" i="32"/>
  <c r="CR175" i="32"/>
  <c r="CQ175" i="32"/>
  <c r="CP175" i="32"/>
  <c r="CO175" i="32"/>
  <c r="CN175" i="32"/>
  <c r="CM175" i="32"/>
  <c r="CL175" i="32"/>
  <c r="CK175" i="32"/>
  <c r="CJ175" i="32"/>
  <c r="CI175" i="32"/>
  <c r="CH175" i="32"/>
  <c r="CG175" i="32"/>
  <c r="CF175" i="32"/>
  <c r="CE175" i="32"/>
  <c r="CD175" i="32"/>
  <c r="CC175" i="32"/>
  <c r="CB175" i="32"/>
  <c r="CA175" i="32"/>
  <c r="BZ175" i="32"/>
  <c r="BY175" i="32"/>
  <c r="BX175" i="32"/>
  <c r="BW175" i="32"/>
  <c r="BV175" i="32"/>
  <c r="BU175" i="32"/>
  <c r="BT175" i="32"/>
  <c r="BS175" i="32"/>
  <c r="BR175" i="32"/>
  <c r="BQ175" i="32"/>
  <c r="BP175" i="32"/>
  <c r="BO175" i="32"/>
  <c r="BN175" i="32"/>
  <c r="BM175" i="32"/>
  <c r="BL175" i="32"/>
  <c r="BK175" i="32"/>
  <c r="BJ175" i="32"/>
  <c r="BI175" i="32"/>
  <c r="BH175" i="32"/>
  <c r="BG175" i="32"/>
  <c r="BF175" i="32"/>
  <c r="BE175" i="32"/>
  <c r="BD175" i="32"/>
  <c r="BC175" i="32"/>
  <c r="BB175" i="32"/>
  <c r="BA175" i="32"/>
  <c r="AZ175" i="32"/>
  <c r="AY175" i="32"/>
  <c r="AX175" i="32"/>
  <c r="AW175" i="32"/>
  <c r="AV175" i="32"/>
  <c r="AU175" i="32"/>
  <c r="AT175" i="32"/>
  <c r="AS175" i="32"/>
  <c r="AR175" i="32"/>
  <c r="AQ175" i="32"/>
  <c r="AP175" i="32"/>
  <c r="AO175" i="32"/>
  <c r="AN175" i="32"/>
  <c r="AM175" i="32"/>
  <c r="AL175" i="32"/>
  <c r="AK175" i="32"/>
  <c r="AJ175" i="32"/>
  <c r="AI175" i="32"/>
  <c r="AH175" i="32"/>
  <c r="AG175" i="32"/>
  <c r="AF175" i="32"/>
  <c r="AE175" i="32"/>
  <c r="AD175" i="32"/>
  <c r="AC175" i="32"/>
  <c r="AB175" i="32"/>
  <c r="AA175" i="32"/>
  <c r="Z175" i="32"/>
  <c r="Y175" i="32"/>
  <c r="X175" i="32"/>
  <c r="W175" i="32"/>
  <c r="V175" i="32"/>
  <c r="U175" i="32"/>
  <c r="T175" i="32"/>
  <c r="S175" i="32"/>
  <c r="R175" i="32"/>
  <c r="Q175" i="32"/>
  <c r="P175" i="32"/>
  <c r="O175" i="32"/>
  <c r="N175" i="32"/>
  <c r="M175" i="32"/>
  <c r="L175" i="32"/>
  <c r="K175" i="32"/>
  <c r="J175" i="32"/>
  <c r="I175" i="32"/>
  <c r="H175" i="32"/>
  <c r="G175" i="32"/>
  <c r="CR174" i="32"/>
  <c r="CQ174" i="32"/>
  <c r="CP174" i="32"/>
  <c r="CO174" i="32"/>
  <c r="CN174" i="32"/>
  <c r="CM174" i="32"/>
  <c r="CL174" i="32"/>
  <c r="CK174" i="32"/>
  <c r="CJ174" i="32"/>
  <c r="CI174" i="32"/>
  <c r="CH174" i="32"/>
  <c r="CG174" i="32"/>
  <c r="CF174" i="32"/>
  <c r="CE174" i="32"/>
  <c r="CD174" i="32"/>
  <c r="CC174" i="32"/>
  <c r="CB174" i="32"/>
  <c r="CA174" i="32"/>
  <c r="BZ174" i="32"/>
  <c r="BY174" i="32"/>
  <c r="BX174" i="32"/>
  <c r="BW174" i="32"/>
  <c r="BV174" i="32"/>
  <c r="BU174" i="32"/>
  <c r="BT174" i="32"/>
  <c r="BS174" i="32"/>
  <c r="BR174" i="32"/>
  <c r="BQ174" i="32"/>
  <c r="BP174" i="32"/>
  <c r="BO174" i="32"/>
  <c r="BN174" i="32"/>
  <c r="BM174" i="32"/>
  <c r="BL174" i="32"/>
  <c r="BK174" i="32"/>
  <c r="BJ174" i="32"/>
  <c r="BI174" i="32"/>
  <c r="BH174" i="32"/>
  <c r="BG174" i="32"/>
  <c r="BF174" i="32"/>
  <c r="BE174" i="32"/>
  <c r="BD174" i="32"/>
  <c r="BC174" i="32"/>
  <c r="BB174" i="32"/>
  <c r="BA174" i="32"/>
  <c r="AZ174" i="32"/>
  <c r="AY174" i="32"/>
  <c r="AX174" i="32"/>
  <c r="AW174" i="32"/>
  <c r="AV174" i="32"/>
  <c r="AU174" i="32"/>
  <c r="AT174" i="32"/>
  <c r="AS174" i="32"/>
  <c r="AR174" i="32"/>
  <c r="AQ174" i="32"/>
  <c r="AP174" i="32"/>
  <c r="AO174" i="32"/>
  <c r="AN174" i="32"/>
  <c r="AM174" i="32"/>
  <c r="AL174" i="32"/>
  <c r="AK174" i="32"/>
  <c r="AJ174" i="32"/>
  <c r="AI174" i="32"/>
  <c r="AH174" i="32"/>
  <c r="AG174" i="32"/>
  <c r="AF174" i="32"/>
  <c r="AE174" i="32"/>
  <c r="AD174" i="32"/>
  <c r="AC174" i="32"/>
  <c r="AB174" i="32"/>
  <c r="AA174" i="32"/>
  <c r="Z174" i="32"/>
  <c r="Y174" i="32"/>
  <c r="X174" i="32"/>
  <c r="W174" i="32"/>
  <c r="V174" i="32"/>
  <c r="U174" i="32"/>
  <c r="T174" i="32"/>
  <c r="S174" i="32"/>
  <c r="R174" i="32"/>
  <c r="Q174" i="32"/>
  <c r="P174" i="32"/>
  <c r="O174" i="32"/>
  <c r="N174" i="32"/>
  <c r="M174" i="32"/>
  <c r="L174" i="32"/>
  <c r="K174" i="32"/>
  <c r="J174" i="32"/>
  <c r="I174" i="32"/>
  <c r="H174" i="32"/>
  <c r="G174" i="32"/>
  <c r="CR173" i="32"/>
  <c r="CQ173" i="32"/>
  <c r="CP173" i="32"/>
  <c r="CO173" i="32"/>
  <c r="CN173" i="32"/>
  <c r="CM173" i="32"/>
  <c r="CL173" i="32"/>
  <c r="CK173" i="32"/>
  <c r="CJ173" i="32"/>
  <c r="CI173" i="32"/>
  <c r="CH173" i="32"/>
  <c r="CG173" i="32"/>
  <c r="CF173" i="32"/>
  <c r="CE173" i="32"/>
  <c r="CD173" i="32"/>
  <c r="CC173" i="32"/>
  <c r="CB173" i="32"/>
  <c r="CA173" i="32"/>
  <c r="BZ173" i="32"/>
  <c r="BY173" i="32"/>
  <c r="BX173" i="32"/>
  <c r="BW173" i="32"/>
  <c r="BV173" i="32"/>
  <c r="BU173" i="32"/>
  <c r="BT173" i="32"/>
  <c r="BS173" i="32"/>
  <c r="BR173" i="32"/>
  <c r="BQ173" i="32"/>
  <c r="BP173" i="32"/>
  <c r="BO173" i="32"/>
  <c r="BN173" i="32"/>
  <c r="BM173" i="32"/>
  <c r="BL173" i="32"/>
  <c r="BK173" i="32"/>
  <c r="BJ173" i="32"/>
  <c r="BI173" i="32"/>
  <c r="BH173" i="32"/>
  <c r="BG173" i="32"/>
  <c r="BF173" i="32"/>
  <c r="BE173" i="32"/>
  <c r="BD173" i="32"/>
  <c r="BC173" i="32"/>
  <c r="BB173" i="32"/>
  <c r="BA173" i="32"/>
  <c r="AZ173" i="32"/>
  <c r="AY173" i="32"/>
  <c r="AX173" i="32"/>
  <c r="AW173" i="32"/>
  <c r="AV173" i="32"/>
  <c r="AU173" i="32"/>
  <c r="AT173" i="32"/>
  <c r="AS173" i="32"/>
  <c r="AR173" i="32"/>
  <c r="AQ173" i="32"/>
  <c r="AP173" i="32"/>
  <c r="AO173" i="32"/>
  <c r="AN173" i="32"/>
  <c r="AM173" i="32"/>
  <c r="AL173" i="32"/>
  <c r="AK173" i="32"/>
  <c r="AJ173" i="32"/>
  <c r="AI173" i="32"/>
  <c r="AH173" i="32"/>
  <c r="AG173" i="32"/>
  <c r="AF173" i="32"/>
  <c r="AE173" i="32"/>
  <c r="AD173" i="32"/>
  <c r="AC173" i="32"/>
  <c r="AB173" i="32"/>
  <c r="AA173" i="32"/>
  <c r="Z173" i="32"/>
  <c r="Y173" i="32"/>
  <c r="X173" i="32"/>
  <c r="W173" i="32"/>
  <c r="V173" i="32"/>
  <c r="U173" i="32"/>
  <c r="T173" i="32"/>
  <c r="S173" i="32"/>
  <c r="R173" i="32"/>
  <c r="Q173" i="32"/>
  <c r="P173" i="32"/>
  <c r="O173" i="32"/>
  <c r="N173" i="32"/>
  <c r="M173" i="32"/>
  <c r="L173" i="32"/>
  <c r="K173" i="32"/>
  <c r="J173" i="32"/>
  <c r="I173" i="32"/>
  <c r="H173" i="32"/>
  <c r="G173" i="32"/>
  <c r="CR172" i="32"/>
  <c r="CQ172" i="32"/>
  <c r="CP172" i="32"/>
  <c r="CO172" i="32"/>
  <c r="CN172" i="32"/>
  <c r="CM172" i="32"/>
  <c r="CL172" i="32"/>
  <c r="CK172" i="32"/>
  <c r="CJ172" i="32"/>
  <c r="CI172" i="32"/>
  <c r="CH172" i="32"/>
  <c r="CG172" i="32"/>
  <c r="CF172" i="32"/>
  <c r="CE172" i="32"/>
  <c r="CD172" i="32"/>
  <c r="CC172" i="32"/>
  <c r="CB172" i="32"/>
  <c r="CA172" i="32"/>
  <c r="BZ172" i="32"/>
  <c r="BY172" i="32"/>
  <c r="BX172" i="32"/>
  <c r="BW172" i="32"/>
  <c r="BV172" i="32"/>
  <c r="BU172" i="32"/>
  <c r="BT172" i="32"/>
  <c r="BS172" i="32"/>
  <c r="BR172" i="32"/>
  <c r="BQ172" i="32"/>
  <c r="BP172" i="32"/>
  <c r="BO172" i="32"/>
  <c r="BN172" i="32"/>
  <c r="BM172" i="32"/>
  <c r="BL172" i="32"/>
  <c r="BK172" i="32"/>
  <c r="BJ172" i="32"/>
  <c r="BI172" i="32"/>
  <c r="BH172" i="32"/>
  <c r="BG172" i="32"/>
  <c r="BF172" i="32"/>
  <c r="BE172" i="32"/>
  <c r="BD172" i="32"/>
  <c r="BC172" i="32"/>
  <c r="BB172" i="32"/>
  <c r="BA172" i="32"/>
  <c r="AZ172" i="32"/>
  <c r="AY172" i="32"/>
  <c r="AX172" i="32"/>
  <c r="AW172" i="32"/>
  <c r="AV172" i="32"/>
  <c r="AU172" i="32"/>
  <c r="AT172" i="32"/>
  <c r="AS172" i="32"/>
  <c r="AR172" i="32"/>
  <c r="AQ172" i="32"/>
  <c r="AP172" i="32"/>
  <c r="AO172" i="32"/>
  <c r="AN172" i="32"/>
  <c r="AM172" i="32"/>
  <c r="AL172" i="32"/>
  <c r="AK172" i="32"/>
  <c r="AJ172" i="32"/>
  <c r="AI172" i="32"/>
  <c r="AH172" i="32"/>
  <c r="AG172" i="32"/>
  <c r="AF172" i="32"/>
  <c r="AE172" i="32"/>
  <c r="AD172" i="32"/>
  <c r="AC172" i="32"/>
  <c r="AB172" i="32"/>
  <c r="AA172" i="32"/>
  <c r="Z172" i="32"/>
  <c r="Y172" i="32"/>
  <c r="X172" i="32"/>
  <c r="W172" i="32"/>
  <c r="V172" i="32"/>
  <c r="U172" i="32"/>
  <c r="T172" i="32"/>
  <c r="S172" i="32"/>
  <c r="R172" i="32"/>
  <c r="Q172" i="32"/>
  <c r="P172" i="32"/>
  <c r="O172" i="32"/>
  <c r="N172" i="32"/>
  <c r="M172" i="32"/>
  <c r="L172" i="32"/>
  <c r="K172" i="32"/>
  <c r="J172" i="32"/>
  <c r="I172" i="32"/>
  <c r="H172" i="32"/>
  <c r="G172" i="32"/>
  <c r="CR171" i="32"/>
  <c r="CQ171" i="32"/>
  <c r="CP171" i="32"/>
  <c r="CO171" i="32"/>
  <c r="CN171" i="32"/>
  <c r="CM171" i="32"/>
  <c r="CL171" i="32"/>
  <c r="CK171" i="32"/>
  <c r="CJ171" i="32"/>
  <c r="CI171" i="32"/>
  <c r="CH171" i="32"/>
  <c r="CG171" i="32"/>
  <c r="CF171" i="32"/>
  <c r="CE171" i="32"/>
  <c r="CD171" i="32"/>
  <c r="CC171" i="32"/>
  <c r="CB171" i="32"/>
  <c r="CA171" i="32"/>
  <c r="BZ171" i="32"/>
  <c r="BY171" i="32"/>
  <c r="BX171" i="32"/>
  <c r="BW171" i="32"/>
  <c r="BV171" i="32"/>
  <c r="BU171" i="32"/>
  <c r="BT171" i="32"/>
  <c r="BS171" i="32"/>
  <c r="BR171" i="32"/>
  <c r="BQ171" i="32"/>
  <c r="BP171" i="32"/>
  <c r="BO171" i="32"/>
  <c r="BN171" i="32"/>
  <c r="BM171" i="32"/>
  <c r="BL171" i="32"/>
  <c r="BK171" i="32"/>
  <c r="BJ171" i="32"/>
  <c r="BI171" i="32"/>
  <c r="BH171" i="32"/>
  <c r="BG171" i="32"/>
  <c r="BF171" i="32"/>
  <c r="BE171" i="32"/>
  <c r="BD171" i="32"/>
  <c r="BC171" i="32"/>
  <c r="BB171" i="32"/>
  <c r="BA171" i="32"/>
  <c r="AZ171" i="32"/>
  <c r="AY171" i="32"/>
  <c r="AX171" i="32"/>
  <c r="AW171" i="32"/>
  <c r="AV171" i="32"/>
  <c r="AU171" i="32"/>
  <c r="AT171" i="32"/>
  <c r="AS171" i="32"/>
  <c r="AR171" i="32"/>
  <c r="AQ171" i="32"/>
  <c r="AP171" i="32"/>
  <c r="AO171" i="32"/>
  <c r="AN171" i="32"/>
  <c r="AM171" i="32"/>
  <c r="AL171" i="32"/>
  <c r="AK171" i="32"/>
  <c r="AJ171" i="32"/>
  <c r="AI171" i="32"/>
  <c r="AH171" i="32"/>
  <c r="AG171" i="32"/>
  <c r="AF171" i="32"/>
  <c r="AE171" i="32"/>
  <c r="AD171" i="32"/>
  <c r="AC171" i="32"/>
  <c r="AB171" i="32"/>
  <c r="AA171" i="32"/>
  <c r="Z171" i="32"/>
  <c r="Y171" i="32"/>
  <c r="X171" i="32"/>
  <c r="W171" i="32"/>
  <c r="V171" i="32"/>
  <c r="U171" i="32"/>
  <c r="T171" i="32"/>
  <c r="S171" i="32"/>
  <c r="R171" i="32"/>
  <c r="Q171" i="32"/>
  <c r="P171" i="32"/>
  <c r="O171" i="32"/>
  <c r="N171" i="32"/>
  <c r="M171" i="32"/>
  <c r="L171" i="32"/>
  <c r="K171" i="32"/>
  <c r="J171" i="32"/>
  <c r="I171" i="32"/>
  <c r="H171" i="32"/>
  <c r="G171" i="32"/>
  <c r="CR170" i="32"/>
  <c r="CQ170" i="32"/>
  <c r="CP170" i="32"/>
  <c r="CO170" i="32"/>
  <c r="CN170" i="32"/>
  <c r="CM170" i="32"/>
  <c r="CL170" i="32"/>
  <c r="CK170" i="32"/>
  <c r="CJ170" i="32"/>
  <c r="CI170" i="32"/>
  <c r="CH170" i="32"/>
  <c r="CG170" i="32"/>
  <c r="CF170" i="32"/>
  <c r="CE170" i="32"/>
  <c r="CD170" i="32"/>
  <c r="CC170" i="32"/>
  <c r="CB170" i="32"/>
  <c r="CA170" i="32"/>
  <c r="BZ170" i="32"/>
  <c r="BY170" i="32"/>
  <c r="BX170" i="32"/>
  <c r="BW170" i="32"/>
  <c r="BV170" i="32"/>
  <c r="BU170" i="32"/>
  <c r="BT170" i="32"/>
  <c r="BS170" i="32"/>
  <c r="BR170" i="32"/>
  <c r="BQ170" i="32"/>
  <c r="BP170" i="32"/>
  <c r="BO170" i="32"/>
  <c r="BN170" i="32"/>
  <c r="BM170" i="32"/>
  <c r="BL170" i="32"/>
  <c r="BK170" i="32"/>
  <c r="BJ170" i="32"/>
  <c r="BI170" i="32"/>
  <c r="BH170" i="32"/>
  <c r="BG170" i="32"/>
  <c r="BF170" i="32"/>
  <c r="BE170" i="32"/>
  <c r="BD170" i="32"/>
  <c r="BC170" i="32"/>
  <c r="BB170" i="32"/>
  <c r="BA170" i="32"/>
  <c r="AZ170" i="32"/>
  <c r="AY170" i="32"/>
  <c r="AX170" i="32"/>
  <c r="AW170" i="32"/>
  <c r="AV170" i="32"/>
  <c r="AU170" i="32"/>
  <c r="AT170" i="32"/>
  <c r="AS170" i="32"/>
  <c r="AR170" i="32"/>
  <c r="AQ170" i="32"/>
  <c r="AP170" i="32"/>
  <c r="AO170" i="32"/>
  <c r="AN170" i="32"/>
  <c r="AM170" i="32"/>
  <c r="AL170" i="32"/>
  <c r="AK170" i="32"/>
  <c r="AJ170" i="32"/>
  <c r="AI170" i="32"/>
  <c r="AH170" i="32"/>
  <c r="AG170" i="32"/>
  <c r="AF170" i="32"/>
  <c r="AE170" i="32"/>
  <c r="AD170" i="32"/>
  <c r="AC170" i="32"/>
  <c r="AB170" i="32"/>
  <c r="AA170" i="32"/>
  <c r="Z170" i="32"/>
  <c r="Y170" i="32"/>
  <c r="X170" i="32"/>
  <c r="W170" i="32"/>
  <c r="V170" i="32"/>
  <c r="U170" i="32"/>
  <c r="T170" i="32"/>
  <c r="S170" i="32"/>
  <c r="R170" i="32"/>
  <c r="Q170" i="32"/>
  <c r="P170" i="32"/>
  <c r="O170" i="32"/>
  <c r="N170" i="32"/>
  <c r="M170" i="32"/>
  <c r="L170" i="32"/>
  <c r="K170" i="32"/>
  <c r="J170" i="32"/>
  <c r="I170" i="32"/>
  <c r="H170" i="32"/>
  <c r="G170" i="32"/>
  <c r="CR169" i="32"/>
  <c r="CQ169" i="32"/>
  <c r="CP169" i="32"/>
  <c r="CO169" i="32"/>
  <c r="CN169" i="32"/>
  <c r="CM169" i="32"/>
  <c r="CL169" i="32"/>
  <c r="CK169" i="32"/>
  <c r="CJ169" i="32"/>
  <c r="CI169" i="32"/>
  <c r="CH169" i="32"/>
  <c r="CG169" i="32"/>
  <c r="CF169" i="32"/>
  <c r="CE169" i="32"/>
  <c r="CD169" i="32"/>
  <c r="CC169" i="32"/>
  <c r="CB169" i="32"/>
  <c r="CA169" i="32"/>
  <c r="BZ169" i="32"/>
  <c r="BY169" i="32"/>
  <c r="BX169" i="32"/>
  <c r="BW169" i="32"/>
  <c r="BV169" i="32"/>
  <c r="BU169" i="32"/>
  <c r="BT169" i="32"/>
  <c r="BS169" i="32"/>
  <c r="BR169" i="32"/>
  <c r="BQ169" i="32"/>
  <c r="BP169" i="32"/>
  <c r="BO169" i="32"/>
  <c r="BN169" i="32"/>
  <c r="BM169" i="32"/>
  <c r="BL169" i="32"/>
  <c r="BK169" i="32"/>
  <c r="BJ169" i="32"/>
  <c r="BI169" i="32"/>
  <c r="BH169" i="32"/>
  <c r="BG169" i="32"/>
  <c r="BF169" i="32"/>
  <c r="BE169" i="32"/>
  <c r="BD169" i="32"/>
  <c r="BC169" i="32"/>
  <c r="BB169" i="32"/>
  <c r="BA169" i="32"/>
  <c r="AZ169" i="32"/>
  <c r="AY169" i="32"/>
  <c r="AX169" i="32"/>
  <c r="AW169" i="32"/>
  <c r="AV169" i="32"/>
  <c r="AU169" i="32"/>
  <c r="AT169" i="32"/>
  <c r="AS169" i="32"/>
  <c r="AR169" i="32"/>
  <c r="AQ169" i="32"/>
  <c r="AP169" i="32"/>
  <c r="AO169" i="32"/>
  <c r="AN169" i="32"/>
  <c r="AM169" i="32"/>
  <c r="AL169" i="32"/>
  <c r="AK169" i="32"/>
  <c r="AJ169" i="32"/>
  <c r="AI169" i="32"/>
  <c r="AH169" i="32"/>
  <c r="AG169" i="32"/>
  <c r="AF169" i="32"/>
  <c r="AE169" i="32"/>
  <c r="AD169" i="32"/>
  <c r="AC169" i="32"/>
  <c r="AB169" i="32"/>
  <c r="AA169" i="32"/>
  <c r="Z169" i="32"/>
  <c r="Y169" i="32"/>
  <c r="X169" i="32"/>
  <c r="W169" i="32"/>
  <c r="V169" i="32"/>
  <c r="U169" i="32"/>
  <c r="T169" i="32"/>
  <c r="S169" i="32"/>
  <c r="R169" i="32"/>
  <c r="Q169" i="32"/>
  <c r="P169" i="32"/>
  <c r="O169" i="32"/>
  <c r="N169" i="32"/>
  <c r="M169" i="32"/>
  <c r="L169" i="32"/>
  <c r="K169" i="32"/>
  <c r="J169" i="32"/>
  <c r="I169" i="32"/>
  <c r="H169" i="32"/>
  <c r="G169" i="32"/>
  <c r="CR168" i="32"/>
  <c r="CQ168" i="32"/>
  <c r="CP168" i="32"/>
  <c r="CO168" i="32"/>
  <c r="CN168" i="32"/>
  <c r="CM168" i="32"/>
  <c r="CL168" i="32"/>
  <c r="CK168" i="32"/>
  <c r="CJ168" i="32"/>
  <c r="CI168" i="32"/>
  <c r="CH168" i="32"/>
  <c r="CG168" i="32"/>
  <c r="CF168" i="32"/>
  <c r="CE168" i="32"/>
  <c r="CD168" i="32"/>
  <c r="CC168" i="32"/>
  <c r="CB168" i="32"/>
  <c r="CA168" i="32"/>
  <c r="BZ168" i="32"/>
  <c r="BY168" i="32"/>
  <c r="BX168" i="32"/>
  <c r="BW168" i="32"/>
  <c r="BV168" i="32"/>
  <c r="BU168" i="32"/>
  <c r="BT168" i="32"/>
  <c r="BS168" i="32"/>
  <c r="BR168" i="32"/>
  <c r="BQ168" i="32"/>
  <c r="BP168" i="32"/>
  <c r="BO168" i="32"/>
  <c r="BN168" i="32"/>
  <c r="BM168" i="32"/>
  <c r="BL168" i="32"/>
  <c r="BK168" i="32"/>
  <c r="BJ168" i="32"/>
  <c r="BI168" i="32"/>
  <c r="BH168" i="32"/>
  <c r="BG168" i="32"/>
  <c r="BF168" i="32"/>
  <c r="BE168" i="32"/>
  <c r="BD168" i="32"/>
  <c r="BC168" i="32"/>
  <c r="BB168" i="32"/>
  <c r="BA168" i="32"/>
  <c r="AZ168" i="32"/>
  <c r="AY168" i="32"/>
  <c r="AX168" i="32"/>
  <c r="AW168" i="32"/>
  <c r="AV168" i="32"/>
  <c r="AU168" i="32"/>
  <c r="AT168" i="32"/>
  <c r="AS168" i="32"/>
  <c r="AR168" i="32"/>
  <c r="AQ168" i="32"/>
  <c r="AP168" i="32"/>
  <c r="AO168" i="32"/>
  <c r="AN168" i="32"/>
  <c r="AM168" i="32"/>
  <c r="AL168" i="32"/>
  <c r="AK168" i="32"/>
  <c r="AJ168" i="32"/>
  <c r="AI168" i="32"/>
  <c r="AH168" i="32"/>
  <c r="AG168" i="32"/>
  <c r="AF168" i="32"/>
  <c r="AE168" i="32"/>
  <c r="AD168" i="32"/>
  <c r="AC168" i="32"/>
  <c r="AB168" i="32"/>
  <c r="AA168" i="32"/>
  <c r="Z168" i="32"/>
  <c r="Y168" i="32"/>
  <c r="X168" i="32"/>
  <c r="W168" i="32"/>
  <c r="V168" i="32"/>
  <c r="U168" i="32"/>
  <c r="T168" i="32"/>
  <c r="S168" i="32"/>
  <c r="R168" i="32"/>
  <c r="Q168" i="32"/>
  <c r="P168" i="32"/>
  <c r="O168" i="32"/>
  <c r="N168" i="32"/>
  <c r="M168" i="32"/>
  <c r="L168" i="32"/>
  <c r="K168" i="32"/>
  <c r="J168" i="32"/>
  <c r="I168" i="32"/>
  <c r="H168" i="32"/>
  <c r="G168" i="32"/>
  <c r="CR167" i="32"/>
  <c r="CQ167" i="32"/>
  <c r="CP167" i="32"/>
  <c r="CO167" i="32"/>
  <c r="CN167" i="32"/>
  <c r="CM167" i="32"/>
  <c r="CL167" i="32"/>
  <c r="CK167" i="32"/>
  <c r="CJ167" i="32"/>
  <c r="CI167" i="32"/>
  <c r="CH167" i="32"/>
  <c r="CG167" i="32"/>
  <c r="CF167" i="32"/>
  <c r="CE167" i="32"/>
  <c r="CD167" i="32"/>
  <c r="CC167" i="32"/>
  <c r="CB167" i="32"/>
  <c r="CA167" i="32"/>
  <c r="BZ167" i="32"/>
  <c r="BY167" i="32"/>
  <c r="BX167" i="32"/>
  <c r="BW167" i="32"/>
  <c r="BV167" i="32"/>
  <c r="BU167" i="32"/>
  <c r="BT167" i="32"/>
  <c r="BS167" i="32"/>
  <c r="BR167" i="32"/>
  <c r="BQ167" i="32"/>
  <c r="BP167" i="32"/>
  <c r="BO167" i="32"/>
  <c r="BN167" i="32"/>
  <c r="BM167" i="32"/>
  <c r="BL167" i="32"/>
  <c r="BK167" i="32"/>
  <c r="BJ167" i="32"/>
  <c r="BI167" i="32"/>
  <c r="BH167" i="32"/>
  <c r="BG167" i="32"/>
  <c r="BF167" i="32"/>
  <c r="BE167" i="32"/>
  <c r="BD167" i="32"/>
  <c r="BC167" i="32"/>
  <c r="BB167" i="32"/>
  <c r="BA167" i="32"/>
  <c r="AZ167" i="32"/>
  <c r="AY167" i="32"/>
  <c r="AX167" i="32"/>
  <c r="AW167" i="32"/>
  <c r="AV167" i="32"/>
  <c r="AU167" i="32"/>
  <c r="AT167" i="32"/>
  <c r="AS167" i="32"/>
  <c r="AR167" i="32"/>
  <c r="AQ167" i="32"/>
  <c r="AP167" i="32"/>
  <c r="AO167" i="32"/>
  <c r="AN167" i="32"/>
  <c r="AM167" i="32"/>
  <c r="AL167" i="32"/>
  <c r="AK167" i="32"/>
  <c r="AJ167" i="32"/>
  <c r="AI167" i="32"/>
  <c r="AH167" i="32"/>
  <c r="AG167" i="32"/>
  <c r="AF167" i="32"/>
  <c r="AE167" i="32"/>
  <c r="AD167" i="32"/>
  <c r="AC167" i="32"/>
  <c r="AB167" i="32"/>
  <c r="AA167" i="32"/>
  <c r="Z167" i="32"/>
  <c r="Y167" i="32"/>
  <c r="X167" i="32"/>
  <c r="W167" i="32"/>
  <c r="V167" i="32"/>
  <c r="U167" i="32"/>
  <c r="T167" i="32"/>
  <c r="S167" i="32"/>
  <c r="R167" i="32"/>
  <c r="Q167" i="32"/>
  <c r="P167" i="32"/>
  <c r="O167" i="32"/>
  <c r="N167" i="32"/>
  <c r="M167" i="32"/>
  <c r="L167" i="32"/>
  <c r="K167" i="32"/>
  <c r="J167" i="32"/>
  <c r="I167" i="32"/>
  <c r="H167" i="32"/>
  <c r="G167" i="32"/>
  <c r="CR166" i="32"/>
  <c r="CQ166" i="32"/>
  <c r="CP166" i="32"/>
  <c r="CO166" i="32"/>
  <c r="CN166" i="32"/>
  <c r="CM166" i="32"/>
  <c r="CL166" i="32"/>
  <c r="CK166" i="32"/>
  <c r="CJ166" i="32"/>
  <c r="CI166" i="32"/>
  <c r="CH166" i="32"/>
  <c r="CG166" i="32"/>
  <c r="CF166" i="32"/>
  <c r="CE166" i="32"/>
  <c r="CD166" i="32"/>
  <c r="CC166" i="32"/>
  <c r="CB166" i="32"/>
  <c r="CA166" i="32"/>
  <c r="BZ166" i="32"/>
  <c r="BY166" i="32"/>
  <c r="BX166" i="32"/>
  <c r="BW166" i="32"/>
  <c r="BV166" i="32"/>
  <c r="BU166" i="32"/>
  <c r="BT166" i="32"/>
  <c r="BS166" i="32"/>
  <c r="BR166" i="32"/>
  <c r="BQ166" i="32"/>
  <c r="BP166" i="32"/>
  <c r="BO166" i="32"/>
  <c r="BN166" i="32"/>
  <c r="BM166" i="32"/>
  <c r="BL166" i="32"/>
  <c r="BK166" i="32"/>
  <c r="BJ166" i="32"/>
  <c r="BI166" i="32"/>
  <c r="BH166" i="32"/>
  <c r="BG166" i="32"/>
  <c r="BF166" i="32"/>
  <c r="BE166" i="32"/>
  <c r="BD166" i="32"/>
  <c r="BC166" i="32"/>
  <c r="BB166" i="32"/>
  <c r="BA166" i="32"/>
  <c r="AZ166" i="32"/>
  <c r="AY166" i="32"/>
  <c r="AX166" i="32"/>
  <c r="AW166" i="32"/>
  <c r="AV166" i="32"/>
  <c r="AU166" i="32"/>
  <c r="AT166" i="32"/>
  <c r="AS166" i="32"/>
  <c r="AR166" i="32"/>
  <c r="AQ166" i="32"/>
  <c r="AP166" i="32"/>
  <c r="AO166" i="32"/>
  <c r="AN166" i="32"/>
  <c r="AM166" i="32"/>
  <c r="AL166" i="32"/>
  <c r="AK166" i="32"/>
  <c r="AJ166" i="32"/>
  <c r="AI166" i="32"/>
  <c r="AH166" i="32"/>
  <c r="AG166" i="32"/>
  <c r="AF166" i="32"/>
  <c r="AE166" i="32"/>
  <c r="AD166" i="32"/>
  <c r="AC166" i="32"/>
  <c r="AB166" i="32"/>
  <c r="AA166" i="32"/>
  <c r="Z166" i="32"/>
  <c r="Y166" i="32"/>
  <c r="X166" i="32"/>
  <c r="W166" i="32"/>
  <c r="V166" i="32"/>
  <c r="U166" i="32"/>
  <c r="T166" i="32"/>
  <c r="S166" i="32"/>
  <c r="R166" i="32"/>
  <c r="Q166" i="32"/>
  <c r="P166" i="32"/>
  <c r="O166" i="32"/>
  <c r="N166" i="32"/>
  <c r="M166" i="32"/>
  <c r="L166" i="32"/>
  <c r="K166" i="32"/>
  <c r="J166" i="32"/>
  <c r="I166" i="32"/>
  <c r="H166" i="32"/>
  <c r="G166" i="32"/>
  <c r="CR165" i="32"/>
  <c r="CQ165" i="32"/>
  <c r="CP165" i="32"/>
  <c r="CO165" i="32"/>
  <c r="CN165" i="32"/>
  <c r="CM165" i="32"/>
  <c r="CL165" i="32"/>
  <c r="CK165" i="32"/>
  <c r="CJ165" i="32"/>
  <c r="CI165" i="32"/>
  <c r="CH165" i="32"/>
  <c r="CG165" i="32"/>
  <c r="CF165" i="32"/>
  <c r="CE165" i="32"/>
  <c r="CD165" i="32"/>
  <c r="CC165" i="32"/>
  <c r="CB165" i="32"/>
  <c r="CA165" i="32"/>
  <c r="BZ165" i="32"/>
  <c r="BY165" i="32"/>
  <c r="BX165" i="32"/>
  <c r="BW165" i="32"/>
  <c r="BV165" i="32"/>
  <c r="BU165" i="32"/>
  <c r="BT165" i="32"/>
  <c r="BS165" i="32"/>
  <c r="BR165" i="32"/>
  <c r="BQ165" i="32"/>
  <c r="BP165" i="32"/>
  <c r="BO165" i="32"/>
  <c r="BN165" i="32"/>
  <c r="BM165" i="32"/>
  <c r="BL165" i="32"/>
  <c r="BK165" i="32"/>
  <c r="BJ165" i="32"/>
  <c r="BI165" i="32"/>
  <c r="BH165" i="32"/>
  <c r="BG165" i="32"/>
  <c r="BF165" i="32"/>
  <c r="BE165" i="32"/>
  <c r="BD165" i="32"/>
  <c r="BC165" i="32"/>
  <c r="BB165" i="32"/>
  <c r="BA165" i="32"/>
  <c r="AZ165" i="32"/>
  <c r="AY165" i="32"/>
  <c r="AX165" i="32"/>
  <c r="AW165" i="32"/>
  <c r="AV165" i="32"/>
  <c r="AU165" i="32"/>
  <c r="AT165" i="32"/>
  <c r="AS165" i="32"/>
  <c r="AR165" i="32"/>
  <c r="AQ165" i="32"/>
  <c r="AP165" i="32"/>
  <c r="AO165" i="32"/>
  <c r="AN165" i="32"/>
  <c r="AM165" i="32"/>
  <c r="AL165" i="32"/>
  <c r="AK165" i="32"/>
  <c r="AJ165" i="32"/>
  <c r="AI165" i="32"/>
  <c r="AH165" i="32"/>
  <c r="AG165" i="32"/>
  <c r="AF165" i="32"/>
  <c r="AE165" i="32"/>
  <c r="AD165" i="32"/>
  <c r="AC165" i="32"/>
  <c r="AB165" i="32"/>
  <c r="AA165" i="32"/>
  <c r="Z165" i="32"/>
  <c r="Y165" i="32"/>
  <c r="X165" i="32"/>
  <c r="W165" i="32"/>
  <c r="V165" i="32"/>
  <c r="U165" i="32"/>
  <c r="T165" i="32"/>
  <c r="S165" i="32"/>
  <c r="R165" i="32"/>
  <c r="Q165" i="32"/>
  <c r="P165" i="32"/>
  <c r="O165" i="32"/>
  <c r="N165" i="32"/>
  <c r="M165" i="32"/>
  <c r="L165" i="32"/>
  <c r="K165" i="32"/>
  <c r="J165" i="32"/>
  <c r="I165" i="32"/>
  <c r="H165" i="32"/>
  <c r="G165" i="32"/>
  <c r="CR164" i="32"/>
  <c r="CQ164" i="32"/>
  <c r="CP164" i="32"/>
  <c r="CO164" i="32"/>
  <c r="CN164" i="32"/>
  <c r="CM164" i="32"/>
  <c r="CL164" i="32"/>
  <c r="CK164" i="32"/>
  <c r="CJ164" i="32"/>
  <c r="CI164" i="32"/>
  <c r="CH164" i="32"/>
  <c r="CG164" i="32"/>
  <c r="CF164" i="32"/>
  <c r="CE164" i="32"/>
  <c r="CD164" i="32"/>
  <c r="CC164" i="32"/>
  <c r="CB164" i="32"/>
  <c r="CA164" i="32"/>
  <c r="BZ164" i="32"/>
  <c r="BY164" i="32"/>
  <c r="BX164" i="32"/>
  <c r="BW164" i="32"/>
  <c r="BV164" i="32"/>
  <c r="BU164" i="32"/>
  <c r="BT164" i="32"/>
  <c r="BS164" i="32"/>
  <c r="BR164" i="32"/>
  <c r="BQ164" i="32"/>
  <c r="BP164" i="32"/>
  <c r="BO164" i="32"/>
  <c r="BN164" i="32"/>
  <c r="BM164" i="32"/>
  <c r="BL164" i="32"/>
  <c r="BK164" i="32"/>
  <c r="BJ164" i="32"/>
  <c r="BI164" i="32"/>
  <c r="BH164" i="32"/>
  <c r="BG164" i="32"/>
  <c r="BF164" i="32"/>
  <c r="BE164" i="32"/>
  <c r="BD164" i="32"/>
  <c r="BC164" i="32"/>
  <c r="BB164" i="32"/>
  <c r="BA164" i="32"/>
  <c r="AZ164" i="32"/>
  <c r="AY164" i="32"/>
  <c r="AX164" i="32"/>
  <c r="AW164" i="32"/>
  <c r="AV164" i="32"/>
  <c r="AU164" i="32"/>
  <c r="AT164" i="32"/>
  <c r="AS164" i="32"/>
  <c r="AR164" i="32"/>
  <c r="AQ164" i="32"/>
  <c r="AP164" i="32"/>
  <c r="AO164" i="32"/>
  <c r="AN164" i="32"/>
  <c r="AM164" i="32"/>
  <c r="AL164" i="32"/>
  <c r="AK164" i="32"/>
  <c r="AJ164" i="32"/>
  <c r="AI164" i="32"/>
  <c r="AH164" i="32"/>
  <c r="AG164" i="32"/>
  <c r="AF164" i="32"/>
  <c r="AE164" i="32"/>
  <c r="AD164" i="32"/>
  <c r="AC164" i="32"/>
  <c r="AB164" i="32"/>
  <c r="AA164" i="32"/>
  <c r="Z164" i="32"/>
  <c r="Y164" i="32"/>
  <c r="X164" i="32"/>
  <c r="W164" i="32"/>
  <c r="V164" i="32"/>
  <c r="U164" i="32"/>
  <c r="T164" i="32"/>
  <c r="S164" i="32"/>
  <c r="R164" i="32"/>
  <c r="Q164" i="32"/>
  <c r="P164" i="32"/>
  <c r="O164" i="32"/>
  <c r="N164" i="32"/>
  <c r="M164" i="32"/>
  <c r="L164" i="32"/>
  <c r="K164" i="32"/>
  <c r="J164" i="32"/>
  <c r="I164" i="32"/>
  <c r="H164" i="32"/>
  <c r="G164" i="32"/>
  <c r="CR163" i="32"/>
  <c r="CQ163" i="32"/>
  <c r="CP163" i="32"/>
  <c r="CO163" i="32"/>
  <c r="CN163" i="32"/>
  <c r="CM163" i="32"/>
  <c r="CL163" i="32"/>
  <c r="CK163" i="32"/>
  <c r="CJ163" i="32"/>
  <c r="CI163" i="32"/>
  <c r="CH163" i="32"/>
  <c r="CG163" i="32"/>
  <c r="CF163" i="32"/>
  <c r="CE163" i="32"/>
  <c r="CD163" i="32"/>
  <c r="CC163" i="32"/>
  <c r="CB163" i="32"/>
  <c r="CA163" i="32"/>
  <c r="BZ163" i="32"/>
  <c r="BY163" i="32"/>
  <c r="BX163" i="32"/>
  <c r="BW163" i="32"/>
  <c r="BV163" i="32"/>
  <c r="BU163" i="32"/>
  <c r="BT163" i="32"/>
  <c r="BS163" i="32"/>
  <c r="BR163" i="32"/>
  <c r="BQ163" i="32"/>
  <c r="BP163" i="32"/>
  <c r="BO163" i="32"/>
  <c r="BN163" i="32"/>
  <c r="BM163" i="32"/>
  <c r="BL163" i="32"/>
  <c r="BK163" i="32"/>
  <c r="BJ163" i="32"/>
  <c r="BI163" i="32"/>
  <c r="BH163" i="32"/>
  <c r="BG163" i="32"/>
  <c r="BF163" i="32"/>
  <c r="BE163" i="32"/>
  <c r="BD163" i="32"/>
  <c r="BC163" i="32"/>
  <c r="BB163" i="32"/>
  <c r="BA163" i="32"/>
  <c r="AZ163" i="32"/>
  <c r="AY163" i="32"/>
  <c r="AX163" i="32"/>
  <c r="AW163" i="32"/>
  <c r="AV163" i="32"/>
  <c r="AU163" i="32"/>
  <c r="AT163" i="32"/>
  <c r="AS163" i="32"/>
  <c r="AR163" i="32"/>
  <c r="AQ163" i="32"/>
  <c r="AP163" i="32"/>
  <c r="AO163" i="32"/>
  <c r="AN163" i="32"/>
  <c r="AM163" i="32"/>
  <c r="AL163" i="32"/>
  <c r="AK163" i="32"/>
  <c r="AJ163" i="32"/>
  <c r="AI163" i="32"/>
  <c r="AH163" i="32"/>
  <c r="AG163" i="32"/>
  <c r="AF163" i="32"/>
  <c r="AE163" i="32"/>
  <c r="AD163" i="32"/>
  <c r="AC163" i="32"/>
  <c r="AB163" i="32"/>
  <c r="AA163" i="32"/>
  <c r="Z163" i="32"/>
  <c r="Y163" i="32"/>
  <c r="X163" i="32"/>
  <c r="W163" i="32"/>
  <c r="V163" i="32"/>
  <c r="U163" i="32"/>
  <c r="T163" i="32"/>
  <c r="S163" i="32"/>
  <c r="R163" i="32"/>
  <c r="Q163" i="32"/>
  <c r="P163" i="32"/>
  <c r="O163" i="32"/>
  <c r="N163" i="32"/>
  <c r="M163" i="32"/>
  <c r="L163" i="32"/>
  <c r="K163" i="32"/>
  <c r="J163" i="32"/>
  <c r="I163" i="32"/>
  <c r="H163" i="32"/>
  <c r="G163" i="32"/>
  <c r="CR162" i="32"/>
  <c r="CQ162" i="32"/>
  <c r="CP162" i="32"/>
  <c r="CO162" i="32"/>
  <c r="CN162" i="32"/>
  <c r="CM162" i="32"/>
  <c r="CL162" i="32"/>
  <c r="CK162" i="32"/>
  <c r="CJ162" i="32"/>
  <c r="CI162" i="32"/>
  <c r="CH162" i="32"/>
  <c r="CG162" i="32"/>
  <c r="CF162" i="32"/>
  <c r="CE162" i="32"/>
  <c r="CD162" i="32"/>
  <c r="CC162" i="32"/>
  <c r="CB162" i="32"/>
  <c r="CA162" i="32"/>
  <c r="BZ162" i="32"/>
  <c r="BY162" i="32"/>
  <c r="BX162" i="32"/>
  <c r="BW162" i="32"/>
  <c r="BV162" i="32"/>
  <c r="BU162" i="32"/>
  <c r="BT162" i="32"/>
  <c r="BS162" i="32"/>
  <c r="BR162" i="32"/>
  <c r="BQ162" i="32"/>
  <c r="BP162" i="32"/>
  <c r="BO162" i="32"/>
  <c r="BN162" i="32"/>
  <c r="BM162" i="32"/>
  <c r="BL162" i="32"/>
  <c r="BK162" i="32"/>
  <c r="BJ162" i="32"/>
  <c r="BI162" i="32"/>
  <c r="BH162" i="32"/>
  <c r="BG162" i="32"/>
  <c r="BF162" i="32"/>
  <c r="BE162" i="32"/>
  <c r="BD162" i="32"/>
  <c r="BC162" i="32"/>
  <c r="BB162" i="32"/>
  <c r="BA162" i="32"/>
  <c r="AZ162" i="32"/>
  <c r="AY162" i="32"/>
  <c r="AX162" i="32"/>
  <c r="AW162" i="32"/>
  <c r="AV162" i="32"/>
  <c r="AU162" i="32"/>
  <c r="AT162" i="32"/>
  <c r="AS162" i="32"/>
  <c r="AR162" i="32"/>
  <c r="AQ162" i="32"/>
  <c r="AP162" i="32"/>
  <c r="AO162" i="32"/>
  <c r="AN162" i="32"/>
  <c r="AM162" i="32"/>
  <c r="AL162" i="32"/>
  <c r="AK162" i="32"/>
  <c r="AJ162" i="32"/>
  <c r="AI162" i="32"/>
  <c r="AH162" i="32"/>
  <c r="AG162" i="32"/>
  <c r="AF162" i="32"/>
  <c r="AE162" i="32"/>
  <c r="AD162" i="32"/>
  <c r="AC162" i="32"/>
  <c r="AB162" i="32"/>
  <c r="AA162" i="32"/>
  <c r="Z162" i="32"/>
  <c r="Y162" i="32"/>
  <c r="X162" i="32"/>
  <c r="W162" i="32"/>
  <c r="V162" i="32"/>
  <c r="U162" i="32"/>
  <c r="T162" i="32"/>
  <c r="S162" i="32"/>
  <c r="R162" i="32"/>
  <c r="Q162" i="32"/>
  <c r="P162" i="32"/>
  <c r="O162" i="32"/>
  <c r="N162" i="32"/>
  <c r="M162" i="32"/>
  <c r="L162" i="32"/>
  <c r="K162" i="32"/>
  <c r="J162" i="32"/>
  <c r="I162" i="32"/>
  <c r="H162" i="32"/>
  <c r="G162" i="32"/>
  <c r="CR161" i="32"/>
  <c r="CQ161" i="32"/>
  <c r="CP161" i="32"/>
  <c r="CO161" i="32"/>
  <c r="CN161" i="32"/>
  <c r="CM161" i="32"/>
  <c r="CL161" i="32"/>
  <c r="CK161" i="32"/>
  <c r="CJ161" i="32"/>
  <c r="CI161" i="32"/>
  <c r="CH161" i="32"/>
  <c r="CG161" i="32"/>
  <c r="CF161" i="32"/>
  <c r="CE161" i="32"/>
  <c r="CD161" i="32"/>
  <c r="CC161" i="32"/>
  <c r="CB161" i="32"/>
  <c r="CA161" i="32"/>
  <c r="BZ161" i="32"/>
  <c r="BY161" i="32"/>
  <c r="BX161" i="32"/>
  <c r="BW161" i="32"/>
  <c r="BV161" i="32"/>
  <c r="BU161" i="32"/>
  <c r="BT161" i="32"/>
  <c r="BS161" i="32"/>
  <c r="BR161" i="32"/>
  <c r="BQ161" i="32"/>
  <c r="BP161" i="32"/>
  <c r="BO161" i="32"/>
  <c r="BN161" i="32"/>
  <c r="BM161" i="32"/>
  <c r="BL161" i="32"/>
  <c r="BK161" i="32"/>
  <c r="BJ161" i="32"/>
  <c r="BI161" i="32"/>
  <c r="BH161" i="32"/>
  <c r="BG161" i="32"/>
  <c r="BF161" i="32"/>
  <c r="BE161" i="32"/>
  <c r="BD161" i="32"/>
  <c r="BC161" i="32"/>
  <c r="BB161" i="32"/>
  <c r="BA161" i="32"/>
  <c r="AZ161" i="32"/>
  <c r="AY161" i="32"/>
  <c r="AX161" i="32"/>
  <c r="AW161" i="32"/>
  <c r="AV161" i="32"/>
  <c r="AU161" i="32"/>
  <c r="AT161" i="32"/>
  <c r="AS161" i="32"/>
  <c r="AR161" i="32"/>
  <c r="AQ161" i="32"/>
  <c r="AP161" i="32"/>
  <c r="AO161" i="32"/>
  <c r="AN161" i="32"/>
  <c r="AM161" i="32"/>
  <c r="AL161" i="32"/>
  <c r="AK161" i="32"/>
  <c r="AJ161" i="32"/>
  <c r="AI161" i="32"/>
  <c r="AH161" i="32"/>
  <c r="AG161" i="32"/>
  <c r="AF161" i="32"/>
  <c r="AE161" i="32"/>
  <c r="AD161" i="32"/>
  <c r="AC161" i="32"/>
  <c r="AB161" i="32"/>
  <c r="AA161" i="32"/>
  <c r="Z161" i="32"/>
  <c r="Y161" i="32"/>
  <c r="X161" i="32"/>
  <c r="W161" i="32"/>
  <c r="V161" i="32"/>
  <c r="U161" i="32"/>
  <c r="T161" i="32"/>
  <c r="S161" i="32"/>
  <c r="R161" i="32"/>
  <c r="Q161" i="32"/>
  <c r="P161" i="32"/>
  <c r="O161" i="32"/>
  <c r="N161" i="32"/>
  <c r="M161" i="32"/>
  <c r="L161" i="32"/>
  <c r="K161" i="32"/>
  <c r="J161" i="32"/>
  <c r="I161" i="32"/>
  <c r="H161" i="32"/>
  <c r="G161" i="32"/>
  <c r="CR160" i="32"/>
  <c r="CQ160" i="32"/>
  <c r="CP160" i="32"/>
  <c r="CO160" i="32"/>
  <c r="CN160" i="32"/>
  <c r="CM160" i="32"/>
  <c r="CL160" i="32"/>
  <c r="CK160" i="32"/>
  <c r="CJ160" i="32"/>
  <c r="CI160" i="32"/>
  <c r="CH160" i="32"/>
  <c r="CG160" i="32"/>
  <c r="CF160" i="32"/>
  <c r="CE160" i="32"/>
  <c r="CD160" i="32"/>
  <c r="CC160" i="32"/>
  <c r="CB160" i="32"/>
  <c r="CA160" i="32"/>
  <c r="BZ160" i="32"/>
  <c r="BY160" i="32"/>
  <c r="BX160" i="32"/>
  <c r="BW160" i="32"/>
  <c r="BV160" i="32"/>
  <c r="BU160" i="32"/>
  <c r="BT160" i="32"/>
  <c r="BS160" i="32"/>
  <c r="BR160" i="32"/>
  <c r="BQ160" i="32"/>
  <c r="BP160" i="32"/>
  <c r="BO160" i="32"/>
  <c r="BN160" i="32"/>
  <c r="BM160" i="32"/>
  <c r="BL160" i="32"/>
  <c r="BK160" i="32"/>
  <c r="BJ160" i="32"/>
  <c r="BI160" i="32"/>
  <c r="BH160" i="32"/>
  <c r="BG160" i="32"/>
  <c r="BF160" i="32"/>
  <c r="BE160" i="32"/>
  <c r="BD160" i="32"/>
  <c r="BC160" i="32"/>
  <c r="BB160" i="32"/>
  <c r="BA160" i="32"/>
  <c r="AZ160" i="32"/>
  <c r="AY160" i="32"/>
  <c r="AX160" i="32"/>
  <c r="AW160" i="32"/>
  <c r="AV160" i="32"/>
  <c r="AU160" i="32"/>
  <c r="AT160" i="32"/>
  <c r="AS160" i="32"/>
  <c r="AR160" i="32"/>
  <c r="AQ160" i="32"/>
  <c r="AP160" i="32"/>
  <c r="AO160" i="32"/>
  <c r="AN160" i="32"/>
  <c r="AM160" i="32"/>
  <c r="AL160" i="32"/>
  <c r="AK160" i="32"/>
  <c r="AJ160" i="32"/>
  <c r="AI160" i="32"/>
  <c r="AH160" i="32"/>
  <c r="AG160" i="32"/>
  <c r="AF160" i="32"/>
  <c r="AE160" i="32"/>
  <c r="AD160" i="32"/>
  <c r="AC160" i="32"/>
  <c r="AB160" i="32"/>
  <c r="AA160" i="32"/>
  <c r="Z160" i="32"/>
  <c r="Y160" i="32"/>
  <c r="X160" i="32"/>
  <c r="W160" i="32"/>
  <c r="V160" i="32"/>
  <c r="U160" i="32"/>
  <c r="T160" i="32"/>
  <c r="S160" i="32"/>
  <c r="R160" i="32"/>
  <c r="Q160" i="32"/>
  <c r="P160" i="32"/>
  <c r="O160" i="32"/>
  <c r="N160" i="32"/>
  <c r="M160" i="32"/>
  <c r="L160" i="32"/>
  <c r="K160" i="32"/>
  <c r="J160" i="32"/>
  <c r="I160" i="32"/>
  <c r="H160" i="32"/>
  <c r="G160" i="32"/>
  <c r="CR159" i="32"/>
  <c r="CQ159" i="32"/>
  <c r="CP159" i="32"/>
  <c r="CO159" i="32"/>
  <c r="CN159" i="32"/>
  <c r="CM159" i="32"/>
  <c r="CL159" i="32"/>
  <c r="CK159" i="32"/>
  <c r="CJ159" i="32"/>
  <c r="CI159" i="32"/>
  <c r="CH159" i="32"/>
  <c r="CG159" i="32"/>
  <c r="CF159" i="32"/>
  <c r="CE159" i="32"/>
  <c r="CD159" i="32"/>
  <c r="CC159" i="32"/>
  <c r="CB159" i="32"/>
  <c r="CA159" i="32"/>
  <c r="BZ159" i="32"/>
  <c r="BY159" i="32"/>
  <c r="BX159" i="32"/>
  <c r="BW159" i="32"/>
  <c r="BV159" i="32"/>
  <c r="BU159" i="32"/>
  <c r="BT159" i="32"/>
  <c r="BS159" i="32"/>
  <c r="BR159" i="32"/>
  <c r="BQ159" i="32"/>
  <c r="BP159" i="32"/>
  <c r="BO159" i="32"/>
  <c r="BN159" i="32"/>
  <c r="BM159" i="32"/>
  <c r="BL159" i="32"/>
  <c r="BK159" i="32"/>
  <c r="BJ159" i="32"/>
  <c r="BI159" i="32"/>
  <c r="BH159" i="32"/>
  <c r="BG159" i="32"/>
  <c r="BF159" i="32"/>
  <c r="BE159" i="32"/>
  <c r="BD159" i="32"/>
  <c r="BC159" i="32"/>
  <c r="BB159" i="32"/>
  <c r="BA159" i="32"/>
  <c r="AZ159" i="32"/>
  <c r="AY159" i="32"/>
  <c r="AX159" i="32"/>
  <c r="AW159" i="32"/>
  <c r="AV159" i="32"/>
  <c r="AU159" i="32"/>
  <c r="AT159" i="32"/>
  <c r="AS159" i="32"/>
  <c r="AR159" i="32"/>
  <c r="AQ159" i="32"/>
  <c r="AP159" i="32"/>
  <c r="AO159" i="32"/>
  <c r="AN159" i="32"/>
  <c r="AM159" i="32"/>
  <c r="AL159" i="32"/>
  <c r="AK159" i="32"/>
  <c r="AJ159" i="32"/>
  <c r="AI159" i="32"/>
  <c r="AH159" i="32"/>
  <c r="AG159" i="32"/>
  <c r="AF159" i="32"/>
  <c r="AE159" i="32"/>
  <c r="AD159" i="32"/>
  <c r="AC159" i="32"/>
  <c r="AB159" i="32"/>
  <c r="AA159" i="32"/>
  <c r="Z159" i="32"/>
  <c r="Y159" i="32"/>
  <c r="X159" i="32"/>
  <c r="W159" i="32"/>
  <c r="V159" i="32"/>
  <c r="U159" i="32"/>
  <c r="T159" i="32"/>
  <c r="S159" i="32"/>
  <c r="R159" i="32"/>
  <c r="Q159" i="32"/>
  <c r="P159" i="32"/>
  <c r="O159" i="32"/>
  <c r="N159" i="32"/>
  <c r="M159" i="32"/>
  <c r="L159" i="32"/>
  <c r="K159" i="32"/>
  <c r="J159" i="32"/>
  <c r="I159" i="32"/>
  <c r="H159" i="32"/>
  <c r="G159" i="32"/>
  <c r="CR158" i="32"/>
  <c r="CQ158" i="32"/>
  <c r="CP158" i="32"/>
  <c r="CO158" i="32"/>
  <c r="CN158" i="32"/>
  <c r="CM158" i="32"/>
  <c r="CL158" i="32"/>
  <c r="CK158" i="32"/>
  <c r="CJ158" i="32"/>
  <c r="CI158" i="32"/>
  <c r="CH158" i="32"/>
  <c r="CG158" i="32"/>
  <c r="CF158" i="32"/>
  <c r="CE158" i="32"/>
  <c r="CD158" i="32"/>
  <c r="CC158" i="32"/>
  <c r="CB158" i="32"/>
  <c r="CA158" i="32"/>
  <c r="BZ158" i="32"/>
  <c r="BY158" i="32"/>
  <c r="BX158" i="32"/>
  <c r="BW158" i="32"/>
  <c r="BV158" i="32"/>
  <c r="BU158" i="32"/>
  <c r="BT158" i="32"/>
  <c r="BS158" i="32"/>
  <c r="BR158" i="32"/>
  <c r="BQ158" i="32"/>
  <c r="BP158" i="32"/>
  <c r="BO158" i="32"/>
  <c r="BN158" i="32"/>
  <c r="BM158" i="32"/>
  <c r="BL158" i="32"/>
  <c r="BK158" i="32"/>
  <c r="BJ158" i="32"/>
  <c r="BI158" i="32"/>
  <c r="BH158" i="32"/>
  <c r="BG158" i="32"/>
  <c r="BF158" i="32"/>
  <c r="BE158" i="32"/>
  <c r="BD158" i="32"/>
  <c r="BC158" i="32"/>
  <c r="BB158" i="32"/>
  <c r="BA158" i="32"/>
  <c r="AZ158" i="32"/>
  <c r="AY158" i="32"/>
  <c r="AX158" i="32"/>
  <c r="AW158" i="32"/>
  <c r="AV158" i="32"/>
  <c r="AU158" i="32"/>
  <c r="AT158" i="32"/>
  <c r="AS158" i="32"/>
  <c r="AR158" i="32"/>
  <c r="AQ158" i="32"/>
  <c r="AP158" i="32"/>
  <c r="AO158" i="32"/>
  <c r="AN158" i="32"/>
  <c r="AM158" i="32"/>
  <c r="AL158" i="32"/>
  <c r="AK158" i="32"/>
  <c r="AJ158" i="32"/>
  <c r="AI158" i="32"/>
  <c r="AH158" i="32"/>
  <c r="AG158" i="32"/>
  <c r="AF158" i="32"/>
  <c r="AE158" i="32"/>
  <c r="AD158" i="32"/>
  <c r="AC158" i="32"/>
  <c r="AB158" i="32"/>
  <c r="AA158" i="32"/>
  <c r="Z158" i="32"/>
  <c r="Y158" i="32"/>
  <c r="X158" i="32"/>
  <c r="W158" i="32"/>
  <c r="V158" i="32"/>
  <c r="U158" i="32"/>
  <c r="T158" i="32"/>
  <c r="S158" i="32"/>
  <c r="R158" i="32"/>
  <c r="Q158" i="32"/>
  <c r="P158" i="32"/>
  <c r="O158" i="32"/>
  <c r="N158" i="32"/>
  <c r="M158" i="32"/>
  <c r="L158" i="32"/>
  <c r="K158" i="32"/>
  <c r="J158" i="32"/>
  <c r="I158" i="32"/>
  <c r="H158" i="32"/>
  <c r="G158" i="32"/>
  <c r="CR157" i="32"/>
  <c r="CQ157" i="32"/>
  <c r="CP157" i="32"/>
  <c r="CO157" i="32"/>
  <c r="CN157" i="32"/>
  <c r="CM157" i="32"/>
  <c r="CL157" i="32"/>
  <c r="CK157" i="32"/>
  <c r="CJ157" i="32"/>
  <c r="CI157" i="32"/>
  <c r="CH157" i="32"/>
  <c r="CG157" i="32"/>
  <c r="CF157" i="32"/>
  <c r="CE157" i="32"/>
  <c r="CD157" i="32"/>
  <c r="CC157" i="32"/>
  <c r="CB157" i="32"/>
  <c r="CA157" i="32"/>
  <c r="BZ157" i="32"/>
  <c r="BY157" i="32"/>
  <c r="BX157" i="32"/>
  <c r="BW157" i="32"/>
  <c r="BV157" i="32"/>
  <c r="BU157" i="32"/>
  <c r="BT157" i="32"/>
  <c r="BS157" i="32"/>
  <c r="BR157" i="32"/>
  <c r="BQ157" i="32"/>
  <c r="BP157" i="32"/>
  <c r="BO157" i="32"/>
  <c r="BN157" i="32"/>
  <c r="BM157" i="32"/>
  <c r="BL157" i="32"/>
  <c r="BK157" i="32"/>
  <c r="BJ157" i="32"/>
  <c r="BI157" i="32"/>
  <c r="BH157" i="32"/>
  <c r="BG157" i="32"/>
  <c r="BF157" i="32"/>
  <c r="BE157" i="32"/>
  <c r="BD157" i="32"/>
  <c r="BC157" i="32"/>
  <c r="BB157" i="32"/>
  <c r="BA157" i="32"/>
  <c r="AZ157" i="32"/>
  <c r="AY157" i="32"/>
  <c r="AX157" i="32"/>
  <c r="AW157" i="32"/>
  <c r="AV157" i="32"/>
  <c r="AU157" i="32"/>
  <c r="AT157" i="32"/>
  <c r="AS157" i="32"/>
  <c r="AR157" i="32"/>
  <c r="AQ157" i="32"/>
  <c r="AP157" i="32"/>
  <c r="AO157" i="32"/>
  <c r="AN157" i="32"/>
  <c r="AM157" i="32"/>
  <c r="AL157" i="32"/>
  <c r="AK157" i="32"/>
  <c r="AJ157" i="32"/>
  <c r="AI157" i="32"/>
  <c r="AH157" i="32"/>
  <c r="AG157" i="32"/>
  <c r="AF157" i="32"/>
  <c r="AE157" i="32"/>
  <c r="AD157" i="32"/>
  <c r="AC157" i="32"/>
  <c r="AB157" i="32"/>
  <c r="AA157" i="32"/>
  <c r="Z157" i="32"/>
  <c r="Y157" i="32"/>
  <c r="X157" i="32"/>
  <c r="W157" i="32"/>
  <c r="V157" i="32"/>
  <c r="U157" i="32"/>
  <c r="T157" i="32"/>
  <c r="S157" i="32"/>
  <c r="R157" i="32"/>
  <c r="Q157" i="32"/>
  <c r="P157" i="32"/>
  <c r="O157" i="32"/>
  <c r="N157" i="32"/>
  <c r="M157" i="32"/>
  <c r="L157" i="32"/>
  <c r="K157" i="32"/>
  <c r="J157" i="32"/>
  <c r="I157" i="32"/>
  <c r="H157" i="32"/>
  <c r="G157" i="32"/>
  <c r="CR156" i="32"/>
  <c r="CQ156" i="32"/>
  <c r="CP156" i="32"/>
  <c r="CO156" i="32"/>
  <c r="CN156" i="32"/>
  <c r="CM156" i="32"/>
  <c r="CL156" i="32"/>
  <c r="CK156" i="32"/>
  <c r="CJ156" i="32"/>
  <c r="CI156" i="32"/>
  <c r="CH156" i="32"/>
  <c r="CG156" i="32"/>
  <c r="CF156" i="32"/>
  <c r="CE156" i="32"/>
  <c r="CD156" i="32"/>
  <c r="CC156" i="32"/>
  <c r="CB156" i="32"/>
  <c r="CA156" i="32"/>
  <c r="BZ156" i="32"/>
  <c r="BY156" i="32"/>
  <c r="BX156" i="32"/>
  <c r="BW156" i="32"/>
  <c r="BV156" i="32"/>
  <c r="BU156" i="32"/>
  <c r="BT156" i="32"/>
  <c r="BS156" i="32"/>
  <c r="BR156" i="32"/>
  <c r="BQ156" i="32"/>
  <c r="BP156" i="32"/>
  <c r="BO156" i="32"/>
  <c r="BN156" i="32"/>
  <c r="BM156" i="32"/>
  <c r="BL156" i="32"/>
  <c r="BK156" i="32"/>
  <c r="BJ156" i="32"/>
  <c r="BI156" i="32"/>
  <c r="BH156" i="32"/>
  <c r="BG156" i="32"/>
  <c r="BF156" i="32"/>
  <c r="BE156" i="32"/>
  <c r="BD156" i="32"/>
  <c r="BC156" i="32"/>
  <c r="BB156" i="32"/>
  <c r="BA156" i="32"/>
  <c r="AZ156" i="32"/>
  <c r="AY156" i="32"/>
  <c r="AX156" i="32"/>
  <c r="AW156" i="32"/>
  <c r="AV156" i="32"/>
  <c r="AU156" i="32"/>
  <c r="AT156" i="32"/>
  <c r="AS156" i="32"/>
  <c r="AR156" i="32"/>
  <c r="AQ156" i="32"/>
  <c r="AP156" i="32"/>
  <c r="AO156" i="32"/>
  <c r="AN156" i="32"/>
  <c r="AM156" i="32"/>
  <c r="AL156" i="32"/>
  <c r="AK156" i="32"/>
  <c r="AJ156" i="32"/>
  <c r="AI156" i="32"/>
  <c r="AH156" i="32"/>
  <c r="AG156" i="32"/>
  <c r="AF156" i="32"/>
  <c r="AE156" i="32"/>
  <c r="AD156" i="32"/>
  <c r="AC156" i="32"/>
  <c r="AB156" i="32"/>
  <c r="AA156" i="32"/>
  <c r="Z156" i="32"/>
  <c r="Y156" i="32"/>
  <c r="X156" i="32"/>
  <c r="W156" i="32"/>
  <c r="V156" i="32"/>
  <c r="U156" i="32"/>
  <c r="T156" i="32"/>
  <c r="S156" i="32"/>
  <c r="R156" i="32"/>
  <c r="Q156" i="32"/>
  <c r="P156" i="32"/>
  <c r="O156" i="32"/>
  <c r="N156" i="32"/>
  <c r="M156" i="32"/>
  <c r="L156" i="32"/>
  <c r="K156" i="32"/>
  <c r="J156" i="32"/>
  <c r="I156" i="32"/>
  <c r="H156" i="32"/>
  <c r="G156" i="32"/>
  <c r="CR155" i="32"/>
  <c r="CQ155" i="32"/>
  <c r="CP155" i="32"/>
  <c r="CO155" i="32"/>
  <c r="CN155" i="32"/>
  <c r="CM155" i="32"/>
  <c r="CL155" i="32"/>
  <c r="CK155" i="32"/>
  <c r="CJ155" i="32"/>
  <c r="CI155" i="32"/>
  <c r="CH155" i="32"/>
  <c r="CG155" i="32"/>
  <c r="CF155" i="32"/>
  <c r="CE155" i="32"/>
  <c r="CD155" i="32"/>
  <c r="CC155" i="32"/>
  <c r="CB155" i="32"/>
  <c r="CA155" i="32"/>
  <c r="BZ155" i="32"/>
  <c r="BY155" i="32"/>
  <c r="BX155" i="32"/>
  <c r="BW155" i="32"/>
  <c r="BV155" i="32"/>
  <c r="BU155" i="32"/>
  <c r="BT155" i="32"/>
  <c r="BS155" i="32"/>
  <c r="BR155" i="32"/>
  <c r="BQ155" i="32"/>
  <c r="BP155" i="32"/>
  <c r="BO155" i="32"/>
  <c r="BN155" i="32"/>
  <c r="BM155" i="32"/>
  <c r="BL155" i="32"/>
  <c r="BK155" i="32"/>
  <c r="BJ155" i="32"/>
  <c r="BI155" i="32"/>
  <c r="BH155" i="32"/>
  <c r="BG155" i="32"/>
  <c r="BF155" i="32"/>
  <c r="BE155" i="32"/>
  <c r="BD155" i="32"/>
  <c r="BC155" i="32"/>
  <c r="BB155" i="32"/>
  <c r="BA155" i="32"/>
  <c r="AZ155" i="32"/>
  <c r="AY155" i="32"/>
  <c r="AX155" i="32"/>
  <c r="AW155" i="32"/>
  <c r="AV155" i="32"/>
  <c r="AU155" i="32"/>
  <c r="AT155" i="32"/>
  <c r="AS155" i="32"/>
  <c r="AR155" i="32"/>
  <c r="AQ155" i="32"/>
  <c r="AP155" i="32"/>
  <c r="AO155" i="32"/>
  <c r="AN155" i="32"/>
  <c r="AM155" i="32"/>
  <c r="AL155" i="32"/>
  <c r="AK155" i="32"/>
  <c r="AJ155" i="32"/>
  <c r="AI155" i="32"/>
  <c r="AH155" i="32"/>
  <c r="AG155" i="32"/>
  <c r="AF155" i="32"/>
  <c r="AE155" i="32"/>
  <c r="AD155" i="32"/>
  <c r="AC155" i="32"/>
  <c r="AB155" i="32"/>
  <c r="AA155" i="32"/>
  <c r="Z155" i="32"/>
  <c r="Y155" i="32"/>
  <c r="X155" i="32"/>
  <c r="W155" i="32"/>
  <c r="V155" i="32"/>
  <c r="U155" i="32"/>
  <c r="T155" i="32"/>
  <c r="S155" i="32"/>
  <c r="R155" i="32"/>
  <c r="Q155" i="32"/>
  <c r="P155" i="32"/>
  <c r="O155" i="32"/>
  <c r="N155" i="32"/>
  <c r="M155" i="32"/>
  <c r="L155" i="32"/>
  <c r="K155" i="32"/>
  <c r="J155" i="32"/>
  <c r="I155" i="32"/>
  <c r="H155" i="32"/>
  <c r="G155" i="32"/>
  <c r="CR154" i="32"/>
  <c r="CQ154" i="32"/>
  <c r="CP154" i="32"/>
  <c r="CO154" i="32"/>
  <c r="CN154" i="32"/>
  <c r="CM154" i="32"/>
  <c r="CL154" i="32"/>
  <c r="CK154" i="32"/>
  <c r="CJ154" i="32"/>
  <c r="CI154" i="32"/>
  <c r="CH154" i="32"/>
  <c r="CG154" i="32"/>
  <c r="CF154" i="32"/>
  <c r="CE154" i="32"/>
  <c r="CD154" i="32"/>
  <c r="CC154" i="32"/>
  <c r="CB154" i="32"/>
  <c r="CA154" i="32"/>
  <c r="BZ154" i="32"/>
  <c r="BY154" i="32"/>
  <c r="BX154" i="32"/>
  <c r="BW154" i="32"/>
  <c r="BV154" i="32"/>
  <c r="BU154" i="32"/>
  <c r="BT154" i="32"/>
  <c r="BS154" i="32"/>
  <c r="BR154" i="32"/>
  <c r="BQ154" i="32"/>
  <c r="BP154" i="32"/>
  <c r="BO154" i="32"/>
  <c r="BN154" i="32"/>
  <c r="BM154" i="32"/>
  <c r="BL154" i="32"/>
  <c r="BK154" i="32"/>
  <c r="BJ154" i="32"/>
  <c r="BI154" i="32"/>
  <c r="BH154" i="32"/>
  <c r="BG154" i="32"/>
  <c r="BF154" i="32"/>
  <c r="BE154" i="32"/>
  <c r="BD154" i="32"/>
  <c r="BC154" i="32"/>
  <c r="BB154" i="32"/>
  <c r="BA154" i="32"/>
  <c r="AZ154" i="32"/>
  <c r="AY154" i="32"/>
  <c r="AX154" i="32"/>
  <c r="AW154" i="32"/>
  <c r="AV154" i="32"/>
  <c r="AU154" i="32"/>
  <c r="AT154" i="32"/>
  <c r="AS154" i="32"/>
  <c r="AR154" i="32"/>
  <c r="AQ154" i="32"/>
  <c r="AP154" i="32"/>
  <c r="AO154" i="32"/>
  <c r="AN154" i="32"/>
  <c r="AM154" i="32"/>
  <c r="AL154" i="32"/>
  <c r="AK154" i="32"/>
  <c r="AJ154" i="32"/>
  <c r="AI154" i="32"/>
  <c r="AH154" i="32"/>
  <c r="AG154" i="32"/>
  <c r="AF154" i="32"/>
  <c r="AE154" i="32"/>
  <c r="AD154" i="32"/>
  <c r="AC154" i="32"/>
  <c r="AB154" i="32"/>
  <c r="AA154" i="32"/>
  <c r="Z154" i="32"/>
  <c r="Y154" i="32"/>
  <c r="X154" i="32"/>
  <c r="W154" i="32"/>
  <c r="V154" i="32"/>
  <c r="U154" i="32"/>
  <c r="T154" i="32"/>
  <c r="S154" i="32"/>
  <c r="R154" i="32"/>
  <c r="Q154" i="32"/>
  <c r="P154" i="32"/>
  <c r="O154" i="32"/>
  <c r="N154" i="32"/>
  <c r="M154" i="32"/>
  <c r="L154" i="32"/>
  <c r="K154" i="32"/>
  <c r="J154" i="32"/>
  <c r="I154" i="32"/>
  <c r="H154" i="32"/>
  <c r="G154" i="32"/>
  <c r="CR153" i="32"/>
  <c r="CQ153" i="32"/>
  <c r="CP153" i="32"/>
  <c r="CO153" i="32"/>
  <c r="CN153" i="32"/>
  <c r="CM153" i="32"/>
  <c r="CL153" i="32"/>
  <c r="CK153" i="32"/>
  <c r="CJ153" i="32"/>
  <c r="CI153" i="32"/>
  <c r="CH153" i="32"/>
  <c r="CG153" i="32"/>
  <c r="CF153" i="32"/>
  <c r="CE153" i="32"/>
  <c r="CD153" i="32"/>
  <c r="CC153" i="32"/>
  <c r="CB153" i="32"/>
  <c r="CA153" i="32"/>
  <c r="BZ153" i="32"/>
  <c r="BY153" i="32"/>
  <c r="BX153" i="32"/>
  <c r="BW153" i="32"/>
  <c r="BV153" i="32"/>
  <c r="BU153" i="32"/>
  <c r="BT153" i="32"/>
  <c r="BS153" i="32"/>
  <c r="BR153" i="32"/>
  <c r="BQ153" i="32"/>
  <c r="BP153" i="32"/>
  <c r="BO153" i="32"/>
  <c r="BN153" i="32"/>
  <c r="BM153" i="32"/>
  <c r="BL153" i="32"/>
  <c r="BK153" i="32"/>
  <c r="BJ153" i="32"/>
  <c r="BI153" i="32"/>
  <c r="BH153" i="32"/>
  <c r="BG153" i="32"/>
  <c r="BF153" i="32"/>
  <c r="BE153" i="32"/>
  <c r="BD153" i="32"/>
  <c r="BC153" i="32"/>
  <c r="BB153" i="32"/>
  <c r="BA153" i="32"/>
  <c r="AZ153" i="32"/>
  <c r="AY153" i="32"/>
  <c r="AX153" i="32"/>
  <c r="AW153" i="32"/>
  <c r="AV153" i="32"/>
  <c r="AU153" i="32"/>
  <c r="AT153" i="32"/>
  <c r="AS153" i="32"/>
  <c r="AR153" i="32"/>
  <c r="AQ153" i="32"/>
  <c r="AP153" i="32"/>
  <c r="AO153" i="32"/>
  <c r="AN153" i="32"/>
  <c r="AM153" i="32"/>
  <c r="AL153" i="32"/>
  <c r="AK153" i="32"/>
  <c r="AJ153" i="32"/>
  <c r="AI153" i="32"/>
  <c r="AH153" i="32"/>
  <c r="AG153" i="32"/>
  <c r="AF153" i="32"/>
  <c r="AE153" i="32"/>
  <c r="AD153" i="32"/>
  <c r="AC153" i="32"/>
  <c r="AB153" i="32"/>
  <c r="AA153" i="32"/>
  <c r="Z153" i="32"/>
  <c r="Y153" i="32"/>
  <c r="X153" i="32"/>
  <c r="W153" i="32"/>
  <c r="V153" i="32"/>
  <c r="U153" i="32"/>
  <c r="T153" i="32"/>
  <c r="S153" i="32"/>
  <c r="R153" i="32"/>
  <c r="Q153" i="32"/>
  <c r="P153" i="32"/>
  <c r="O153" i="32"/>
  <c r="N153" i="32"/>
  <c r="M153" i="32"/>
  <c r="L153" i="32"/>
  <c r="K153" i="32"/>
  <c r="J153" i="32"/>
  <c r="I153" i="32"/>
  <c r="H153" i="32"/>
  <c r="G153" i="32"/>
  <c r="CR152" i="32"/>
  <c r="CQ152" i="32"/>
  <c r="CP152" i="32"/>
  <c r="CO152" i="32"/>
  <c r="CN152" i="32"/>
  <c r="CM152" i="32"/>
  <c r="CL152" i="32"/>
  <c r="CK152" i="32"/>
  <c r="CJ152" i="32"/>
  <c r="CI152" i="32"/>
  <c r="CH152" i="32"/>
  <c r="CG152" i="32"/>
  <c r="CF152" i="32"/>
  <c r="CE152" i="32"/>
  <c r="CD152" i="32"/>
  <c r="CC152" i="32"/>
  <c r="CB152" i="32"/>
  <c r="CA152" i="32"/>
  <c r="BZ152" i="32"/>
  <c r="BY152" i="32"/>
  <c r="BX152" i="32"/>
  <c r="BW152" i="32"/>
  <c r="BV152" i="32"/>
  <c r="BU152" i="32"/>
  <c r="BT152" i="32"/>
  <c r="BS152" i="32"/>
  <c r="BR152" i="32"/>
  <c r="BQ152" i="32"/>
  <c r="BP152" i="32"/>
  <c r="BO152" i="32"/>
  <c r="BN152" i="32"/>
  <c r="BM152" i="32"/>
  <c r="BL152" i="32"/>
  <c r="BK152" i="32"/>
  <c r="BJ152" i="32"/>
  <c r="BI152" i="32"/>
  <c r="BH152" i="32"/>
  <c r="BG152" i="32"/>
  <c r="BF152" i="32"/>
  <c r="BE152" i="32"/>
  <c r="BD152" i="32"/>
  <c r="BC152" i="32"/>
  <c r="BB152" i="32"/>
  <c r="BA152" i="32"/>
  <c r="AZ152" i="32"/>
  <c r="AY152" i="32"/>
  <c r="AX152" i="32"/>
  <c r="AW152" i="32"/>
  <c r="AV152" i="32"/>
  <c r="AU152" i="32"/>
  <c r="AT152" i="32"/>
  <c r="AS152" i="32"/>
  <c r="AR152" i="32"/>
  <c r="AQ152" i="32"/>
  <c r="AP152" i="32"/>
  <c r="AO152" i="32"/>
  <c r="AN152" i="32"/>
  <c r="AM152" i="32"/>
  <c r="AL152" i="32"/>
  <c r="AK152" i="32"/>
  <c r="AJ152" i="32"/>
  <c r="AI152" i="32"/>
  <c r="AH152" i="32"/>
  <c r="AG152" i="32"/>
  <c r="AF152" i="32"/>
  <c r="AE152" i="32"/>
  <c r="AD152" i="32"/>
  <c r="AC152" i="32"/>
  <c r="AB152" i="32"/>
  <c r="AA152" i="32"/>
  <c r="Z152" i="32"/>
  <c r="Y152" i="32"/>
  <c r="X152" i="32"/>
  <c r="W152" i="32"/>
  <c r="V152" i="32"/>
  <c r="U152" i="32"/>
  <c r="T152" i="32"/>
  <c r="S152" i="32"/>
  <c r="R152" i="32"/>
  <c r="Q152" i="32"/>
  <c r="P152" i="32"/>
  <c r="O152" i="32"/>
  <c r="N152" i="32"/>
  <c r="M152" i="32"/>
  <c r="L152" i="32"/>
  <c r="K152" i="32"/>
  <c r="J152" i="32"/>
  <c r="I152" i="32"/>
  <c r="H152" i="32"/>
  <c r="G152" i="32"/>
  <c r="CR151" i="32"/>
  <c r="CQ151" i="32"/>
  <c r="CP151" i="32"/>
  <c r="CO151" i="32"/>
  <c r="CN151" i="32"/>
  <c r="CM151" i="32"/>
  <c r="CL151" i="32"/>
  <c r="CK151" i="32"/>
  <c r="CJ151" i="32"/>
  <c r="CI151" i="32"/>
  <c r="CH151" i="32"/>
  <c r="CG151" i="32"/>
  <c r="CF151" i="32"/>
  <c r="CE151" i="32"/>
  <c r="CD151" i="32"/>
  <c r="CC151" i="32"/>
  <c r="CB151" i="32"/>
  <c r="CA151" i="32"/>
  <c r="BZ151" i="32"/>
  <c r="BY151" i="32"/>
  <c r="BX151" i="32"/>
  <c r="BW151" i="32"/>
  <c r="BV151" i="32"/>
  <c r="BU151" i="32"/>
  <c r="BT151" i="32"/>
  <c r="BS151" i="32"/>
  <c r="BR151" i="32"/>
  <c r="BQ151" i="32"/>
  <c r="BP151" i="32"/>
  <c r="BO151" i="32"/>
  <c r="BN151" i="32"/>
  <c r="BM151" i="32"/>
  <c r="BL151" i="32"/>
  <c r="BK151" i="32"/>
  <c r="BJ151" i="32"/>
  <c r="BI151" i="32"/>
  <c r="BH151" i="32"/>
  <c r="BG151" i="32"/>
  <c r="BF151" i="32"/>
  <c r="BE151" i="32"/>
  <c r="BD151" i="32"/>
  <c r="BC151" i="32"/>
  <c r="BB151" i="32"/>
  <c r="BA151" i="32"/>
  <c r="AZ151" i="32"/>
  <c r="AY151" i="32"/>
  <c r="AX151" i="32"/>
  <c r="AW151" i="32"/>
  <c r="AV151" i="32"/>
  <c r="AU151" i="32"/>
  <c r="AT151" i="32"/>
  <c r="AS151" i="32"/>
  <c r="AR151" i="32"/>
  <c r="AQ151" i="32"/>
  <c r="AP151" i="32"/>
  <c r="AO151" i="32"/>
  <c r="AN151" i="32"/>
  <c r="AM151" i="32"/>
  <c r="AL151" i="32"/>
  <c r="AK151" i="32"/>
  <c r="AJ151" i="32"/>
  <c r="AI151" i="32"/>
  <c r="AH151" i="32"/>
  <c r="AG151" i="32"/>
  <c r="AF151" i="32"/>
  <c r="AE151" i="32"/>
  <c r="AD151" i="32"/>
  <c r="AC151" i="32"/>
  <c r="AB151" i="32"/>
  <c r="AA151" i="32"/>
  <c r="Z151" i="32"/>
  <c r="Y151" i="32"/>
  <c r="X151" i="32"/>
  <c r="W151" i="32"/>
  <c r="V151" i="32"/>
  <c r="U151" i="32"/>
  <c r="T151" i="32"/>
  <c r="S151" i="32"/>
  <c r="R151" i="32"/>
  <c r="Q151" i="32"/>
  <c r="P151" i="32"/>
  <c r="O151" i="32"/>
  <c r="N151" i="32"/>
  <c r="M151" i="32"/>
  <c r="L151" i="32"/>
  <c r="K151" i="32"/>
  <c r="J151" i="32"/>
  <c r="I151" i="32"/>
  <c r="H151" i="32"/>
  <c r="G151" i="32"/>
  <c r="CR150" i="32"/>
  <c r="CQ150" i="32"/>
  <c r="CP150" i="32"/>
  <c r="CO150" i="32"/>
  <c r="CN150" i="32"/>
  <c r="CM150" i="32"/>
  <c r="CL150" i="32"/>
  <c r="CK150" i="32"/>
  <c r="CJ150" i="32"/>
  <c r="CI150" i="32"/>
  <c r="CH150" i="32"/>
  <c r="CG150" i="32"/>
  <c r="CF150" i="32"/>
  <c r="CE150" i="32"/>
  <c r="CD150" i="32"/>
  <c r="CC150" i="32"/>
  <c r="CB150" i="32"/>
  <c r="CA150" i="32"/>
  <c r="BZ150" i="32"/>
  <c r="BY150" i="32"/>
  <c r="BX150" i="32"/>
  <c r="BW150" i="32"/>
  <c r="BV150" i="32"/>
  <c r="BU150" i="32"/>
  <c r="BT150" i="32"/>
  <c r="BS150" i="32"/>
  <c r="BR150" i="32"/>
  <c r="BQ150" i="32"/>
  <c r="BP150" i="32"/>
  <c r="BO150" i="32"/>
  <c r="BN150" i="32"/>
  <c r="BM150" i="32"/>
  <c r="BL150" i="32"/>
  <c r="BK150" i="32"/>
  <c r="BJ150" i="32"/>
  <c r="BI150" i="32"/>
  <c r="BH150" i="32"/>
  <c r="BG150" i="32"/>
  <c r="BF150" i="32"/>
  <c r="BE150" i="32"/>
  <c r="BD150" i="32"/>
  <c r="BC150" i="32"/>
  <c r="BB150" i="32"/>
  <c r="BA150" i="32"/>
  <c r="AZ150" i="32"/>
  <c r="AY150" i="32"/>
  <c r="AX150" i="32"/>
  <c r="AW150" i="32"/>
  <c r="AV150" i="32"/>
  <c r="AU150" i="32"/>
  <c r="AT150" i="32"/>
  <c r="AS150" i="32"/>
  <c r="AR150" i="32"/>
  <c r="AQ150" i="32"/>
  <c r="AP150" i="32"/>
  <c r="AO150" i="32"/>
  <c r="AN150" i="32"/>
  <c r="AM150" i="32"/>
  <c r="AL150" i="32"/>
  <c r="AK150" i="32"/>
  <c r="AJ150" i="32"/>
  <c r="AI150" i="32"/>
  <c r="AH150" i="32"/>
  <c r="AG150" i="32"/>
  <c r="AF150" i="32"/>
  <c r="AE150" i="32"/>
  <c r="AD150" i="32"/>
  <c r="AC150" i="32"/>
  <c r="AB150" i="32"/>
  <c r="AA150" i="32"/>
  <c r="Z150" i="32"/>
  <c r="Y150" i="32"/>
  <c r="X150" i="32"/>
  <c r="W150" i="32"/>
  <c r="V150" i="32"/>
  <c r="U150" i="32"/>
  <c r="T150" i="32"/>
  <c r="S150" i="32"/>
  <c r="R150" i="32"/>
  <c r="Q150" i="32"/>
  <c r="P150" i="32"/>
  <c r="O150" i="32"/>
  <c r="N150" i="32"/>
  <c r="M150" i="32"/>
  <c r="L150" i="32"/>
  <c r="K150" i="32"/>
  <c r="J150" i="32"/>
  <c r="I150" i="32"/>
  <c r="H150" i="32"/>
  <c r="G150" i="32"/>
  <c r="CR149" i="32"/>
  <c r="CQ149" i="32"/>
  <c r="CP149" i="32"/>
  <c r="CO149" i="32"/>
  <c r="CN149" i="32"/>
  <c r="CM149" i="32"/>
  <c r="CL149" i="32"/>
  <c r="CK149" i="32"/>
  <c r="CJ149" i="32"/>
  <c r="CI149" i="32"/>
  <c r="CH149" i="32"/>
  <c r="CG149" i="32"/>
  <c r="CF149" i="32"/>
  <c r="CE149" i="32"/>
  <c r="CD149" i="32"/>
  <c r="CC149" i="32"/>
  <c r="CB149" i="32"/>
  <c r="CA149" i="32"/>
  <c r="BZ149" i="32"/>
  <c r="BY149" i="32"/>
  <c r="BX149" i="32"/>
  <c r="BW149" i="32"/>
  <c r="BV149" i="32"/>
  <c r="BU149" i="32"/>
  <c r="BT149" i="32"/>
  <c r="BS149" i="32"/>
  <c r="BR149" i="32"/>
  <c r="BQ149" i="32"/>
  <c r="BP149" i="32"/>
  <c r="BO149" i="32"/>
  <c r="BN149" i="32"/>
  <c r="BM149" i="32"/>
  <c r="BL149" i="32"/>
  <c r="BK149" i="32"/>
  <c r="BJ149" i="32"/>
  <c r="BI149" i="32"/>
  <c r="BH149" i="32"/>
  <c r="BG149" i="32"/>
  <c r="BF149" i="32"/>
  <c r="BE149" i="32"/>
  <c r="BD149" i="32"/>
  <c r="BC149" i="32"/>
  <c r="BB149" i="32"/>
  <c r="BA149" i="32"/>
  <c r="AZ149" i="32"/>
  <c r="AY149" i="32"/>
  <c r="AX149" i="32"/>
  <c r="AW149" i="32"/>
  <c r="AV149" i="32"/>
  <c r="AU149" i="32"/>
  <c r="AT149" i="32"/>
  <c r="AS149" i="32"/>
  <c r="AR149" i="32"/>
  <c r="AQ149" i="32"/>
  <c r="AP149" i="32"/>
  <c r="AO149" i="32"/>
  <c r="AN149" i="32"/>
  <c r="AM149" i="32"/>
  <c r="AL149" i="32"/>
  <c r="AK149" i="32"/>
  <c r="AJ149" i="32"/>
  <c r="AI149" i="32"/>
  <c r="AH149" i="32"/>
  <c r="AG149" i="32"/>
  <c r="AF149" i="32"/>
  <c r="AE149" i="32"/>
  <c r="AD149" i="32"/>
  <c r="AC149" i="32"/>
  <c r="AB149" i="32"/>
  <c r="AA149" i="32"/>
  <c r="Z149" i="32"/>
  <c r="Y149" i="32"/>
  <c r="X149" i="32"/>
  <c r="W149" i="32"/>
  <c r="V149" i="32"/>
  <c r="U149" i="32"/>
  <c r="T149" i="32"/>
  <c r="S149" i="32"/>
  <c r="R149" i="32"/>
  <c r="Q149" i="32"/>
  <c r="P149" i="32"/>
  <c r="O149" i="32"/>
  <c r="N149" i="32"/>
  <c r="M149" i="32"/>
  <c r="L149" i="32"/>
  <c r="K149" i="32"/>
  <c r="J149" i="32"/>
  <c r="I149" i="32"/>
  <c r="H149" i="32"/>
  <c r="G149" i="32"/>
  <c r="CR148" i="32"/>
  <c r="CQ148" i="32"/>
  <c r="CP148" i="32"/>
  <c r="CO148" i="32"/>
  <c r="CN148" i="32"/>
  <c r="CM148" i="32"/>
  <c r="CL148" i="32"/>
  <c r="CK148" i="32"/>
  <c r="CJ148" i="32"/>
  <c r="CI148" i="32"/>
  <c r="CH148" i="32"/>
  <c r="CG148" i="32"/>
  <c r="CF148" i="32"/>
  <c r="CE148" i="32"/>
  <c r="CD148" i="32"/>
  <c r="CC148" i="32"/>
  <c r="CB148" i="32"/>
  <c r="CA148" i="32"/>
  <c r="BZ148" i="32"/>
  <c r="BY148" i="32"/>
  <c r="BX148" i="32"/>
  <c r="BW148" i="32"/>
  <c r="BV148" i="32"/>
  <c r="BU148" i="32"/>
  <c r="BT148" i="32"/>
  <c r="BS148" i="32"/>
  <c r="BR148" i="32"/>
  <c r="BQ148" i="32"/>
  <c r="BP148" i="32"/>
  <c r="BO148" i="32"/>
  <c r="BN148" i="32"/>
  <c r="BM148" i="32"/>
  <c r="BL148" i="32"/>
  <c r="BK148" i="32"/>
  <c r="BJ148" i="32"/>
  <c r="BI148" i="32"/>
  <c r="BH148" i="32"/>
  <c r="BG148" i="32"/>
  <c r="BF148" i="32"/>
  <c r="BE148" i="32"/>
  <c r="BD148" i="32"/>
  <c r="BC148" i="32"/>
  <c r="BB148" i="32"/>
  <c r="BA148" i="32"/>
  <c r="AZ148" i="32"/>
  <c r="AY148" i="32"/>
  <c r="AX148" i="32"/>
  <c r="AW148" i="32"/>
  <c r="AV148" i="32"/>
  <c r="AU148" i="32"/>
  <c r="AT148" i="32"/>
  <c r="AS148" i="32"/>
  <c r="AR148" i="32"/>
  <c r="AQ148" i="32"/>
  <c r="AP148" i="32"/>
  <c r="AO148" i="32"/>
  <c r="AN148" i="32"/>
  <c r="AM148" i="32"/>
  <c r="AL148" i="32"/>
  <c r="AK148" i="32"/>
  <c r="AJ148" i="32"/>
  <c r="AI148" i="32"/>
  <c r="AH148" i="32"/>
  <c r="AG148" i="32"/>
  <c r="AF148" i="32"/>
  <c r="AE148" i="32"/>
  <c r="AD148" i="32"/>
  <c r="AC148" i="32"/>
  <c r="AB148" i="32"/>
  <c r="AA148" i="32"/>
  <c r="Z148" i="32"/>
  <c r="Y148" i="32"/>
  <c r="X148" i="32"/>
  <c r="W148" i="32"/>
  <c r="V148" i="32"/>
  <c r="U148" i="32"/>
  <c r="T148" i="32"/>
  <c r="S148" i="32"/>
  <c r="R148" i="32"/>
  <c r="Q148" i="32"/>
  <c r="P148" i="32"/>
  <c r="O148" i="32"/>
  <c r="N148" i="32"/>
  <c r="M148" i="32"/>
  <c r="L148" i="32"/>
  <c r="K148" i="32"/>
  <c r="J148" i="32"/>
  <c r="I148" i="32"/>
  <c r="H148" i="32"/>
  <c r="G148" i="32"/>
  <c r="CR147" i="32"/>
  <c r="CQ147" i="32"/>
  <c r="CP147" i="32"/>
  <c r="CO147" i="32"/>
  <c r="CN147" i="32"/>
  <c r="CM147" i="32"/>
  <c r="CL147" i="32"/>
  <c r="CK147" i="32"/>
  <c r="CJ147" i="32"/>
  <c r="CI147" i="32"/>
  <c r="CH147" i="32"/>
  <c r="CG147" i="32"/>
  <c r="CF147" i="32"/>
  <c r="CE147" i="32"/>
  <c r="CD147" i="32"/>
  <c r="CC147" i="32"/>
  <c r="CB147" i="32"/>
  <c r="CA147" i="32"/>
  <c r="BZ147" i="32"/>
  <c r="BY147" i="32"/>
  <c r="BX147" i="32"/>
  <c r="BW147" i="32"/>
  <c r="BV147" i="32"/>
  <c r="BU147" i="32"/>
  <c r="BT147" i="32"/>
  <c r="BS147" i="32"/>
  <c r="BR147" i="32"/>
  <c r="BQ147" i="32"/>
  <c r="BP147" i="32"/>
  <c r="BO147" i="32"/>
  <c r="BN147" i="32"/>
  <c r="BM147" i="32"/>
  <c r="BL147" i="32"/>
  <c r="BK147" i="32"/>
  <c r="BJ147" i="32"/>
  <c r="BI147" i="32"/>
  <c r="BH147" i="32"/>
  <c r="BG147" i="32"/>
  <c r="BF147" i="32"/>
  <c r="BE147" i="32"/>
  <c r="BD147" i="32"/>
  <c r="BC147" i="32"/>
  <c r="BB147" i="32"/>
  <c r="BA147" i="32"/>
  <c r="AZ147" i="32"/>
  <c r="AY147" i="32"/>
  <c r="AX147" i="32"/>
  <c r="AW147" i="32"/>
  <c r="AV147" i="32"/>
  <c r="AU147" i="32"/>
  <c r="AT147" i="32"/>
  <c r="AS147" i="32"/>
  <c r="AR147" i="32"/>
  <c r="AQ147" i="32"/>
  <c r="AP147" i="32"/>
  <c r="AO147" i="32"/>
  <c r="AN147" i="32"/>
  <c r="AM147" i="32"/>
  <c r="AL147" i="32"/>
  <c r="AK147" i="32"/>
  <c r="AJ147" i="32"/>
  <c r="AI147" i="32"/>
  <c r="AH147" i="32"/>
  <c r="AG147" i="32"/>
  <c r="AF147" i="32"/>
  <c r="AE147" i="32"/>
  <c r="AD147" i="32"/>
  <c r="AC147" i="32"/>
  <c r="AB147" i="32"/>
  <c r="AA147" i="32"/>
  <c r="Z147" i="32"/>
  <c r="Y147" i="32"/>
  <c r="X147" i="32"/>
  <c r="W147" i="32"/>
  <c r="V147" i="32"/>
  <c r="U147" i="32"/>
  <c r="T147" i="32"/>
  <c r="S147" i="32"/>
  <c r="R147" i="32"/>
  <c r="Q147" i="32"/>
  <c r="P147" i="32"/>
  <c r="O147" i="32"/>
  <c r="N147" i="32"/>
  <c r="M147" i="32"/>
  <c r="L147" i="32"/>
  <c r="K147" i="32"/>
  <c r="J147" i="32"/>
  <c r="I147" i="32"/>
  <c r="H147" i="32"/>
  <c r="G147" i="32"/>
  <c r="CR146" i="32"/>
  <c r="CQ146" i="32"/>
  <c r="CP146" i="32"/>
  <c r="CO146" i="32"/>
  <c r="CN146" i="32"/>
  <c r="CM146" i="32"/>
  <c r="CL146" i="32"/>
  <c r="CK146" i="32"/>
  <c r="CJ146" i="32"/>
  <c r="CI146" i="32"/>
  <c r="CH146" i="32"/>
  <c r="CG146" i="32"/>
  <c r="CF146" i="32"/>
  <c r="CE146" i="32"/>
  <c r="CD146" i="32"/>
  <c r="CC146" i="32"/>
  <c r="CB146" i="32"/>
  <c r="CA146" i="32"/>
  <c r="BZ146" i="32"/>
  <c r="BY146" i="32"/>
  <c r="BX146" i="32"/>
  <c r="BW146" i="32"/>
  <c r="BV146" i="32"/>
  <c r="BU146" i="32"/>
  <c r="BT146" i="32"/>
  <c r="BS146" i="32"/>
  <c r="BR146" i="32"/>
  <c r="BQ146" i="32"/>
  <c r="BP146" i="32"/>
  <c r="BO146" i="32"/>
  <c r="BN146" i="32"/>
  <c r="BM146" i="32"/>
  <c r="BL146" i="32"/>
  <c r="BK146" i="32"/>
  <c r="BJ146" i="32"/>
  <c r="BI146" i="32"/>
  <c r="BH146" i="32"/>
  <c r="BG146" i="32"/>
  <c r="BF146" i="32"/>
  <c r="BE146" i="32"/>
  <c r="BD146" i="32"/>
  <c r="BC146" i="32"/>
  <c r="BB146" i="32"/>
  <c r="BA146" i="32"/>
  <c r="AZ146" i="32"/>
  <c r="AY146" i="32"/>
  <c r="AX146" i="32"/>
  <c r="AW146" i="32"/>
  <c r="AV146" i="32"/>
  <c r="AU146" i="32"/>
  <c r="AT146" i="32"/>
  <c r="AS146" i="32"/>
  <c r="AR146" i="32"/>
  <c r="AQ146" i="32"/>
  <c r="AP146" i="32"/>
  <c r="AO146" i="32"/>
  <c r="AN146" i="32"/>
  <c r="AM146" i="32"/>
  <c r="AL146" i="32"/>
  <c r="AK146" i="32"/>
  <c r="AJ146" i="32"/>
  <c r="AI146" i="32"/>
  <c r="AH146" i="32"/>
  <c r="AG146" i="32"/>
  <c r="AF146" i="32"/>
  <c r="AE146" i="32"/>
  <c r="AD146" i="32"/>
  <c r="AC146" i="32"/>
  <c r="AB146" i="32"/>
  <c r="AA146" i="32"/>
  <c r="Z146" i="32"/>
  <c r="Y146" i="32"/>
  <c r="X146" i="32"/>
  <c r="W146" i="32"/>
  <c r="V146" i="32"/>
  <c r="U146" i="32"/>
  <c r="T146" i="32"/>
  <c r="S146" i="32"/>
  <c r="R146" i="32"/>
  <c r="Q146" i="32"/>
  <c r="P146" i="32"/>
  <c r="O146" i="32"/>
  <c r="N146" i="32"/>
  <c r="M146" i="32"/>
  <c r="L146" i="32"/>
  <c r="K146" i="32"/>
  <c r="J146" i="32"/>
  <c r="I146" i="32"/>
  <c r="H146" i="32"/>
  <c r="G146" i="32"/>
  <c r="CR145" i="32"/>
  <c r="CQ145" i="32"/>
  <c r="CP145" i="32"/>
  <c r="CO145" i="32"/>
  <c r="CN145" i="32"/>
  <c r="CM145" i="32"/>
  <c r="CL145" i="32"/>
  <c r="CK145" i="32"/>
  <c r="CJ145" i="32"/>
  <c r="CI145" i="32"/>
  <c r="CH145" i="32"/>
  <c r="CG145" i="32"/>
  <c r="CF145" i="32"/>
  <c r="CE145" i="32"/>
  <c r="CD145" i="32"/>
  <c r="CC145" i="32"/>
  <c r="CB145" i="32"/>
  <c r="CA145" i="32"/>
  <c r="BZ145" i="32"/>
  <c r="BY145" i="32"/>
  <c r="BX145" i="32"/>
  <c r="BW145" i="32"/>
  <c r="BV145" i="32"/>
  <c r="BU145" i="32"/>
  <c r="BT145" i="32"/>
  <c r="BS145" i="32"/>
  <c r="BR145" i="32"/>
  <c r="BQ145" i="32"/>
  <c r="BP145" i="32"/>
  <c r="BO145" i="32"/>
  <c r="BN145" i="32"/>
  <c r="BM145" i="32"/>
  <c r="BL145" i="32"/>
  <c r="BK145" i="32"/>
  <c r="BJ145" i="32"/>
  <c r="BI145" i="32"/>
  <c r="BH145" i="32"/>
  <c r="BG145" i="32"/>
  <c r="BF145" i="32"/>
  <c r="BE145" i="32"/>
  <c r="BD145" i="32"/>
  <c r="BC145" i="32"/>
  <c r="BB145" i="32"/>
  <c r="BA145" i="32"/>
  <c r="AZ145" i="32"/>
  <c r="AY145" i="32"/>
  <c r="AX145" i="32"/>
  <c r="AW145" i="32"/>
  <c r="AV145" i="32"/>
  <c r="AU145" i="32"/>
  <c r="AT145" i="32"/>
  <c r="AS145" i="32"/>
  <c r="AR145" i="32"/>
  <c r="AQ145" i="32"/>
  <c r="AP145" i="32"/>
  <c r="AO145" i="32"/>
  <c r="AN145" i="32"/>
  <c r="AM145" i="32"/>
  <c r="AL145" i="32"/>
  <c r="AK145" i="32"/>
  <c r="AJ145" i="32"/>
  <c r="AI145" i="32"/>
  <c r="AH145" i="32"/>
  <c r="AG145" i="32"/>
  <c r="AF145" i="32"/>
  <c r="AE145" i="32"/>
  <c r="AD145" i="32"/>
  <c r="AC145" i="32"/>
  <c r="AB145" i="32"/>
  <c r="AA145" i="32"/>
  <c r="Z145" i="32"/>
  <c r="Y145" i="32"/>
  <c r="X145" i="32"/>
  <c r="W145" i="32"/>
  <c r="V145" i="32"/>
  <c r="U145" i="32"/>
  <c r="T145" i="32"/>
  <c r="S145" i="32"/>
  <c r="R145" i="32"/>
  <c r="Q145" i="32"/>
  <c r="P145" i="32"/>
  <c r="O145" i="32"/>
  <c r="N145" i="32"/>
  <c r="M145" i="32"/>
  <c r="L145" i="32"/>
  <c r="K145" i="32"/>
  <c r="J145" i="32"/>
  <c r="I145" i="32"/>
  <c r="H145" i="32"/>
  <c r="G145" i="32"/>
  <c r="CR144" i="32"/>
  <c r="CQ144" i="32"/>
  <c r="CP144" i="32"/>
  <c r="CO144" i="32"/>
  <c r="CN144" i="32"/>
  <c r="CM144" i="32"/>
  <c r="CL144" i="32"/>
  <c r="CK144" i="32"/>
  <c r="CJ144" i="32"/>
  <c r="CI144" i="32"/>
  <c r="CH144" i="32"/>
  <c r="CG144" i="32"/>
  <c r="CF144" i="32"/>
  <c r="CE144" i="32"/>
  <c r="CD144" i="32"/>
  <c r="CC144" i="32"/>
  <c r="CB144" i="32"/>
  <c r="CA144" i="32"/>
  <c r="BZ144" i="32"/>
  <c r="BY144" i="32"/>
  <c r="BX144" i="32"/>
  <c r="BW144" i="32"/>
  <c r="BV144" i="32"/>
  <c r="BU144" i="32"/>
  <c r="BT144" i="32"/>
  <c r="BS144" i="32"/>
  <c r="BR144" i="32"/>
  <c r="BQ144" i="32"/>
  <c r="BP144" i="32"/>
  <c r="BO144" i="32"/>
  <c r="BN144" i="32"/>
  <c r="BM144" i="32"/>
  <c r="BL144" i="32"/>
  <c r="BK144" i="32"/>
  <c r="BJ144" i="32"/>
  <c r="BI144" i="32"/>
  <c r="BH144" i="32"/>
  <c r="BG144" i="32"/>
  <c r="BF144" i="32"/>
  <c r="BE144" i="32"/>
  <c r="BD144" i="32"/>
  <c r="BC144" i="32"/>
  <c r="BB144" i="32"/>
  <c r="BA144" i="32"/>
  <c r="AZ144" i="32"/>
  <c r="AY144" i="32"/>
  <c r="AX144" i="32"/>
  <c r="AW144" i="32"/>
  <c r="AV144" i="32"/>
  <c r="AU144" i="32"/>
  <c r="AT144" i="32"/>
  <c r="AS144" i="32"/>
  <c r="AR144" i="32"/>
  <c r="AQ144" i="32"/>
  <c r="AP144" i="32"/>
  <c r="AO144" i="32"/>
  <c r="AN144" i="32"/>
  <c r="AM144" i="32"/>
  <c r="AL144" i="32"/>
  <c r="AK144" i="32"/>
  <c r="AJ144" i="32"/>
  <c r="AI144" i="32"/>
  <c r="AH144" i="32"/>
  <c r="AG144" i="32"/>
  <c r="AF144" i="32"/>
  <c r="AE144" i="32"/>
  <c r="AD144" i="32"/>
  <c r="AC144" i="32"/>
  <c r="AB144" i="32"/>
  <c r="AA144" i="32"/>
  <c r="Z144" i="32"/>
  <c r="Y144" i="32"/>
  <c r="X144" i="32"/>
  <c r="W144" i="32"/>
  <c r="V144" i="32"/>
  <c r="U144" i="32"/>
  <c r="T144" i="32"/>
  <c r="S144" i="32"/>
  <c r="R144" i="32"/>
  <c r="Q144" i="32"/>
  <c r="P144" i="32"/>
  <c r="O144" i="32"/>
  <c r="N144" i="32"/>
  <c r="M144" i="32"/>
  <c r="L144" i="32"/>
  <c r="K144" i="32"/>
  <c r="J144" i="32"/>
  <c r="I144" i="32"/>
  <c r="H144" i="32"/>
  <c r="G144" i="32"/>
  <c r="CR143" i="32"/>
  <c r="CQ143" i="32"/>
  <c r="CP143" i="32"/>
  <c r="CO143" i="32"/>
  <c r="CN143" i="32"/>
  <c r="CM143" i="32"/>
  <c r="CL143" i="32"/>
  <c r="CK143" i="32"/>
  <c r="CJ143" i="32"/>
  <c r="CI143" i="32"/>
  <c r="CH143" i="32"/>
  <c r="CG143" i="32"/>
  <c r="CF143" i="32"/>
  <c r="CE143" i="32"/>
  <c r="CD143" i="32"/>
  <c r="CC143" i="32"/>
  <c r="CB143" i="32"/>
  <c r="CA143" i="32"/>
  <c r="BZ143" i="32"/>
  <c r="BY143" i="32"/>
  <c r="BX143" i="32"/>
  <c r="BW143" i="32"/>
  <c r="BV143" i="32"/>
  <c r="BU143" i="32"/>
  <c r="BT143" i="32"/>
  <c r="BS143" i="32"/>
  <c r="BR143" i="32"/>
  <c r="BQ143" i="32"/>
  <c r="BP143" i="32"/>
  <c r="BO143" i="32"/>
  <c r="BN143" i="32"/>
  <c r="BM143" i="32"/>
  <c r="BL143" i="32"/>
  <c r="BK143" i="32"/>
  <c r="BJ143" i="32"/>
  <c r="BI143" i="32"/>
  <c r="BH143" i="32"/>
  <c r="BG143" i="32"/>
  <c r="BF143" i="32"/>
  <c r="BE143" i="32"/>
  <c r="BD143" i="32"/>
  <c r="BC143" i="32"/>
  <c r="BB143" i="32"/>
  <c r="BA143" i="32"/>
  <c r="AZ143" i="32"/>
  <c r="AY143" i="32"/>
  <c r="AX143" i="32"/>
  <c r="AW143" i="32"/>
  <c r="AV143" i="32"/>
  <c r="AU143" i="32"/>
  <c r="AT143" i="32"/>
  <c r="AS143" i="32"/>
  <c r="AR143" i="32"/>
  <c r="AQ143" i="32"/>
  <c r="AP143" i="32"/>
  <c r="AO143" i="32"/>
  <c r="AN143" i="32"/>
  <c r="AM143" i="32"/>
  <c r="AL143" i="32"/>
  <c r="AK143" i="32"/>
  <c r="AJ143" i="32"/>
  <c r="AI143" i="32"/>
  <c r="AH143" i="32"/>
  <c r="AG143" i="32"/>
  <c r="AF143" i="32"/>
  <c r="AE143" i="32"/>
  <c r="AD143" i="32"/>
  <c r="AC143" i="32"/>
  <c r="AB143" i="32"/>
  <c r="AA143" i="32"/>
  <c r="Z143" i="32"/>
  <c r="Y143" i="32"/>
  <c r="X143" i="32"/>
  <c r="W143" i="32"/>
  <c r="V143" i="32"/>
  <c r="U143" i="32"/>
  <c r="T143" i="32"/>
  <c r="S143" i="32"/>
  <c r="R143" i="32"/>
  <c r="Q143" i="32"/>
  <c r="P143" i="32"/>
  <c r="O143" i="32"/>
  <c r="N143" i="32"/>
  <c r="M143" i="32"/>
  <c r="L143" i="32"/>
  <c r="K143" i="32"/>
  <c r="J143" i="32"/>
  <c r="I143" i="32"/>
  <c r="H143" i="32"/>
  <c r="G143" i="32"/>
  <c r="CR142" i="32"/>
  <c r="CQ142" i="32"/>
  <c r="CP142" i="32"/>
  <c r="CO142" i="32"/>
  <c r="CN142" i="32"/>
  <c r="CM142" i="32"/>
  <c r="CL142" i="32"/>
  <c r="CK142" i="32"/>
  <c r="CJ142" i="32"/>
  <c r="CI142" i="32"/>
  <c r="CH142" i="32"/>
  <c r="CG142" i="32"/>
  <c r="CF142" i="32"/>
  <c r="CE142" i="32"/>
  <c r="CD142" i="32"/>
  <c r="CC142" i="32"/>
  <c r="CB142" i="32"/>
  <c r="CA142" i="32"/>
  <c r="BZ142" i="32"/>
  <c r="BY142" i="32"/>
  <c r="BX142" i="32"/>
  <c r="BW142" i="32"/>
  <c r="BV142" i="32"/>
  <c r="BU142" i="32"/>
  <c r="BT142" i="32"/>
  <c r="BS142" i="32"/>
  <c r="BR142" i="32"/>
  <c r="BQ142" i="32"/>
  <c r="BP142" i="32"/>
  <c r="BO142" i="32"/>
  <c r="BN142" i="32"/>
  <c r="BM142" i="32"/>
  <c r="BL142" i="32"/>
  <c r="BK142" i="32"/>
  <c r="BJ142" i="32"/>
  <c r="BI142" i="32"/>
  <c r="BH142" i="32"/>
  <c r="BG142" i="32"/>
  <c r="BF142" i="32"/>
  <c r="BE142" i="32"/>
  <c r="BD142" i="32"/>
  <c r="BC142" i="32"/>
  <c r="BB142" i="32"/>
  <c r="BA142" i="32"/>
  <c r="AZ142" i="32"/>
  <c r="AY142" i="32"/>
  <c r="AX142" i="32"/>
  <c r="AW142" i="32"/>
  <c r="AV142" i="32"/>
  <c r="AU142" i="32"/>
  <c r="AT142" i="32"/>
  <c r="AS142" i="32"/>
  <c r="AR142" i="32"/>
  <c r="AQ142" i="32"/>
  <c r="AP142" i="32"/>
  <c r="AO142" i="32"/>
  <c r="AN142" i="32"/>
  <c r="AM142" i="32"/>
  <c r="AL142" i="32"/>
  <c r="AK142" i="32"/>
  <c r="AJ142" i="32"/>
  <c r="AI142" i="32"/>
  <c r="AH142" i="32"/>
  <c r="AG142" i="32"/>
  <c r="AF142" i="32"/>
  <c r="AE142" i="32"/>
  <c r="AD142" i="32"/>
  <c r="AC142" i="32"/>
  <c r="AB142" i="32"/>
  <c r="AA142" i="32"/>
  <c r="Z142" i="32"/>
  <c r="Y142" i="32"/>
  <c r="X142" i="32"/>
  <c r="W142" i="32"/>
  <c r="V142" i="32"/>
  <c r="U142" i="32"/>
  <c r="T142" i="32"/>
  <c r="S142" i="32"/>
  <c r="R142" i="32"/>
  <c r="Q142" i="32"/>
  <c r="P142" i="32"/>
  <c r="O142" i="32"/>
  <c r="N142" i="32"/>
  <c r="M142" i="32"/>
  <c r="L142" i="32"/>
  <c r="K142" i="32"/>
  <c r="J142" i="32"/>
  <c r="I142" i="32"/>
  <c r="H142" i="32"/>
  <c r="G142" i="32"/>
  <c r="CR141" i="32"/>
  <c r="CQ141" i="32"/>
  <c r="CP141" i="32"/>
  <c r="CO141" i="32"/>
  <c r="CN141" i="32"/>
  <c r="CM141" i="32"/>
  <c r="CL141" i="32"/>
  <c r="CK141" i="32"/>
  <c r="CJ141" i="32"/>
  <c r="CI141" i="32"/>
  <c r="CH141" i="32"/>
  <c r="CG141" i="32"/>
  <c r="CF141" i="32"/>
  <c r="CE141" i="32"/>
  <c r="CD141" i="32"/>
  <c r="CC141" i="32"/>
  <c r="CB141" i="32"/>
  <c r="CA141" i="32"/>
  <c r="BZ141" i="32"/>
  <c r="BY141" i="32"/>
  <c r="BX141" i="32"/>
  <c r="BW141" i="32"/>
  <c r="BV141" i="32"/>
  <c r="BU141" i="32"/>
  <c r="BT141" i="32"/>
  <c r="BS141" i="32"/>
  <c r="BR141" i="32"/>
  <c r="BQ141" i="32"/>
  <c r="BP141" i="32"/>
  <c r="BO141" i="32"/>
  <c r="BN141" i="32"/>
  <c r="BM141" i="32"/>
  <c r="BL141" i="32"/>
  <c r="BK141" i="32"/>
  <c r="BJ141" i="32"/>
  <c r="BI141" i="32"/>
  <c r="BH141" i="32"/>
  <c r="BG141" i="32"/>
  <c r="BF141" i="32"/>
  <c r="BE141" i="32"/>
  <c r="BD141" i="32"/>
  <c r="BC141" i="32"/>
  <c r="BB141" i="32"/>
  <c r="BA141" i="32"/>
  <c r="AZ141" i="32"/>
  <c r="AY141" i="32"/>
  <c r="AX141" i="32"/>
  <c r="AW141" i="32"/>
  <c r="AV141" i="32"/>
  <c r="AU141" i="32"/>
  <c r="AT141" i="32"/>
  <c r="AS141" i="32"/>
  <c r="AR141" i="32"/>
  <c r="AQ141" i="32"/>
  <c r="AP141" i="32"/>
  <c r="AO141" i="32"/>
  <c r="AN141" i="32"/>
  <c r="AM141" i="32"/>
  <c r="AL141" i="32"/>
  <c r="AK141" i="32"/>
  <c r="AJ141" i="32"/>
  <c r="AI141" i="32"/>
  <c r="AH141" i="32"/>
  <c r="AG141" i="32"/>
  <c r="AF141" i="32"/>
  <c r="AE141" i="32"/>
  <c r="AD141" i="32"/>
  <c r="AC141" i="32"/>
  <c r="AB141" i="32"/>
  <c r="AA141" i="32"/>
  <c r="Z141" i="32"/>
  <c r="Y141" i="32"/>
  <c r="X141" i="32"/>
  <c r="W141" i="32"/>
  <c r="V141" i="32"/>
  <c r="U141" i="32"/>
  <c r="T141" i="32"/>
  <c r="S141" i="32"/>
  <c r="R141" i="32"/>
  <c r="Q141" i="32"/>
  <c r="P141" i="32"/>
  <c r="O141" i="32"/>
  <c r="N141" i="32"/>
  <c r="M141" i="32"/>
  <c r="L141" i="32"/>
  <c r="K141" i="32"/>
  <c r="J141" i="32"/>
  <c r="I141" i="32"/>
  <c r="H141" i="32"/>
  <c r="G141" i="32"/>
  <c r="CR140" i="32"/>
  <c r="CQ140" i="32"/>
  <c r="CP140" i="32"/>
  <c r="CO140" i="32"/>
  <c r="CN140" i="32"/>
  <c r="CM140" i="32"/>
  <c r="CL140" i="32"/>
  <c r="CK140" i="32"/>
  <c r="CJ140" i="32"/>
  <c r="CI140" i="32"/>
  <c r="CH140" i="32"/>
  <c r="CG140" i="32"/>
  <c r="CF140" i="32"/>
  <c r="CE140" i="32"/>
  <c r="CD140" i="32"/>
  <c r="CC140" i="32"/>
  <c r="CB140" i="32"/>
  <c r="CA140" i="32"/>
  <c r="BZ140" i="32"/>
  <c r="BY140" i="32"/>
  <c r="BX140" i="32"/>
  <c r="BW140" i="32"/>
  <c r="BV140" i="32"/>
  <c r="BU140" i="32"/>
  <c r="BT140" i="32"/>
  <c r="BS140" i="32"/>
  <c r="BR140" i="32"/>
  <c r="BQ140" i="32"/>
  <c r="BP140" i="32"/>
  <c r="BO140" i="32"/>
  <c r="BN140" i="32"/>
  <c r="BM140" i="32"/>
  <c r="BL140" i="32"/>
  <c r="BK140" i="32"/>
  <c r="BJ140" i="32"/>
  <c r="BI140" i="32"/>
  <c r="BH140" i="32"/>
  <c r="BG140" i="32"/>
  <c r="BF140" i="32"/>
  <c r="BE140" i="32"/>
  <c r="BD140" i="32"/>
  <c r="BC140" i="32"/>
  <c r="BB140" i="32"/>
  <c r="BA140" i="32"/>
  <c r="AZ140" i="32"/>
  <c r="AY140" i="32"/>
  <c r="AX140" i="32"/>
  <c r="AW140" i="32"/>
  <c r="AV140" i="32"/>
  <c r="AU140" i="32"/>
  <c r="AT140" i="32"/>
  <c r="AS140" i="32"/>
  <c r="AR140" i="32"/>
  <c r="AQ140" i="32"/>
  <c r="AP140" i="32"/>
  <c r="AO140" i="32"/>
  <c r="AN140" i="32"/>
  <c r="AM140" i="32"/>
  <c r="AL140" i="32"/>
  <c r="AK140" i="32"/>
  <c r="AJ140" i="32"/>
  <c r="AI140" i="32"/>
  <c r="AH140" i="32"/>
  <c r="AG140" i="32"/>
  <c r="AF140" i="32"/>
  <c r="AE140" i="32"/>
  <c r="AD140" i="32"/>
  <c r="AC140" i="32"/>
  <c r="AB140" i="32"/>
  <c r="AA140" i="32"/>
  <c r="Z140" i="32"/>
  <c r="Y140" i="32"/>
  <c r="X140" i="32"/>
  <c r="W140" i="32"/>
  <c r="V140" i="32"/>
  <c r="U140" i="32"/>
  <c r="T140" i="32"/>
  <c r="S140" i="32"/>
  <c r="R140" i="32"/>
  <c r="Q140" i="32"/>
  <c r="P140" i="32"/>
  <c r="O140" i="32"/>
  <c r="N140" i="32"/>
  <c r="M140" i="32"/>
  <c r="L140" i="32"/>
  <c r="K140" i="32"/>
  <c r="J140" i="32"/>
  <c r="I140" i="32"/>
  <c r="H140" i="32"/>
  <c r="G140" i="32"/>
  <c r="CR139" i="32"/>
  <c r="CQ139" i="32"/>
  <c r="CP139" i="32"/>
  <c r="CO139" i="32"/>
  <c r="CN139" i="32"/>
  <c r="CM139" i="32"/>
  <c r="CL139" i="32"/>
  <c r="CK139" i="32"/>
  <c r="CJ139" i="32"/>
  <c r="CI139" i="32"/>
  <c r="CH139" i="32"/>
  <c r="CG139" i="32"/>
  <c r="CF139" i="32"/>
  <c r="CE139" i="32"/>
  <c r="CD139" i="32"/>
  <c r="CC139" i="32"/>
  <c r="CB139" i="32"/>
  <c r="CA139" i="32"/>
  <c r="BZ139" i="32"/>
  <c r="BY139" i="32"/>
  <c r="BX139" i="32"/>
  <c r="BW139" i="32"/>
  <c r="BV139" i="32"/>
  <c r="BU139" i="32"/>
  <c r="BT139" i="32"/>
  <c r="BS139" i="32"/>
  <c r="BR139" i="32"/>
  <c r="BQ139" i="32"/>
  <c r="BP139" i="32"/>
  <c r="BO139" i="32"/>
  <c r="BN139" i="32"/>
  <c r="BM139" i="32"/>
  <c r="BL139" i="32"/>
  <c r="BK139" i="32"/>
  <c r="BJ139" i="32"/>
  <c r="BI139" i="32"/>
  <c r="BH139" i="32"/>
  <c r="BG139" i="32"/>
  <c r="BF139" i="32"/>
  <c r="BE139" i="32"/>
  <c r="BD139" i="32"/>
  <c r="BC139" i="32"/>
  <c r="BB139" i="32"/>
  <c r="BA139" i="32"/>
  <c r="AZ139" i="32"/>
  <c r="AY139" i="32"/>
  <c r="AX139" i="32"/>
  <c r="AW139" i="32"/>
  <c r="AV139" i="32"/>
  <c r="AU139" i="32"/>
  <c r="AT139" i="32"/>
  <c r="AS139" i="32"/>
  <c r="AR139" i="32"/>
  <c r="AQ139" i="32"/>
  <c r="AP139" i="32"/>
  <c r="AO139" i="32"/>
  <c r="AN139" i="32"/>
  <c r="AM139" i="32"/>
  <c r="AL139" i="32"/>
  <c r="AK139" i="32"/>
  <c r="AJ139" i="32"/>
  <c r="AI139" i="32"/>
  <c r="AH139" i="32"/>
  <c r="AG139" i="32"/>
  <c r="AF139" i="32"/>
  <c r="AE139" i="32"/>
  <c r="AD139" i="32"/>
  <c r="AC139" i="32"/>
  <c r="AB139" i="32"/>
  <c r="AA139" i="32"/>
  <c r="Z139" i="32"/>
  <c r="Y139" i="32"/>
  <c r="X139" i="32"/>
  <c r="W139" i="32"/>
  <c r="V139" i="32"/>
  <c r="U139" i="32"/>
  <c r="T139" i="32"/>
  <c r="S139" i="32"/>
  <c r="R139" i="32"/>
  <c r="Q139" i="32"/>
  <c r="P139" i="32"/>
  <c r="O139" i="32"/>
  <c r="N139" i="32"/>
  <c r="M139" i="32"/>
  <c r="L139" i="32"/>
  <c r="K139" i="32"/>
  <c r="J139" i="32"/>
  <c r="I139" i="32"/>
  <c r="H139" i="32"/>
  <c r="G139" i="32"/>
  <c r="CR138" i="32"/>
  <c r="CQ138" i="32"/>
  <c r="CP138" i="32"/>
  <c r="CO138" i="32"/>
  <c r="CN138" i="32"/>
  <c r="CM138" i="32"/>
  <c r="CL138" i="32"/>
  <c r="CK138" i="32"/>
  <c r="CJ138" i="32"/>
  <c r="CI138" i="32"/>
  <c r="CH138" i="32"/>
  <c r="CG138" i="32"/>
  <c r="CF138" i="32"/>
  <c r="CE138" i="32"/>
  <c r="CD138" i="32"/>
  <c r="CC138" i="32"/>
  <c r="CB138" i="32"/>
  <c r="CA138" i="32"/>
  <c r="BZ138" i="32"/>
  <c r="BY138" i="32"/>
  <c r="BX138" i="32"/>
  <c r="BW138" i="32"/>
  <c r="BV138" i="32"/>
  <c r="BU138" i="32"/>
  <c r="BT138" i="32"/>
  <c r="BS138" i="32"/>
  <c r="BR138" i="32"/>
  <c r="BQ138" i="32"/>
  <c r="BP138" i="32"/>
  <c r="BO138" i="32"/>
  <c r="BN138" i="32"/>
  <c r="BM138" i="32"/>
  <c r="BL138" i="32"/>
  <c r="BK138" i="32"/>
  <c r="BJ138" i="32"/>
  <c r="BI138" i="32"/>
  <c r="BH138" i="32"/>
  <c r="BG138" i="32"/>
  <c r="BF138" i="32"/>
  <c r="BE138" i="32"/>
  <c r="BD138" i="32"/>
  <c r="BC138" i="32"/>
  <c r="BB138" i="32"/>
  <c r="BA138" i="32"/>
  <c r="AZ138" i="32"/>
  <c r="AY138" i="32"/>
  <c r="AX138" i="32"/>
  <c r="AW138" i="32"/>
  <c r="AV138" i="32"/>
  <c r="AU138" i="32"/>
  <c r="AT138" i="32"/>
  <c r="AS138" i="32"/>
  <c r="AR138" i="32"/>
  <c r="AQ138" i="32"/>
  <c r="AP138" i="32"/>
  <c r="AO138" i="32"/>
  <c r="AN138" i="32"/>
  <c r="AM138" i="32"/>
  <c r="AL138" i="32"/>
  <c r="AK138" i="32"/>
  <c r="AJ138" i="32"/>
  <c r="AI138" i="32"/>
  <c r="AH138" i="32"/>
  <c r="AG138" i="32"/>
  <c r="AF138" i="32"/>
  <c r="AE138" i="32"/>
  <c r="AD138" i="32"/>
  <c r="AC138" i="32"/>
  <c r="AB138" i="32"/>
  <c r="AA138" i="32"/>
  <c r="Z138" i="32"/>
  <c r="Y138" i="32"/>
  <c r="X138" i="32"/>
  <c r="W138" i="32"/>
  <c r="V138" i="32"/>
  <c r="U138" i="32"/>
  <c r="T138" i="32"/>
  <c r="S138" i="32"/>
  <c r="R138" i="32"/>
  <c r="Q138" i="32"/>
  <c r="P138" i="32"/>
  <c r="O138" i="32"/>
  <c r="N138" i="32"/>
  <c r="M138" i="32"/>
  <c r="L138" i="32"/>
  <c r="K138" i="32"/>
  <c r="J138" i="32"/>
  <c r="I138" i="32"/>
  <c r="H138" i="32"/>
  <c r="G138" i="32"/>
  <c r="CR137" i="32"/>
  <c r="CQ137" i="32"/>
  <c r="CP137" i="32"/>
  <c r="CO137" i="32"/>
  <c r="CN137" i="32"/>
  <c r="CM137" i="32"/>
  <c r="CL137" i="32"/>
  <c r="CK137" i="32"/>
  <c r="CJ137" i="32"/>
  <c r="CI137" i="32"/>
  <c r="CH137" i="32"/>
  <c r="CG137" i="32"/>
  <c r="CF137" i="32"/>
  <c r="CE137" i="32"/>
  <c r="CD137" i="32"/>
  <c r="CC137" i="32"/>
  <c r="CB137" i="32"/>
  <c r="CA137" i="32"/>
  <c r="BZ137" i="32"/>
  <c r="BY137" i="32"/>
  <c r="BX137" i="32"/>
  <c r="BW137" i="32"/>
  <c r="BV137" i="32"/>
  <c r="BU137" i="32"/>
  <c r="BT137" i="32"/>
  <c r="BS137" i="32"/>
  <c r="BR137" i="32"/>
  <c r="BQ137" i="32"/>
  <c r="BP137" i="32"/>
  <c r="BO137" i="32"/>
  <c r="BN137" i="32"/>
  <c r="BM137" i="32"/>
  <c r="BL137" i="32"/>
  <c r="BK137" i="32"/>
  <c r="BJ137" i="32"/>
  <c r="BI137" i="32"/>
  <c r="BH137" i="32"/>
  <c r="BG137" i="32"/>
  <c r="BF137" i="32"/>
  <c r="BE137" i="32"/>
  <c r="BD137" i="32"/>
  <c r="BC137" i="32"/>
  <c r="BB137" i="32"/>
  <c r="BA137" i="32"/>
  <c r="AZ137" i="32"/>
  <c r="AY137" i="32"/>
  <c r="AX137" i="32"/>
  <c r="AW137" i="32"/>
  <c r="AV137" i="32"/>
  <c r="AU137" i="32"/>
  <c r="AT137" i="32"/>
  <c r="AS137" i="32"/>
  <c r="AR137" i="32"/>
  <c r="AQ137" i="32"/>
  <c r="AP137" i="32"/>
  <c r="AO137" i="32"/>
  <c r="AN137" i="32"/>
  <c r="AM137" i="32"/>
  <c r="AL137" i="32"/>
  <c r="AK137" i="32"/>
  <c r="AJ137" i="32"/>
  <c r="AI137" i="32"/>
  <c r="AH137" i="32"/>
  <c r="AG137" i="32"/>
  <c r="AF137" i="32"/>
  <c r="AE137" i="32"/>
  <c r="AD137" i="32"/>
  <c r="AC137" i="32"/>
  <c r="AB137" i="32"/>
  <c r="AA137" i="32"/>
  <c r="Z137" i="32"/>
  <c r="Y137" i="32"/>
  <c r="X137" i="32"/>
  <c r="W137" i="32"/>
  <c r="V137" i="32"/>
  <c r="U137" i="32"/>
  <c r="T137" i="32"/>
  <c r="S137" i="32"/>
  <c r="R137" i="32"/>
  <c r="Q137" i="32"/>
  <c r="P137" i="32"/>
  <c r="O137" i="32"/>
  <c r="N137" i="32"/>
  <c r="M137" i="32"/>
  <c r="L137" i="32"/>
  <c r="K137" i="32"/>
  <c r="J137" i="32"/>
  <c r="I137" i="32"/>
  <c r="H137" i="32"/>
  <c r="G137" i="32"/>
  <c r="CR136" i="32"/>
  <c r="CQ136" i="32"/>
  <c r="CP136" i="32"/>
  <c r="CO136" i="32"/>
  <c r="CN136" i="32"/>
  <c r="CM136" i="32"/>
  <c r="CL136" i="32"/>
  <c r="CK136" i="32"/>
  <c r="CJ136" i="32"/>
  <c r="CI136" i="32"/>
  <c r="CH136" i="32"/>
  <c r="CG136" i="32"/>
  <c r="CF136" i="32"/>
  <c r="CE136" i="32"/>
  <c r="CD136" i="32"/>
  <c r="CC136" i="32"/>
  <c r="CB136" i="32"/>
  <c r="CA136" i="32"/>
  <c r="BZ136" i="32"/>
  <c r="BY136" i="32"/>
  <c r="BX136" i="32"/>
  <c r="BW136" i="32"/>
  <c r="BV136" i="32"/>
  <c r="BU136" i="32"/>
  <c r="BT136" i="32"/>
  <c r="BS136" i="32"/>
  <c r="BR136" i="32"/>
  <c r="BQ136" i="32"/>
  <c r="BP136" i="32"/>
  <c r="BO136" i="32"/>
  <c r="BN136" i="32"/>
  <c r="BM136" i="32"/>
  <c r="BL136" i="32"/>
  <c r="BK136" i="32"/>
  <c r="BJ136" i="32"/>
  <c r="BI136" i="32"/>
  <c r="BH136" i="32"/>
  <c r="BG136" i="32"/>
  <c r="BF136" i="32"/>
  <c r="BE136" i="32"/>
  <c r="BD136" i="32"/>
  <c r="BC136" i="32"/>
  <c r="BB136" i="32"/>
  <c r="BA136" i="32"/>
  <c r="AZ136" i="32"/>
  <c r="AY136" i="32"/>
  <c r="AX136" i="32"/>
  <c r="AW136" i="32"/>
  <c r="AV136" i="32"/>
  <c r="AU136" i="32"/>
  <c r="AT136" i="32"/>
  <c r="AS136" i="32"/>
  <c r="AR136" i="32"/>
  <c r="AQ136" i="32"/>
  <c r="AP136" i="32"/>
  <c r="AO136" i="32"/>
  <c r="AN136" i="32"/>
  <c r="AM136" i="32"/>
  <c r="AL136" i="32"/>
  <c r="AK136" i="32"/>
  <c r="AJ136" i="32"/>
  <c r="AI136" i="32"/>
  <c r="AH136" i="32"/>
  <c r="AG136" i="32"/>
  <c r="AF136" i="32"/>
  <c r="AE136" i="32"/>
  <c r="AD136" i="32"/>
  <c r="AC136" i="32"/>
  <c r="AB136" i="32"/>
  <c r="AA136" i="32"/>
  <c r="Z136" i="32"/>
  <c r="Y136" i="32"/>
  <c r="X136" i="32"/>
  <c r="W136" i="32"/>
  <c r="V136" i="32"/>
  <c r="U136" i="32"/>
  <c r="T136" i="32"/>
  <c r="S136" i="32"/>
  <c r="R136" i="32"/>
  <c r="Q136" i="32"/>
  <c r="P136" i="32"/>
  <c r="O136" i="32"/>
  <c r="N136" i="32"/>
  <c r="M136" i="32"/>
  <c r="L136" i="32"/>
  <c r="K136" i="32"/>
  <c r="J136" i="32"/>
  <c r="I136" i="32"/>
  <c r="H136" i="32"/>
  <c r="G136" i="32"/>
  <c r="CR135" i="32"/>
  <c r="CQ135" i="32"/>
  <c r="CP135" i="32"/>
  <c r="CO135" i="32"/>
  <c r="CN135" i="32"/>
  <c r="CM135" i="32"/>
  <c r="CL135" i="32"/>
  <c r="CK135" i="32"/>
  <c r="CJ135" i="32"/>
  <c r="CI135" i="32"/>
  <c r="CH135" i="32"/>
  <c r="CG135" i="32"/>
  <c r="CF135" i="32"/>
  <c r="CE135" i="32"/>
  <c r="CD135" i="32"/>
  <c r="CC135" i="32"/>
  <c r="CB135" i="32"/>
  <c r="CA135" i="32"/>
  <c r="BZ135" i="32"/>
  <c r="BY135" i="32"/>
  <c r="BX135" i="32"/>
  <c r="BW135" i="32"/>
  <c r="BV135" i="32"/>
  <c r="BU135" i="32"/>
  <c r="BT135" i="32"/>
  <c r="BS135" i="32"/>
  <c r="BR135" i="32"/>
  <c r="BQ135" i="32"/>
  <c r="BP135" i="32"/>
  <c r="BO135" i="32"/>
  <c r="BN135" i="32"/>
  <c r="BM135" i="32"/>
  <c r="BL135" i="32"/>
  <c r="BK135" i="32"/>
  <c r="BJ135" i="32"/>
  <c r="BI135" i="32"/>
  <c r="BH135" i="32"/>
  <c r="BG135" i="32"/>
  <c r="BF135" i="32"/>
  <c r="BE135" i="32"/>
  <c r="BD135" i="32"/>
  <c r="BC135" i="32"/>
  <c r="BB135" i="32"/>
  <c r="BA135" i="32"/>
  <c r="AZ135" i="32"/>
  <c r="AY135" i="32"/>
  <c r="AX135" i="32"/>
  <c r="AW135" i="32"/>
  <c r="AV135" i="32"/>
  <c r="AU135" i="32"/>
  <c r="AT135" i="32"/>
  <c r="AS135" i="32"/>
  <c r="AR135" i="32"/>
  <c r="AQ135" i="32"/>
  <c r="AP135" i="32"/>
  <c r="AO135" i="32"/>
  <c r="AN135" i="32"/>
  <c r="AM135" i="32"/>
  <c r="AL135" i="32"/>
  <c r="AK135" i="32"/>
  <c r="AJ135" i="32"/>
  <c r="AI135" i="32"/>
  <c r="AH135" i="32"/>
  <c r="AG135" i="32"/>
  <c r="AF135" i="32"/>
  <c r="AE135" i="32"/>
  <c r="AD135" i="32"/>
  <c r="AC135" i="32"/>
  <c r="AB135" i="32"/>
  <c r="AA135" i="32"/>
  <c r="Z135" i="32"/>
  <c r="Y135" i="32"/>
  <c r="X135" i="32"/>
  <c r="W135" i="32"/>
  <c r="V135" i="32"/>
  <c r="U135" i="32"/>
  <c r="T135" i="32"/>
  <c r="S135" i="32"/>
  <c r="R135" i="32"/>
  <c r="Q135" i="32"/>
  <c r="P135" i="32"/>
  <c r="O135" i="32"/>
  <c r="N135" i="32"/>
  <c r="M135" i="32"/>
  <c r="L135" i="32"/>
  <c r="K135" i="32"/>
  <c r="J135" i="32"/>
  <c r="I135" i="32"/>
  <c r="H135" i="32"/>
  <c r="G135" i="32"/>
  <c r="CR134" i="32"/>
  <c r="CQ134" i="32"/>
  <c r="CP134" i="32"/>
  <c r="CO134" i="32"/>
  <c r="CN134" i="32"/>
  <c r="CM134" i="32"/>
  <c r="CL134" i="32"/>
  <c r="CK134" i="32"/>
  <c r="CJ134" i="32"/>
  <c r="CI134" i="32"/>
  <c r="CH134" i="32"/>
  <c r="CG134" i="32"/>
  <c r="CF134" i="32"/>
  <c r="CE134" i="32"/>
  <c r="CD134" i="32"/>
  <c r="CC134" i="32"/>
  <c r="CB134" i="32"/>
  <c r="CA134" i="32"/>
  <c r="BZ134" i="32"/>
  <c r="BY134" i="32"/>
  <c r="BX134" i="32"/>
  <c r="BW134" i="32"/>
  <c r="BV134" i="32"/>
  <c r="BU134" i="32"/>
  <c r="BT134" i="32"/>
  <c r="BS134" i="32"/>
  <c r="BR134" i="32"/>
  <c r="BQ134" i="32"/>
  <c r="BP134" i="32"/>
  <c r="BO134" i="32"/>
  <c r="BN134" i="32"/>
  <c r="BM134" i="32"/>
  <c r="BL134" i="32"/>
  <c r="BK134" i="32"/>
  <c r="BJ134" i="32"/>
  <c r="BI134" i="32"/>
  <c r="BH134" i="32"/>
  <c r="BG134" i="32"/>
  <c r="BF134" i="32"/>
  <c r="BE134" i="32"/>
  <c r="BD134" i="32"/>
  <c r="BC134" i="32"/>
  <c r="BB134" i="32"/>
  <c r="BA134" i="32"/>
  <c r="AZ134" i="32"/>
  <c r="AY134" i="32"/>
  <c r="AX134" i="32"/>
  <c r="AW134" i="32"/>
  <c r="AV134" i="32"/>
  <c r="AU134" i="32"/>
  <c r="AT134" i="32"/>
  <c r="AS134" i="32"/>
  <c r="AR134" i="32"/>
  <c r="AQ134" i="32"/>
  <c r="AP134" i="32"/>
  <c r="AO134" i="32"/>
  <c r="AN134" i="32"/>
  <c r="AM134" i="32"/>
  <c r="AL134" i="32"/>
  <c r="AK134" i="32"/>
  <c r="AJ134" i="32"/>
  <c r="AI134" i="32"/>
  <c r="AH134" i="32"/>
  <c r="AG134" i="32"/>
  <c r="AF134" i="32"/>
  <c r="AE134" i="32"/>
  <c r="AD134" i="32"/>
  <c r="AC134" i="32"/>
  <c r="AB134" i="32"/>
  <c r="AA134" i="32"/>
  <c r="Z134" i="32"/>
  <c r="Y134" i="32"/>
  <c r="X134" i="32"/>
  <c r="W134" i="32"/>
  <c r="V134" i="32"/>
  <c r="U134" i="32"/>
  <c r="T134" i="32"/>
  <c r="S134" i="32"/>
  <c r="R134" i="32"/>
  <c r="Q134" i="32"/>
  <c r="P134" i="32"/>
  <c r="O134" i="32"/>
  <c r="N134" i="32"/>
  <c r="M134" i="32"/>
  <c r="L134" i="32"/>
  <c r="K134" i="32"/>
  <c r="J134" i="32"/>
  <c r="I134" i="32"/>
  <c r="H134" i="32"/>
  <c r="G134" i="32"/>
  <c r="CR133" i="32"/>
  <c r="CQ133" i="32"/>
  <c r="CP133" i="32"/>
  <c r="CO133" i="32"/>
  <c r="CN133" i="32"/>
  <c r="CM133" i="32"/>
  <c r="CL133" i="32"/>
  <c r="CK133" i="32"/>
  <c r="CJ133" i="32"/>
  <c r="CI133" i="32"/>
  <c r="CH133" i="32"/>
  <c r="CG133" i="32"/>
  <c r="CF133" i="32"/>
  <c r="CE133" i="32"/>
  <c r="CD133" i="32"/>
  <c r="CC133" i="32"/>
  <c r="CB133" i="32"/>
  <c r="CA133" i="32"/>
  <c r="BZ133" i="32"/>
  <c r="BY133" i="32"/>
  <c r="BX133" i="32"/>
  <c r="BW133" i="32"/>
  <c r="BV133" i="32"/>
  <c r="BU133" i="32"/>
  <c r="BT133" i="32"/>
  <c r="BS133" i="32"/>
  <c r="BR133" i="32"/>
  <c r="BQ133" i="32"/>
  <c r="BP133" i="32"/>
  <c r="BO133" i="32"/>
  <c r="BN133" i="32"/>
  <c r="BM133" i="32"/>
  <c r="BL133" i="32"/>
  <c r="BK133" i="32"/>
  <c r="BJ133" i="32"/>
  <c r="BI133" i="32"/>
  <c r="BH133" i="32"/>
  <c r="BG133" i="32"/>
  <c r="BF133" i="32"/>
  <c r="BE133" i="32"/>
  <c r="BD133" i="32"/>
  <c r="BC133" i="32"/>
  <c r="BB133" i="32"/>
  <c r="BA133" i="32"/>
  <c r="AZ133" i="32"/>
  <c r="AY133" i="32"/>
  <c r="AX133" i="32"/>
  <c r="AW133" i="32"/>
  <c r="AV133" i="32"/>
  <c r="AU133" i="32"/>
  <c r="AT133" i="32"/>
  <c r="AS133" i="32"/>
  <c r="AR133" i="32"/>
  <c r="AQ133" i="32"/>
  <c r="AP133" i="32"/>
  <c r="AO133" i="32"/>
  <c r="AN133" i="32"/>
  <c r="AM133" i="32"/>
  <c r="AL133" i="32"/>
  <c r="AK133" i="32"/>
  <c r="AJ133" i="32"/>
  <c r="AI133" i="32"/>
  <c r="AH133" i="32"/>
  <c r="AG133" i="32"/>
  <c r="AF133" i="32"/>
  <c r="AE133" i="32"/>
  <c r="AD133" i="32"/>
  <c r="AC133" i="32"/>
  <c r="AB133" i="32"/>
  <c r="AA133" i="32"/>
  <c r="Z133" i="32"/>
  <c r="Y133" i="32"/>
  <c r="X133" i="32"/>
  <c r="W133" i="32"/>
  <c r="V133" i="32"/>
  <c r="U133" i="32"/>
  <c r="T133" i="32"/>
  <c r="S133" i="32"/>
  <c r="R133" i="32"/>
  <c r="Q133" i="32"/>
  <c r="P133" i="32"/>
  <c r="O133" i="32"/>
  <c r="N133" i="32"/>
  <c r="M133" i="32"/>
  <c r="L133" i="32"/>
  <c r="K133" i="32"/>
  <c r="J133" i="32"/>
  <c r="I133" i="32"/>
  <c r="H133" i="32"/>
  <c r="G133" i="32"/>
  <c r="CR132" i="32"/>
  <c r="CQ132" i="32"/>
  <c r="CP132" i="32"/>
  <c r="CO132" i="32"/>
  <c r="CN132" i="32"/>
  <c r="CM132" i="32"/>
  <c r="CL132" i="32"/>
  <c r="CK132" i="32"/>
  <c r="CJ132" i="32"/>
  <c r="CI132" i="32"/>
  <c r="CH132" i="32"/>
  <c r="CG132" i="32"/>
  <c r="CF132" i="32"/>
  <c r="CE132" i="32"/>
  <c r="CD132" i="32"/>
  <c r="CC132" i="32"/>
  <c r="CB132" i="32"/>
  <c r="CA132" i="32"/>
  <c r="BZ132" i="32"/>
  <c r="BY132" i="32"/>
  <c r="BX132" i="32"/>
  <c r="BW132" i="32"/>
  <c r="BV132" i="32"/>
  <c r="BU132" i="32"/>
  <c r="BT132" i="32"/>
  <c r="BS132" i="32"/>
  <c r="BR132" i="32"/>
  <c r="BQ132" i="32"/>
  <c r="BP132" i="32"/>
  <c r="BO132" i="32"/>
  <c r="BN132" i="32"/>
  <c r="BM132" i="32"/>
  <c r="BL132" i="32"/>
  <c r="BK132" i="32"/>
  <c r="BJ132" i="32"/>
  <c r="BI132" i="32"/>
  <c r="BH132" i="32"/>
  <c r="BG132" i="32"/>
  <c r="BF132" i="32"/>
  <c r="BE132" i="32"/>
  <c r="BD132" i="32"/>
  <c r="BC132" i="32"/>
  <c r="BB132" i="32"/>
  <c r="BA132" i="32"/>
  <c r="AZ132" i="32"/>
  <c r="AY132" i="32"/>
  <c r="AX132" i="32"/>
  <c r="AW132" i="32"/>
  <c r="AV132" i="32"/>
  <c r="AU132" i="32"/>
  <c r="AT132" i="32"/>
  <c r="AS132" i="32"/>
  <c r="AR132" i="32"/>
  <c r="AQ132" i="32"/>
  <c r="AP132" i="32"/>
  <c r="AO132" i="32"/>
  <c r="AN132" i="32"/>
  <c r="AM132" i="32"/>
  <c r="AL132" i="32"/>
  <c r="AK132" i="32"/>
  <c r="AJ132" i="32"/>
  <c r="AI132" i="32"/>
  <c r="AH132" i="32"/>
  <c r="AG132" i="32"/>
  <c r="AF132" i="32"/>
  <c r="AE132" i="32"/>
  <c r="AD132" i="32"/>
  <c r="AC132" i="32"/>
  <c r="AB132" i="32"/>
  <c r="AA132" i="32"/>
  <c r="Z132" i="32"/>
  <c r="Y132" i="32"/>
  <c r="X132" i="32"/>
  <c r="W132" i="32"/>
  <c r="V132" i="32"/>
  <c r="U132" i="32"/>
  <c r="T132" i="32"/>
  <c r="S132" i="32"/>
  <c r="R132" i="32"/>
  <c r="Q132" i="32"/>
  <c r="P132" i="32"/>
  <c r="O132" i="32"/>
  <c r="N132" i="32"/>
  <c r="M132" i="32"/>
  <c r="L132" i="32"/>
  <c r="K132" i="32"/>
  <c r="J132" i="32"/>
  <c r="I132" i="32"/>
  <c r="H132" i="32"/>
  <c r="G132" i="32"/>
  <c r="CR131" i="32"/>
  <c r="CQ131" i="32"/>
  <c r="CP131" i="32"/>
  <c r="CO131" i="32"/>
  <c r="CN131" i="32"/>
  <c r="CM131" i="32"/>
  <c r="CL131" i="32"/>
  <c r="CK131" i="32"/>
  <c r="CJ131" i="32"/>
  <c r="CI131" i="32"/>
  <c r="CH131" i="32"/>
  <c r="CG131" i="32"/>
  <c r="CF131" i="32"/>
  <c r="CE131" i="32"/>
  <c r="CD131" i="32"/>
  <c r="CC131" i="32"/>
  <c r="CB131" i="32"/>
  <c r="CA131" i="32"/>
  <c r="BZ131" i="32"/>
  <c r="BY131" i="32"/>
  <c r="BX131" i="32"/>
  <c r="BW131" i="32"/>
  <c r="BV131" i="32"/>
  <c r="BU131" i="32"/>
  <c r="BT131" i="32"/>
  <c r="BS131" i="32"/>
  <c r="BR131" i="32"/>
  <c r="BQ131" i="32"/>
  <c r="BP131" i="32"/>
  <c r="BO131" i="32"/>
  <c r="BN131" i="32"/>
  <c r="BM131" i="32"/>
  <c r="BL131" i="32"/>
  <c r="BK131" i="32"/>
  <c r="BJ131" i="32"/>
  <c r="BI131" i="32"/>
  <c r="BH131" i="32"/>
  <c r="BG131" i="32"/>
  <c r="BF131" i="32"/>
  <c r="BE131" i="32"/>
  <c r="BD131" i="32"/>
  <c r="BC131" i="32"/>
  <c r="BB131" i="32"/>
  <c r="BA131" i="32"/>
  <c r="AZ131" i="32"/>
  <c r="AY131" i="32"/>
  <c r="AX131" i="32"/>
  <c r="AW131" i="32"/>
  <c r="AV131" i="32"/>
  <c r="AU131" i="32"/>
  <c r="AT131" i="32"/>
  <c r="AS131" i="32"/>
  <c r="AR131" i="32"/>
  <c r="AQ131" i="32"/>
  <c r="AP131" i="32"/>
  <c r="AO131" i="32"/>
  <c r="AN131" i="32"/>
  <c r="AM131" i="32"/>
  <c r="AL131" i="32"/>
  <c r="AK131" i="32"/>
  <c r="AJ131" i="32"/>
  <c r="AI131" i="32"/>
  <c r="AH131" i="32"/>
  <c r="AG131" i="32"/>
  <c r="AF131" i="32"/>
  <c r="AE131" i="32"/>
  <c r="AD131" i="32"/>
  <c r="AC131" i="32"/>
  <c r="AB131" i="32"/>
  <c r="AA131" i="32"/>
  <c r="Z131" i="32"/>
  <c r="Y131" i="32"/>
  <c r="X131" i="32"/>
  <c r="W131" i="32"/>
  <c r="V131" i="32"/>
  <c r="U131" i="32"/>
  <c r="T131" i="32"/>
  <c r="S131" i="32"/>
  <c r="R131" i="32"/>
  <c r="Q131" i="32"/>
  <c r="P131" i="32"/>
  <c r="O131" i="32"/>
  <c r="N131" i="32"/>
  <c r="M131" i="32"/>
  <c r="L131" i="32"/>
  <c r="K131" i="32"/>
  <c r="J131" i="32"/>
  <c r="I131" i="32"/>
  <c r="H131" i="32"/>
  <c r="G131" i="32"/>
  <c r="CR130" i="32"/>
  <c r="CQ130" i="32"/>
  <c r="CP130" i="32"/>
  <c r="CO130" i="32"/>
  <c r="CN130" i="32"/>
  <c r="CM130" i="32"/>
  <c r="CL130" i="32"/>
  <c r="CK130" i="32"/>
  <c r="CJ130" i="32"/>
  <c r="CI130" i="32"/>
  <c r="CH130" i="32"/>
  <c r="CG130" i="32"/>
  <c r="CF130" i="32"/>
  <c r="CE130" i="32"/>
  <c r="CD130" i="32"/>
  <c r="CC130" i="32"/>
  <c r="CB130" i="32"/>
  <c r="CA130" i="32"/>
  <c r="BZ130" i="32"/>
  <c r="BY130" i="32"/>
  <c r="BX130" i="32"/>
  <c r="BW130" i="32"/>
  <c r="BV130" i="32"/>
  <c r="BU130" i="32"/>
  <c r="BT130" i="32"/>
  <c r="BS130" i="32"/>
  <c r="BR130" i="32"/>
  <c r="BQ130" i="32"/>
  <c r="BP130" i="32"/>
  <c r="BO130" i="32"/>
  <c r="BN130" i="32"/>
  <c r="BM130" i="32"/>
  <c r="BL130" i="32"/>
  <c r="BK130" i="32"/>
  <c r="BJ130" i="32"/>
  <c r="BI130" i="32"/>
  <c r="BH130" i="32"/>
  <c r="BG130" i="32"/>
  <c r="BF130" i="32"/>
  <c r="BE130" i="32"/>
  <c r="BD130" i="32"/>
  <c r="BC130" i="32"/>
  <c r="BB130" i="32"/>
  <c r="BA130" i="32"/>
  <c r="AZ130" i="32"/>
  <c r="AY130" i="32"/>
  <c r="AX130" i="32"/>
  <c r="AW130" i="32"/>
  <c r="AV130" i="32"/>
  <c r="AU130" i="32"/>
  <c r="AT130" i="32"/>
  <c r="AS130" i="32"/>
  <c r="AR130" i="32"/>
  <c r="AQ130" i="32"/>
  <c r="AP130" i="32"/>
  <c r="AO130" i="32"/>
  <c r="AN130" i="32"/>
  <c r="AM130" i="32"/>
  <c r="AL130" i="32"/>
  <c r="AK130" i="32"/>
  <c r="AJ130" i="32"/>
  <c r="AI130" i="32"/>
  <c r="AH130" i="32"/>
  <c r="AG130" i="32"/>
  <c r="AF130" i="32"/>
  <c r="AE130" i="32"/>
  <c r="AD130" i="32"/>
  <c r="AC130" i="32"/>
  <c r="AB130" i="32"/>
  <c r="AA130" i="32"/>
  <c r="Z130" i="32"/>
  <c r="Y130" i="32"/>
  <c r="X130" i="32"/>
  <c r="W130" i="32"/>
  <c r="V130" i="32"/>
  <c r="U130" i="32"/>
  <c r="T130" i="32"/>
  <c r="S130" i="32"/>
  <c r="R130" i="32"/>
  <c r="Q130" i="32"/>
  <c r="P130" i="32"/>
  <c r="O130" i="32"/>
  <c r="N130" i="32"/>
  <c r="M130" i="32"/>
  <c r="L130" i="32"/>
  <c r="K130" i="32"/>
  <c r="J130" i="32"/>
  <c r="I130" i="32"/>
  <c r="H130" i="32"/>
  <c r="G130" i="32"/>
  <c r="CR129" i="32"/>
  <c r="CQ129" i="32"/>
  <c r="CP129" i="32"/>
  <c r="CO129" i="32"/>
  <c r="CN129" i="32"/>
  <c r="CM129" i="32"/>
  <c r="CL129" i="32"/>
  <c r="CK129" i="32"/>
  <c r="CJ129" i="32"/>
  <c r="CI129" i="32"/>
  <c r="CH129" i="32"/>
  <c r="CG129" i="32"/>
  <c r="CF129" i="32"/>
  <c r="CE129" i="32"/>
  <c r="CD129" i="32"/>
  <c r="CC129" i="32"/>
  <c r="CB129" i="32"/>
  <c r="CA129" i="32"/>
  <c r="BZ129" i="32"/>
  <c r="BY129" i="32"/>
  <c r="BX129" i="32"/>
  <c r="BW129" i="32"/>
  <c r="BV129" i="32"/>
  <c r="BU129" i="32"/>
  <c r="BT129" i="32"/>
  <c r="BS129" i="32"/>
  <c r="BR129" i="32"/>
  <c r="BQ129" i="32"/>
  <c r="BP129" i="32"/>
  <c r="BO129" i="32"/>
  <c r="BN129" i="32"/>
  <c r="BM129" i="32"/>
  <c r="BL129" i="32"/>
  <c r="BK129" i="32"/>
  <c r="BJ129" i="32"/>
  <c r="BI129" i="32"/>
  <c r="BH129" i="32"/>
  <c r="BG129" i="32"/>
  <c r="BF129" i="32"/>
  <c r="BE129" i="32"/>
  <c r="BD129" i="32"/>
  <c r="BC129" i="32"/>
  <c r="BB129" i="32"/>
  <c r="BA129" i="32"/>
  <c r="AZ129" i="32"/>
  <c r="AY129" i="32"/>
  <c r="AX129" i="32"/>
  <c r="AW129" i="32"/>
  <c r="AV129" i="32"/>
  <c r="AU129" i="32"/>
  <c r="AT129" i="32"/>
  <c r="AS129" i="32"/>
  <c r="AR129" i="32"/>
  <c r="AQ129" i="32"/>
  <c r="AP129" i="32"/>
  <c r="AO129" i="32"/>
  <c r="AN129" i="32"/>
  <c r="AM129" i="32"/>
  <c r="AL129" i="32"/>
  <c r="AK129" i="32"/>
  <c r="AJ129" i="32"/>
  <c r="AI129" i="32"/>
  <c r="AH129" i="32"/>
  <c r="AG129" i="32"/>
  <c r="AF129" i="32"/>
  <c r="AE129" i="32"/>
  <c r="AD129" i="32"/>
  <c r="AC129" i="32"/>
  <c r="AB129" i="32"/>
  <c r="AA129" i="32"/>
  <c r="Z129" i="32"/>
  <c r="Y129" i="32"/>
  <c r="X129" i="32"/>
  <c r="W129" i="32"/>
  <c r="V129" i="32"/>
  <c r="U129" i="32"/>
  <c r="T129" i="32"/>
  <c r="S129" i="32"/>
  <c r="R129" i="32"/>
  <c r="Q129" i="32"/>
  <c r="P129" i="32"/>
  <c r="O129" i="32"/>
  <c r="N129" i="32"/>
  <c r="M129" i="32"/>
  <c r="L129" i="32"/>
  <c r="K129" i="32"/>
  <c r="J129" i="32"/>
  <c r="I129" i="32"/>
  <c r="H129" i="32"/>
  <c r="G129" i="32"/>
  <c r="CR128" i="32"/>
  <c r="CQ128" i="32"/>
  <c r="CP128" i="32"/>
  <c r="CO128" i="32"/>
  <c r="CN128" i="32"/>
  <c r="CM128" i="32"/>
  <c r="CL128" i="32"/>
  <c r="CK128" i="32"/>
  <c r="CJ128" i="32"/>
  <c r="CI128" i="32"/>
  <c r="CH128" i="32"/>
  <c r="CG128" i="32"/>
  <c r="CF128" i="32"/>
  <c r="CE128" i="32"/>
  <c r="CD128" i="32"/>
  <c r="CC128" i="32"/>
  <c r="CB128" i="32"/>
  <c r="CA128" i="32"/>
  <c r="BZ128" i="32"/>
  <c r="BY128" i="32"/>
  <c r="BX128" i="32"/>
  <c r="BW128" i="32"/>
  <c r="BV128" i="32"/>
  <c r="BU128" i="32"/>
  <c r="BT128" i="32"/>
  <c r="BS128" i="32"/>
  <c r="BR128" i="32"/>
  <c r="BQ128" i="32"/>
  <c r="BP128" i="32"/>
  <c r="BO128" i="32"/>
  <c r="BN128" i="32"/>
  <c r="BM128" i="32"/>
  <c r="BL128" i="32"/>
  <c r="BK128" i="32"/>
  <c r="BJ128" i="32"/>
  <c r="BI128" i="32"/>
  <c r="BH128" i="32"/>
  <c r="BG128" i="32"/>
  <c r="BF128" i="32"/>
  <c r="BE128" i="32"/>
  <c r="BD128" i="32"/>
  <c r="BC128" i="32"/>
  <c r="BB128" i="32"/>
  <c r="BA128" i="32"/>
  <c r="AZ128" i="32"/>
  <c r="AY128" i="32"/>
  <c r="AX128" i="32"/>
  <c r="AW128" i="32"/>
  <c r="AV128" i="32"/>
  <c r="AU128" i="32"/>
  <c r="AT128" i="32"/>
  <c r="AS128" i="32"/>
  <c r="AR128" i="32"/>
  <c r="AQ128" i="32"/>
  <c r="AP128" i="32"/>
  <c r="AO128" i="32"/>
  <c r="AN128" i="32"/>
  <c r="AM128" i="32"/>
  <c r="AL128" i="32"/>
  <c r="AK128" i="32"/>
  <c r="AJ128" i="32"/>
  <c r="AI128" i="32"/>
  <c r="AH128" i="32"/>
  <c r="AG128" i="32"/>
  <c r="AF128" i="32"/>
  <c r="AE128" i="32"/>
  <c r="AD128" i="32"/>
  <c r="AC128" i="32"/>
  <c r="AB128" i="32"/>
  <c r="AA128" i="32"/>
  <c r="Z128" i="32"/>
  <c r="Y128" i="32"/>
  <c r="X128" i="32"/>
  <c r="W128" i="32"/>
  <c r="V128" i="32"/>
  <c r="U128" i="32"/>
  <c r="T128" i="32"/>
  <c r="S128" i="32"/>
  <c r="R128" i="32"/>
  <c r="Q128" i="32"/>
  <c r="P128" i="32"/>
  <c r="O128" i="32"/>
  <c r="N128" i="32"/>
  <c r="M128" i="32"/>
  <c r="L128" i="32"/>
  <c r="K128" i="32"/>
  <c r="J128" i="32"/>
  <c r="I128" i="32"/>
  <c r="H128" i="32"/>
  <c r="G128" i="32"/>
  <c r="CR127" i="32"/>
  <c r="CQ127" i="32"/>
  <c r="CP127" i="32"/>
  <c r="CO127" i="32"/>
  <c r="CN127" i="32"/>
  <c r="CM127" i="32"/>
  <c r="CL127" i="32"/>
  <c r="CK127" i="32"/>
  <c r="CJ127" i="32"/>
  <c r="CI127" i="32"/>
  <c r="CH127" i="32"/>
  <c r="CG127" i="32"/>
  <c r="CF127" i="32"/>
  <c r="CE127" i="32"/>
  <c r="CD127" i="32"/>
  <c r="CC127" i="32"/>
  <c r="CB127" i="32"/>
  <c r="CA127" i="32"/>
  <c r="BZ127" i="32"/>
  <c r="BY127" i="32"/>
  <c r="BX127" i="32"/>
  <c r="BW127" i="32"/>
  <c r="BV127" i="32"/>
  <c r="BU127" i="32"/>
  <c r="BT127" i="32"/>
  <c r="BS127" i="32"/>
  <c r="BR127" i="32"/>
  <c r="BQ127" i="32"/>
  <c r="BP127" i="32"/>
  <c r="BO127" i="32"/>
  <c r="BN127" i="32"/>
  <c r="BM127" i="32"/>
  <c r="BL127" i="32"/>
  <c r="BK127" i="32"/>
  <c r="BJ127" i="32"/>
  <c r="BI127" i="32"/>
  <c r="BH127" i="32"/>
  <c r="BG127" i="32"/>
  <c r="BF127" i="32"/>
  <c r="BE127" i="32"/>
  <c r="BD127" i="32"/>
  <c r="BC127" i="32"/>
  <c r="BB127" i="32"/>
  <c r="BA127" i="32"/>
  <c r="AZ127" i="32"/>
  <c r="AY127" i="32"/>
  <c r="AX127" i="32"/>
  <c r="AW127" i="32"/>
  <c r="AV127" i="32"/>
  <c r="AU127" i="32"/>
  <c r="AT127" i="32"/>
  <c r="AS127" i="32"/>
  <c r="AR127" i="32"/>
  <c r="AQ127" i="32"/>
  <c r="AP127" i="32"/>
  <c r="AO127" i="32"/>
  <c r="AN127" i="32"/>
  <c r="AM127" i="32"/>
  <c r="AL127" i="32"/>
  <c r="AK127" i="32"/>
  <c r="AJ127" i="32"/>
  <c r="AI127" i="32"/>
  <c r="AH127" i="32"/>
  <c r="AG127" i="32"/>
  <c r="AF127" i="32"/>
  <c r="AE127" i="32"/>
  <c r="AD127" i="32"/>
  <c r="AC127" i="32"/>
  <c r="AB127" i="32"/>
  <c r="AA127" i="32"/>
  <c r="Z127" i="32"/>
  <c r="Y127" i="32"/>
  <c r="X127" i="32"/>
  <c r="W127" i="32"/>
  <c r="V127" i="32"/>
  <c r="U127" i="32"/>
  <c r="T127" i="32"/>
  <c r="S127" i="32"/>
  <c r="R127" i="32"/>
  <c r="Q127" i="32"/>
  <c r="P127" i="32"/>
  <c r="O127" i="32"/>
  <c r="N127" i="32"/>
  <c r="M127" i="32"/>
  <c r="L127" i="32"/>
  <c r="K127" i="32"/>
  <c r="J127" i="32"/>
  <c r="I127" i="32"/>
  <c r="H127" i="32"/>
  <c r="G127" i="32"/>
  <c r="CR126" i="32"/>
  <c r="CQ126" i="32"/>
  <c r="CP126" i="32"/>
  <c r="CO126" i="32"/>
  <c r="CN126" i="32"/>
  <c r="CM126" i="32"/>
  <c r="CL126" i="32"/>
  <c r="CK126" i="32"/>
  <c r="CJ126" i="32"/>
  <c r="CI126" i="32"/>
  <c r="CH126" i="32"/>
  <c r="CG126" i="32"/>
  <c r="CF126" i="32"/>
  <c r="CE126" i="32"/>
  <c r="CD126" i="32"/>
  <c r="CC126" i="32"/>
  <c r="CB126" i="32"/>
  <c r="CA126" i="32"/>
  <c r="BZ126" i="32"/>
  <c r="BY126" i="32"/>
  <c r="BX126" i="32"/>
  <c r="BW126" i="32"/>
  <c r="BV126" i="32"/>
  <c r="BU126" i="32"/>
  <c r="BT126" i="32"/>
  <c r="BS126" i="32"/>
  <c r="BR126" i="32"/>
  <c r="BQ126" i="32"/>
  <c r="BP126" i="32"/>
  <c r="BO126" i="32"/>
  <c r="BN126" i="32"/>
  <c r="BM126" i="32"/>
  <c r="BL126" i="32"/>
  <c r="BK126" i="32"/>
  <c r="BJ126" i="32"/>
  <c r="BI126" i="32"/>
  <c r="BH126" i="32"/>
  <c r="BG126" i="32"/>
  <c r="BF126" i="32"/>
  <c r="BE126" i="32"/>
  <c r="BD126" i="32"/>
  <c r="BC126" i="32"/>
  <c r="BB126" i="32"/>
  <c r="BA126" i="32"/>
  <c r="AZ126" i="32"/>
  <c r="AY126" i="32"/>
  <c r="AX126" i="32"/>
  <c r="AW126" i="32"/>
  <c r="AV126" i="32"/>
  <c r="AU126" i="32"/>
  <c r="AT126" i="32"/>
  <c r="AS126" i="32"/>
  <c r="AR126" i="32"/>
  <c r="AQ126" i="32"/>
  <c r="AP126" i="32"/>
  <c r="AO126" i="32"/>
  <c r="AN126" i="32"/>
  <c r="AM126" i="32"/>
  <c r="AL126" i="32"/>
  <c r="AK126" i="32"/>
  <c r="AJ126" i="32"/>
  <c r="AI126" i="32"/>
  <c r="AH126" i="32"/>
  <c r="AG126" i="32"/>
  <c r="AF126" i="32"/>
  <c r="AE126" i="32"/>
  <c r="AD126" i="32"/>
  <c r="AC126" i="32"/>
  <c r="AB126" i="32"/>
  <c r="AA126" i="32"/>
  <c r="Z126" i="32"/>
  <c r="Y126" i="32"/>
  <c r="X126" i="32"/>
  <c r="W126" i="32"/>
  <c r="V126" i="32"/>
  <c r="U126" i="32"/>
  <c r="T126" i="32"/>
  <c r="S126" i="32"/>
  <c r="R126" i="32"/>
  <c r="Q126" i="32"/>
  <c r="P126" i="32"/>
  <c r="O126" i="32"/>
  <c r="N126" i="32"/>
  <c r="M126" i="32"/>
  <c r="L126" i="32"/>
  <c r="K126" i="32"/>
  <c r="J126" i="32"/>
  <c r="I126" i="32"/>
  <c r="H126" i="32"/>
  <c r="G126" i="32"/>
  <c r="CR125" i="32"/>
  <c r="CQ125" i="32"/>
  <c r="CP125" i="32"/>
  <c r="CO125" i="32"/>
  <c r="CN125" i="32"/>
  <c r="CM125" i="32"/>
  <c r="CL125" i="32"/>
  <c r="CK125" i="32"/>
  <c r="CJ125" i="32"/>
  <c r="CI125" i="32"/>
  <c r="CH125" i="32"/>
  <c r="CG125" i="32"/>
  <c r="CF125" i="32"/>
  <c r="CE125" i="32"/>
  <c r="CD125" i="32"/>
  <c r="CC125" i="32"/>
  <c r="CB125" i="32"/>
  <c r="CA125" i="32"/>
  <c r="BZ125" i="32"/>
  <c r="BY125" i="32"/>
  <c r="BX125" i="32"/>
  <c r="BW125" i="32"/>
  <c r="BV125" i="32"/>
  <c r="BU125" i="32"/>
  <c r="BT125" i="32"/>
  <c r="BS125" i="32"/>
  <c r="BR125" i="32"/>
  <c r="BQ125" i="32"/>
  <c r="BP125" i="32"/>
  <c r="BO125" i="32"/>
  <c r="BN125" i="32"/>
  <c r="BM125" i="32"/>
  <c r="BL125" i="32"/>
  <c r="BK125" i="32"/>
  <c r="BJ125" i="32"/>
  <c r="BI125" i="32"/>
  <c r="BH125" i="32"/>
  <c r="BG125" i="32"/>
  <c r="BF125" i="32"/>
  <c r="BE125" i="32"/>
  <c r="BD125" i="32"/>
  <c r="BC125" i="32"/>
  <c r="BB125" i="32"/>
  <c r="BA125" i="32"/>
  <c r="AZ125" i="32"/>
  <c r="AY125" i="32"/>
  <c r="AX125" i="32"/>
  <c r="AW125" i="32"/>
  <c r="AV125" i="32"/>
  <c r="AU125" i="32"/>
  <c r="AT125" i="32"/>
  <c r="AS125" i="32"/>
  <c r="AR125" i="32"/>
  <c r="AQ125" i="32"/>
  <c r="AP125" i="32"/>
  <c r="AO125" i="32"/>
  <c r="AN125" i="32"/>
  <c r="AM125" i="32"/>
  <c r="AL125" i="32"/>
  <c r="AK125" i="32"/>
  <c r="AJ125" i="32"/>
  <c r="AI125" i="32"/>
  <c r="AH125" i="32"/>
  <c r="AG125" i="32"/>
  <c r="AF125" i="32"/>
  <c r="AE125" i="32"/>
  <c r="AD125" i="32"/>
  <c r="AC125" i="32"/>
  <c r="AB125" i="32"/>
  <c r="AA125" i="32"/>
  <c r="Z125" i="32"/>
  <c r="Y125" i="32"/>
  <c r="X125" i="32"/>
  <c r="W125" i="32"/>
  <c r="V125" i="32"/>
  <c r="U125" i="32"/>
  <c r="T125" i="32"/>
  <c r="S125" i="32"/>
  <c r="R125" i="32"/>
  <c r="Q125" i="32"/>
  <c r="P125" i="32"/>
  <c r="O125" i="32"/>
  <c r="N125" i="32"/>
  <c r="M125" i="32"/>
  <c r="L125" i="32"/>
  <c r="K125" i="32"/>
  <c r="J125" i="32"/>
  <c r="I125" i="32"/>
  <c r="H125" i="32"/>
  <c r="G125" i="32"/>
  <c r="CR124" i="32"/>
  <c r="CQ124" i="32"/>
  <c r="CP124" i="32"/>
  <c r="CO124" i="32"/>
  <c r="CN124" i="32"/>
  <c r="CM124" i="32"/>
  <c r="CL124" i="32"/>
  <c r="CK124" i="32"/>
  <c r="CJ124" i="32"/>
  <c r="CI124" i="32"/>
  <c r="CH124" i="32"/>
  <c r="CG124" i="32"/>
  <c r="CF124" i="32"/>
  <c r="CE124" i="32"/>
  <c r="CD124" i="32"/>
  <c r="CC124" i="32"/>
  <c r="CB124" i="32"/>
  <c r="CA124" i="32"/>
  <c r="BZ124" i="32"/>
  <c r="BY124" i="32"/>
  <c r="BX124" i="32"/>
  <c r="BW124" i="32"/>
  <c r="BV124" i="32"/>
  <c r="BU124" i="32"/>
  <c r="BT124" i="32"/>
  <c r="BS124" i="32"/>
  <c r="BR124" i="32"/>
  <c r="BQ124" i="32"/>
  <c r="BP124" i="32"/>
  <c r="BO124" i="32"/>
  <c r="BN124" i="32"/>
  <c r="BM124" i="32"/>
  <c r="BL124" i="32"/>
  <c r="BK124" i="32"/>
  <c r="BJ124" i="32"/>
  <c r="BI124" i="32"/>
  <c r="BH124" i="32"/>
  <c r="BG124" i="32"/>
  <c r="BF124" i="32"/>
  <c r="BE124" i="32"/>
  <c r="BD124" i="32"/>
  <c r="BC124" i="32"/>
  <c r="BB124" i="32"/>
  <c r="BA124" i="32"/>
  <c r="AZ124" i="32"/>
  <c r="AY124" i="32"/>
  <c r="AX124" i="32"/>
  <c r="AW124" i="32"/>
  <c r="AV124" i="32"/>
  <c r="AU124" i="32"/>
  <c r="AT124" i="32"/>
  <c r="AS124" i="32"/>
  <c r="AR124" i="32"/>
  <c r="AQ124" i="32"/>
  <c r="AP124" i="32"/>
  <c r="AO124" i="32"/>
  <c r="AN124" i="32"/>
  <c r="AM124" i="32"/>
  <c r="AL124" i="32"/>
  <c r="AK124" i="32"/>
  <c r="AJ124" i="32"/>
  <c r="AI124" i="32"/>
  <c r="AH124" i="32"/>
  <c r="AG124" i="32"/>
  <c r="AF124" i="32"/>
  <c r="AE124" i="32"/>
  <c r="AD124" i="32"/>
  <c r="AC124" i="32"/>
  <c r="AB124" i="32"/>
  <c r="AA124" i="32"/>
  <c r="Z124" i="32"/>
  <c r="Y124" i="32"/>
  <c r="X124" i="32"/>
  <c r="W124" i="32"/>
  <c r="V124" i="32"/>
  <c r="U124" i="32"/>
  <c r="T124" i="32"/>
  <c r="S124" i="32"/>
  <c r="R124" i="32"/>
  <c r="Q124" i="32"/>
  <c r="P124" i="32"/>
  <c r="O124" i="32"/>
  <c r="N124" i="32"/>
  <c r="M124" i="32"/>
  <c r="L124" i="32"/>
  <c r="K124" i="32"/>
  <c r="J124" i="32"/>
  <c r="I124" i="32"/>
  <c r="H124" i="32"/>
  <c r="G124" i="32"/>
  <c r="CR123" i="32"/>
  <c r="CQ123" i="32"/>
  <c r="CP123" i="32"/>
  <c r="CO123" i="32"/>
  <c r="CN123" i="32"/>
  <c r="CM123" i="32"/>
  <c r="CL123" i="32"/>
  <c r="CK123" i="32"/>
  <c r="CJ123" i="32"/>
  <c r="CI123" i="32"/>
  <c r="CH123" i="32"/>
  <c r="CG123" i="32"/>
  <c r="CF123" i="32"/>
  <c r="CE123" i="32"/>
  <c r="CD123" i="32"/>
  <c r="CC123" i="32"/>
  <c r="CB123" i="32"/>
  <c r="CA123" i="32"/>
  <c r="BZ123" i="32"/>
  <c r="BY123" i="32"/>
  <c r="BX123" i="32"/>
  <c r="BW123" i="32"/>
  <c r="BV123" i="32"/>
  <c r="BU123" i="32"/>
  <c r="BT123" i="32"/>
  <c r="BS123" i="32"/>
  <c r="BR123" i="32"/>
  <c r="BQ123" i="32"/>
  <c r="BP123" i="32"/>
  <c r="BO123" i="32"/>
  <c r="BN123" i="32"/>
  <c r="BM123" i="32"/>
  <c r="BL123" i="32"/>
  <c r="BK123" i="32"/>
  <c r="BJ123" i="32"/>
  <c r="BI123" i="32"/>
  <c r="BH123" i="32"/>
  <c r="BG123" i="32"/>
  <c r="BF123" i="32"/>
  <c r="BE123" i="32"/>
  <c r="BD123" i="32"/>
  <c r="BC123" i="32"/>
  <c r="BB123" i="32"/>
  <c r="BA123" i="32"/>
  <c r="AZ123" i="32"/>
  <c r="AY123" i="32"/>
  <c r="AX123" i="32"/>
  <c r="AW123" i="32"/>
  <c r="AV123" i="32"/>
  <c r="AU123" i="32"/>
  <c r="AT123" i="32"/>
  <c r="AS123" i="32"/>
  <c r="AR123" i="32"/>
  <c r="AQ123" i="32"/>
  <c r="AP123" i="32"/>
  <c r="AO123" i="32"/>
  <c r="AN123" i="32"/>
  <c r="AM123" i="32"/>
  <c r="AL123" i="32"/>
  <c r="AK123" i="32"/>
  <c r="AJ123" i="32"/>
  <c r="AI123" i="32"/>
  <c r="AH123" i="32"/>
  <c r="AG123" i="32"/>
  <c r="AF123" i="32"/>
  <c r="AE123" i="32"/>
  <c r="AD123" i="32"/>
  <c r="AC123" i="32"/>
  <c r="AB123" i="32"/>
  <c r="AA123" i="32"/>
  <c r="Z123" i="32"/>
  <c r="Y123" i="32"/>
  <c r="X123" i="32"/>
  <c r="W123" i="32"/>
  <c r="V123" i="32"/>
  <c r="U123" i="32"/>
  <c r="T123" i="32"/>
  <c r="S123" i="32"/>
  <c r="R123" i="32"/>
  <c r="Q123" i="32"/>
  <c r="P123" i="32"/>
  <c r="O123" i="32"/>
  <c r="N123" i="32"/>
  <c r="M123" i="32"/>
  <c r="L123" i="32"/>
  <c r="K123" i="32"/>
  <c r="J123" i="32"/>
  <c r="I123" i="32"/>
  <c r="H123" i="32"/>
  <c r="G123" i="32"/>
  <c r="CR122" i="32"/>
  <c r="CQ122" i="32"/>
  <c r="CP122" i="32"/>
  <c r="CO122" i="32"/>
  <c r="CN122" i="32"/>
  <c r="CM122" i="32"/>
  <c r="CL122" i="32"/>
  <c r="CK122" i="32"/>
  <c r="CJ122" i="32"/>
  <c r="CI122" i="32"/>
  <c r="CH122" i="32"/>
  <c r="CG122" i="32"/>
  <c r="CF122" i="32"/>
  <c r="CE122" i="32"/>
  <c r="CD122" i="32"/>
  <c r="CC122" i="32"/>
  <c r="CB122" i="32"/>
  <c r="CA122" i="32"/>
  <c r="BZ122" i="32"/>
  <c r="BY122" i="32"/>
  <c r="BX122" i="32"/>
  <c r="BW122" i="32"/>
  <c r="BV122" i="32"/>
  <c r="BU122" i="32"/>
  <c r="BT122" i="32"/>
  <c r="BS122" i="32"/>
  <c r="BR122" i="32"/>
  <c r="BQ122" i="32"/>
  <c r="BP122" i="32"/>
  <c r="BO122" i="32"/>
  <c r="BN122" i="32"/>
  <c r="BM122" i="32"/>
  <c r="BL122" i="32"/>
  <c r="BK122" i="32"/>
  <c r="BJ122" i="32"/>
  <c r="BI122" i="32"/>
  <c r="BH122" i="32"/>
  <c r="BG122" i="32"/>
  <c r="BF122" i="32"/>
  <c r="BE122" i="32"/>
  <c r="BD122" i="32"/>
  <c r="BC122" i="32"/>
  <c r="BB122" i="32"/>
  <c r="BA122" i="32"/>
  <c r="AZ122" i="32"/>
  <c r="AY122" i="32"/>
  <c r="AX122" i="32"/>
  <c r="AW122" i="32"/>
  <c r="AV122" i="32"/>
  <c r="AU122" i="32"/>
  <c r="AT122" i="32"/>
  <c r="AS122" i="32"/>
  <c r="AR122" i="32"/>
  <c r="AQ122" i="32"/>
  <c r="AP122" i="32"/>
  <c r="AO122" i="32"/>
  <c r="AN122" i="32"/>
  <c r="AM122" i="32"/>
  <c r="AL122" i="32"/>
  <c r="AK122" i="32"/>
  <c r="AJ122" i="32"/>
  <c r="AI122" i="32"/>
  <c r="AH122" i="32"/>
  <c r="AG122" i="32"/>
  <c r="AF122" i="32"/>
  <c r="AE122" i="32"/>
  <c r="AD122" i="32"/>
  <c r="AC122" i="32"/>
  <c r="AB122" i="32"/>
  <c r="AA122" i="32"/>
  <c r="Z122" i="32"/>
  <c r="Y122" i="32"/>
  <c r="X122" i="32"/>
  <c r="W122" i="32"/>
  <c r="V122" i="32"/>
  <c r="U122" i="32"/>
  <c r="T122" i="32"/>
  <c r="S122" i="32"/>
  <c r="R122" i="32"/>
  <c r="Q122" i="32"/>
  <c r="P122" i="32"/>
  <c r="O122" i="32"/>
  <c r="N122" i="32"/>
  <c r="M122" i="32"/>
  <c r="L122" i="32"/>
  <c r="K122" i="32"/>
  <c r="J122" i="32"/>
  <c r="I122" i="32"/>
  <c r="H122" i="32"/>
  <c r="G122" i="32"/>
  <c r="CR121" i="32"/>
  <c r="CQ121" i="32"/>
  <c r="CP121" i="32"/>
  <c r="CO121" i="32"/>
  <c r="CN121" i="32"/>
  <c r="CM121" i="32"/>
  <c r="CL121" i="32"/>
  <c r="CK121" i="32"/>
  <c r="CJ121" i="32"/>
  <c r="CI121" i="32"/>
  <c r="CH121" i="32"/>
  <c r="CG121" i="32"/>
  <c r="CF121" i="32"/>
  <c r="CE121" i="32"/>
  <c r="CD121" i="32"/>
  <c r="CC121" i="32"/>
  <c r="CB121" i="32"/>
  <c r="CA121" i="32"/>
  <c r="BZ121" i="32"/>
  <c r="BY121" i="32"/>
  <c r="BX121" i="32"/>
  <c r="BW121" i="32"/>
  <c r="BV121" i="32"/>
  <c r="BU121" i="32"/>
  <c r="BT121" i="32"/>
  <c r="BS121" i="32"/>
  <c r="BR121" i="32"/>
  <c r="BQ121" i="32"/>
  <c r="BP121" i="32"/>
  <c r="BO121" i="32"/>
  <c r="BN121" i="32"/>
  <c r="BM121" i="32"/>
  <c r="BL121" i="32"/>
  <c r="BK121" i="32"/>
  <c r="BJ121" i="32"/>
  <c r="BI121" i="32"/>
  <c r="BH121" i="32"/>
  <c r="BG121" i="32"/>
  <c r="BF121" i="32"/>
  <c r="BE121" i="32"/>
  <c r="BD121" i="32"/>
  <c r="BC121" i="32"/>
  <c r="BB121" i="32"/>
  <c r="BA121" i="32"/>
  <c r="AZ121" i="32"/>
  <c r="AY121" i="32"/>
  <c r="AX121" i="32"/>
  <c r="AW121" i="32"/>
  <c r="AV121" i="32"/>
  <c r="AU121" i="32"/>
  <c r="AT121" i="32"/>
  <c r="AS121" i="32"/>
  <c r="AR121" i="32"/>
  <c r="AQ121" i="32"/>
  <c r="AP121" i="32"/>
  <c r="AO121" i="32"/>
  <c r="AN121" i="32"/>
  <c r="AM121" i="32"/>
  <c r="AL121" i="32"/>
  <c r="AK121" i="32"/>
  <c r="AJ121" i="32"/>
  <c r="AI121" i="32"/>
  <c r="AH121" i="32"/>
  <c r="AG121" i="32"/>
  <c r="AF121" i="32"/>
  <c r="AE121" i="32"/>
  <c r="AD121" i="32"/>
  <c r="AC121" i="32"/>
  <c r="AB121" i="32"/>
  <c r="AA121" i="32"/>
  <c r="Z121" i="32"/>
  <c r="Y121" i="32"/>
  <c r="X121" i="32"/>
  <c r="W121" i="32"/>
  <c r="V121" i="32"/>
  <c r="U121" i="32"/>
  <c r="T121" i="32"/>
  <c r="S121" i="32"/>
  <c r="R121" i="32"/>
  <c r="Q121" i="32"/>
  <c r="P121" i="32"/>
  <c r="O121" i="32"/>
  <c r="N121" i="32"/>
  <c r="M121" i="32"/>
  <c r="L121" i="32"/>
  <c r="K121" i="32"/>
  <c r="J121" i="32"/>
  <c r="I121" i="32"/>
  <c r="H121" i="32"/>
  <c r="G121" i="32"/>
  <c r="CR120" i="32"/>
  <c r="CQ120" i="32"/>
  <c r="CP120" i="32"/>
  <c r="CO120" i="32"/>
  <c r="CN120" i="32"/>
  <c r="CM120" i="32"/>
  <c r="CL120" i="32"/>
  <c r="CK120" i="32"/>
  <c r="CJ120" i="32"/>
  <c r="CI120" i="32"/>
  <c r="CH120" i="32"/>
  <c r="CG120" i="32"/>
  <c r="CF120" i="32"/>
  <c r="CE120" i="32"/>
  <c r="CD120" i="32"/>
  <c r="CC120" i="32"/>
  <c r="CB120" i="32"/>
  <c r="CA120" i="32"/>
  <c r="BZ120" i="32"/>
  <c r="BY120" i="32"/>
  <c r="BX120" i="32"/>
  <c r="BW120" i="32"/>
  <c r="BV120" i="32"/>
  <c r="BU120" i="32"/>
  <c r="BT120" i="32"/>
  <c r="BS120" i="32"/>
  <c r="BR120" i="32"/>
  <c r="BQ120" i="32"/>
  <c r="BP120" i="32"/>
  <c r="BO120" i="32"/>
  <c r="BN120" i="32"/>
  <c r="BM120" i="32"/>
  <c r="BL120" i="32"/>
  <c r="BK120" i="32"/>
  <c r="BJ120" i="32"/>
  <c r="BI120" i="32"/>
  <c r="BH120" i="32"/>
  <c r="BG120" i="32"/>
  <c r="BF120" i="32"/>
  <c r="BE120" i="32"/>
  <c r="BD120" i="32"/>
  <c r="BC120" i="32"/>
  <c r="BB120" i="32"/>
  <c r="BA120" i="32"/>
  <c r="AZ120" i="32"/>
  <c r="AY120" i="32"/>
  <c r="AX120" i="32"/>
  <c r="AW120" i="32"/>
  <c r="AV120" i="32"/>
  <c r="AU120" i="32"/>
  <c r="AT120" i="32"/>
  <c r="AS120" i="32"/>
  <c r="AR120" i="32"/>
  <c r="AQ120" i="32"/>
  <c r="AP120" i="32"/>
  <c r="AO120" i="32"/>
  <c r="AN120" i="32"/>
  <c r="AM120" i="32"/>
  <c r="AL120" i="32"/>
  <c r="AK120" i="32"/>
  <c r="AJ120" i="32"/>
  <c r="AI120" i="32"/>
  <c r="AH120" i="32"/>
  <c r="AG120" i="32"/>
  <c r="AF120" i="32"/>
  <c r="AE120" i="32"/>
  <c r="AD120" i="32"/>
  <c r="AC120" i="32"/>
  <c r="AB120" i="32"/>
  <c r="AA120" i="32"/>
  <c r="Z120" i="32"/>
  <c r="Y120" i="32"/>
  <c r="X120" i="32"/>
  <c r="W120" i="32"/>
  <c r="V120" i="32"/>
  <c r="U120" i="32"/>
  <c r="T120" i="32"/>
  <c r="S120" i="32"/>
  <c r="R120" i="32"/>
  <c r="Q120" i="32"/>
  <c r="P120" i="32"/>
  <c r="O120" i="32"/>
  <c r="N120" i="32"/>
  <c r="M120" i="32"/>
  <c r="L120" i="32"/>
  <c r="K120" i="32"/>
  <c r="J120" i="32"/>
  <c r="I120" i="32"/>
  <c r="H120" i="32"/>
  <c r="G120" i="32"/>
  <c r="CR119" i="32"/>
  <c r="CQ119" i="32"/>
  <c r="CP119" i="32"/>
  <c r="CO119" i="32"/>
  <c r="CN119" i="32"/>
  <c r="CM119" i="32"/>
  <c r="CL119" i="32"/>
  <c r="CK119" i="32"/>
  <c r="CJ119" i="32"/>
  <c r="CI119" i="32"/>
  <c r="CH119" i="32"/>
  <c r="CG119" i="32"/>
  <c r="CF119" i="32"/>
  <c r="CE119" i="32"/>
  <c r="CD119" i="32"/>
  <c r="CC119" i="32"/>
  <c r="CB119" i="32"/>
  <c r="CA119" i="32"/>
  <c r="BZ119" i="32"/>
  <c r="BY119" i="32"/>
  <c r="BX119" i="32"/>
  <c r="BW119" i="32"/>
  <c r="BV119" i="32"/>
  <c r="BU119" i="32"/>
  <c r="BT119" i="32"/>
  <c r="BS119" i="32"/>
  <c r="BR119" i="32"/>
  <c r="BQ119" i="32"/>
  <c r="BP119" i="32"/>
  <c r="BO119" i="32"/>
  <c r="BN119" i="32"/>
  <c r="BM119" i="32"/>
  <c r="BL119" i="32"/>
  <c r="BK119" i="32"/>
  <c r="BJ119" i="32"/>
  <c r="BI119" i="32"/>
  <c r="BH119" i="32"/>
  <c r="BG119" i="32"/>
  <c r="BF119" i="32"/>
  <c r="BE119" i="32"/>
  <c r="BD119" i="32"/>
  <c r="BC119" i="32"/>
  <c r="BB119" i="32"/>
  <c r="BA119" i="32"/>
  <c r="AZ119" i="32"/>
  <c r="AY119" i="32"/>
  <c r="AX119" i="32"/>
  <c r="AW119" i="32"/>
  <c r="AV119" i="32"/>
  <c r="AU119" i="32"/>
  <c r="AT119" i="32"/>
  <c r="AS119" i="32"/>
  <c r="AR119" i="32"/>
  <c r="AQ119" i="32"/>
  <c r="AP119" i="32"/>
  <c r="AO119" i="32"/>
  <c r="AN119" i="32"/>
  <c r="AM119" i="32"/>
  <c r="AL119" i="32"/>
  <c r="AK119" i="32"/>
  <c r="AJ119" i="32"/>
  <c r="AI119" i="32"/>
  <c r="AH119" i="32"/>
  <c r="AG119" i="32"/>
  <c r="AF119" i="32"/>
  <c r="AE119" i="32"/>
  <c r="AD119" i="32"/>
  <c r="AC119" i="32"/>
  <c r="AB119" i="32"/>
  <c r="AA119" i="32"/>
  <c r="Z119" i="32"/>
  <c r="Y119" i="32"/>
  <c r="X119" i="32"/>
  <c r="W119" i="32"/>
  <c r="V119" i="32"/>
  <c r="U119" i="32"/>
  <c r="T119" i="32"/>
  <c r="S119" i="32"/>
  <c r="R119" i="32"/>
  <c r="Q119" i="32"/>
  <c r="P119" i="32"/>
  <c r="O119" i="32"/>
  <c r="N119" i="32"/>
  <c r="M119" i="32"/>
  <c r="L119" i="32"/>
  <c r="K119" i="32"/>
  <c r="J119" i="32"/>
  <c r="I119" i="32"/>
  <c r="H119" i="32"/>
  <c r="G119" i="32"/>
  <c r="CR118" i="32"/>
  <c r="CQ118" i="32"/>
  <c r="CP118" i="32"/>
  <c r="CO118" i="32"/>
  <c r="CN118" i="32"/>
  <c r="CM118" i="32"/>
  <c r="CL118" i="32"/>
  <c r="CK118" i="32"/>
  <c r="CJ118" i="32"/>
  <c r="CI118" i="32"/>
  <c r="CH118" i="32"/>
  <c r="CG118" i="32"/>
  <c r="CF118" i="32"/>
  <c r="CE118" i="32"/>
  <c r="CD118" i="32"/>
  <c r="CC118" i="32"/>
  <c r="CB118" i="32"/>
  <c r="CA118" i="32"/>
  <c r="BZ118" i="32"/>
  <c r="BY118" i="32"/>
  <c r="BX118" i="32"/>
  <c r="BW118" i="32"/>
  <c r="BV118" i="32"/>
  <c r="BU118" i="32"/>
  <c r="BT118" i="32"/>
  <c r="BS118" i="32"/>
  <c r="BR118" i="32"/>
  <c r="BQ118" i="32"/>
  <c r="BP118" i="32"/>
  <c r="BO118" i="32"/>
  <c r="BN118" i="32"/>
  <c r="BM118" i="32"/>
  <c r="BL118" i="32"/>
  <c r="BK118" i="32"/>
  <c r="BJ118" i="32"/>
  <c r="BI118" i="32"/>
  <c r="BH118" i="32"/>
  <c r="BG118" i="32"/>
  <c r="BF118" i="32"/>
  <c r="BE118" i="32"/>
  <c r="BD118" i="32"/>
  <c r="BC118" i="32"/>
  <c r="BB118" i="32"/>
  <c r="BA118" i="32"/>
  <c r="AZ118" i="32"/>
  <c r="AY118" i="32"/>
  <c r="AX118" i="32"/>
  <c r="AW118" i="32"/>
  <c r="AV118" i="32"/>
  <c r="AU118" i="32"/>
  <c r="AT118" i="32"/>
  <c r="AS118" i="32"/>
  <c r="AR118" i="32"/>
  <c r="AQ118" i="32"/>
  <c r="AP118" i="32"/>
  <c r="AO118" i="32"/>
  <c r="AN118" i="32"/>
  <c r="AM118" i="32"/>
  <c r="AL118" i="32"/>
  <c r="AK118" i="32"/>
  <c r="AJ118" i="32"/>
  <c r="AI118" i="32"/>
  <c r="AH118" i="32"/>
  <c r="AG118" i="32"/>
  <c r="AF118" i="32"/>
  <c r="AE118" i="32"/>
  <c r="AD118" i="32"/>
  <c r="AC118" i="32"/>
  <c r="AB118" i="32"/>
  <c r="AA118" i="32"/>
  <c r="Z118" i="32"/>
  <c r="Y118" i="32"/>
  <c r="X118" i="32"/>
  <c r="W118" i="32"/>
  <c r="V118" i="32"/>
  <c r="U118" i="32"/>
  <c r="T118" i="32"/>
  <c r="S118" i="32"/>
  <c r="R118" i="32"/>
  <c r="Q118" i="32"/>
  <c r="P118" i="32"/>
  <c r="O118" i="32"/>
  <c r="N118" i="32"/>
  <c r="M118" i="32"/>
  <c r="L118" i="32"/>
  <c r="K118" i="32"/>
  <c r="J118" i="32"/>
  <c r="I118" i="32"/>
  <c r="H118" i="32"/>
  <c r="G118" i="32"/>
  <c r="CR117" i="32"/>
  <c r="CQ117" i="32"/>
  <c r="CP117" i="32"/>
  <c r="CO117" i="32"/>
  <c r="CN117" i="32"/>
  <c r="CM117" i="32"/>
  <c r="CL117" i="32"/>
  <c r="CK117" i="32"/>
  <c r="CJ117" i="32"/>
  <c r="CI117" i="32"/>
  <c r="CH117" i="32"/>
  <c r="CG117" i="32"/>
  <c r="CF117" i="32"/>
  <c r="CE117" i="32"/>
  <c r="CD117" i="32"/>
  <c r="CC117" i="32"/>
  <c r="CB117" i="32"/>
  <c r="CA117" i="32"/>
  <c r="BZ117" i="32"/>
  <c r="BY117" i="32"/>
  <c r="BX117" i="32"/>
  <c r="BW117" i="32"/>
  <c r="BV117" i="32"/>
  <c r="BU117" i="32"/>
  <c r="BT117" i="32"/>
  <c r="BS117" i="32"/>
  <c r="BR117" i="32"/>
  <c r="BQ117" i="32"/>
  <c r="BP117" i="32"/>
  <c r="BO117" i="32"/>
  <c r="BN117" i="32"/>
  <c r="BM117" i="32"/>
  <c r="BL117" i="32"/>
  <c r="BK117" i="32"/>
  <c r="BJ117" i="32"/>
  <c r="BI117" i="32"/>
  <c r="BH117" i="32"/>
  <c r="BG117" i="32"/>
  <c r="BF117" i="32"/>
  <c r="BE117" i="32"/>
  <c r="BD117" i="32"/>
  <c r="BC117" i="32"/>
  <c r="BB117" i="32"/>
  <c r="BA117" i="32"/>
  <c r="AZ117" i="32"/>
  <c r="AY117" i="32"/>
  <c r="AX117" i="32"/>
  <c r="AW117" i="32"/>
  <c r="AV117" i="32"/>
  <c r="AU117" i="32"/>
  <c r="AT117" i="32"/>
  <c r="AS117" i="32"/>
  <c r="AR117" i="32"/>
  <c r="AQ117" i="32"/>
  <c r="AP117" i="32"/>
  <c r="AO117" i="32"/>
  <c r="AN117" i="32"/>
  <c r="AM117" i="32"/>
  <c r="AL117" i="32"/>
  <c r="AK117" i="32"/>
  <c r="AJ117" i="32"/>
  <c r="AI117" i="32"/>
  <c r="AH117" i="32"/>
  <c r="AG117" i="32"/>
  <c r="AF117" i="32"/>
  <c r="AE117" i="32"/>
  <c r="AD117" i="32"/>
  <c r="AC117" i="32"/>
  <c r="AB117" i="32"/>
  <c r="AA117" i="32"/>
  <c r="Z117" i="32"/>
  <c r="Y117" i="32"/>
  <c r="X117" i="32"/>
  <c r="W117" i="32"/>
  <c r="V117" i="32"/>
  <c r="U117" i="32"/>
  <c r="T117" i="32"/>
  <c r="S117" i="32"/>
  <c r="R117" i="32"/>
  <c r="Q117" i="32"/>
  <c r="P117" i="32"/>
  <c r="O117" i="32"/>
  <c r="N117" i="32"/>
  <c r="M117" i="32"/>
  <c r="L117" i="32"/>
  <c r="K117" i="32"/>
  <c r="J117" i="32"/>
  <c r="I117" i="32"/>
  <c r="H117" i="32"/>
  <c r="G117" i="32"/>
  <c r="CR116" i="32"/>
  <c r="CQ116" i="32"/>
  <c r="CP116" i="32"/>
  <c r="CO116" i="32"/>
  <c r="CN116" i="32"/>
  <c r="CM116" i="32"/>
  <c r="CL116" i="32"/>
  <c r="CK116" i="32"/>
  <c r="CJ116" i="32"/>
  <c r="CI116" i="32"/>
  <c r="CH116" i="32"/>
  <c r="CG116" i="32"/>
  <c r="CF116" i="32"/>
  <c r="CE116" i="32"/>
  <c r="CD116" i="32"/>
  <c r="CC116" i="32"/>
  <c r="CB116" i="32"/>
  <c r="CA116" i="32"/>
  <c r="BZ116" i="32"/>
  <c r="BY116" i="32"/>
  <c r="BX116" i="32"/>
  <c r="BW116" i="32"/>
  <c r="BV116" i="32"/>
  <c r="BU116" i="32"/>
  <c r="BT116" i="32"/>
  <c r="BS116" i="32"/>
  <c r="BR116" i="32"/>
  <c r="BQ116" i="32"/>
  <c r="BP116" i="32"/>
  <c r="BO116" i="32"/>
  <c r="BN116" i="32"/>
  <c r="BM116" i="32"/>
  <c r="BL116" i="32"/>
  <c r="BK116" i="32"/>
  <c r="BJ116" i="32"/>
  <c r="BI116" i="32"/>
  <c r="BH116" i="32"/>
  <c r="BG116" i="32"/>
  <c r="BF116" i="32"/>
  <c r="BE116" i="32"/>
  <c r="BD116" i="32"/>
  <c r="BC116" i="32"/>
  <c r="BB116" i="32"/>
  <c r="BA116" i="32"/>
  <c r="AZ116" i="32"/>
  <c r="AY116" i="32"/>
  <c r="AX116" i="32"/>
  <c r="AW116" i="32"/>
  <c r="AV116" i="32"/>
  <c r="AU116" i="32"/>
  <c r="AT116" i="32"/>
  <c r="AS116" i="32"/>
  <c r="AR116" i="32"/>
  <c r="AQ116" i="32"/>
  <c r="AP116" i="32"/>
  <c r="AO116" i="32"/>
  <c r="AN116" i="32"/>
  <c r="AM116" i="32"/>
  <c r="AL116" i="32"/>
  <c r="AK116" i="32"/>
  <c r="AJ116" i="32"/>
  <c r="AI116" i="32"/>
  <c r="AH116" i="32"/>
  <c r="AG116" i="32"/>
  <c r="AF116" i="32"/>
  <c r="AE116" i="32"/>
  <c r="AD116" i="32"/>
  <c r="AC116" i="32"/>
  <c r="AB116" i="32"/>
  <c r="AA116" i="32"/>
  <c r="Z116" i="32"/>
  <c r="Y116" i="32"/>
  <c r="X116" i="32"/>
  <c r="W116" i="32"/>
  <c r="V116" i="32"/>
  <c r="U116" i="32"/>
  <c r="T116" i="32"/>
  <c r="S116" i="32"/>
  <c r="R116" i="32"/>
  <c r="Q116" i="32"/>
  <c r="P116" i="32"/>
  <c r="O116" i="32"/>
  <c r="N116" i="32"/>
  <c r="M116" i="32"/>
  <c r="L116" i="32"/>
  <c r="K116" i="32"/>
  <c r="J116" i="32"/>
  <c r="I116" i="32"/>
  <c r="H116" i="32"/>
  <c r="G116" i="32"/>
  <c r="CR115" i="32"/>
  <c r="CQ115" i="32"/>
  <c r="CP115" i="32"/>
  <c r="CO115" i="32"/>
  <c r="CN115" i="32"/>
  <c r="CM115" i="32"/>
  <c r="CL115" i="32"/>
  <c r="CK115" i="32"/>
  <c r="CJ115" i="32"/>
  <c r="CI115" i="32"/>
  <c r="CH115" i="32"/>
  <c r="CG115" i="32"/>
  <c r="CF115" i="32"/>
  <c r="CE115" i="32"/>
  <c r="CD115" i="32"/>
  <c r="CC115" i="32"/>
  <c r="CB115" i="32"/>
  <c r="CA115" i="32"/>
  <c r="BZ115" i="32"/>
  <c r="BY115" i="32"/>
  <c r="BX115" i="32"/>
  <c r="BW115" i="32"/>
  <c r="BV115" i="32"/>
  <c r="BU115" i="32"/>
  <c r="BT115" i="32"/>
  <c r="BS115" i="32"/>
  <c r="BR115" i="32"/>
  <c r="BQ115" i="32"/>
  <c r="BP115" i="32"/>
  <c r="BO115" i="32"/>
  <c r="BN115" i="32"/>
  <c r="BM115" i="32"/>
  <c r="BL115" i="32"/>
  <c r="BK115" i="32"/>
  <c r="BJ115" i="32"/>
  <c r="BI115" i="32"/>
  <c r="BH115" i="32"/>
  <c r="BG115" i="32"/>
  <c r="BF115" i="32"/>
  <c r="BE115" i="32"/>
  <c r="BD115" i="32"/>
  <c r="BC115" i="32"/>
  <c r="BB115" i="32"/>
  <c r="BA115" i="32"/>
  <c r="AZ115" i="32"/>
  <c r="AY115" i="32"/>
  <c r="AX115" i="32"/>
  <c r="AW115" i="32"/>
  <c r="AV115" i="32"/>
  <c r="AU115" i="32"/>
  <c r="AT115" i="32"/>
  <c r="AS115" i="32"/>
  <c r="AR115" i="32"/>
  <c r="AQ115" i="32"/>
  <c r="AP115" i="32"/>
  <c r="AO115" i="32"/>
  <c r="AN115" i="32"/>
  <c r="AM115" i="32"/>
  <c r="AL115" i="32"/>
  <c r="AK115" i="32"/>
  <c r="AJ115" i="32"/>
  <c r="AI115" i="32"/>
  <c r="AH115" i="32"/>
  <c r="AG115" i="32"/>
  <c r="AF115" i="32"/>
  <c r="AE115" i="32"/>
  <c r="AD115" i="32"/>
  <c r="AC115" i="32"/>
  <c r="AB115" i="32"/>
  <c r="AA115" i="32"/>
  <c r="Z115" i="32"/>
  <c r="Y115" i="32"/>
  <c r="X115" i="32"/>
  <c r="W115" i="32"/>
  <c r="V115" i="32"/>
  <c r="U115" i="32"/>
  <c r="T115" i="32"/>
  <c r="S115" i="32"/>
  <c r="R115" i="32"/>
  <c r="Q115" i="32"/>
  <c r="P115" i="32"/>
  <c r="O115" i="32"/>
  <c r="N115" i="32"/>
  <c r="M115" i="32"/>
  <c r="L115" i="32"/>
  <c r="K115" i="32"/>
  <c r="J115" i="32"/>
  <c r="I115" i="32"/>
  <c r="H115" i="32"/>
  <c r="G115" i="32"/>
  <c r="CR114" i="32"/>
  <c r="CQ114" i="32"/>
  <c r="CP114" i="32"/>
  <c r="CO114" i="32"/>
  <c r="CN114" i="32"/>
  <c r="CM114" i="32"/>
  <c r="CL114" i="32"/>
  <c r="CK114" i="32"/>
  <c r="CJ114" i="32"/>
  <c r="CI114" i="32"/>
  <c r="CH114" i="32"/>
  <c r="CG114" i="32"/>
  <c r="CF114" i="32"/>
  <c r="CE114" i="32"/>
  <c r="CD114" i="32"/>
  <c r="CC114" i="32"/>
  <c r="CB114" i="32"/>
  <c r="CA114" i="32"/>
  <c r="BZ114" i="32"/>
  <c r="BY114" i="32"/>
  <c r="BX114" i="32"/>
  <c r="BW114" i="32"/>
  <c r="BV114" i="32"/>
  <c r="BU114" i="32"/>
  <c r="BT114" i="32"/>
  <c r="BS114" i="32"/>
  <c r="BR114" i="32"/>
  <c r="BQ114" i="32"/>
  <c r="BP114" i="32"/>
  <c r="BO114" i="32"/>
  <c r="BN114" i="32"/>
  <c r="BM114" i="32"/>
  <c r="BL114" i="32"/>
  <c r="BK114" i="32"/>
  <c r="BJ114" i="32"/>
  <c r="BI114" i="32"/>
  <c r="BH114" i="32"/>
  <c r="BG114" i="32"/>
  <c r="BF114" i="32"/>
  <c r="BE114" i="32"/>
  <c r="BD114" i="32"/>
  <c r="BC114" i="32"/>
  <c r="BB114" i="32"/>
  <c r="BA114" i="32"/>
  <c r="AZ114" i="32"/>
  <c r="AY114" i="32"/>
  <c r="AX114" i="32"/>
  <c r="AW114" i="32"/>
  <c r="AV114" i="32"/>
  <c r="AU114" i="32"/>
  <c r="AT114" i="32"/>
  <c r="AS114" i="32"/>
  <c r="AR114" i="32"/>
  <c r="AQ114" i="32"/>
  <c r="AP114" i="32"/>
  <c r="AO114" i="32"/>
  <c r="AN114" i="32"/>
  <c r="AM114" i="32"/>
  <c r="AL114" i="32"/>
  <c r="AK114" i="32"/>
  <c r="AJ114" i="32"/>
  <c r="AI114" i="32"/>
  <c r="AH114" i="32"/>
  <c r="AG114" i="32"/>
  <c r="AF114" i="32"/>
  <c r="AE114" i="32"/>
  <c r="AD114" i="32"/>
  <c r="AC114" i="32"/>
  <c r="AB114" i="32"/>
  <c r="AA114" i="32"/>
  <c r="Z114" i="32"/>
  <c r="Y114" i="32"/>
  <c r="X114" i="32"/>
  <c r="W114" i="32"/>
  <c r="V114" i="32"/>
  <c r="U114" i="32"/>
  <c r="T114" i="32"/>
  <c r="S114" i="32"/>
  <c r="R114" i="32"/>
  <c r="Q114" i="32"/>
  <c r="P114" i="32"/>
  <c r="O114" i="32"/>
  <c r="N114" i="32"/>
  <c r="M114" i="32"/>
  <c r="L114" i="32"/>
  <c r="K114" i="32"/>
  <c r="J114" i="32"/>
  <c r="I114" i="32"/>
  <c r="H114" i="32"/>
  <c r="G114" i="32"/>
  <c r="CR113" i="32"/>
  <c r="CQ113" i="32"/>
  <c r="CP113" i="32"/>
  <c r="CO113" i="32"/>
  <c r="CN113" i="32"/>
  <c r="CM113" i="32"/>
  <c r="CL113" i="32"/>
  <c r="CK113" i="32"/>
  <c r="CJ113" i="32"/>
  <c r="CI113" i="32"/>
  <c r="CH113" i="32"/>
  <c r="CG113" i="32"/>
  <c r="CF113" i="32"/>
  <c r="CE113" i="32"/>
  <c r="CD113" i="32"/>
  <c r="CC113" i="32"/>
  <c r="CB113" i="32"/>
  <c r="CA113" i="32"/>
  <c r="BZ113" i="32"/>
  <c r="BY113" i="32"/>
  <c r="BX113" i="32"/>
  <c r="BW113" i="32"/>
  <c r="BV113" i="32"/>
  <c r="BU113" i="32"/>
  <c r="BT113" i="32"/>
  <c r="BS113" i="32"/>
  <c r="BR113" i="32"/>
  <c r="BQ113" i="32"/>
  <c r="BP113" i="32"/>
  <c r="BO113" i="32"/>
  <c r="BN113" i="32"/>
  <c r="BM113" i="32"/>
  <c r="BL113" i="32"/>
  <c r="BK113" i="32"/>
  <c r="BJ113" i="32"/>
  <c r="BI113" i="32"/>
  <c r="BH113" i="32"/>
  <c r="BG113" i="32"/>
  <c r="BF113" i="32"/>
  <c r="BE113" i="32"/>
  <c r="BD113" i="32"/>
  <c r="BC113" i="32"/>
  <c r="BB113" i="32"/>
  <c r="BA113" i="32"/>
  <c r="AZ113" i="32"/>
  <c r="AY113" i="32"/>
  <c r="AX113" i="32"/>
  <c r="AW113" i="32"/>
  <c r="AV113" i="32"/>
  <c r="AU113" i="32"/>
  <c r="AT113" i="32"/>
  <c r="AS113" i="32"/>
  <c r="AR113" i="32"/>
  <c r="AQ113" i="32"/>
  <c r="AP113" i="32"/>
  <c r="AO113" i="32"/>
  <c r="AN113" i="32"/>
  <c r="AM113" i="32"/>
  <c r="AL113" i="32"/>
  <c r="AK113" i="32"/>
  <c r="AJ113" i="32"/>
  <c r="AI113" i="32"/>
  <c r="AH113" i="32"/>
  <c r="AG113" i="32"/>
  <c r="AF113" i="32"/>
  <c r="AE113" i="32"/>
  <c r="AD113" i="32"/>
  <c r="AC113" i="32"/>
  <c r="AB113" i="32"/>
  <c r="AA113" i="32"/>
  <c r="Z113" i="32"/>
  <c r="Y113" i="32"/>
  <c r="X113" i="32"/>
  <c r="W113" i="32"/>
  <c r="V113" i="32"/>
  <c r="U113" i="32"/>
  <c r="T113" i="32"/>
  <c r="S113" i="32"/>
  <c r="R113" i="32"/>
  <c r="Q113" i="32"/>
  <c r="P113" i="32"/>
  <c r="O113" i="32"/>
  <c r="N113" i="32"/>
  <c r="M113" i="32"/>
  <c r="L113" i="32"/>
  <c r="K113" i="32"/>
  <c r="J113" i="32"/>
  <c r="I113" i="32"/>
  <c r="H113" i="32"/>
  <c r="G113" i="32"/>
  <c r="CR112" i="32"/>
  <c r="CQ112" i="32"/>
  <c r="CP112" i="32"/>
  <c r="CO112" i="32"/>
  <c r="CN112" i="32"/>
  <c r="CM112" i="32"/>
  <c r="CL112" i="32"/>
  <c r="CK112" i="32"/>
  <c r="CJ112" i="32"/>
  <c r="CI112" i="32"/>
  <c r="CH112" i="32"/>
  <c r="CG112" i="32"/>
  <c r="CF112" i="32"/>
  <c r="CE112" i="32"/>
  <c r="CD112" i="32"/>
  <c r="CC112" i="32"/>
  <c r="CB112" i="32"/>
  <c r="CA112" i="32"/>
  <c r="BZ112" i="32"/>
  <c r="BY112" i="32"/>
  <c r="BX112" i="32"/>
  <c r="BW112" i="32"/>
  <c r="BV112" i="32"/>
  <c r="BU112" i="32"/>
  <c r="BT112" i="32"/>
  <c r="BS112" i="32"/>
  <c r="BR112" i="32"/>
  <c r="BQ112" i="32"/>
  <c r="BP112" i="32"/>
  <c r="BO112" i="32"/>
  <c r="BN112" i="32"/>
  <c r="BM112" i="32"/>
  <c r="BL112" i="32"/>
  <c r="BK112" i="32"/>
  <c r="BJ112" i="32"/>
  <c r="BI112" i="32"/>
  <c r="BH112" i="32"/>
  <c r="BG112" i="32"/>
  <c r="BF112" i="32"/>
  <c r="BE112" i="32"/>
  <c r="BD112" i="32"/>
  <c r="BC112" i="32"/>
  <c r="BB112" i="32"/>
  <c r="BA112" i="32"/>
  <c r="AZ112" i="32"/>
  <c r="AY112" i="32"/>
  <c r="AX112" i="32"/>
  <c r="AW112" i="32"/>
  <c r="AV112" i="32"/>
  <c r="AU112" i="32"/>
  <c r="AT112" i="32"/>
  <c r="AS112" i="32"/>
  <c r="AR112" i="32"/>
  <c r="AQ112" i="32"/>
  <c r="AP112" i="32"/>
  <c r="AO112" i="32"/>
  <c r="AN112" i="32"/>
  <c r="AM112" i="32"/>
  <c r="AL112" i="32"/>
  <c r="AK112" i="32"/>
  <c r="AJ112" i="32"/>
  <c r="AI112" i="32"/>
  <c r="AH112" i="32"/>
  <c r="AG112" i="32"/>
  <c r="AF112" i="32"/>
  <c r="AE112" i="32"/>
  <c r="AD112" i="32"/>
  <c r="AC112" i="32"/>
  <c r="AB112" i="32"/>
  <c r="AA112" i="32"/>
  <c r="Z112" i="32"/>
  <c r="Y112" i="32"/>
  <c r="X112" i="32"/>
  <c r="W112" i="32"/>
  <c r="V112" i="32"/>
  <c r="U112" i="32"/>
  <c r="T112" i="32"/>
  <c r="S112" i="32"/>
  <c r="R112" i="32"/>
  <c r="Q112" i="32"/>
  <c r="P112" i="32"/>
  <c r="O112" i="32"/>
  <c r="N112" i="32"/>
  <c r="M112" i="32"/>
  <c r="L112" i="32"/>
  <c r="K112" i="32"/>
  <c r="J112" i="32"/>
  <c r="I112" i="32"/>
  <c r="H112" i="32"/>
  <c r="G112" i="32"/>
  <c r="CR111" i="32"/>
  <c r="CQ111" i="32"/>
  <c r="CP111" i="32"/>
  <c r="CO111" i="32"/>
  <c r="CN111" i="32"/>
  <c r="CM111" i="32"/>
  <c r="CL111" i="32"/>
  <c r="CK111" i="32"/>
  <c r="CJ111" i="32"/>
  <c r="CI111" i="32"/>
  <c r="CH111" i="32"/>
  <c r="CG111" i="32"/>
  <c r="CF111" i="32"/>
  <c r="CE111" i="32"/>
  <c r="CD111" i="32"/>
  <c r="CC111" i="32"/>
  <c r="CB111" i="32"/>
  <c r="CA111" i="32"/>
  <c r="BZ111" i="32"/>
  <c r="BY111" i="32"/>
  <c r="BX111" i="32"/>
  <c r="BW111" i="32"/>
  <c r="BV111" i="32"/>
  <c r="BU111" i="32"/>
  <c r="BT111" i="32"/>
  <c r="BS111" i="32"/>
  <c r="BR111" i="32"/>
  <c r="BQ111" i="32"/>
  <c r="BP111" i="32"/>
  <c r="BO111" i="32"/>
  <c r="BN111" i="32"/>
  <c r="BM111" i="32"/>
  <c r="BL111" i="32"/>
  <c r="BK111" i="32"/>
  <c r="BJ111" i="32"/>
  <c r="BI111" i="32"/>
  <c r="BH111" i="32"/>
  <c r="BG111" i="32"/>
  <c r="BF111" i="32"/>
  <c r="BE111" i="32"/>
  <c r="BD111" i="32"/>
  <c r="BC111" i="32"/>
  <c r="BB111" i="32"/>
  <c r="BA111" i="32"/>
  <c r="AZ111" i="32"/>
  <c r="AY111" i="32"/>
  <c r="AX111" i="32"/>
  <c r="AW111" i="32"/>
  <c r="AV111" i="32"/>
  <c r="AU111" i="32"/>
  <c r="AT111" i="32"/>
  <c r="AS111" i="32"/>
  <c r="AR111" i="32"/>
  <c r="AQ111" i="32"/>
  <c r="AP111" i="32"/>
  <c r="AO111" i="32"/>
  <c r="AN111" i="32"/>
  <c r="AM111" i="32"/>
  <c r="AL111" i="32"/>
  <c r="AK111" i="32"/>
  <c r="AJ111" i="32"/>
  <c r="AI111" i="32"/>
  <c r="AH111" i="32"/>
  <c r="AG111" i="32"/>
  <c r="AF111" i="32"/>
  <c r="AE111" i="32"/>
  <c r="AD111" i="32"/>
  <c r="AC111" i="32"/>
  <c r="AB111" i="32"/>
  <c r="AA111" i="32"/>
  <c r="Z111" i="32"/>
  <c r="Y111" i="32"/>
  <c r="X111" i="32"/>
  <c r="W111" i="32"/>
  <c r="V111" i="32"/>
  <c r="U111" i="32"/>
  <c r="T111" i="32"/>
  <c r="S111" i="32"/>
  <c r="R111" i="32"/>
  <c r="Q111" i="32"/>
  <c r="P111" i="32"/>
  <c r="O111" i="32"/>
  <c r="N111" i="32"/>
  <c r="M111" i="32"/>
  <c r="L111" i="32"/>
  <c r="K111" i="32"/>
  <c r="J111" i="32"/>
  <c r="I111" i="32"/>
  <c r="H111" i="32"/>
  <c r="G111" i="32"/>
  <c r="CR110" i="32"/>
  <c r="CQ110" i="32"/>
  <c r="CP110" i="32"/>
  <c r="CO110" i="32"/>
  <c r="CN110" i="32"/>
  <c r="CM110" i="32"/>
  <c r="CL110" i="32"/>
  <c r="CK110" i="32"/>
  <c r="CJ110" i="32"/>
  <c r="CI110" i="32"/>
  <c r="CH110" i="32"/>
  <c r="CG110" i="32"/>
  <c r="CF110" i="32"/>
  <c r="CE110" i="32"/>
  <c r="CD110" i="32"/>
  <c r="CC110" i="32"/>
  <c r="CB110" i="32"/>
  <c r="CA110" i="32"/>
  <c r="BZ110" i="32"/>
  <c r="BY110" i="32"/>
  <c r="BX110" i="32"/>
  <c r="BW110" i="32"/>
  <c r="BV110" i="32"/>
  <c r="BU110" i="32"/>
  <c r="BT110" i="32"/>
  <c r="BS110" i="32"/>
  <c r="BR110" i="32"/>
  <c r="BQ110" i="32"/>
  <c r="BP110" i="32"/>
  <c r="BO110" i="32"/>
  <c r="BN110" i="32"/>
  <c r="BM110" i="32"/>
  <c r="BL110" i="32"/>
  <c r="BK110" i="32"/>
  <c r="BJ110" i="32"/>
  <c r="BI110" i="32"/>
  <c r="BH110" i="32"/>
  <c r="BG110" i="32"/>
  <c r="BF110" i="32"/>
  <c r="BE110" i="32"/>
  <c r="BD110" i="32"/>
  <c r="BC110" i="32"/>
  <c r="BB110" i="32"/>
  <c r="BA110" i="32"/>
  <c r="AZ110" i="32"/>
  <c r="AY110" i="32"/>
  <c r="AX110" i="32"/>
  <c r="AW110" i="32"/>
  <c r="AV110" i="32"/>
  <c r="AU110" i="32"/>
  <c r="AT110" i="32"/>
  <c r="AS110" i="32"/>
  <c r="AR110" i="32"/>
  <c r="AQ110" i="32"/>
  <c r="AP110" i="32"/>
  <c r="AO110" i="32"/>
  <c r="AN110" i="32"/>
  <c r="AM110" i="32"/>
  <c r="AL110" i="32"/>
  <c r="AK110" i="32"/>
  <c r="AJ110" i="32"/>
  <c r="AI110" i="32"/>
  <c r="AH110" i="32"/>
  <c r="AG110" i="32"/>
  <c r="AF110" i="32"/>
  <c r="AE110" i="32"/>
  <c r="AD110" i="32"/>
  <c r="AC110" i="32"/>
  <c r="AB110" i="32"/>
  <c r="AA110" i="32"/>
  <c r="Z110" i="32"/>
  <c r="Y110" i="32"/>
  <c r="X110" i="32"/>
  <c r="W110" i="32"/>
  <c r="V110" i="32"/>
  <c r="U110" i="32"/>
  <c r="T110" i="32"/>
  <c r="S110" i="32"/>
  <c r="R110" i="32"/>
  <c r="Q110" i="32"/>
  <c r="P110" i="32"/>
  <c r="O110" i="32"/>
  <c r="N110" i="32"/>
  <c r="M110" i="32"/>
  <c r="L110" i="32"/>
  <c r="K110" i="32"/>
  <c r="J110" i="32"/>
  <c r="I110" i="32"/>
  <c r="H110" i="32"/>
  <c r="G110" i="32"/>
  <c r="CR109" i="32"/>
  <c r="CQ109" i="32"/>
  <c r="CP109" i="32"/>
  <c r="CO109" i="32"/>
  <c r="CN109" i="32"/>
  <c r="CM109" i="32"/>
  <c r="CL109" i="32"/>
  <c r="CK109" i="32"/>
  <c r="CJ109" i="32"/>
  <c r="CI109" i="32"/>
  <c r="CH109" i="32"/>
  <c r="CG109" i="32"/>
  <c r="CF109" i="32"/>
  <c r="CE109" i="32"/>
  <c r="CD109" i="32"/>
  <c r="CC109" i="32"/>
  <c r="CB109" i="32"/>
  <c r="CA109" i="32"/>
  <c r="BZ109" i="32"/>
  <c r="BY109" i="32"/>
  <c r="BX109" i="32"/>
  <c r="BW109" i="32"/>
  <c r="BV109" i="32"/>
  <c r="BU109" i="32"/>
  <c r="BT109" i="32"/>
  <c r="BS109" i="32"/>
  <c r="BR109" i="32"/>
  <c r="BQ109" i="32"/>
  <c r="BP109" i="32"/>
  <c r="BO109" i="32"/>
  <c r="BN109" i="32"/>
  <c r="BM109" i="32"/>
  <c r="BL109" i="32"/>
  <c r="BK109" i="32"/>
  <c r="BJ109" i="32"/>
  <c r="BI109" i="32"/>
  <c r="BH109" i="32"/>
  <c r="BG109" i="32"/>
  <c r="BF109" i="32"/>
  <c r="BE109" i="32"/>
  <c r="BD109" i="32"/>
  <c r="BC109" i="32"/>
  <c r="BB109" i="32"/>
  <c r="BA109" i="32"/>
  <c r="AZ109" i="32"/>
  <c r="AY109" i="32"/>
  <c r="AX109" i="32"/>
  <c r="AW109" i="32"/>
  <c r="AV109" i="32"/>
  <c r="AU109" i="32"/>
  <c r="AT109" i="32"/>
  <c r="AS109" i="32"/>
  <c r="AR109" i="32"/>
  <c r="AQ109" i="32"/>
  <c r="AP109" i="32"/>
  <c r="AO109" i="32"/>
  <c r="AN109" i="32"/>
  <c r="AM109" i="32"/>
  <c r="AL109" i="32"/>
  <c r="AK109" i="32"/>
  <c r="AJ109" i="32"/>
  <c r="AI109" i="32"/>
  <c r="AH109" i="32"/>
  <c r="AG109" i="32"/>
  <c r="AF109" i="32"/>
  <c r="AE109" i="32"/>
  <c r="AD109" i="32"/>
  <c r="AC109" i="32"/>
  <c r="AB109" i="32"/>
  <c r="AA109" i="32"/>
  <c r="Z109" i="32"/>
  <c r="Y109" i="32"/>
  <c r="X109" i="32"/>
  <c r="W109" i="32"/>
  <c r="V109" i="32"/>
  <c r="U109" i="32"/>
  <c r="T109" i="32"/>
  <c r="S109" i="32"/>
  <c r="R109" i="32"/>
  <c r="Q109" i="32"/>
  <c r="P109" i="32"/>
  <c r="O109" i="32"/>
  <c r="N109" i="32"/>
  <c r="M109" i="32"/>
  <c r="L109" i="32"/>
  <c r="K109" i="32"/>
  <c r="J109" i="32"/>
  <c r="I109" i="32"/>
  <c r="H109" i="32"/>
  <c r="G109" i="32"/>
  <c r="CR108" i="32"/>
  <c r="CQ108" i="32"/>
  <c r="CP108" i="32"/>
  <c r="CO108" i="32"/>
  <c r="CN108" i="32"/>
  <c r="CM108" i="32"/>
  <c r="CL108" i="32"/>
  <c r="CK108" i="32"/>
  <c r="CJ108" i="32"/>
  <c r="CI108" i="32"/>
  <c r="CH108" i="32"/>
  <c r="CG108" i="32"/>
  <c r="CF108" i="32"/>
  <c r="CE108" i="32"/>
  <c r="CD108" i="32"/>
  <c r="CC108" i="32"/>
  <c r="CB108" i="32"/>
  <c r="CA108" i="32"/>
  <c r="BZ108" i="32"/>
  <c r="BY108" i="32"/>
  <c r="BX108" i="32"/>
  <c r="BW108" i="32"/>
  <c r="BV108" i="32"/>
  <c r="BU108" i="32"/>
  <c r="BT108" i="32"/>
  <c r="BS108" i="32"/>
  <c r="BR108" i="32"/>
  <c r="BQ108" i="32"/>
  <c r="BP108" i="32"/>
  <c r="BO108" i="32"/>
  <c r="BN108" i="32"/>
  <c r="BM108" i="32"/>
  <c r="BL108" i="32"/>
  <c r="BK108" i="32"/>
  <c r="BJ108" i="32"/>
  <c r="BI108" i="32"/>
  <c r="BH108" i="32"/>
  <c r="BG108" i="32"/>
  <c r="BF108" i="32"/>
  <c r="BE108" i="32"/>
  <c r="BD108" i="32"/>
  <c r="BC108" i="32"/>
  <c r="BB108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V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CR107" i="32"/>
  <c r="CQ107" i="32"/>
  <c r="CP107" i="32"/>
  <c r="CO107" i="32"/>
  <c r="CN107" i="32"/>
  <c r="CM107" i="32"/>
  <c r="CL107" i="32"/>
  <c r="CK107" i="32"/>
  <c r="CJ107" i="32"/>
  <c r="CI107" i="32"/>
  <c r="CH107" i="32"/>
  <c r="CG107" i="32"/>
  <c r="CF107" i="32"/>
  <c r="CE107" i="32"/>
  <c r="CD107" i="32"/>
  <c r="CC107" i="32"/>
  <c r="CB107" i="32"/>
  <c r="CA107" i="32"/>
  <c r="BZ107" i="32"/>
  <c r="BY107" i="32"/>
  <c r="BX107" i="32"/>
  <c r="BW107" i="32"/>
  <c r="BV107" i="32"/>
  <c r="BU107" i="32"/>
  <c r="BT107" i="32"/>
  <c r="BS107" i="32"/>
  <c r="BR107" i="32"/>
  <c r="BQ107" i="32"/>
  <c r="BP107" i="32"/>
  <c r="BO107" i="32"/>
  <c r="BN107" i="32"/>
  <c r="BM107" i="32"/>
  <c r="BL107" i="32"/>
  <c r="BK107" i="32"/>
  <c r="BJ107" i="32"/>
  <c r="BI107" i="32"/>
  <c r="BH107" i="32"/>
  <c r="BG107" i="32"/>
  <c r="BF107" i="32"/>
  <c r="BE107" i="32"/>
  <c r="BD107" i="32"/>
  <c r="BC107" i="32"/>
  <c r="BB107" i="32"/>
  <c r="BA107" i="32"/>
  <c r="AZ107" i="32"/>
  <c r="AY107" i="32"/>
  <c r="AX107" i="32"/>
  <c r="AW107" i="32"/>
  <c r="AV107" i="32"/>
  <c r="AU107" i="32"/>
  <c r="AT107" i="32"/>
  <c r="AS107" i="32"/>
  <c r="AR107" i="32"/>
  <c r="AQ107" i="32"/>
  <c r="AP107" i="32"/>
  <c r="AO107" i="32"/>
  <c r="AN107" i="32"/>
  <c r="AM107" i="32"/>
  <c r="AL107" i="32"/>
  <c r="AK107" i="32"/>
  <c r="AJ107" i="32"/>
  <c r="AI107" i="32"/>
  <c r="AH107" i="32"/>
  <c r="AG107" i="32"/>
  <c r="AF107" i="32"/>
  <c r="AE107" i="32"/>
  <c r="AD107" i="32"/>
  <c r="AC107" i="32"/>
  <c r="AB107" i="32"/>
  <c r="AA107" i="32"/>
  <c r="Z107" i="32"/>
  <c r="Y107" i="32"/>
  <c r="X107" i="32"/>
  <c r="W107" i="32"/>
  <c r="V107" i="32"/>
  <c r="U107" i="32"/>
  <c r="T107" i="32"/>
  <c r="S107" i="32"/>
  <c r="R107" i="32"/>
  <c r="Q107" i="32"/>
  <c r="P107" i="32"/>
  <c r="O107" i="32"/>
  <c r="N107" i="32"/>
  <c r="M107" i="32"/>
  <c r="L107" i="32"/>
  <c r="K107" i="32"/>
  <c r="J107" i="32"/>
  <c r="I107" i="32"/>
  <c r="H107" i="32"/>
  <c r="G107" i="32"/>
  <c r="CR106" i="32"/>
  <c r="CQ106" i="32"/>
  <c r="CP106" i="32"/>
  <c r="CO106" i="32"/>
  <c r="CN106" i="32"/>
  <c r="CM106" i="32"/>
  <c r="CL106" i="32"/>
  <c r="CK106" i="32"/>
  <c r="CJ106" i="32"/>
  <c r="CI106" i="32"/>
  <c r="CH106" i="32"/>
  <c r="CG106" i="32"/>
  <c r="CF106" i="32"/>
  <c r="CE106" i="32"/>
  <c r="CD106" i="32"/>
  <c r="CC106" i="32"/>
  <c r="CB106" i="32"/>
  <c r="CA106" i="32"/>
  <c r="BZ106" i="32"/>
  <c r="BY106" i="32"/>
  <c r="BX106" i="32"/>
  <c r="BW106" i="32"/>
  <c r="BV106" i="32"/>
  <c r="BU106" i="32"/>
  <c r="BT106" i="32"/>
  <c r="BS106" i="32"/>
  <c r="BR106" i="32"/>
  <c r="BQ106" i="32"/>
  <c r="BP106" i="32"/>
  <c r="BO106" i="32"/>
  <c r="BN106" i="32"/>
  <c r="BM106" i="32"/>
  <c r="BL106" i="32"/>
  <c r="BK106" i="32"/>
  <c r="BJ106" i="32"/>
  <c r="BI106" i="32"/>
  <c r="BH106" i="32"/>
  <c r="BG106" i="32"/>
  <c r="BF106" i="32"/>
  <c r="BE106" i="32"/>
  <c r="BD106" i="32"/>
  <c r="BC106" i="32"/>
  <c r="BB106" i="32"/>
  <c r="BA106" i="32"/>
  <c r="AZ106" i="32"/>
  <c r="AY106" i="32"/>
  <c r="AX106" i="32"/>
  <c r="AW106" i="32"/>
  <c r="AV106" i="32"/>
  <c r="AU106" i="32"/>
  <c r="AT106" i="32"/>
  <c r="AS106" i="32"/>
  <c r="AR106" i="32"/>
  <c r="AQ106" i="32"/>
  <c r="AP106" i="32"/>
  <c r="AO106" i="32"/>
  <c r="AN106" i="32"/>
  <c r="AM106" i="32"/>
  <c r="AL106" i="32"/>
  <c r="AK106" i="32"/>
  <c r="AJ106" i="32"/>
  <c r="AI106" i="32"/>
  <c r="AH106" i="32"/>
  <c r="AG106" i="32"/>
  <c r="AF106" i="32"/>
  <c r="AE106" i="32"/>
  <c r="AD106" i="32"/>
  <c r="AC106" i="32"/>
  <c r="AB106" i="32"/>
  <c r="AA106" i="32"/>
  <c r="Z106" i="32"/>
  <c r="Y106" i="32"/>
  <c r="X106" i="32"/>
  <c r="W106" i="32"/>
  <c r="V106" i="32"/>
  <c r="U106" i="32"/>
  <c r="T106" i="32"/>
  <c r="S106" i="32"/>
  <c r="R106" i="32"/>
  <c r="Q106" i="32"/>
  <c r="P106" i="32"/>
  <c r="O106" i="32"/>
  <c r="N106" i="32"/>
  <c r="M106" i="32"/>
  <c r="L106" i="32"/>
  <c r="K106" i="32"/>
  <c r="J106" i="32"/>
  <c r="I106" i="32"/>
  <c r="H106" i="32"/>
  <c r="G106" i="32"/>
  <c r="CR105" i="32"/>
  <c r="CQ105" i="32"/>
  <c r="CP105" i="32"/>
  <c r="CO105" i="32"/>
  <c r="CN105" i="32"/>
  <c r="CM105" i="32"/>
  <c r="CL105" i="32"/>
  <c r="CK105" i="32"/>
  <c r="CJ105" i="32"/>
  <c r="CI105" i="32"/>
  <c r="CH105" i="32"/>
  <c r="CG105" i="32"/>
  <c r="CF105" i="32"/>
  <c r="CE105" i="32"/>
  <c r="CD105" i="32"/>
  <c r="CC105" i="32"/>
  <c r="CB105" i="32"/>
  <c r="CA105" i="32"/>
  <c r="BZ105" i="32"/>
  <c r="BY105" i="32"/>
  <c r="BX105" i="32"/>
  <c r="BW105" i="32"/>
  <c r="BV105" i="32"/>
  <c r="BU105" i="32"/>
  <c r="BT105" i="32"/>
  <c r="BS105" i="32"/>
  <c r="BR105" i="32"/>
  <c r="BQ105" i="32"/>
  <c r="BP105" i="32"/>
  <c r="BO105" i="32"/>
  <c r="BN105" i="32"/>
  <c r="BM105" i="32"/>
  <c r="BL105" i="32"/>
  <c r="BK105" i="32"/>
  <c r="BJ105" i="32"/>
  <c r="BI105" i="32"/>
  <c r="BH105" i="32"/>
  <c r="BG105" i="32"/>
  <c r="BF105" i="32"/>
  <c r="BE105" i="32"/>
  <c r="BD105" i="32"/>
  <c r="BC105" i="32"/>
  <c r="BB105" i="32"/>
  <c r="BA105" i="32"/>
  <c r="AZ105" i="32"/>
  <c r="AY105" i="32"/>
  <c r="AX105" i="32"/>
  <c r="AW105" i="32"/>
  <c r="AV105" i="32"/>
  <c r="AU105" i="32"/>
  <c r="AT105" i="32"/>
  <c r="AS105" i="32"/>
  <c r="AR105" i="32"/>
  <c r="AQ105" i="32"/>
  <c r="AP105" i="32"/>
  <c r="AO105" i="32"/>
  <c r="AN105" i="32"/>
  <c r="AM105" i="32"/>
  <c r="AL105" i="32"/>
  <c r="AK105" i="32"/>
  <c r="AJ105" i="32"/>
  <c r="AI105" i="32"/>
  <c r="AH105" i="32"/>
  <c r="AG105" i="32"/>
  <c r="AF105" i="32"/>
  <c r="AE105" i="32"/>
  <c r="AD105" i="32"/>
  <c r="AC105" i="32"/>
  <c r="AB105" i="32"/>
  <c r="AA105" i="32"/>
  <c r="Z105" i="32"/>
  <c r="Y105" i="32"/>
  <c r="X105" i="32"/>
  <c r="W105" i="32"/>
  <c r="V105" i="32"/>
  <c r="U105" i="32"/>
  <c r="T105" i="32"/>
  <c r="S105" i="32"/>
  <c r="R105" i="32"/>
  <c r="Q105" i="32"/>
  <c r="P105" i="32"/>
  <c r="O105" i="32"/>
  <c r="N105" i="32"/>
  <c r="M105" i="32"/>
  <c r="L105" i="32"/>
  <c r="K105" i="32"/>
  <c r="J105" i="32"/>
  <c r="I105" i="32"/>
  <c r="H105" i="32"/>
  <c r="G105" i="32"/>
  <c r="CR104" i="32"/>
  <c r="CQ104" i="32"/>
  <c r="CP104" i="32"/>
  <c r="CO104" i="32"/>
  <c r="CN104" i="32"/>
  <c r="CM104" i="32"/>
  <c r="CL104" i="32"/>
  <c r="CK104" i="32"/>
  <c r="CJ104" i="32"/>
  <c r="CI104" i="32"/>
  <c r="CH104" i="32"/>
  <c r="CG104" i="32"/>
  <c r="CF104" i="32"/>
  <c r="CE104" i="32"/>
  <c r="CD104" i="32"/>
  <c r="CC104" i="32"/>
  <c r="CB104" i="32"/>
  <c r="CA104" i="32"/>
  <c r="BZ104" i="32"/>
  <c r="BY104" i="32"/>
  <c r="BX104" i="32"/>
  <c r="BW104" i="32"/>
  <c r="BV104" i="32"/>
  <c r="BU104" i="32"/>
  <c r="BT104" i="32"/>
  <c r="BS104" i="32"/>
  <c r="BR104" i="32"/>
  <c r="BQ104" i="32"/>
  <c r="BP104" i="32"/>
  <c r="BO104" i="32"/>
  <c r="BN104" i="32"/>
  <c r="BM104" i="32"/>
  <c r="BL104" i="32"/>
  <c r="BK104" i="32"/>
  <c r="BJ104" i="32"/>
  <c r="BI104" i="32"/>
  <c r="BH104" i="32"/>
  <c r="BG104" i="32"/>
  <c r="BF104" i="32"/>
  <c r="BE104" i="32"/>
  <c r="BD104" i="32"/>
  <c r="BC104" i="32"/>
  <c r="BB104" i="32"/>
  <c r="BA104" i="32"/>
  <c r="AZ104" i="32"/>
  <c r="AY104" i="32"/>
  <c r="AX104" i="32"/>
  <c r="AW104" i="32"/>
  <c r="AV104" i="32"/>
  <c r="AU104" i="32"/>
  <c r="AT104" i="32"/>
  <c r="AS104" i="32"/>
  <c r="AR104" i="32"/>
  <c r="AQ104" i="32"/>
  <c r="AP104" i="32"/>
  <c r="AO104" i="32"/>
  <c r="AN104" i="32"/>
  <c r="AM104" i="32"/>
  <c r="AL104" i="32"/>
  <c r="AK104" i="32"/>
  <c r="AJ104" i="32"/>
  <c r="AI104" i="32"/>
  <c r="AH104" i="32"/>
  <c r="AG104" i="32"/>
  <c r="AF104" i="32"/>
  <c r="AE104" i="32"/>
  <c r="AD104" i="32"/>
  <c r="AC104" i="32"/>
  <c r="AB104" i="32"/>
  <c r="AA104" i="32"/>
  <c r="Z104" i="32"/>
  <c r="Y104" i="32"/>
  <c r="X104" i="32"/>
  <c r="W104" i="32"/>
  <c r="V104" i="32"/>
  <c r="U104" i="32"/>
  <c r="T104" i="32"/>
  <c r="S104" i="32"/>
  <c r="R104" i="32"/>
  <c r="Q104" i="32"/>
  <c r="P104" i="32"/>
  <c r="O104" i="32"/>
  <c r="N104" i="32"/>
  <c r="M104" i="32"/>
  <c r="L104" i="32"/>
  <c r="K104" i="32"/>
  <c r="J104" i="32"/>
  <c r="I104" i="32"/>
  <c r="H104" i="32"/>
  <c r="G104" i="32"/>
  <c r="CR103" i="32"/>
  <c r="CQ103" i="32"/>
  <c r="CP103" i="32"/>
  <c r="CO103" i="32"/>
  <c r="CN103" i="32"/>
  <c r="CM103" i="32"/>
  <c r="CL103" i="32"/>
  <c r="CK103" i="32"/>
  <c r="CJ103" i="32"/>
  <c r="CI103" i="32"/>
  <c r="CH103" i="32"/>
  <c r="CG103" i="32"/>
  <c r="CF103" i="32"/>
  <c r="CE103" i="32"/>
  <c r="CD103" i="32"/>
  <c r="CC103" i="32"/>
  <c r="CB103" i="32"/>
  <c r="CA103" i="32"/>
  <c r="BZ103" i="32"/>
  <c r="BY103" i="32"/>
  <c r="BX103" i="32"/>
  <c r="BW103" i="32"/>
  <c r="BV103" i="32"/>
  <c r="BU103" i="32"/>
  <c r="BT103" i="32"/>
  <c r="BS103" i="32"/>
  <c r="BR103" i="32"/>
  <c r="BQ103" i="32"/>
  <c r="BP103" i="32"/>
  <c r="BO103" i="32"/>
  <c r="BN103" i="32"/>
  <c r="BM103" i="32"/>
  <c r="BL103" i="32"/>
  <c r="BK103" i="32"/>
  <c r="BJ103" i="32"/>
  <c r="BI103" i="32"/>
  <c r="BH103" i="32"/>
  <c r="BG103" i="32"/>
  <c r="BF103" i="32"/>
  <c r="BE103" i="32"/>
  <c r="BD103" i="32"/>
  <c r="BC103" i="32"/>
  <c r="BB103" i="32"/>
  <c r="BA103" i="32"/>
  <c r="AZ103" i="32"/>
  <c r="AY103" i="32"/>
  <c r="AX103" i="32"/>
  <c r="AW103" i="32"/>
  <c r="AV103" i="32"/>
  <c r="AU103" i="32"/>
  <c r="AT103" i="32"/>
  <c r="AS103" i="32"/>
  <c r="AR103" i="32"/>
  <c r="AQ103" i="32"/>
  <c r="AP103" i="32"/>
  <c r="AO103" i="32"/>
  <c r="AN103" i="32"/>
  <c r="AM103" i="32"/>
  <c r="AL103" i="32"/>
  <c r="AK103" i="32"/>
  <c r="AJ103" i="32"/>
  <c r="AI103" i="32"/>
  <c r="AH103" i="32"/>
  <c r="AG103" i="32"/>
  <c r="AF103" i="32"/>
  <c r="AE103" i="32"/>
  <c r="AD103" i="32"/>
  <c r="AC103" i="32"/>
  <c r="AB103" i="32"/>
  <c r="AA103" i="32"/>
  <c r="Z103" i="32"/>
  <c r="Y103" i="32"/>
  <c r="X103" i="32"/>
  <c r="W103" i="32"/>
  <c r="V103" i="32"/>
  <c r="U103" i="32"/>
  <c r="T103" i="32"/>
  <c r="S103" i="32"/>
  <c r="R103" i="32"/>
  <c r="Q103" i="32"/>
  <c r="P103" i="32"/>
  <c r="O103" i="32"/>
  <c r="N103" i="32"/>
  <c r="M103" i="32"/>
  <c r="L103" i="32"/>
  <c r="K103" i="32"/>
  <c r="J103" i="32"/>
  <c r="I103" i="32"/>
  <c r="H103" i="32"/>
  <c r="G103" i="32"/>
  <c r="CR102" i="32"/>
  <c r="CQ102" i="32"/>
  <c r="CP102" i="32"/>
  <c r="CO102" i="32"/>
  <c r="CN102" i="32"/>
  <c r="CM102" i="32"/>
  <c r="CL102" i="32"/>
  <c r="CK102" i="32"/>
  <c r="CJ102" i="32"/>
  <c r="CI102" i="32"/>
  <c r="CH102" i="32"/>
  <c r="CG102" i="32"/>
  <c r="CF102" i="32"/>
  <c r="CE102" i="32"/>
  <c r="CD102" i="32"/>
  <c r="CC102" i="32"/>
  <c r="CB102" i="32"/>
  <c r="CA102" i="32"/>
  <c r="BZ102" i="32"/>
  <c r="BY102" i="32"/>
  <c r="BX102" i="32"/>
  <c r="BW102" i="32"/>
  <c r="BV102" i="32"/>
  <c r="BU102" i="32"/>
  <c r="BT102" i="32"/>
  <c r="BS102" i="32"/>
  <c r="BR102" i="32"/>
  <c r="BQ102" i="32"/>
  <c r="BP102" i="32"/>
  <c r="BO102" i="32"/>
  <c r="BN102" i="32"/>
  <c r="BM102" i="32"/>
  <c r="BL102" i="32"/>
  <c r="BK102" i="32"/>
  <c r="BJ102" i="32"/>
  <c r="BI102" i="32"/>
  <c r="BH102" i="32"/>
  <c r="BG102" i="32"/>
  <c r="BF102" i="32"/>
  <c r="BE102" i="32"/>
  <c r="BD102" i="32"/>
  <c r="BC102" i="32"/>
  <c r="BB102" i="32"/>
  <c r="BA102" i="32"/>
  <c r="AZ102" i="32"/>
  <c r="AY102" i="32"/>
  <c r="AX102" i="32"/>
  <c r="AW102" i="32"/>
  <c r="AV102" i="32"/>
  <c r="AU102" i="32"/>
  <c r="AT102" i="32"/>
  <c r="AS102" i="32"/>
  <c r="AR102" i="32"/>
  <c r="AQ102" i="32"/>
  <c r="AP102" i="32"/>
  <c r="AO102" i="32"/>
  <c r="AN102" i="32"/>
  <c r="AM102" i="32"/>
  <c r="AL102" i="32"/>
  <c r="AK102" i="32"/>
  <c r="AJ102" i="32"/>
  <c r="AI102" i="32"/>
  <c r="AH102" i="32"/>
  <c r="AG102" i="32"/>
  <c r="AF102" i="32"/>
  <c r="AE102" i="32"/>
  <c r="AD102" i="32"/>
  <c r="AC102" i="32"/>
  <c r="AB102" i="32"/>
  <c r="AA102" i="32"/>
  <c r="Z102" i="32"/>
  <c r="Y102" i="32"/>
  <c r="X102" i="32"/>
  <c r="W102" i="32"/>
  <c r="V102" i="32"/>
  <c r="U102" i="32"/>
  <c r="T102" i="32"/>
  <c r="S102" i="32"/>
  <c r="R102" i="32"/>
  <c r="Q102" i="32"/>
  <c r="P102" i="32"/>
  <c r="O102" i="32"/>
  <c r="N102" i="32"/>
  <c r="M102" i="32"/>
  <c r="L102" i="32"/>
  <c r="K102" i="32"/>
  <c r="J102" i="32"/>
  <c r="I102" i="32"/>
  <c r="H102" i="32"/>
  <c r="G102" i="32"/>
  <c r="CR101" i="32"/>
  <c r="CQ101" i="32"/>
  <c r="CP101" i="32"/>
  <c r="CO101" i="32"/>
  <c r="CN101" i="32"/>
  <c r="CM101" i="32"/>
  <c r="CL101" i="32"/>
  <c r="CK101" i="32"/>
  <c r="CJ101" i="32"/>
  <c r="CI101" i="32"/>
  <c r="CH101" i="32"/>
  <c r="CG101" i="32"/>
  <c r="CF101" i="32"/>
  <c r="CE101" i="32"/>
  <c r="CD101" i="32"/>
  <c r="CC101" i="32"/>
  <c r="CB101" i="32"/>
  <c r="CA101" i="32"/>
  <c r="BZ101" i="32"/>
  <c r="BY101" i="32"/>
  <c r="BX101" i="32"/>
  <c r="BW101" i="32"/>
  <c r="BV101" i="32"/>
  <c r="BU101" i="32"/>
  <c r="BT101" i="32"/>
  <c r="BS101" i="32"/>
  <c r="BR101" i="32"/>
  <c r="BQ101" i="32"/>
  <c r="BP101" i="32"/>
  <c r="BO101" i="32"/>
  <c r="BN101" i="32"/>
  <c r="BM101" i="32"/>
  <c r="BL101" i="32"/>
  <c r="BK101" i="32"/>
  <c r="BJ101" i="32"/>
  <c r="BI101" i="32"/>
  <c r="BH101" i="32"/>
  <c r="BG101" i="32"/>
  <c r="BF101" i="32"/>
  <c r="BE101" i="32"/>
  <c r="BD101" i="32"/>
  <c r="BC101" i="32"/>
  <c r="BB101" i="32"/>
  <c r="BA101" i="32"/>
  <c r="AZ101" i="32"/>
  <c r="AY101" i="32"/>
  <c r="AX101" i="32"/>
  <c r="AW101" i="32"/>
  <c r="AV101" i="32"/>
  <c r="AU101" i="32"/>
  <c r="AT101" i="32"/>
  <c r="AS101" i="32"/>
  <c r="AR101" i="32"/>
  <c r="AQ101" i="32"/>
  <c r="AP101" i="32"/>
  <c r="AO101" i="32"/>
  <c r="AN101" i="32"/>
  <c r="AM101" i="32"/>
  <c r="AL101" i="32"/>
  <c r="AK101" i="32"/>
  <c r="AJ101" i="32"/>
  <c r="AI101" i="32"/>
  <c r="AH101" i="32"/>
  <c r="AG101" i="32"/>
  <c r="AF101" i="32"/>
  <c r="AE101" i="32"/>
  <c r="AD101" i="32"/>
  <c r="AC101" i="32"/>
  <c r="AB101" i="32"/>
  <c r="AA101" i="32"/>
  <c r="Z101" i="32"/>
  <c r="Y101" i="32"/>
  <c r="X101" i="32"/>
  <c r="W101" i="32"/>
  <c r="V101" i="32"/>
  <c r="U101" i="32"/>
  <c r="T101" i="32"/>
  <c r="S101" i="32"/>
  <c r="R101" i="32"/>
  <c r="Q101" i="32"/>
  <c r="P101" i="32"/>
  <c r="O101" i="32"/>
  <c r="N101" i="32"/>
  <c r="M101" i="32"/>
  <c r="L101" i="32"/>
  <c r="K101" i="32"/>
  <c r="J101" i="32"/>
  <c r="I101" i="32"/>
  <c r="H101" i="32"/>
  <c r="G101" i="32"/>
  <c r="CR100" i="32"/>
  <c r="CQ100" i="32"/>
  <c r="CP100" i="32"/>
  <c r="CO100" i="32"/>
  <c r="CN100" i="32"/>
  <c r="CM100" i="32"/>
  <c r="CL100" i="32"/>
  <c r="CK100" i="32"/>
  <c r="CJ100" i="32"/>
  <c r="CI100" i="32"/>
  <c r="CH100" i="32"/>
  <c r="CG100" i="32"/>
  <c r="CF100" i="32"/>
  <c r="CE100" i="32"/>
  <c r="CD100" i="32"/>
  <c r="CC100" i="32"/>
  <c r="CB100" i="32"/>
  <c r="CA100" i="32"/>
  <c r="BZ100" i="32"/>
  <c r="BY100" i="32"/>
  <c r="BX100" i="32"/>
  <c r="BW100" i="32"/>
  <c r="BV100" i="32"/>
  <c r="BU100" i="32"/>
  <c r="BT100" i="32"/>
  <c r="BS100" i="32"/>
  <c r="BR100" i="32"/>
  <c r="BQ100" i="32"/>
  <c r="BP100" i="32"/>
  <c r="BO100" i="32"/>
  <c r="BN100" i="32"/>
  <c r="BM100" i="32"/>
  <c r="BL100" i="32"/>
  <c r="BK100" i="32"/>
  <c r="BJ100" i="32"/>
  <c r="BI100" i="32"/>
  <c r="BH100" i="32"/>
  <c r="BG100" i="32"/>
  <c r="BF100" i="32"/>
  <c r="BE100" i="32"/>
  <c r="BD100" i="32"/>
  <c r="BC100" i="32"/>
  <c r="BB100" i="32"/>
  <c r="BA100" i="32"/>
  <c r="AZ100" i="32"/>
  <c r="AY100" i="32"/>
  <c r="AX100" i="32"/>
  <c r="AW100" i="32"/>
  <c r="AV100" i="32"/>
  <c r="AU100" i="32"/>
  <c r="AT100" i="32"/>
  <c r="AS100" i="32"/>
  <c r="AR100" i="32"/>
  <c r="AQ100" i="32"/>
  <c r="AP100" i="32"/>
  <c r="AO100" i="32"/>
  <c r="AN100" i="32"/>
  <c r="AM100" i="32"/>
  <c r="AL100" i="32"/>
  <c r="AK100" i="32"/>
  <c r="AJ100" i="32"/>
  <c r="AI100" i="32"/>
  <c r="AH100" i="32"/>
  <c r="AG100" i="32"/>
  <c r="AF100" i="32"/>
  <c r="AE100" i="32"/>
  <c r="AD100" i="32"/>
  <c r="AC100" i="32"/>
  <c r="AB100" i="32"/>
  <c r="AA100" i="32"/>
  <c r="Z100" i="32"/>
  <c r="Y100" i="32"/>
  <c r="X100" i="32"/>
  <c r="W100" i="32"/>
  <c r="V100" i="32"/>
  <c r="U100" i="32"/>
  <c r="T100" i="32"/>
  <c r="S100" i="32"/>
  <c r="R100" i="32"/>
  <c r="Q100" i="32"/>
  <c r="P100" i="32"/>
  <c r="O100" i="32"/>
  <c r="N100" i="32"/>
  <c r="M100" i="32"/>
  <c r="L100" i="32"/>
  <c r="K100" i="32"/>
  <c r="J100" i="32"/>
  <c r="I100" i="32"/>
  <c r="H100" i="32"/>
  <c r="G100" i="32"/>
  <c r="CR99" i="32"/>
  <c r="CQ99" i="32"/>
  <c r="CP99" i="32"/>
  <c r="CO99" i="32"/>
  <c r="CN99" i="32"/>
  <c r="CM99" i="32"/>
  <c r="CL99" i="32"/>
  <c r="CK99" i="32"/>
  <c r="CJ99" i="32"/>
  <c r="CI99" i="32"/>
  <c r="CH99" i="32"/>
  <c r="CG99" i="32"/>
  <c r="CF99" i="32"/>
  <c r="CE99" i="32"/>
  <c r="CD99" i="32"/>
  <c r="CC99" i="32"/>
  <c r="CB99" i="32"/>
  <c r="CA99" i="32"/>
  <c r="BZ99" i="32"/>
  <c r="BY99" i="32"/>
  <c r="BX99" i="32"/>
  <c r="BW99" i="32"/>
  <c r="BV99" i="32"/>
  <c r="BU99" i="32"/>
  <c r="BT99" i="32"/>
  <c r="BS99" i="32"/>
  <c r="BR99" i="32"/>
  <c r="BQ99" i="32"/>
  <c r="BP99" i="32"/>
  <c r="BO99" i="32"/>
  <c r="BN99" i="32"/>
  <c r="BM99" i="32"/>
  <c r="BL99" i="32"/>
  <c r="BK99" i="32"/>
  <c r="BJ99" i="32"/>
  <c r="BI99" i="32"/>
  <c r="BH99" i="32"/>
  <c r="BG99" i="32"/>
  <c r="BF99" i="32"/>
  <c r="BE99" i="32"/>
  <c r="BD99" i="32"/>
  <c r="BC99" i="32"/>
  <c r="BB99" i="32"/>
  <c r="BA99" i="32"/>
  <c r="AZ99" i="32"/>
  <c r="AY99" i="32"/>
  <c r="AX99" i="32"/>
  <c r="AW99" i="32"/>
  <c r="AV99" i="32"/>
  <c r="AU99" i="32"/>
  <c r="AT99" i="32"/>
  <c r="AS99" i="32"/>
  <c r="AR99" i="32"/>
  <c r="AQ99" i="32"/>
  <c r="AP99" i="32"/>
  <c r="AO99" i="32"/>
  <c r="AN99" i="32"/>
  <c r="AM99" i="32"/>
  <c r="AL99" i="32"/>
  <c r="AK99" i="32"/>
  <c r="AJ99" i="32"/>
  <c r="AI99" i="32"/>
  <c r="AH99" i="32"/>
  <c r="AG99" i="32"/>
  <c r="AF99" i="32"/>
  <c r="AE99" i="32"/>
  <c r="AD99" i="32"/>
  <c r="AC99" i="32"/>
  <c r="AB99" i="32"/>
  <c r="AA99" i="32"/>
  <c r="Z99" i="32"/>
  <c r="Y99" i="32"/>
  <c r="X99" i="32"/>
  <c r="W99" i="32"/>
  <c r="V99" i="32"/>
  <c r="U99" i="32"/>
  <c r="T99" i="32"/>
  <c r="S99" i="32"/>
  <c r="R99" i="32"/>
  <c r="Q99" i="32"/>
  <c r="P99" i="32"/>
  <c r="O99" i="32"/>
  <c r="N99" i="32"/>
  <c r="M99" i="32"/>
  <c r="L99" i="32"/>
  <c r="K99" i="32"/>
  <c r="J99" i="32"/>
  <c r="I99" i="32"/>
  <c r="H99" i="32"/>
  <c r="G99" i="32"/>
  <c r="CR98" i="32"/>
  <c r="CQ98" i="32"/>
  <c r="CP98" i="32"/>
  <c r="CO98" i="32"/>
  <c r="CN98" i="32"/>
  <c r="CM98" i="32"/>
  <c r="CL98" i="32"/>
  <c r="CK98" i="32"/>
  <c r="CJ98" i="32"/>
  <c r="CI98" i="32"/>
  <c r="CH98" i="32"/>
  <c r="CG98" i="32"/>
  <c r="CF98" i="32"/>
  <c r="CE98" i="32"/>
  <c r="CD98" i="32"/>
  <c r="CC98" i="32"/>
  <c r="CB98" i="32"/>
  <c r="CA98" i="32"/>
  <c r="BZ98" i="32"/>
  <c r="BY98" i="32"/>
  <c r="BX98" i="32"/>
  <c r="BW98" i="32"/>
  <c r="BV98" i="32"/>
  <c r="BU98" i="32"/>
  <c r="BT98" i="32"/>
  <c r="BS98" i="32"/>
  <c r="BR98" i="32"/>
  <c r="BQ98" i="32"/>
  <c r="BP98" i="32"/>
  <c r="BO98" i="32"/>
  <c r="BN98" i="32"/>
  <c r="BM98" i="32"/>
  <c r="BL98" i="32"/>
  <c r="BK98" i="32"/>
  <c r="BJ98" i="32"/>
  <c r="BI98" i="32"/>
  <c r="BH98" i="32"/>
  <c r="BG98" i="32"/>
  <c r="BF98" i="32"/>
  <c r="BE98" i="32"/>
  <c r="BD98" i="32"/>
  <c r="BC98" i="32"/>
  <c r="BB98" i="32"/>
  <c r="BA98" i="32"/>
  <c r="AZ98" i="32"/>
  <c r="AY98" i="32"/>
  <c r="AX98" i="32"/>
  <c r="AW98" i="32"/>
  <c r="AV98" i="32"/>
  <c r="AU98" i="32"/>
  <c r="AT98" i="32"/>
  <c r="AS98" i="32"/>
  <c r="AR98" i="32"/>
  <c r="AQ98" i="32"/>
  <c r="AP98" i="32"/>
  <c r="AO98" i="32"/>
  <c r="AN98" i="32"/>
  <c r="AM98" i="32"/>
  <c r="AL98" i="32"/>
  <c r="AK98" i="32"/>
  <c r="AJ98" i="32"/>
  <c r="AI98" i="32"/>
  <c r="AH98" i="32"/>
  <c r="AG98" i="32"/>
  <c r="AF98" i="32"/>
  <c r="AE98" i="32"/>
  <c r="AD98" i="32"/>
  <c r="AC98" i="32"/>
  <c r="AB98" i="32"/>
  <c r="AA98" i="32"/>
  <c r="Z98" i="32"/>
  <c r="Y98" i="32"/>
  <c r="X98" i="32"/>
  <c r="W98" i="32"/>
  <c r="V98" i="32"/>
  <c r="U98" i="32"/>
  <c r="T98" i="32"/>
  <c r="S98" i="32"/>
  <c r="R98" i="32"/>
  <c r="Q98" i="32"/>
  <c r="P98" i="32"/>
  <c r="O98" i="32"/>
  <c r="N98" i="32"/>
  <c r="M98" i="32"/>
  <c r="L98" i="32"/>
  <c r="K98" i="32"/>
  <c r="J98" i="32"/>
  <c r="I98" i="32"/>
  <c r="H98" i="32"/>
  <c r="G98" i="32"/>
  <c r="CR97" i="32"/>
  <c r="CQ97" i="32"/>
  <c r="CP97" i="32"/>
  <c r="CO97" i="32"/>
  <c r="CN97" i="32"/>
  <c r="CM97" i="32"/>
  <c r="CL97" i="32"/>
  <c r="CK97" i="32"/>
  <c r="CJ97" i="32"/>
  <c r="CI97" i="32"/>
  <c r="CH97" i="32"/>
  <c r="CG97" i="32"/>
  <c r="CF97" i="32"/>
  <c r="CE97" i="32"/>
  <c r="CD97" i="32"/>
  <c r="CC97" i="32"/>
  <c r="CB97" i="32"/>
  <c r="CA97" i="32"/>
  <c r="BZ97" i="32"/>
  <c r="BY97" i="32"/>
  <c r="BX97" i="32"/>
  <c r="BW97" i="32"/>
  <c r="BV97" i="32"/>
  <c r="BU97" i="32"/>
  <c r="BT97" i="32"/>
  <c r="BS97" i="32"/>
  <c r="BR97" i="32"/>
  <c r="BQ97" i="32"/>
  <c r="BP97" i="32"/>
  <c r="BO97" i="32"/>
  <c r="BN97" i="32"/>
  <c r="BM97" i="32"/>
  <c r="BL97" i="32"/>
  <c r="BK97" i="32"/>
  <c r="BJ97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W97" i="32"/>
  <c r="AV97" i="32"/>
  <c r="AU97" i="32"/>
  <c r="AT97" i="32"/>
  <c r="AS97" i="32"/>
  <c r="AR97" i="32"/>
  <c r="AQ97" i="32"/>
  <c r="AP97" i="32"/>
  <c r="AO97" i="32"/>
  <c r="AN97" i="32"/>
  <c r="AM97" i="32"/>
  <c r="AL97" i="32"/>
  <c r="AK97" i="32"/>
  <c r="AJ97" i="32"/>
  <c r="AI97" i="32"/>
  <c r="AH97" i="32"/>
  <c r="AG97" i="32"/>
  <c r="AF97" i="32"/>
  <c r="AE97" i="32"/>
  <c r="AD97" i="32"/>
  <c r="AC97" i="32"/>
  <c r="AB97" i="32"/>
  <c r="AA97" i="32"/>
  <c r="Z97" i="32"/>
  <c r="Y97" i="32"/>
  <c r="X97" i="32"/>
  <c r="W97" i="32"/>
  <c r="V97" i="32"/>
  <c r="U97" i="32"/>
  <c r="T97" i="32"/>
  <c r="S97" i="32"/>
  <c r="R97" i="32"/>
  <c r="Q97" i="32"/>
  <c r="P97" i="32"/>
  <c r="O97" i="32"/>
  <c r="N97" i="32"/>
  <c r="M97" i="32"/>
  <c r="L97" i="32"/>
  <c r="K97" i="32"/>
  <c r="J97" i="32"/>
  <c r="I97" i="32"/>
  <c r="H97" i="32"/>
  <c r="G97" i="32"/>
  <c r="CR96" i="32"/>
  <c r="CQ96" i="32"/>
  <c r="CP96" i="32"/>
  <c r="CO96" i="32"/>
  <c r="CN96" i="32"/>
  <c r="CM96" i="32"/>
  <c r="CL96" i="32"/>
  <c r="CK96" i="32"/>
  <c r="CJ96" i="32"/>
  <c r="CI96" i="32"/>
  <c r="CH96" i="32"/>
  <c r="CG96" i="32"/>
  <c r="CF96" i="32"/>
  <c r="CE96" i="32"/>
  <c r="CD96" i="32"/>
  <c r="CC96" i="32"/>
  <c r="CB96" i="32"/>
  <c r="CA96" i="32"/>
  <c r="BZ96" i="32"/>
  <c r="BY96" i="32"/>
  <c r="BX96" i="32"/>
  <c r="BW96" i="32"/>
  <c r="BV96" i="32"/>
  <c r="BU96" i="32"/>
  <c r="BT96" i="32"/>
  <c r="BS96" i="32"/>
  <c r="BR96" i="32"/>
  <c r="BQ96" i="32"/>
  <c r="BP96" i="32"/>
  <c r="BO96" i="32"/>
  <c r="BN96" i="32"/>
  <c r="BM96" i="32"/>
  <c r="BL96" i="32"/>
  <c r="BK96" i="32"/>
  <c r="BJ96" i="32"/>
  <c r="BI96" i="32"/>
  <c r="BH96" i="32"/>
  <c r="BG96" i="32"/>
  <c r="BF96" i="32"/>
  <c r="BE96" i="32"/>
  <c r="BD96" i="32"/>
  <c r="BC96" i="32"/>
  <c r="BB96" i="32"/>
  <c r="BA96" i="32"/>
  <c r="AZ96" i="32"/>
  <c r="AY96" i="32"/>
  <c r="AX96" i="32"/>
  <c r="AW96" i="32"/>
  <c r="AV96" i="32"/>
  <c r="AU96" i="32"/>
  <c r="AT96" i="32"/>
  <c r="AS96" i="32"/>
  <c r="AR96" i="32"/>
  <c r="AQ96" i="32"/>
  <c r="AP96" i="32"/>
  <c r="AO96" i="32"/>
  <c r="AN96" i="32"/>
  <c r="AM96" i="32"/>
  <c r="AL96" i="32"/>
  <c r="AK96" i="32"/>
  <c r="AJ96" i="32"/>
  <c r="AI96" i="32"/>
  <c r="AH96" i="32"/>
  <c r="AG96" i="32"/>
  <c r="AF96" i="32"/>
  <c r="AE96" i="32"/>
  <c r="AD96" i="32"/>
  <c r="AC96" i="32"/>
  <c r="AB96" i="32"/>
  <c r="AA96" i="32"/>
  <c r="Z96" i="32"/>
  <c r="Y96" i="32"/>
  <c r="X96" i="32"/>
  <c r="W96" i="32"/>
  <c r="V96" i="32"/>
  <c r="U96" i="32"/>
  <c r="T96" i="32"/>
  <c r="S96" i="32"/>
  <c r="R96" i="32"/>
  <c r="Q96" i="32"/>
  <c r="P96" i="32"/>
  <c r="O96" i="32"/>
  <c r="N96" i="32"/>
  <c r="M96" i="32"/>
  <c r="L96" i="32"/>
  <c r="K96" i="32"/>
  <c r="J96" i="32"/>
  <c r="I96" i="32"/>
  <c r="H96" i="32"/>
  <c r="G96" i="32"/>
  <c r="CR95" i="32"/>
  <c r="CQ95" i="32"/>
  <c r="CP95" i="32"/>
  <c r="CO95" i="32"/>
  <c r="CN95" i="32"/>
  <c r="CM95" i="32"/>
  <c r="CL95" i="32"/>
  <c r="CK95" i="32"/>
  <c r="CJ95" i="32"/>
  <c r="CI95" i="32"/>
  <c r="CH95" i="32"/>
  <c r="CG95" i="32"/>
  <c r="CF95" i="32"/>
  <c r="CE95" i="32"/>
  <c r="CD95" i="32"/>
  <c r="CC95" i="32"/>
  <c r="CB95" i="32"/>
  <c r="CA95" i="32"/>
  <c r="BZ95" i="32"/>
  <c r="BY95" i="32"/>
  <c r="BX95" i="32"/>
  <c r="BW95" i="32"/>
  <c r="BV95" i="32"/>
  <c r="BU95" i="32"/>
  <c r="BT95" i="32"/>
  <c r="BS95" i="32"/>
  <c r="BR95" i="32"/>
  <c r="BQ95" i="32"/>
  <c r="BP95" i="32"/>
  <c r="BO95" i="32"/>
  <c r="BN95" i="32"/>
  <c r="BM95" i="32"/>
  <c r="BL95" i="32"/>
  <c r="BK95" i="32"/>
  <c r="BJ95" i="32"/>
  <c r="BI95" i="32"/>
  <c r="BH95" i="32"/>
  <c r="BG95" i="32"/>
  <c r="BF95" i="32"/>
  <c r="BE95" i="32"/>
  <c r="BD95" i="32"/>
  <c r="BC95" i="32"/>
  <c r="BB95" i="32"/>
  <c r="BA95" i="32"/>
  <c r="AZ95" i="32"/>
  <c r="AY95" i="32"/>
  <c r="AX95" i="32"/>
  <c r="AW95" i="32"/>
  <c r="AV95" i="32"/>
  <c r="AU95" i="32"/>
  <c r="AT95" i="32"/>
  <c r="AS95" i="32"/>
  <c r="AR95" i="32"/>
  <c r="AQ95" i="32"/>
  <c r="AP95" i="32"/>
  <c r="AO95" i="32"/>
  <c r="AN95" i="32"/>
  <c r="AM95" i="32"/>
  <c r="AL95" i="32"/>
  <c r="AK95" i="32"/>
  <c r="AJ95" i="32"/>
  <c r="AI95" i="32"/>
  <c r="AH95" i="32"/>
  <c r="AG95" i="32"/>
  <c r="AF95" i="32"/>
  <c r="AE95" i="32"/>
  <c r="AD95" i="32"/>
  <c r="AC95" i="32"/>
  <c r="AB95" i="32"/>
  <c r="AA95" i="32"/>
  <c r="Z95" i="32"/>
  <c r="Y95" i="32"/>
  <c r="X95" i="32"/>
  <c r="W95" i="32"/>
  <c r="V95" i="32"/>
  <c r="U95" i="32"/>
  <c r="T95" i="32"/>
  <c r="S95" i="32"/>
  <c r="R95" i="32"/>
  <c r="Q95" i="32"/>
  <c r="P95" i="32"/>
  <c r="O95" i="32"/>
  <c r="N95" i="32"/>
  <c r="M95" i="32"/>
  <c r="L95" i="32"/>
  <c r="K95" i="32"/>
  <c r="J95" i="32"/>
  <c r="I95" i="32"/>
  <c r="H95" i="32"/>
  <c r="G95" i="32"/>
  <c r="CR94" i="32"/>
  <c r="CQ94" i="32"/>
  <c r="CP94" i="32"/>
  <c r="CO94" i="32"/>
  <c r="CN94" i="32"/>
  <c r="CM94" i="32"/>
  <c r="CL94" i="32"/>
  <c r="CK94" i="32"/>
  <c r="CJ94" i="32"/>
  <c r="CI94" i="32"/>
  <c r="CH94" i="32"/>
  <c r="CG94" i="32"/>
  <c r="CF94" i="32"/>
  <c r="CE94" i="32"/>
  <c r="CD94" i="32"/>
  <c r="CC94" i="32"/>
  <c r="CB94" i="32"/>
  <c r="CA94" i="32"/>
  <c r="BZ94" i="32"/>
  <c r="BY94" i="32"/>
  <c r="BX94" i="32"/>
  <c r="BW94" i="32"/>
  <c r="BV94" i="32"/>
  <c r="BU94" i="32"/>
  <c r="BT94" i="32"/>
  <c r="BS94" i="32"/>
  <c r="BR94" i="32"/>
  <c r="BQ94" i="32"/>
  <c r="BP94" i="32"/>
  <c r="BO94" i="32"/>
  <c r="BN94" i="32"/>
  <c r="BM94" i="32"/>
  <c r="BL94" i="32"/>
  <c r="BK94" i="32"/>
  <c r="BJ94" i="32"/>
  <c r="BI94" i="32"/>
  <c r="BH94" i="32"/>
  <c r="BG94" i="32"/>
  <c r="BF94" i="32"/>
  <c r="BE94" i="32"/>
  <c r="BD94" i="32"/>
  <c r="BC94" i="32"/>
  <c r="BB94" i="32"/>
  <c r="BA94" i="32"/>
  <c r="AZ94" i="32"/>
  <c r="AY94" i="32"/>
  <c r="AX94" i="32"/>
  <c r="AW94" i="32"/>
  <c r="AV94" i="32"/>
  <c r="AU94" i="32"/>
  <c r="AT94" i="32"/>
  <c r="AS94" i="32"/>
  <c r="AR94" i="32"/>
  <c r="AQ94" i="32"/>
  <c r="AP94" i="32"/>
  <c r="AO94" i="32"/>
  <c r="AN94" i="32"/>
  <c r="AM94" i="32"/>
  <c r="AL94" i="32"/>
  <c r="AK94" i="32"/>
  <c r="AJ94" i="32"/>
  <c r="AI94" i="32"/>
  <c r="AH94" i="32"/>
  <c r="AG94" i="32"/>
  <c r="AF94" i="32"/>
  <c r="AE94" i="32"/>
  <c r="AD94" i="32"/>
  <c r="AC94" i="32"/>
  <c r="AB94" i="32"/>
  <c r="AA94" i="32"/>
  <c r="Z94" i="32"/>
  <c r="Y94" i="32"/>
  <c r="X94" i="32"/>
  <c r="W94" i="32"/>
  <c r="V94" i="32"/>
  <c r="U94" i="32"/>
  <c r="T94" i="32"/>
  <c r="S94" i="32"/>
  <c r="R94" i="32"/>
  <c r="Q94" i="32"/>
  <c r="P94" i="32"/>
  <c r="O94" i="32"/>
  <c r="N94" i="32"/>
  <c r="M94" i="32"/>
  <c r="L94" i="32"/>
  <c r="K94" i="32"/>
  <c r="J94" i="32"/>
  <c r="I94" i="32"/>
  <c r="H94" i="32"/>
  <c r="G94" i="32"/>
  <c r="CR93" i="32"/>
  <c r="CQ93" i="32"/>
  <c r="CP93" i="32"/>
  <c r="CO93" i="32"/>
  <c r="CN93" i="32"/>
  <c r="CM93" i="32"/>
  <c r="CL93" i="32"/>
  <c r="CK93" i="32"/>
  <c r="CJ93" i="32"/>
  <c r="CI93" i="32"/>
  <c r="CH93" i="32"/>
  <c r="CG93" i="32"/>
  <c r="CF93" i="32"/>
  <c r="CE93" i="32"/>
  <c r="CD93" i="32"/>
  <c r="CC93" i="32"/>
  <c r="CB93" i="32"/>
  <c r="CA93" i="32"/>
  <c r="BZ93" i="32"/>
  <c r="BY93" i="32"/>
  <c r="BX93" i="32"/>
  <c r="BW93" i="32"/>
  <c r="BV93" i="32"/>
  <c r="BU93" i="32"/>
  <c r="BT93" i="32"/>
  <c r="BS93" i="32"/>
  <c r="BR93" i="32"/>
  <c r="BQ93" i="32"/>
  <c r="BP93" i="32"/>
  <c r="BO93" i="32"/>
  <c r="BN93" i="32"/>
  <c r="BM93" i="32"/>
  <c r="BL93" i="32"/>
  <c r="BK93" i="32"/>
  <c r="BJ93" i="32"/>
  <c r="BI93" i="32"/>
  <c r="BH93" i="32"/>
  <c r="BG93" i="32"/>
  <c r="BF93" i="32"/>
  <c r="BE93" i="32"/>
  <c r="BD93" i="32"/>
  <c r="BC93" i="32"/>
  <c r="BB93" i="32"/>
  <c r="BA93" i="32"/>
  <c r="AZ93" i="32"/>
  <c r="AY93" i="32"/>
  <c r="AX93" i="32"/>
  <c r="AW93" i="32"/>
  <c r="AV93" i="32"/>
  <c r="AU93" i="32"/>
  <c r="AT93" i="32"/>
  <c r="AS93" i="32"/>
  <c r="AR93" i="32"/>
  <c r="AQ93" i="32"/>
  <c r="AP93" i="32"/>
  <c r="AO93" i="32"/>
  <c r="AN93" i="32"/>
  <c r="AM93" i="32"/>
  <c r="AL93" i="32"/>
  <c r="AK93" i="32"/>
  <c r="AJ93" i="32"/>
  <c r="AI93" i="32"/>
  <c r="AH93" i="32"/>
  <c r="AG93" i="32"/>
  <c r="AF93" i="32"/>
  <c r="AE93" i="32"/>
  <c r="AD93" i="32"/>
  <c r="AC93" i="32"/>
  <c r="AB93" i="32"/>
  <c r="AA93" i="32"/>
  <c r="Z93" i="32"/>
  <c r="Y93" i="32"/>
  <c r="X93" i="32"/>
  <c r="W93" i="32"/>
  <c r="V93" i="32"/>
  <c r="U93" i="32"/>
  <c r="T93" i="32"/>
  <c r="S93" i="32"/>
  <c r="R93" i="32"/>
  <c r="Q93" i="32"/>
  <c r="P93" i="32"/>
  <c r="O93" i="32"/>
  <c r="N93" i="32"/>
  <c r="M93" i="32"/>
  <c r="L93" i="32"/>
  <c r="K93" i="32"/>
  <c r="J93" i="32"/>
  <c r="I93" i="32"/>
  <c r="H93" i="32"/>
  <c r="G93" i="32"/>
  <c r="CR92" i="32"/>
  <c r="CQ92" i="32"/>
  <c r="CP92" i="32"/>
  <c r="CO92" i="32"/>
  <c r="CN92" i="32"/>
  <c r="CM92" i="32"/>
  <c r="CL92" i="32"/>
  <c r="CK92" i="32"/>
  <c r="CJ92" i="32"/>
  <c r="CI92" i="32"/>
  <c r="CH92" i="32"/>
  <c r="CG92" i="32"/>
  <c r="CF92" i="32"/>
  <c r="CE92" i="32"/>
  <c r="CD92" i="32"/>
  <c r="CC92" i="32"/>
  <c r="CB92" i="32"/>
  <c r="CA92" i="32"/>
  <c r="BZ92" i="32"/>
  <c r="BY92" i="32"/>
  <c r="BX92" i="32"/>
  <c r="BW92" i="32"/>
  <c r="BV92" i="32"/>
  <c r="BU92" i="32"/>
  <c r="BT92" i="32"/>
  <c r="BS92" i="32"/>
  <c r="BR92" i="32"/>
  <c r="BQ92" i="32"/>
  <c r="BP92" i="32"/>
  <c r="BO92" i="32"/>
  <c r="BN92" i="32"/>
  <c r="BM92" i="32"/>
  <c r="BL92" i="32"/>
  <c r="BK92" i="32"/>
  <c r="BJ92" i="32"/>
  <c r="BI92" i="32"/>
  <c r="BH92" i="32"/>
  <c r="BG92" i="32"/>
  <c r="BF92" i="32"/>
  <c r="BE92" i="32"/>
  <c r="BD92" i="32"/>
  <c r="BC92" i="32"/>
  <c r="BB92" i="32"/>
  <c r="BA92" i="32"/>
  <c r="AZ92" i="32"/>
  <c r="AY92" i="32"/>
  <c r="AX92" i="32"/>
  <c r="AW92" i="32"/>
  <c r="AV92" i="32"/>
  <c r="AU92" i="32"/>
  <c r="AT92" i="32"/>
  <c r="AS92" i="32"/>
  <c r="AR92" i="32"/>
  <c r="AQ92" i="32"/>
  <c r="AP92" i="32"/>
  <c r="AO92" i="32"/>
  <c r="AN92" i="32"/>
  <c r="AM92" i="32"/>
  <c r="AL92" i="32"/>
  <c r="AK92" i="32"/>
  <c r="AJ92" i="32"/>
  <c r="AI92" i="32"/>
  <c r="AH92" i="32"/>
  <c r="AG92" i="32"/>
  <c r="AF92" i="32"/>
  <c r="AE92" i="32"/>
  <c r="AD92" i="32"/>
  <c r="AC92" i="32"/>
  <c r="AB92" i="32"/>
  <c r="AA92" i="32"/>
  <c r="Z92" i="32"/>
  <c r="Y92" i="32"/>
  <c r="X92" i="32"/>
  <c r="W92" i="32"/>
  <c r="V92" i="32"/>
  <c r="U92" i="32"/>
  <c r="T92" i="32"/>
  <c r="S92" i="32"/>
  <c r="R92" i="32"/>
  <c r="Q92" i="32"/>
  <c r="P92" i="32"/>
  <c r="O92" i="32"/>
  <c r="N92" i="32"/>
  <c r="M92" i="32"/>
  <c r="L92" i="32"/>
  <c r="K92" i="32"/>
  <c r="J92" i="32"/>
  <c r="I92" i="32"/>
  <c r="H92" i="32"/>
  <c r="G92" i="32"/>
  <c r="CR91" i="32"/>
  <c r="CQ91" i="32"/>
  <c r="CP91" i="32"/>
  <c r="CO91" i="32"/>
  <c r="CN91" i="32"/>
  <c r="CM91" i="32"/>
  <c r="CL91" i="32"/>
  <c r="CK91" i="32"/>
  <c r="CJ91" i="32"/>
  <c r="CI91" i="32"/>
  <c r="CH91" i="32"/>
  <c r="CG91" i="32"/>
  <c r="CF91" i="32"/>
  <c r="CE91" i="32"/>
  <c r="CD91" i="32"/>
  <c r="CC91" i="32"/>
  <c r="CB91" i="32"/>
  <c r="CA91" i="32"/>
  <c r="BZ91" i="32"/>
  <c r="BY91" i="32"/>
  <c r="BX91" i="32"/>
  <c r="BW91" i="32"/>
  <c r="BV91" i="32"/>
  <c r="BU91" i="32"/>
  <c r="BT91" i="32"/>
  <c r="BS91" i="32"/>
  <c r="BR91" i="32"/>
  <c r="BQ91" i="32"/>
  <c r="BP91" i="32"/>
  <c r="BO91" i="32"/>
  <c r="BN91" i="32"/>
  <c r="BM91" i="32"/>
  <c r="BL91" i="32"/>
  <c r="BK91" i="32"/>
  <c r="BJ91" i="32"/>
  <c r="BI91" i="32"/>
  <c r="BH91" i="32"/>
  <c r="BG91" i="32"/>
  <c r="BF91" i="32"/>
  <c r="BE91" i="32"/>
  <c r="BD91" i="32"/>
  <c r="BC91" i="32"/>
  <c r="BB91" i="32"/>
  <c r="BA91" i="32"/>
  <c r="AZ91" i="32"/>
  <c r="AY91" i="32"/>
  <c r="AX91" i="32"/>
  <c r="AW91" i="32"/>
  <c r="AV91" i="32"/>
  <c r="AU91" i="32"/>
  <c r="AT91" i="32"/>
  <c r="AS91" i="32"/>
  <c r="AR91" i="32"/>
  <c r="AQ91" i="32"/>
  <c r="AP91" i="32"/>
  <c r="AO91" i="32"/>
  <c r="AN91" i="32"/>
  <c r="AM91" i="32"/>
  <c r="AL91" i="32"/>
  <c r="AK91" i="32"/>
  <c r="AJ91" i="32"/>
  <c r="AI91" i="32"/>
  <c r="AH91" i="32"/>
  <c r="AG91" i="32"/>
  <c r="AF91" i="32"/>
  <c r="AE91" i="32"/>
  <c r="AD91" i="32"/>
  <c r="AC91" i="32"/>
  <c r="AB91" i="32"/>
  <c r="AA91" i="32"/>
  <c r="Z91" i="32"/>
  <c r="Y91" i="32"/>
  <c r="X91" i="32"/>
  <c r="W91" i="32"/>
  <c r="V91" i="32"/>
  <c r="U91" i="32"/>
  <c r="T91" i="32"/>
  <c r="S91" i="32"/>
  <c r="R91" i="32"/>
  <c r="Q91" i="32"/>
  <c r="P91" i="32"/>
  <c r="O91" i="32"/>
  <c r="N91" i="32"/>
  <c r="M91" i="32"/>
  <c r="L91" i="32"/>
  <c r="K91" i="32"/>
  <c r="J91" i="32"/>
  <c r="I91" i="32"/>
  <c r="H91" i="32"/>
  <c r="G91" i="32"/>
  <c r="CR90" i="32"/>
  <c r="CQ90" i="32"/>
  <c r="CP90" i="32"/>
  <c r="CO90" i="32"/>
  <c r="CN90" i="32"/>
  <c r="CM90" i="32"/>
  <c r="CL90" i="32"/>
  <c r="CK90" i="32"/>
  <c r="CJ90" i="32"/>
  <c r="CI90" i="32"/>
  <c r="CH90" i="32"/>
  <c r="CG90" i="32"/>
  <c r="CF90" i="32"/>
  <c r="CE90" i="32"/>
  <c r="CD90" i="32"/>
  <c r="CC90" i="32"/>
  <c r="CB90" i="32"/>
  <c r="CA90" i="32"/>
  <c r="BZ90" i="32"/>
  <c r="BY90" i="32"/>
  <c r="BX90" i="32"/>
  <c r="BW90" i="32"/>
  <c r="BV90" i="32"/>
  <c r="BU90" i="32"/>
  <c r="BT90" i="32"/>
  <c r="BS90" i="32"/>
  <c r="BR90" i="32"/>
  <c r="BQ90" i="32"/>
  <c r="BP90" i="32"/>
  <c r="BO90" i="32"/>
  <c r="BN90" i="32"/>
  <c r="BM90" i="32"/>
  <c r="BL90" i="32"/>
  <c r="BK90" i="32"/>
  <c r="BJ90" i="32"/>
  <c r="BI90" i="32"/>
  <c r="BH90" i="32"/>
  <c r="BG90" i="32"/>
  <c r="BF90" i="32"/>
  <c r="BE90" i="32"/>
  <c r="BD90" i="32"/>
  <c r="BC90" i="32"/>
  <c r="BB90" i="32"/>
  <c r="BA90" i="32"/>
  <c r="AZ90" i="32"/>
  <c r="AY90" i="32"/>
  <c r="AX90" i="32"/>
  <c r="AW90" i="32"/>
  <c r="AV90" i="32"/>
  <c r="AU90" i="32"/>
  <c r="AT90" i="32"/>
  <c r="AS90" i="32"/>
  <c r="AR90" i="32"/>
  <c r="AQ90" i="32"/>
  <c r="AP90" i="32"/>
  <c r="AO90" i="32"/>
  <c r="AN90" i="32"/>
  <c r="AM90" i="32"/>
  <c r="AL90" i="32"/>
  <c r="AK90" i="32"/>
  <c r="AJ90" i="32"/>
  <c r="AI90" i="32"/>
  <c r="AH90" i="32"/>
  <c r="AG90" i="32"/>
  <c r="AF90" i="32"/>
  <c r="AE90" i="32"/>
  <c r="AD90" i="32"/>
  <c r="AC90" i="32"/>
  <c r="AB90" i="32"/>
  <c r="AA90" i="32"/>
  <c r="Z90" i="32"/>
  <c r="Y90" i="32"/>
  <c r="X90" i="32"/>
  <c r="W90" i="32"/>
  <c r="V90" i="32"/>
  <c r="U90" i="32"/>
  <c r="T90" i="32"/>
  <c r="S90" i="32"/>
  <c r="R90" i="32"/>
  <c r="Q90" i="32"/>
  <c r="P90" i="32"/>
  <c r="O90" i="32"/>
  <c r="N90" i="32"/>
  <c r="M90" i="32"/>
  <c r="L90" i="32"/>
  <c r="K90" i="32"/>
  <c r="J90" i="32"/>
  <c r="I90" i="32"/>
  <c r="H90" i="32"/>
  <c r="G90" i="32"/>
  <c r="CR89" i="32"/>
  <c r="CQ89" i="32"/>
  <c r="CP89" i="32"/>
  <c r="CO89" i="32"/>
  <c r="CN89" i="32"/>
  <c r="CM89" i="32"/>
  <c r="CL89" i="32"/>
  <c r="CK89" i="32"/>
  <c r="CJ89" i="32"/>
  <c r="CI89" i="32"/>
  <c r="CH89" i="32"/>
  <c r="CG89" i="32"/>
  <c r="CF89" i="32"/>
  <c r="CE89" i="32"/>
  <c r="CD89" i="32"/>
  <c r="CC89" i="32"/>
  <c r="CB89" i="32"/>
  <c r="CA89" i="32"/>
  <c r="BZ89" i="32"/>
  <c r="BY89" i="32"/>
  <c r="BX89" i="32"/>
  <c r="BW89" i="32"/>
  <c r="BV89" i="32"/>
  <c r="BU89" i="32"/>
  <c r="BT89" i="32"/>
  <c r="BS89" i="32"/>
  <c r="BR89" i="32"/>
  <c r="BQ89" i="32"/>
  <c r="BP89" i="32"/>
  <c r="BO89" i="32"/>
  <c r="BN89" i="32"/>
  <c r="BM89" i="32"/>
  <c r="BL89" i="32"/>
  <c r="BK89" i="32"/>
  <c r="BJ89" i="32"/>
  <c r="BI89" i="32"/>
  <c r="BH89" i="32"/>
  <c r="BG89" i="32"/>
  <c r="BF89" i="32"/>
  <c r="BE89" i="32"/>
  <c r="BD89" i="32"/>
  <c r="BC89" i="32"/>
  <c r="BB89" i="32"/>
  <c r="BA89" i="32"/>
  <c r="AZ89" i="32"/>
  <c r="AY89" i="32"/>
  <c r="AX89" i="32"/>
  <c r="AW89" i="32"/>
  <c r="AV89" i="32"/>
  <c r="AU89" i="32"/>
  <c r="AT89" i="32"/>
  <c r="AS89" i="32"/>
  <c r="AR89" i="32"/>
  <c r="AQ89" i="32"/>
  <c r="AP89" i="32"/>
  <c r="AO89" i="32"/>
  <c r="AN89" i="32"/>
  <c r="AM89" i="32"/>
  <c r="AL89" i="32"/>
  <c r="AK89" i="32"/>
  <c r="AJ89" i="32"/>
  <c r="AI89" i="32"/>
  <c r="AH89" i="32"/>
  <c r="AG89" i="32"/>
  <c r="AF89" i="32"/>
  <c r="AE89" i="32"/>
  <c r="AD89" i="32"/>
  <c r="AC89" i="32"/>
  <c r="AB89" i="32"/>
  <c r="AA89" i="32"/>
  <c r="Z89" i="32"/>
  <c r="Y89" i="32"/>
  <c r="X89" i="32"/>
  <c r="W89" i="32"/>
  <c r="V89" i="32"/>
  <c r="U89" i="32"/>
  <c r="T89" i="32"/>
  <c r="S89" i="32"/>
  <c r="R89" i="32"/>
  <c r="Q89" i="32"/>
  <c r="P89" i="32"/>
  <c r="O89" i="32"/>
  <c r="N89" i="32"/>
  <c r="M89" i="32"/>
  <c r="L89" i="32"/>
  <c r="K89" i="32"/>
  <c r="J89" i="32"/>
  <c r="I89" i="32"/>
  <c r="H89" i="32"/>
  <c r="G89" i="32"/>
  <c r="CR88" i="32"/>
  <c r="CQ88" i="32"/>
  <c r="CP88" i="32"/>
  <c r="CO88" i="32"/>
  <c r="CN88" i="32"/>
  <c r="CM88" i="32"/>
  <c r="CL88" i="32"/>
  <c r="CK88" i="32"/>
  <c r="CJ88" i="32"/>
  <c r="CI88" i="32"/>
  <c r="CH88" i="32"/>
  <c r="CG88" i="32"/>
  <c r="CF88" i="32"/>
  <c r="CE88" i="32"/>
  <c r="CD88" i="32"/>
  <c r="CC88" i="32"/>
  <c r="CB88" i="32"/>
  <c r="CA88" i="32"/>
  <c r="BZ88" i="32"/>
  <c r="BY88" i="32"/>
  <c r="BX88" i="32"/>
  <c r="BW88" i="32"/>
  <c r="BV88" i="32"/>
  <c r="BU88" i="32"/>
  <c r="BT88" i="32"/>
  <c r="BS88" i="32"/>
  <c r="BR88" i="32"/>
  <c r="BQ88" i="32"/>
  <c r="BP88" i="32"/>
  <c r="BO88" i="32"/>
  <c r="BN88" i="32"/>
  <c r="BM88" i="32"/>
  <c r="BL88" i="32"/>
  <c r="BK88" i="32"/>
  <c r="BJ88" i="32"/>
  <c r="BI88" i="32"/>
  <c r="BH88" i="32"/>
  <c r="BG88" i="32"/>
  <c r="BF88" i="32"/>
  <c r="BE88" i="32"/>
  <c r="BD88" i="32"/>
  <c r="BC88" i="32"/>
  <c r="BB88" i="32"/>
  <c r="BA88" i="32"/>
  <c r="AZ88" i="32"/>
  <c r="AY88" i="32"/>
  <c r="AX88" i="32"/>
  <c r="AW88" i="32"/>
  <c r="AV88" i="32"/>
  <c r="AU88" i="32"/>
  <c r="AT88" i="32"/>
  <c r="AS88" i="32"/>
  <c r="AR88" i="32"/>
  <c r="AQ88" i="32"/>
  <c r="AP88" i="32"/>
  <c r="AO88" i="32"/>
  <c r="AN88" i="32"/>
  <c r="AM88" i="32"/>
  <c r="AL88" i="32"/>
  <c r="AK88" i="32"/>
  <c r="AJ88" i="32"/>
  <c r="AI88" i="32"/>
  <c r="AH88" i="32"/>
  <c r="AG88" i="32"/>
  <c r="AF88" i="32"/>
  <c r="AE88" i="32"/>
  <c r="AD88" i="32"/>
  <c r="AC88" i="32"/>
  <c r="AB88" i="32"/>
  <c r="AA88" i="32"/>
  <c r="Z88" i="32"/>
  <c r="Y88" i="32"/>
  <c r="X88" i="32"/>
  <c r="W88" i="32"/>
  <c r="V88" i="32"/>
  <c r="U88" i="32"/>
  <c r="T88" i="32"/>
  <c r="S88" i="32"/>
  <c r="R88" i="32"/>
  <c r="Q88" i="32"/>
  <c r="P88" i="32"/>
  <c r="O88" i="32"/>
  <c r="N88" i="32"/>
  <c r="M88" i="32"/>
  <c r="L88" i="32"/>
  <c r="K88" i="32"/>
  <c r="J88" i="32"/>
  <c r="I88" i="32"/>
  <c r="H88" i="32"/>
  <c r="G88" i="32"/>
  <c r="CR87" i="32"/>
  <c r="CQ87" i="32"/>
  <c r="CP87" i="32"/>
  <c r="CO87" i="32"/>
  <c r="CN87" i="32"/>
  <c r="CM87" i="32"/>
  <c r="CL87" i="32"/>
  <c r="CK87" i="32"/>
  <c r="CJ87" i="32"/>
  <c r="CI87" i="32"/>
  <c r="CH87" i="32"/>
  <c r="CG87" i="32"/>
  <c r="CF87" i="32"/>
  <c r="CE87" i="32"/>
  <c r="CD87" i="32"/>
  <c r="CC87" i="32"/>
  <c r="CB87" i="32"/>
  <c r="CA87" i="32"/>
  <c r="BZ87" i="32"/>
  <c r="BY87" i="32"/>
  <c r="BX87" i="32"/>
  <c r="BW87" i="32"/>
  <c r="BV87" i="32"/>
  <c r="BU87" i="32"/>
  <c r="BT87" i="32"/>
  <c r="BS87" i="32"/>
  <c r="BR87" i="32"/>
  <c r="BQ87" i="32"/>
  <c r="BP87" i="32"/>
  <c r="BO87" i="32"/>
  <c r="BN87" i="32"/>
  <c r="BM87" i="32"/>
  <c r="BL87" i="32"/>
  <c r="BK87" i="32"/>
  <c r="BJ87" i="32"/>
  <c r="BI87" i="32"/>
  <c r="BH87" i="32"/>
  <c r="BG87" i="32"/>
  <c r="BF87" i="32"/>
  <c r="BE87" i="32"/>
  <c r="BD87" i="32"/>
  <c r="BC87" i="32"/>
  <c r="BB87" i="32"/>
  <c r="BA87" i="32"/>
  <c r="AZ87" i="32"/>
  <c r="AY87" i="32"/>
  <c r="AX87" i="32"/>
  <c r="AW87" i="32"/>
  <c r="AV87" i="32"/>
  <c r="AU87" i="32"/>
  <c r="AT87" i="32"/>
  <c r="AS87" i="32"/>
  <c r="AR87" i="32"/>
  <c r="AQ87" i="32"/>
  <c r="AP87" i="32"/>
  <c r="AO87" i="32"/>
  <c r="AN87" i="32"/>
  <c r="AM87" i="32"/>
  <c r="AL87" i="32"/>
  <c r="AK87" i="32"/>
  <c r="AJ87" i="32"/>
  <c r="AI87" i="32"/>
  <c r="AH87" i="32"/>
  <c r="AG87" i="32"/>
  <c r="AF87" i="32"/>
  <c r="AE87" i="32"/>
  <c r="AD87" i="32"/>
  <c r="AC87" i="32"/>
  <c r="AB87" i="32"/>
  <c r="AA87" i="32"/>
  <c r="Z87" i="32"/>
  <c r="Y87" i="32"/>
  <c r="X87" i="32"/>
  <c r="W87" i="32"/>
  <c r="V87" i="32"/>
  <c r="U87" i="32"/>
  <c r="T87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CR86" i="32"/>
  <c r="CQ86" i="32"/>
  <c r="CP86" i="32"/>
  <c r="CO86" i="32"/>
  <c r="CN86" i="32"/>
  <c r="CM86" i="32"/>
  <c r="CL86" i="32"/>
  <c r="CK86" i="32"/>
  <c r="CJ86" i="32"/>
  <c r="CI86" i="32"/>
  <c r="CH86" i="32"/>
  <c r="CG86" i="32"/>
  <c r="CF86" i="32"/>
  <c r="CE86" i="32"/>
  <c r="CD86" i="32"/>
  <c r="CC86" i="32"/>
  <c r="CB86" i="32"/>
  <c r="CA86" i="32"/>
  <c r="BZ86" i="32"/>
  <c r="BY86" i="32"/>
  <c r="BX86" i="32"/>
  <c r="BW86" i="32"/>
  <c r="BV86" i="32"/>
  <c r="BU86" i="32"/>
  <c r="BT86" i="32"/>
  <c r="BS86" i="32"/>
  <c r="BR86" i="32"/>
  <c r="BQ86" i="32"/>
  <c r="BP86" i="32"/>
  <c r="BO86" i="32"/>
  <c r="BN86" i="32"/>
  <c r="BM86" i="32"/>
  <c r="BL86" i="32"/>
  <c r="BK86" i="32"/>
  <c r="BJ86" i="32"/>
  <c r="BI86" i="32"/>
  <c r="BH86" i="32"/>
  <c r="BG86" i="32"/>
  <c r="BF86" i="32"/>
  <c r="BE86" i="32"/>
  <c r="BD86" i="32"/>
  <c r="BC86" i="32"/>
  <c r="BB86" i="32"/>
  <c r="BA86" i="32"/>
  <c r="AZ86" i="32"/>
  <c r="AY86" i="32"/>
  <c r="AX86" i="32"/>
  <c r="AW86" i="32"/>
  <c r="AV86" i="32"/>
  <c r="AU86" i="32"/>
  <c r="AT86" i="32"/>
  <c r="AS86" i="32"/>
  <c r="AR86" i="32"/>
  <c r="AQ86" i="32"/>
  <c r="AP86" i="32"/>
  <c r="AO86" i="32"/>
  <c r="AN86" i="32"/>
  <c r="AM86" i="32"/>
  <c r="AL86" i="32"/>
  <c r="AK86" i="32"/>
  <c r="AJ86" i="32"/>
  <c r="AI86" i="32"/>
  <c r="AH86" i="32"/>
  <c r="AG86" i="32"/>
  <c r="AF86" i="32"/>
  <c r="AE86" i="32"/>
  <c r="AD86" i="32"/>
  <c r="AC86" i="32"/>
  <c r="AB86" i="32"/>
  <c r="AA86" i="32"/>
  <c r="Z86" i="32"/>
  <c r="Y86" i="32"/>
  <c r="X86" i="32"/>
  <c r="W86" i="32"/>
  <c r="V86" i="32"/>
  <c r="U86" i="32"/>
  <c r="T86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CR85" i="32"/>
  <c r="CQ85" i="32"/>
  <c r="CP85" i="32"/>
  <c r="CO85" i="32"/>
  <c r="CN85" i="32"/>
  <c r="CM85" i="32"/>
  <c r="CL85" i="32"/>
  <c r="CK85" i="32"/>
  <c r="CJ85" i="32"/>
  <c r="CI85" i="32"/>
  <c r="CH85" i="32"/>
  <c r="CG85" i="32"/>
  <c r="CF85" i="32"/>
  <c r="CE85" i="32"/>
  <c r="CD85" i="32"/>
  <c r="CC85" i="32"/>
  <c r="CB85" i="32"/>
  <c r="CA85" i="32"/>
  <c r="BZ85" i="32"/>
  <c r="BY85" i="32"/>
  <c r="BX85" i="32"/>
  <c r="BW85" i="32"/>
  <c r="BV85" i="32"/>
  <c r="BU85" i="32"/>
  <c r="BT85" i="32"/>
  <c r="BS85" i="32"/>
  <c r="BR85" i="32"/>
  <c r="BQ85" i="32"/>
  <c r="BP85" i="32"/>
  <c r="BO85" i="32"/>
  <c r="BN85" i="32"/>
  <c r="BM85" i="32"/>
  <c r="BL85" i="32"/>
  <c r="BK85" i="32"/>
  <c r="BJ85" i="32"/>
  <c r="BI85" i="32"/>
  <c r="BH85" i="32"/>
  <c r="BG85" i="32"/>
  <c r="BF85" i="32"/>
  <c r="BE85" i="32"/>
  <c r="BD85" i="32"/>
  <c r="BC85" i="32"/>
  <c r="BB85" i="32"/>
  <c r="BA85" i="32"/>
  <c r="AZ85" i="32"/>
  <c r="AY85" i="32"/>
  <c r="AX85" i="32"/>
  <c r="AW85" i="32"/>
  <c r="AV85" i="32"/>
  <c r="AU85" i="32"/>
  <c r="AT85" i="32"/>
  <c r="AS85" i="32"/>
  <c r="AR85" i="32"/>
  <c r="AQ85" i="32"/>
  <c r="AP85" i="32"/>
  <c r="AO85" i="32"/>
  <c r="AN85" i="32"/>
  <c r="AM85" i="32"/>
  <c r="AL85" i="32"/>
  <c r="AK85" i="32"/>
  <c r="AJ85" i="32"/>
  <c r="AI85" i="32"/>
  <c r="AH85" i="32"/>
  <c r="AG85" i="32"/>
  <c r="AF85" i="32"/>
  <c r="AE85" i="32"/>
  <c r="AD85" i="32"/>
  <c r="AC85" i="32"/>
  <c r="AB85" i="32"/>
  <c r="AA85" i="32"/>
  <c r="Z85" i="32"/>
  <c r="Y85" i="32"/>
  <c r="X85" i="32"/>
  <c r="W85" i="32"/>
  <c r="V85" i="32"/>
  <c r="U85" i="32"/>
  <c r="T85" i="32"/>
  <c r="S85" i="32"/>
  <c r="R85" i="32"/>
  <c r="Q85" i="32"/>
  <c r="P85" i="32"/>
  <c r="O85" i="32"/>
  <c r="N85" i="32"/>
  <c r="M85" i="32"/>
  <c r="L85" i="32"/>
  <c r="K85" i="32"/>
  <c r="J85" i="32"/>
  <c r="I85" i="32"/>
  <c r="H85" i="32"/>
  <c r="G85" i="32"/>
  <c r="CR84" i="32"/>
  <c r="CQ84" i="32"/>
  <c r="CP84" i="32"/>
  <c r="CO84" i="32"/>
  <c r="CN84" i="32"/>
  <c r="CM84" i="32"/>
  <c r="CL84" i="32"/>
  <c r="CK84" i="32"/>
  <c r="CJ84" i="32"/>
  <c r="CI84" i="32"/>
  <c r="CH84" i="32"/>
  <c r="CG84" i="32"/>
  <c r="CF84" i="32"/>
  <c r="CE84" i="32"/>
  <c r="CD84" i="32"/>
  <c r="CC84" i="32"/>
  <c r="CB84" i="32"/>
  <c r="CA84" i="32"/>
  <c r="BZ84" i="32"/>
  <c r="BY84" i="32"/>
  <c r="BX84" i="32"/>
  <c r="BW84" i="32"/>
  <c r="BV84" i="32"/>
  <c r="BU84" i="32"/>
  <c r="BT84" i="32"/>
  <c r="BS84" i="32"/>
  <c r="BR84" i="32"/>
  <c r="BQ84" i="32"/>
  <c r="BP84" i="32"/>
  <c r="BO84" i="32"/>
  <c r="BN84" i="32"/>
  <c r="BM84" i="32"/>
  <c r="BL84" i="32"/>
  <c r="BK84" i="32"/>
  <c r="BJ84" i="32"/>
  <c r="BI84" i="32"/>
  <c r="BH84" i="32"/>
  <c r="BG84" i="32"/>
  <c r="BF84" i="32"/>
  <c r="BE84" i="32"/>
  <c r="BD84" i="32"/>
  <c r="BC84" i="32"/>
  <c r="BB84" i="32"/>
  <c r="BA84" i="32"/>
  <c r="AZ84" i="32"/>
  <c r="AY84" i="32"/>
  <c r="AX84" i="32"/>
  <c r="AW84" i="32"/>
  <c r="AV84" i="32"/>
  <c r="AU84" i="32"/>
  <c r="AT84" i="32"/>
  <c r="AS84" i="32"/>
  <c r="AR84" i="32"/>
  <c r="AQ84" i="32"/>
  <c r="AP84" i="32"/>
  <c r="AO84" i="32"/>
  <c r="AN84" i="32"/>
  <c r="AM84" i="32"/>
  <c r="AL84" i="32"/>
  <c r="AK84" i="32"/>
  <c r="AJ84" i="32"/>
  <c r="AI84" i="32"/>
  <c r="AH84" i="32"/>
  <c r="AG84" i="32"/>
  <c r="AF84" i="32"/>
  <c r="AE84" i="32"/>
  <c r="AD84" i="32"/>
  <c r="AC84" i="32"/>
  <c r="AB84" i="32"/>
  <c r="AA84" i="32"/>
  <c r="Z84" i="32"/>
  <c r="Y84" i="32"/>
  <c r="X84" i="32"/>
  <c r="W84" i="32"/>
  <c r="V84" i="32"/>
  <c r="U84" i="32"/>
  <c r="T84" i="32"/>
  <c r="S84" i="32"/>
  <c r="R84" i="32"/>
  <c r="Q84" i="32"/>
  <c r="P84" i="32"/>
  <c r="O84" i="32"/>
  <c r="N84" i="32"/>
  <c r="M84" i="32"/>
  <c r="L84" i="32"/>
  <c r="K84" i="32"/>
  <c r="J84" i="32"/>
  <c r="I84" i="32"/>
  <c r="H84" i="32"/>
  <c r="G84" i="32"/>
  <c r="CR83" i="32"/>
  <c r="CQ83" i="32"/>
  <c r="CP83" i="32"/>
  <c r="CO83" i="32"/>
  <c r="CN83" i="32"/>
  <c r="CM83" i="32"/>
  <c r="CL83" i="32"/>
  <c r="CK83" i="32"/>
  <c r="CJ83" i="32"/>
  <c r="CI83" i="32"/>
  <c r="CH83" i="32"/>
  <c r="CG83" i="32"/>
  <c r="CF83" i="32"/>
  <c r="CE83" i="32"/>
  <c r="CD83" i="32"/>
  <c r="CC83" i="32"/>
  <c r="CB83" i="32"/>
  <c r="CA83" i="32"/>
  <c r="BZ83" i="32"/>
  <c r="BY83" i="32"/>
  <c r="BX83" i="32"/>
  <c r="BW83" i="32"/>
  <c r="BV83" i="32"/>
  <c r="BU83" i="32"/>
  <c r="BT83" i="32"/>
  <c r="BS83" i="32"/>
  <c r="BR83" i="32"/>
  <c r="BQ83" i="32"/>
  <c r="BP83" i="32"/>
  <c r="BO83" i="32"/>
  <c r="BN83" i="32"/>
  <c r="BM83" i="32"/>
  <c r="BL83" i="32"/>
  <c r="BK83" i="32"/>
  <c r="BJ83" i="32"/>
  <c r="BI83" i="32"/>
  <c r="BH83" i="32"/>
  <c r="BG83" i="32"/>
  <c r="BF83" i="32"/>
  <c r="BE83" i="32"/>
  <c r="BD83" i="32"/>
  <c r="BC83" i="32"/>
  <c r="BB83" i="32"/>
  <c r="BA83" i="32"/>
  <c r="AZ83" i="32"/>
  <c r="AY83" i="32"/>
  <c r="AX83" i="32"/>
  <c r="AW83" i="32"/>
  <c r="AV83" i="32"/>
  <c r="AU83" i="32"/>
  <c r="AT83" i="32"/>
  <c r="AS83" i="32"/>
  <c r="AR83" i="32"/>
  <c r="AQ83" i="32"/>
  <c r="AP83" i="32"/>
  <c r="AO83" i="32"/>
  <c r="AN83" i="32"/>
  <c r="AM83" i="32"/>
  <c r="AL83" i="32"/>
  <c r="AK83" i="32"/>
  <c r="AJ83" i="32"/>
  <c r="AI83" i="32"/>
  <c r="AH83" i="32"/>
  <c r="AG83" i="32"/>
  <c r="AF83" i="32"/>
  <c r="AE83" i="32"/>
  <c r="AD83" i="32"/>
  <c r="AC83" i="32"/>
  <c r="AB83" i="32"/>
  <c r="AA83" i="32"/>
  <c r="Z83" i="32"/>
  <c r="Y83" i="32"/>
  <c r="X83" i="32"/>
  <c r="W83" i="32"/>
  <c r="V83" i="32"/>
  <c r="U83" i="32"/>
  <c r="T83" i="32"/>
  <c r="S83" i="32"/>
  <c r="R83" i="32"/>
  <c r="Q83" i="32"/>
  <c r="P83" i="32"/>
  <c r="O83" i="32"/>
  <c r="N83" i="32"/>
  <c r="M83" i="32"/>
  <c r="L83" i="32"/>
  <c r="K83" i="32"/>
  <c r="J83" i="32"/>
  <c r="I83" i="32"/>
  <c r="H83" i="32"/>
  <c r="G83" i="32"/>
  <c r="CR82" i="32"/>
  <c r="CQ82" i="32"/>
  <c r="CP82" i="32"/>
  <c r="CO82" i="32"/>
  <c r="CN82" i="32"/>
  <c r="CM82" i="32"/>
  <c r="CL82" i="32"/>
  <c r="CK82" i="32"/>
  <c r="CJ82" i="32"/>
  <c r="CI82" i="32"/>
  <c r="CH82" i="32"/>
  <c r="CG82" i="32"/>
  <c r="CF82" i="32"/>
  <c r="CE82" i="32"/>
  <c r="CD82" i="32"/>
  <c r="CC82" i="32"/>
  <c r="CB82" i="32"/>
  <c r="CA82" i="32"/>
  <c r="BZ82" i="32"/>
  <c r="BY82" i="32"/>
  <c r="BX82" i="32"/>
  <c r="BW82" i="32"/>
  <c r="BV82" i="32"/>
  <c r="BU82" i="32"/>
  <c r="BT82" i="32"/>
  <c r="BS82" i="32"/>
  <c r="BR82" i="32"/>
  <c r="BQ82" i="32"/>
  <c r="BP82" i="32"/>
  <c r="BO82" i="32"/>
  <c r="BN82" i="32"/>
  <c r="BM82" i="32"/>
  <c r="BL82" i="32"/>
  <c r="BK82" i="32"/>
  <c r="BJ82" i="32"/>
  <c r="BI82" i="32"/>
  <c r="BH82" i="32"/>
  <c r="BG82" i="32"/>
  <c r="BF82" i="32"/>
  <c r="BE82" i="32"/>
  <c r="BD82" i="32"/>
  <c r="BC82" i="32"/>
  <c r="BB82" i="32"/>
  <c r="BA82" i="32"/>
  <c r="AZ82" i="32"/>
  <c r="AY82" i="32"/>
  <c r="AX82" i="32"/>
  <c r="AW82" i="32"/>
  <c r="AV82" i="32"/>
  <c r="AU82" i="32"/>
  <c r="AT82" i="32"/>
  <c r="AS82" i="32"/>
  <c r="AR82" i="32"/>
  <c r="AQ82" i="32"/>
  <c r="AP82" i="32"/>
  <c r="AO82" i="32"/>
  <c r="AN82" i="32"/>
  <c r="AM82" i="32"/>
  <c r="AL82" i="32"/>
  <c r="AK82" i="32"/>
  <c r="AJ82" i="32"/>
  <c r="AI82" i="32"/>
  <c r="AH82" i="32"/>
  <c r="AG82" i="32"/>
  <c r="AF82" i="32"/>
  <c r="AE82" i="32"/>
  <c r="AD82" i="32"/>
  <c r="AC82" i="32"/>
  <c r="AB82" i="32"/>
  <c r="AA82" i="32"/>
  <c r="Z82" i="32"/>
  <c r="Y82" i="32"/>
  <c r="X82" i="32"/>
  <c r="W82" i="32"/>
  <c r="V82" i="32"/>
  <c r="U82" i="32"/>
  <c r="T82" i="32"/>
  <c r="S82" i="32"/>
  <c r="R82" i="32"/>
  <c r="Q82" i="32"/>
  <c r="P82" i="32"/>
  <c r="O82" i="32"/>
  <c r="N82" i="32"/>
  <c r="M82" i="32"/>
  <c r="L82" i="32"/>
  <c r="K82" i="32"/>
  <c r="J82" i="32"/>
  <c r="I82" i="32"/>
  <c r="H82" i="32"/>
  <c r="G82" i="32"/>
  <c r="CR81" i="32"/>
  <c r="CQ81" i="32"/>
  <c r="CP81" i="32"/>
  <c r="CO81" i="32"/>
  <c r="CN81" i="32"/>
  <c r="CM81" i="32"/>
  <c r="CL81" i="32"/>
  <c r="CK81" i="32"/>
  <c r="CJ81" i="32"/>
  <c r="CI81" i="32"/>
  <c r="CH81" i="32"/>
  <c r="CG81" i="32"/>
  <c r="CF81" i="32"/>
  <c r="CE81" i="32"/>
  <c r="CD81" i="32"/>
  <c r="CC81" i="32"/>
  <c r="CB81" i="32"/>
  <c r="CA81" i="32"/>
  <c r="BZ81" i="32"/>
  <c r="BY81" i="32"/>
  <c r="BX81" i="32"/>
  <c r="BW81" i="32"/>
  <c r="BV81" i="32"/>
  <c r="BU81" i="32"/>
  <c r="BT81" i="32"/>
  <c r="BS81" i="32"/>
  <c r="BR81" i="32"/>
  <c r="BQ81" i="32"/>
  <c r="BP81" i="32"/>
  <c r="BO81" i="32"/>
  <c r="BN81" i="32"/>
  <c r="BM81" i="32"/>
  <c r="BL81" i="32"/>
  <c r="BK81" i="32"/>
  <c r="BJ81" i="32"/>
  <c r="BI81" i="32"/>
  <c r="BH81" i="32"/>
  <c r="BG81" i="32"/>
  <c r="BF81" i="32"/>
  <c r="BE81" i="32"/>
  <c r="BD81" i="32"/>
  <c r="BC81" i="32"/>
  <c r="BB81" i="32"/>
  <c r="BA81" i="32"/>
  <c r="AZ81" i="32"/>
  <c r="AY81" i="32"/>
  <c r="AX81" i="32"/>
  <c r="AW81" i="32"/>
  <c r="AV81" i="32"/>
  <c r="AU81" i="32"/>
  <c r="AT81" i="32"/>
  <c r="AS81" i="32"/>
  <c r="AR81" i="32"/>
  <c r="AQ81" i="32"/>
  <c r="AP81" i="32"/>
  <c r="AO81" i="32"/>
  <c r="AN81" i="32"/>
  <c r="AM81" i="32"/>
  <c r="AL81" i="32"/>
  <c r="AK81" i="32"/>
  <c r="AJ81" i="32"/>
  <c r="AI81" i="32"/>
  <c r="AH81" i="32"/>
  <c r="AG81" i="32"/>
  <c r="AF81" i="32"/>
  <c r="AE81" i="32"/>
  <c r="AD81" i="32"/>
  <c r="AC81" i="32"/>
  <c r="AB81" i="32"/>
  <c r="AA81" i="32"/>
  <c r="Z81" i="32"/>
  <c r="Y81" i="32"/>
  <c r="X81" i="32"/>
  <c r="W81" i="32"/>
  <c r="V81" i="32"/>
  <c r="U81" i="32"/>
  <c r="T81" i="32"/>
  <c r="S81" i="32"/>
  <c r="R81" i="32"/>
  <c r="Q81" i="32"/>
  <c r="P81" i="32"/>
  <c r="O81" i="32"/>
  <c r="N81" i="32"/>
  <c r="M81" i="32"/>
  <c r="L81" i="32"/>
  <c r="K81" i="32"/>
  <c r="J81" i="32"/>
  <c r="I81" i="32"/>
  <c r="H81" i="32"/>
  <c r="G81" i="32"/>
  <c r="CR80" i="32"/>
  <c r="CQ80" i="32"/>
  <c r="CP80" i="32"/>
  <c r="CO80" i="32"/>
  <c r="CN80" i="32"/>
  <c r="CM80" i="32"/>
  <c r="CL80" i="32"/>
  <c r="CK80" i="32"/>
  <c r="CJ80" i="32"/>
  <c r="CI80" i="32"/>
  <c r="CH80" i="32"/>
  <c r="CG80" i="32"/>
  <c r="CF80" i="32"/>
  <c r="CE80" i="32"/>
  <c r="CD80" i="32"/>
  <c r="CC80" i="32"/>
  <c r="CB80" i="32"/>
  <c r="CA80" i="32"/>
  <c r="BZ80" i="32"/>
  <c r="BY80" i="32"/>
  <c r="BX80" i="32"/>
  <c r="BW80" i="32"/>
  <c r="BV80" i="32"/>
  <c r="BU80" i="32"/>
  <c r="BT80" i="32"/>
  <c r="BS80" i="32"/>
  <c r="BR80" i="32"/>
  <c r="BQ80" i="32"/>
  <c r="BP80" i="32"/>
  <c r="BO80" i="32"/>
  <c r="BN80" i="32"/>
  <c r="BM80" i="32"/>
  <c r="BL80" i="32"/>
  <c r="BK80" i="32"/>
  <c r="BJ80" i="32"/>
  <c r="BI80" i="32"/>
  <c r="BH80" i="32"/>
  <c r="BG80" i="32"/>
  <c r="BF80" i="32"/>
  <c r="BE80" i="32"/>
  <c r="BD80" i="32"/>
  <c r="BC80" i="32"/>
  <c r="BB80" i="32"/>
  <c r="BA80" i="32"/>
  <c r="AZ80" i="32"/>
  <c r="AY80" i="32"/>
  <c r="AX80" i="32"/>
  <c r="AW80" i="32"/>
  <c r="AV80" i="32"/>
  <c r="AU80" i="32"/>
  <c r="AT80" i="32"/>
  <c r="AS80" i="32"/>
  <c r="AR80" i="32"/>
  <c r="AQ80" i="32"/>
  <c r="AP80" i="32"/>
  <c r="AO80" i="32"/>
  <c r="AN80" i="32"/>
  <c r="AM80" i="32"/>
  <c r="AL80" i="32"/>
  <c r="AK80" i="32"/>
  <c r="AJ80" i="32"/>
  <c r="AI80" i="32"/>
  <c r="AH80" i="32"/>
  <c r="AG80" i="32"/>
  <c r="AF80" i="32"/>
  <c r="AE80" i="32"/>
  <c r="AD80" i="32"/>
  <c r="AC80" i="32"/>
  <c r="AB80" i="32"/>
  <c r="AA80" i="32"/>
  <c r="Z80" i="32"/>
  <c r="Y80" i="32"/>
  <c r="X80" i="32"/>
  <c r="W80" i="32"/>
  <c r="V80" i="32"/>
  <c r="U80" i="32"/>
  <c r="T80" i="32"/>
  <c r="S80" i="32"/>
  <c r="R80" i="32"/>
  <c r="Q80" i="32"/>
  <c r="P80" i="32"/>
  <c r="O80" i="32"/>
  <c r="N80" i="32"/>
  <c r="M80" i="32"/>
  <c r="L80" i="32"/>
  <c r="K80" i="32"/>
  <c r="J80" i="32"/>
  <c r="I80" i="32"/>
  <c r="H80" i="32"/>
  <c r="G80" i="32"/>
  <c r="CR79" i="32"/>
  <c r="CQ79" i="32"/>
  <c r="CP79" i="32"/>
  <c r="CO79" i="32"/>
  <c r="CN79" i="32"/>
  <c r="CM79" i="32"/>
  <c r="CL79" i="32"/>
  <c r="CK79" i="32"/>
  <c r="CJ79" i="32"/>
  <c r="CI79" i="32"/>
  <c r="CH79" i="32"/>
  <c r="CG79" i="32"/>
  <c r="CF79" i="32"/>
  <c r="CE79" i="32"/>
  <c r="CD79" i="32"/>
  <c r="CC79" i="32"/>
  <c r="CB79" i="32"/>
  <c r="CA79" i="32"/>
  <c r="BZ79" i="32"/>
  <c r="BY79" i="32"/>
  <c r="BX79" i="32"/>
  <c r="BW79" i="32"/>
  <c r="BV79" i="32"/>
  <c r="BU79" i="32"/>
  <c r="BT79" i="32"/>
  <c r="BS79" i="32"/>
  <c r="BR79" i="32"/>
  <c r="BQ79" i="32"/>
  <c r="BP79" i="32"/>
  <c r="BO79" i="32"/>
  <c r="BN79" i="32"/>
  <c r="BM79" i="32"/>
  <c r="BL79" i="32"/>
  <c r="BK79" i="32"/>
  <c r="BJ79" i="32"/>
  <c r="BI79" i="32"/>
  <c r="BH79" i="32"/>
  <c r="BG79" i="32"/>
  <c r="BF79" i="32"/>
  <c r="BE79" i="32"/>
  <c r="BD79" i="32"/>
  <c r="BC79" i="32"/>
  <c r="BB79" i="32"/>
  <c r="BA79" i="32"/>
  <c r="AZ79" i="32"/>
  <c r="AY79" i="32"/>
  <c r="AX79" i="32"/>
  <c r="AW79" i="32"/>
  <c r="AV79" i="32"/>
  <c r="AU79" i="32"/>
  <c r="AT79" i="32"/>
  <c r="AS79" i="32"/>
  <c r="AR79" i="32"/>
  <c r="AQ79" i="32"/>
  <c r="AP79" i="32"/>
  <c r="AO79" i="32"/>
  <c r="AN79" i="32"/>
  <c r="AM79" i="32"/>
  <c r="AL79" i="32"/>
  <c r="AK79" i="32"/>
  <c r="AJ79" i="32"/>
  <c r="AI79" i="32"/>
  <c r="AH79" i="32"/>
  <c r="AG79" i="32"/>
  <c r="AF79" i="32"/>
  <c r="AE79" i="32"/>
  <c r="AD79" i="32"/>
  <c r="AC79" i="32"/>
  <c r="AB79" i="32"/>
  <c r="AA79" i="32"/>
  <c r="Z79" i="32"/>
  <c r="Y79" i="32"/>
  <c r="X79" i="32"/>
  <c r="W79" i="32"/>
  <c r="V79" i="32"/>
  <c r="U79" i="32"/>
  <c r="T79" i="32"/>
  <c r="S79" i="32"/>
  <c r="R79" i="32"/>
  <c r="Q79" i="32"/>
  <c r="P79" i="32"/>
  <c r="O79" i="32"/>
  <c r="N79" i="32"/>
  <c r="M79" i="32"/>
  <c r="L79" i="32"/>
  <c r="K79" i="32"/>
  <c r="J79" i="32"/>
  <c r="I79" i="32"/>
  <c r="H79" i="32"/>
  <c r="G79" i="32"/>
  <c r="CR78" i="32"/>
  <c r="CQ78" i="32"/>
  <c r="CP78" i="32"/>
  <c r="CO78" i="32"/>
  <c r="CN78" i="32"/>
  <c r="CM78" i="32"/>
  <c r="CL78" i="32"/>
  <c r="CK78" i="32"/>
  <c r="CJ78" i="32"/>
  <c r="CI78" i="32"/>
  <c r="CH78" i="32"/>
  <c r="CG78" i="32"/>
  <c r="CF78" i="32"/>
  <c r="CE78" i="32"/>
  <c r="CD78" i="32"/>
  <c r="CC78" i="32"/>
  <c r="CB78" i="32"/>
  <c r="CA78" i="32"/>
  <c r="BZ78" i="32"/>
  <c r="BY78" i="32"/>
  <c r="BX78" i="32"/>
  <c r="BW78" i="32"/>
  <c r="BV78" i="32"/>
  <c r="BU78" i="32"/>
  <c r="BT78" i="32"/>
  <c r="BS78" i="32"/>
  <c r="BR78" i="32"/>
  <c r="BQ78" i="32"/>
  <c r="BP78" i="32"/>
  <c r="BO78" i="32"/>
  <c r="BN78" i="32"/>
  <c r="BM78" i="32"/>
  <c r="BL78" i="32"/>
  <c r="BK78" i="32"/>
  <c r="BJ78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AS78" i="32"/>
  <c r="AR78" i="32"/>
  <c r="AQ78" i="32"/>
  <c r="AP78" i="32"/>
  <c r="AO78" i="32"/>
  <c r="AN78" i="32"/>
  <c r="AM78" i="32"/>
  <c r="AL78" i="32"/>
  <c r="AK78" i="32"/>
  <c r="AJ78" i="32"/>
  <c r="AI78" i="32"/>
  <c r="AH78" i="32"/>
  <c r="AG78" i="32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S78" i="32"/>
  <c r="R78" i="32"/>
  <c r="Q78" i="32"/>
  <c r="P78" i="32"/>
  <c r="O78" i="32"/>
  <c r="N78" i="32"/>
  <c r="M78" i="32"/>
  <c r="L78" i="32"/>
  <c r="K78" i="32"/>
  <c r="J78" i="32"/>
  <c r="I78" i="32"/>
  <c r="H78" i="32"/>
  <c r="G78" i="32"/>
  <c r="CR77" i="32"/>
  <c r="CQ77" i="32"/>
  <c r="CP77" i="32"/>
  <c r="CO77" i="32"/>
  <c r="CN77" i="32"/>
  <c r="CM77" i="32"/>
  <c r="CL77" i="32"/>
  <c r="CK77" i="32"/>
  <c r="CJ77" i="32"/>
  <c r="CI77" i="32"/>
  <c r="CH77" i="32"/>
  <c r="CG77" i="32"/>
  <c r="CF77" i="32"/>
  <c r="CE77" i="32"/>
  <c r="CD77" i="32"/>
  <c r="CC77" i="32"/>
  <c r="CB77" i="32"/>
  <c r="CA77" i="32"/>
  <c r="BZ77" i="32"/>
  <c r="BY77" i="32"/>
  <c r="BX77" i="32"/>
  <c r="BW77" i="32"/>
  <c r="BV77" i="32"/>
  <c r="BU77" i="32"/>
  <c r="BT77" i="32"/>
  <c r="BS77" i="32"/>
  <c r="BR77" i="32"/>
  <c r="BQ77" i="32"/>
  <c r="BP77" i="32"/>
  <c r="BO77" i="32"/>
  <c r="BN77" i="32"/>
  <c r="BM77" i="32"/>
  <c r="BL77" i="32"/>
  <c r="BK77" i="32"/>
  <c r="BJ77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CR76" i="32"/>
  <c r="CQ76" i="32"/>
  <c r="CP76" i="32"/>
  <c r="CO76" i="32"/>
  <c r="CN76" i="32"/>
  <c r="CM76" i="32"/>
  <c r="CL76" i="32"/>
  <c r="CK76" i="32"/>
  <c r="CJ76" i="32"/>
  <c r="CI76" i="32"/>
  <c r="CH76" i="32"/>
  <c r="CG76" i="32"/>
  <c r="CF76" i="32"/>
  <c r="CE76" i="32"/>
  <c r="CD76" i="32"/>
  <c r="CC76" i="32"/>
  <c r="CB76" i="32"/>
  <c r="CA76" i="32"/>
  <c r="BZ76" i="32"/>
  <c r="BY76" i="32"/>
  <c r="BX76" i="32"/>
  <c r="BW76" i="32"/>
  <c r="BV76" i="32"/>
  <c r="BU76" i="32"/>
  <c r="BT76" i="32"/>
  <c r="BS76" i="32"/>
  <c r="BR76" i="32"/>
  <c r="BQ76" i="32"/>
  <c r="BP76" i="32"/>
  <c r="BO76" i="32"/>
  <c r="BN76" i="32"/>
  <c r="BM76" i="32"/>
  <c r="BL76" i="32"/>
  <c r="BK76" i="32"/>
  <c r="BJ76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AS76" i="32"/>
  <c r="AR76" i="32"/>
  <c r="AQ76" i="32"/>
  <c r="AP76" i="32"/>
  <c r="AO76" i="32"/>
  <c r="AN76" i="32"/>
  <c r="AM76" i="32"/>
  <c r="AL76" i="32"/>
  <c r="AK76" i="32"/>
  <c r="AJ76" i="32"/>
  <c r="AI76" i="32"/>
  <c r="AH76" i="32"/>
  <c r="AG76" i="32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S76" i="32"/>
  <c r="R76" i="32"/>
  <c r="Q76" i="32"/>
  <c r="P76" i="32"/>
  <c r="O76" i="32"/>
  <c r="N76" i="32"/>
  <c r="M76" i="32"/>
  <c r="L76" i="32"/>
  <c r="K76" i="32"/>
  <c r="J76" i="32"/>
  <c r="I76" i="32"/>
  <c r="H76" i="32"/>
  <c r="G76" i="32"/>
  <c r="CR75" i="32"/>
  <c r="CQ75" i="32"/>
  <c r="CP75" i="32"/>
  <c r="CO75" i="32"/>
  <c r="CN75" i="32"/>
  <c r="CM75" i="32"/>
  <c r="CL75" i="32"/>
  <c r="CK75" i="32"/>
  <c r="CJ75" i="32"/>
  <c r="CI75" i="32"/>
  <c r="CH75" i="32"/>
  <c r="CG75" i="32"/>
  <c r="CF75" i="32"/>
  <c r="CE75" i="32"/>
  <c r="CD75" i="32"/>
  <c r="CC75" i="32"/>
  <c r="CB75" i="32"/>
  <c r="CA75" i="32"/>
  <c r="BZ75" i="32"/>
  <c r="BY75" i="32"/>
  <c r="BX75" i="32"/>
  <c r="BW75" i="32"/>
  <c r="BV75" i="32"/>
  <c r="BU75" i="32"/>
  <c r="BT75" i="32"/>
  <c r="BS75" i="32"/>
  <c r="BR75" i="32"/>
  <c r="BQ75" i="32"/>
  <c r="BP75" i="32"/>
  <c r="BO75" i="32"/>
  <c r="BN75" i="32"/>
  <c r="BM75" i="32"/>
  <c r="BL75" i="32"/>
  <c r="BK75" i="32"/>
  <c r="BJ75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AS75" i="32"/>
  <c r="AR75" i="32"/>
  <c r="AQ75" i="32"/>
  <c r="AP75" i="32"/>
  <c r="AO75" i="32"/>
  <c r="AN75" i="32"/>
  <c r="AM75" i="32"/>
  <c r="AL75" i="32"/>
  <c r="AK75" i="32"/>
  <c r="AJ75" i="32"/>
  <c r="AI75" i="32"/>
  <c r="AH75" i="32"/>
  <c r="AG75" i="32"/>
  <c r="AF75" i="32"/>
  <c r="AE75" i="32"/>
  <c r="AD75" i="32"/>
  <c r="AC75" i="32"/>
  <c r="AB75" i="32"/>
  <c r="AA75" i="32"/>
  <c r="Z75" i="32"/>
  <c r="Y75" i="32"/>
  <c r="X75" i="32"/>
  <c r="W75" i="32"/>
  <c r="V75" i="32"/>
  <c r="U75" i="32"/>
  <c r="T75" i="32"/>
  <c r="S75" i="32"/>
  <c r="R75" i="32"/>
  <c r="Q75" i="32"/>
  <c r="P75" i="32"/>
  <c r="O75" i="32"/>
  <c r="N75" i="32"/>
  <c r="M75" i="32"/>
  <c r="L75" i="32"/>
  <c r="K75" i="32"/>
  <c r="J75" i="32"/>
  <c r="I75" i="32"/>
  <c r="H75" i="32"/>
  <c r="G75" i="32"/>
  <c r="CR74" i="32"/>
  <c r="CQ74" i="32"/>
  <c r="CP74" i="32"/>
  <c r="CO74" i="32"/>
  <c r="CN74" i="32"/>
  <c r="CM74" i="32"/>
  <c r="CL74" i="32"/>
  <c r="CK74" i="32"/>
  <c r="CJ74" i="32"/>
  <c r="CI74" i="32"/>
  <c r="CH74" i="32"/>
  <c r="CG74" i="32"/>
  <c r="CF74" i="32"/>
  <c r="CE74" i="32"/>
  <c r="CD74" i="32"/>
  <c r="CC74" i="32"/>
  <c r="CB74" i="32"/>
  <c r="CA74" i="32"/>
  <c r="BZ74" i="32"/>
  <c r="BY74" i="32"/>
  <c r="BX74" i="32"/>
  <c r="BW74" i="32"/>
  <c r="BV74" i="32"/>
  <c r="BU74" i="32"/>
  <c r="BT74" i="32"/>
  <c r="BS74" i="32"/>
  <c r="BR74" i="32"/>
  <c r="BQ74" i="32"/>
  <c r="BP74" i="32"/>
  <c r="BO74" i="32"/>
  <c r="BN74" i="32"/>
  <c r="BM74" i="32"/>
  <c r="BL74" i="32"/>
  <c r="BK74" i="32"/>
  <c r="BJ74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AS74" i="32"/>
  <c r="AR74" i="32"/>
  <c r="AQ74" i="32"/>
  <c r="AP74" i="32"/>
  <c r="AO74" i="32"/>
  <c r="AN74" i="32"/>
  <c r="AM74" i="32"/>
  <c r="AL74" i="32"/>
  <c r="AK74" i="32"/>
  <c r="AJ74" i="32"/>
  <c r="AI74" i="32"/>
  <c r="AH74" i="32"/>
  <c r="AG74" i="32"/>
  <c r="AF74" i="32"/>
  <c r="AE74" i="32"/>
  <c r="AD74" i="32"/>
  <c r="AC74" i="32"/>
  <c r="AB74" i="32"/>
  <c r="AA74" i="32"/>
  <c r="Z74" i="32"/>
  <c r="Y74" i="32"/>
  <c r="X74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H74" i="32"/>
  <c r="G74" i="32"/>
  <c r="CR73" i="32"/>
  <c r="CQ73" i="32"/>
  <c r="CP73" i="32"/>
  <c r="CO73" i="32"/>
  <c r="CN73" i="32"/>
  <c r="CM73" i="32"/>
  <c r="CL73" i="32"/>
  <c r="CK73" i="32"/>
  <c r="CJ73" i="32"/>
  <c r="CI73" i="32"/>
  <c r="CH73" i="32"/>
  <c r="CG73" i="32"/>
  <c r="CF73" i="32"/>
  <c r="CE73" i="32"/>
  <c r="CD73" i="32"/>
  <c r="CC73" i="32"/>
  <c r="CB73" i="32"/>
  <c r="CA73" i="32"/>
  <c r="BZ73" i="32"/>
  <c r="BY73" i="32"/>
  <c r="BX73" i="32"/>
  <c r="BW73" i="32"/>
  <c r="BV73" i="32"/>
  <c r="BU73" i="32"/>
  <c r="BT73" i="32"/>
  <c r="BS73" i="32"/>
  <c r="BR73" i="32"/>
  <c r="BQ73" i="32"/>
  <c r="BP73" i="32"/>
  <c r="BO73" i="32"/>
  <c r="BN73" i="32"/>
  <c r="BM73" i="32"/>
  <c r="BL73" i="32"/>
  <c r="BK73" i="32"/>
  <c r="BJ73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AS73" i="32"/>
  <c r="AR73" i="32"/>
  <c r="AQ73" i="32"/>
  <c r="AP73" i="32"/>
  <c r="AO73" i="32"/>
  <c r="AN73" i="32"/>
  <c r="AM73" i="32"/>
  <c r="AL73" i="32"/>
  <c r="AK73" i="32"/>
  <c r="AJ73" i="32"/>
  <c r="AI73" i="32"/>
  <c r="AH73" i="32"/>
  <c r="AG73" i="32"/>
  <c r="AF73" i="32"/>
  <c r="AE73" i="32"/>
  <c r="AD73" i="32"/>
  <c r="AC73" i="32"/>
  <c r="AB73" i="32"/>
  <c r="AA73" i="32"/>
  <c r="Z73" i="32"/>
  <c r="Y73" i="32"/>
  <c r="X73" i="32"/>
  <c r="W73" i="32"/>
  <c r="V73" i="32"/>
  <c r="U73" i="32"/>
  <c r="T73" i="32"/>
  <c r="S73" i="32"/>
  <c r="R73" i="32"/>
  <c r="Q73" i="32"/>
  <c r="P73" i="32"/>
  <c r="O73" i="32"/>
  <c r="N73" i="32"/>
  <c r="M73" i="32"/>
  <c r="L73" i="32"/>
  <c r="K73" i="32"/>
  <c r="J73" i="32"/>
  <c r="I73" i="32"/>
  <c r="H73" i="32"/>
  <c r="G73" i="32"/>
  <c r="CR72" i="32"/>
  <c r="CQ72" i="32"/>
  <c r="CP72" i="32"/>
  <c r="CO72" i="32"/>
  <c r="CN72" i="32"/>
  <c r="CM72" i="32"/>
  <c r="CL72" i="32"/>
  <c r="CK72" i="32"/>
  <c r="CJ72" i="32"/>
  <c r="CI72" i="32"/>
  <c r="CH72" i="32"/>
  <c r="CG72" i="32"/>
  <c r="CF72" i="32"/>
  <c r="CE72" i="32"/>
  <c r="CD72" i="32"/>
  <c r="CC72" i="32"/>
  <c r="CB72" i="32"/>
  <c r="CA72" i="32"/>
  <c r="BZ72" i="32"/>
  <c r="BY72" i="32"/>
  <c r="BX72" i="32"/>
  <c r="BW72" i="32"/>
  <c r="BV72" i="32"/>
  <c r="BU72" i="32"/>
  <c r="BT72" i="32"/>
  <c r="BS72" i="32"/>
  <c r="BR72" i="32"/>
  <c r="BQ72" i="32"/>
  <c r="BP72" i="32"/>
  <c r="BO72" i="32"/>
  <c r="BN72" i="32"/>
  <c r="BM72" i="32"/>
  <c r="BL72" i="32"/>
  <c r="BK72" i="32"/>
  <c r="BJ72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AS72" i="32"/>
  <c r="AR72" i="32"/>
  <c r="AQ72" i="32"/>
  <c r="AP72" i="32"/>
  <c r="AO72" i="32"/>
  <c r="AN72" i="32"/>
  <c r="AM72" i="32"/>
  <c r="AL72" i="32"/>
  <c r="AK72" i="32"/>
  <c r="AJ72" i="32"/>
  <c r="AI72" i="32"/>
  <c r="AH72" i="32"/>
  <c r="AG72" i="32"/>
  <c r="AF72" i="32"/>
  <c r="AE72" i="32"/>
  <c r="AD72" i="32"/>
  <c r="AC72" i="32"/>
  <c r="AB72" i="32"/>
  <c r="AA72" i="32"/>
  <c r="Z72" i="32"/>
  <c r="Y72" i="32"/>
  <c r="X72" i="32"/>
  <c r="W72" i="32"/>
  <c r="V72" i="32"/>
  <c r="U72" i="32"/>
  <c r="T72" i="32"/>
  <c r="S72" i="32"/>
  <c r="R72" i="32"/>
  <c r="Q72" i="32"/>
  <c r="P72" i="32"/>
  <c r="O72" i="32"/>
  <c r="N72" i="32"/>
  <c r="M72" i="32"/>
  <c r="L72" i="32"/>
  <c r="K72" i="32"/>
  <c r="J72" i="32"/>
  <c r="I72" i="32"/>
  <c r="H72" i="32"/>
  <c r="G72" i="32"/>
  <c r="CR71" i="32"/>
  <c r="CQ71" i="32"/>
  <c r="CP71" i="32"/>
  <c r="CO71" i="32"/>
  <c r="CN71" i="32"/>
  <c r="CM71" i="32"/>
  <c r="CL71" i="32"/>
  <c r="CK71" i="32"/>
  <c r="CJ71" i="32"/>
  <c r="CI71" i="32"/>
  <c r="CH71" i="32"/>
  <c r="CG71" i="32"/>
  <c r="CF71" i="32"/>
  <c r="CE71" i="32"/>
  <c r="CD71" i="32"/>
  <c r="CC71" i="32"/>
  <c r="CB71" i="32"/>
  <c r="CA71" i="32"/>
  <c r="BZ71" i="32"/>
  <c r="BY71" i="32"/>
  <c r="BX71" i="32"/>
  <c r="BW71" i="32"/>
  <c r="BV71" i="32"/>
  <c r="BU71" i="32"/>
  <c r="BT71" i="32"/>
  <c r="BS71" i="32"/>
  <c r="BR71" i="32"/>
  <c r="BQ71" i="32"/>
  <c r="BP71" i="32"/>
  <c r="BO71" i="32"/>
  <c r="BN71" i="32"/>
  <c r="BM71" i="32"/>
  <c r="BL71" i="32"/>
  <c r="BK71" i="32"/>
  <c r="BJ71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AS71" i="32"/>
  <c r="AR71" i="32"/>
  <c r="AQ71" i="32"/>
  <c r="AP71" i="32"/>
  <c r="AO71" i="32"/>
  <c r="AN71" i="32"/>
  <c r="AM71" i="32"/>
  <c r="AL71" i="32"/>
  <c r="AK71" i="32"/>
  <c r="AJ71" i="32"/>
  <c r="AI71" i="32"/>
  <c r="AH71" i="32"/>
  <c r="AG71" i="32"/>
  <c r="AF71" i="32"/>
  <c r="AE71" i="32"/>
  <c r="AD71" i="32"/>
  <c r="AC71" i="32"/>
  <c r="AB71" i="32"/>
  <c r="AA71" i="32"/>
  <c r="Z71" i="32"/>
  <c r="Y71" i="32"/>
  <c r="X71" i="32"/>
  <c r="W71" i="32"/>
  <c r="V71" i="32"/>
  <c r="U71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H71" i="32"/>
  <c r="G71" i="32"/>
  <c r="CR70" i="32"/>
  <c r="CQ70" i="32"/>
  <c r="CP70" i="32"/>
  <c r="CO70" i="32"/>
  <c r="CN70" i="32"/>
  <c r="CM70" i="32"/>
  <c r="CL70" i="32"/>
  <c r="CK70" i="32"/>
  <c r="CJ70" i="32"/>
  <c r="CI70" i="32"/>
  <c r="CH70" i="32"/>
  <c r="CG70" i="32"/>
  <c r="CF70" i="32"/>
  <c r="CE70" i="32"/>
  <c r="CD70" i="32"/>
  <c r="CC70" i="32"/>
  <c r="CB70" i="32"/>
  <c r="CA70" i="32"/>
  <c r="BZ70" i="32"/>
  <c r="BY70" i="32"/>
  <c r="BX70" i="32"/>
  <c r="BW70" i="32"/>
  <c r="BV70" i="32"/>
  <c r="BU70" i="32"/>
  <c r="BT70" i="32"/>
  <c r="BS70" i="32"/>
  <c r="BR70" i="32"/>
  <c r="BQ70" i="32"/>
  <c r="BP70" i="32"/>
  <c r="BO70" i="32"/>
  <c r="BN70" i="32"/>
  <c r="BM70" i="32"/>
  <c r="BL70" i="32"/>
  <c r="BK70" i="32"/>
  <c r="BJ70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AS70" i="32"/>
  <c r="AR70" i="32"/>
  <c r="AQ70" i="32"/>
  <c r="AP70" i="32"/>
  <c r="AO70" i="32"/>
  <c r="AN70" i="32"/>
  <c r="AM70" i="32"/>
  <c r="AL70" i="32"/>
  <c r="AK70" i="32"/>
  <c r="AJ70" i="32"/>
  <c r="AI70" i="32"/>
  <c r="AH70" i="32"/>
  <c r="AG70" i="32"/>
  <c r="AF70" i="32"/>
  <c r="AE70" i="32"/>
  <c r="AD70" i="32"/>
  <c r="AC70" i="32"/>
  <c r="AB70" i="32"/>
  <c r="AA70" i="32"/>
  <c r="Z70" i="32"/>
  <c r="Y70" i="32"/>
  <c r="X70" i="32"/>
  <c r="W70" i="32"/>
  <c r="V70" i="32"/>
  <c r="U70" i="32"/>
  <c r="T70" i="32"/>
  <c r="S70" i="32"/>
  <c r="R70" i="32"/>
  <c r="Q70" i="32"/>
  <c r="P70" i="32"/>
  <c r="O70" i="32"/>
  <c r="N70" i="32"/>
  <c r="M70" i="32"/>
  <c r="L70" i="32"/>
  <c r="K70" i="32"/>
  <c r="J70" i="32"/>
  <c r="I70" i="32"/>
  <c r="H70" i="32"/>
  <c r="G70" i="32"/>
  <c r="CR69" i="32"/>
  <c r="CQ69" i="32"/>
  <c r="CP69" i="32"/>
  <c r="CO69" i="32"/>
  <c r="CN69" i="32"/>
  <c r="CM69" i="32"/>
  <c r="CL69" i="32"/>
  <c r="CK69" i="32"/>
  <c r="CJ69" i="32"/>
  <c r="CI69" i="32"/>
  <c r="CH69" i="32"/>
  <c r="CG69" i="32"/>
  <c r="CF69" i="32"/>
  <c r="CE69" i="32"/>
  <c r="CD69" i="32"/>
  <c r="CC69" i="32"/>
  <c r="CB69" i="32"/>
  <c r="CA69" i="32"/>
  <c r="BZ69" i="32"/>
  <c r="BY69" i="32"/>
  <c r="BX69" i="32"/>
  <c r="BW69" i="32"/>
  <c r="BV69" i="32"/>
  <c r="BU69" i="32"/>
  <c r="BT69" i="32"/>
  <c r="BS69" i="32"/>
  <c r="BR69" i="32"/>
  <c r="BQ69" i="32"/>
  <c r="BP69" i="32"/>
  <c r="BO69" i="32"/>
  <c r="BN69" i="32"/>
  <c r="BM69" i="32"/>
  <c r="BL69" i="32"/>
  <c r="BK69" i="32"/>
  <c r="BJ69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AS69" i="32"/>
  <c r="AR69" i="32"/>
  <c r="AQ69" i="32"/>
  <c r="AP69" i="32"/>
  <c r="AO69" i="32"/>
  <c r="AN69" i="32"/>
  <c r="AM69" i="32"/>
  <c r="AL69" i="32"/>
  <c r="AK69" i="32"/>
  <c r="AJ69" i="32"/>
  <c r="AI69" i="32"/>
  <c r="AH69" i="32"/>
  <c r="AG69" i="32"/>
  <c r="AF69" i="32"/>
  <c r="AE69" i="32"/>
  <c r="AD69" i="32"/>
  <c r="AC69" i="32"/>
  <c r="AB69" i="32"/>
  <c r="AA69" i="32"/>
  <c r="Z69" i="32"/>
  <c r="Y69" i="32"/>
  <c r="X69" i="32"/>
  <c r="W69" i="32"/>
  <c r="V69" i="32"/>
  <c r="U69" i="32"/>
  <c r="T69" i="32"/>
  <c r="S69" i="32"/>
  <c r="R69" i="32"/>
  <c r="Q69" i="32"/>
  <c r="P69" i="32"/>
  <c r="O69" i="32"/>
  <c r="N69" i="32"/>
  <c r="M69" i="32"/>
  <c r="L69" i="32"/>
  <c r="K69" i="32"/>
  <c r="J69" i="32"/>
  <c r="I69" i="32"/>
  <c r="H69" i="32"/>
  <c r="G69" i="32"/>
  <c r="CR68" i="32"/>
  <c r="CQ68" i="32"/>
  <c r="CP68" i="32"/>
  <c r="CO68" i="32"/>
  <c r="CN68" i="32"/>
  <c r="CM68" i="32"/>
  <c r="CL68" i="32"/>
  <c r="CK68" i="32"/>
  <c r="CJ68" i="32"/>
  <c r="CI68" i="32"/>
  <c r="CH68" i="32"/>
  <c r="CG68" i="32"/>
  <c r="CF68" i="32"/>
  <c r="CE68" i="32"/>
  <c r="CD68" i="32"/>
  <c r="CC68" i="32"/>
  <c r="CB68" i="32"/>
  <c r="CA68" i="32"/>
  <c r="BZ68" i="32"/>
  <c r="BY68" i="32"/>
  <c r="BX68" i="32"/>
  <c r="BW68" i="32"/>
  <c r="BV68" i="32"/>
  <c r="BU68" i="32"/>
  <c r="BT68" i="32"/>
  <c r="BS68" i="32"/>
  <c r="BR68" i="32"/>
  <c r="BQ68" i="32"/>
  <c r="BP68" i="32"/>
  <c r="BO68" i="32"/>
  <c r="BN68" i="32"/>
  <c r="BM68" i="32"/>
  <c r="BL68" i="32"/>
  <c r="BK68" i="32"/>
  <c r="BJ68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AS68" i="32"/>
  <c r="AR68" i="32"/>
  <c r="AQ68" i="32"/>
  <c r="AP68" i="32"/>
  <c r="AO68" i="32"/>
  <c r="AN68" i="32"/>
  <c r="AM68" i="32"/>
  <c r="AL68" i="32"/>
  <c r="AK68" i="32"/>
  <c r="AJ68" i="32"/>
  <c r="AI68" i="32"/>
  <c r="AH68" i="32"/>
  <c r="AG68" i="32"/>
  <c r="AF68" i="32"/>
  <c r="AE68" i="32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CR67" i="32"/>
  <c r="CQ67" i="32"/>
  <c r="CP67" i="32"/>
  <c r="CO67" i="32"/>
  <c r="CN67" i="32"/>
  <c r="CM67" i="32"/>
  <c r="CL67" i="32"/>
  <c r="CK67" i="32"/>
  <c r="CJ67" i="32"/>
  <c r="CI67" i="32"/>
  <c r="CH67" i="32"/>
  <c r="CG67" i="32"/>
  <c r="CF67" i="32"/>
  <c r="CE67" i="32"/>
  <c r="CD67" i="32"/>
  <c r="CC67" i="32"/>
  <c r="CB67" i="32"/>
  <c r="CA67" i="32"/>
  <c r="BZ67" i="32"/>
  <c r="BY67" i="32"/>
  <c r="BX67" i="32"/>
  <c r="BW67" i="32"/>
  <c r="BV67" i="32"/>
  <c r="BU67" i="32"/>
  <c r="BT67" i="32"/>
  <c r="BS67" i="32"/>
  <c r="BR67" i="32"/>
  <c r="BQ67" i="32"/>
  <c r="BP67" i="32"/>
  <c r="BO67" i="32"/>
  <c r="BN67" i="32"/>
  <c r="BM67" i="32"/>
  <c r="BL67" i="32"/>
  <c r="BK67" i="32"/>
  <c r="BJ67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AS67" i="32"/>
  <c r="AR67" i="32"/>
  <c r="AQ67" i="32"/>
  <c r="AP67" i="32"/>
  <c r="AO67" i="32"/>
  <c r="AN67" i="32"/>
  <c r="AM67" i="32"/>
  <c r="AL67" i="32"/>
  <c r="AK67" i="32"/>
  <c r="AJ67" i="32"/>
  <c r="AI67" i="32"/>
  <c r="AH67" i="32"/>
  <c r="AG67" i="32"/>
  <c r="AF67" i="32"/>
  <c r="AE67" i="32"/>
  <c r="AD67" i="32"/>
  <c r="AC67" i="32"/>
  <c r="AB67" i="32"/>
  <c r="AA67" i="32"/>
  <c r="Z67" i="32"/>
  <c r="Y67" i="32"/>
  <c r="X67" i="32"/>
  <c r="W67" i="32"/>
  <c r="V67" i="32"/>
  <c r="U67" i="32"/>
  <c r="T67" i="32"/>
  <c r="S67" i="32"/>
  <c r="R67" i="32"/>
  <c r="Q67" i="32"/>
  <c r="P67" i="32"/>
  <c r="O67" i="32"/>
  <c r="N67" i="32"/>
  <c r="M67" i="32"/>
  <c r="L67" i="32"/>
  <c r="K67" i="32"/>
  <c r="J67" i="32"/>
  <c r="I67" i="32"/>
  <c r="H67" i="32"/>
  <c r="G67" i="32"/>
  <c r="CR66" i="32"/>
  <c r="CQ66" i="32"/>
  <c r="CP66" i="32"/>
  <c r="CO66" i="32"/>
  <c r="CN66" i="32"/>
  <c r="CM66" i="32"/>
  <c r="CL66" i="32"/>
  <c r="CK66" i="32"/>
  <c r="CJ66" i="32"/>
  <c r="CI66" i="32"/>
  <c r="CH66" i="32"/>
  <c r="CG66" i="32"/>
  <c r="CF66" i="32"/>
  <c r="CE66" i="32"/>
  <c r="CD66" i="32"/>
  <c r="CC66" i="32"/>
  <c r="CB66" i="32"/>
  <c r="CA66" i="32"/>
  <c r="BZ66" i="32"/>
  <c r="BY66" i="32"/>
  <c r="BX66" i="32"/>
  <c r="BW66" i="32"/>
  <c r="BV66" i="32"/>
  <c r="BU66" i="32"/>
  <c r="BT66" i="32"/>
  <c r="BS66" i="32"/>
  <c r="BR66" i="32"/>
  <c r="BQ66" i="32"/>
  <c r="BP66" i="32"/>
  <c r="BO66" i="32"/>
  <c r="BN66" i="32"/>
  <c r="BM66" i="32"/>
  <c r="BL66" i="32"/>
  <c r="BK66" i="32"/>
  <c r="BJ66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AS66" i="32"/>
  <c r="AR66" i="32"/>
  <c r="AQ66" i="32"/>
  <c r="AP66" i="32"/>
  <c r="AO66" i="32"/>
  <c r="AN66" i="32"/>
  <c r="AM66" i="32"/>
  <c r="AL66" i="32"/>
  <c r="AK66" i="32"/>
  <c r="AJ66" i="32"/>
  <c r="AI66" i="32"/>
  <c r="AH66" i="32"/>
  <c r="AG66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CR65" i="32"/>
  <c r="CQ65" i="32"/>
  <c r="CP65" i="32"/>
  <c r="CO65" i="32"/>
  <c r="CN65" i="32"/>
  <c r="CM65" i="32"/>
  <c r="CL65" i="32"/>
  <c r="CK65" i="32"/>
  <c r="CJ65" i="32"/>
  <c r="CI65" i="32"/>
  <c r="CH65" i="32"/>
  <c r="CG65" i="32"/>
  <c r="CF65" i="32"/>
  <c r="CE65" i="32"/>
  <c r="CD65" i="32"/>
  <c r="CC65" i="32"/>
  <c r="CB65" i="32"/>
  <c r="CA65" i="32"/>
  <c r="BZ65" i="32"/>
  <c r="BY65" i="32"/>
  <c r="BX65" i="32"/>
  <c r="BW65" i="32"/>
  <c r="BV65" i="32"/>
  <c r="BU65" i="32"/>
  <c r="BT65" i="32"/>
  <c r="BS65" i="32"/>
  <c r="BR65" i="32"/>
  <c r="BQ65" i="32"/>
  <c r="BP65" i="32"/>
  <c r="BO65" i="32"/>
  <c r="BN65" i="32"/>
  <c r="BM65" i="32"/>
  <c r="BL65" i="32"/>
  <c r="BK65" i="32"/>
  <c r="BJ65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AS65" i="32"/>
  <c r="AR65" i="32"/>
  <c r="AQ65" i="32"/>
  <c r="AP65" i="32"/>
  <c r="AO65" i="32"/>
  <c r="AN65" i="32"/>
  <c r="AM65" i="32"/>
  <c r="AL65" i="32"/>
  <c r="AK65" i="32"/>
  <c r="AJ65" i="32"/>
  <c r="AI65" i="32"/>
  <c r="AH65" i="32"/>
  <c r="AG65" i="32"/>
  <c r="AF65" i="32"/>
  <c r="AE65" i="32"/>
  <c r="AD65" i="32"/>
  <c r="AC65" i="32"/>
  <c r="AB65" i="32"/>
  <c r="AA65" i="32"/>
  <c r="Z65" i="32"/>
  <c r="Y65" i="32"/>
  <c r="X65" i="32"/>
  <c r="W65" i="32"/>
  <c r="V65" i="32"/>
  <c r="U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H65" i="32"/>
  <c r="G65" i="32"/>
  <c r="CR64" i="32"/>
  <c r="CQ64" i="32"/>
  <c r="CP64" i="32"/>
  <c r="CO64" i="32"/>
  <c r="CN64" i="32"/>
  <c r="CM64" i="32"/>
  <c r="CL64" i="32"/>
  <c r="CK64" i="32"/>
  <c r="CJ64" i="32"/>
  <c r="CI64" i="32"/>
  <c r="CH64" i="32"/>
  <c r="CG64" i="32"/>
  <c r="CF64" i="32"/>
  <c r="CE64" i="32"/>
  <c r="CD64" i="32"/>
  <c r="CC64" i="32"/>
  <c r="CB64" i="32"/>
  <c r="CA64" i="32"/>
  <c r="BZ64" i="32"/>
  <c r="BY64" i="32"/>
  <c r="BX64" i="32"/>
  <c r="BW64" i="32"/>
  <c r="BV64" i="32"/>
  <c r="BU64" i="32"/>
  <c r="BT64" i="32"/>
  <c r="BS64" i="32"/>
  <c r="BR64" i="32"/>
  <c r="BQ64" i="32"/>
  <c r="BP64" i="32"/>
  <c r="BO64" i="32"/>
  <c r="BN64" i="32"/>
  <c r="BM64" i="32"/>
  <c r="BL64" i="32"/>
  <c r="BK64" i="32"/>
  <c r="BJ64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AS64" i="32"/>
  <c r="AR64" i="32"/>
  <c r="AQ64" i="32"/>
  <c r="AP64" i="32"/>
  <c r="AO64" i="32"/>
  <c r="AN64" i="32"/>
  <c r="AM64" i="32"/>
  <c r="AL64" i="32"/>
  <c r="AK64" i="32"/>
  <c r="AJ64" i="32"/>
  <c r="AI64" i="32"/>
  <c r="AH64" i="32"/>
  <c r="AG64" i="32"/>
  <c r="AF64" i="32"/>
  <c r="AE64" i="32"/>
  <c r="AD64" i="32"/>
  <c r="AC64" i="32"/>
  <c r="AB64" i="32"/>
  <c r="AA64" i="32"/>
  <c r="Z64" i="32"/>
  <c r="Y64" i="32"/>
  <c r="X64" i="32"/>
  <c r="W64" i="32"/>
  <c r="V64" i="32"/>
  <c r="U64" i="32"/>
  <c r="T64" i="32"/>
  <c r="S64" i="32"/>
  <c r="R64" i="32"/>
  <c r="Q64" i="32"/>
  <c r="P64" i="32"/>
  <c r="O64" i="32"/>
  <c r="N64" i="32"/>
  <c r="M64" i="32"/>
  <c r="L64" i="32"/>
  <c r="K64" i="32"/>
  <c r="J64" i="32"/>
  <c r="I64" i="32"/>
  <c r="H64" i="32"/>
  <c r="G64" i="32"/>
  <c r="CR63" i="32"/>
  <c r="CQ63" i="32"/>
  <c r="CP63" i="32"/>
  <c r="CO63" i="32"/>
  <c r="CN63" i="32"/>
  <c r="CM63" i="32"/>
  <c r="CL63" i="32"/>
  <c r="CK63" i="32"/>
  <c r="CJ63" i="32"/>
  <c r="CI63" i="32"/>
  <c r="CH63" i="32"/>
  <c r="CG63" i="32"/>
  <c r="CF63" i="32"/>
  <c r="CE63" i="32"/>
  <c r="CD63" i="32"/>
  <c r="CC63" i="32"/>
  <c r="CB63" i="32"/>
  <c r="CA63" i="32"/>
  <c r="BZ63" i="32"/>
  <c r="BY63" i="32"/>
  <c r="BX63" i="32"/>
  <c r="BW63" i="32"/>
  <c r="BV63" i="32"/>
  <c r="BU63" i="32"/>
  <c r="BT63" i="32"/>
  <c r="BS63" i="32"/>
  <c r="BR63" i="32"/>
  <c r="BQ63" i="32"/>
  <c r="BP63" i="32"/>
  <c r="BO63" i="32"/>
  <c r="BN63" i="32"/>
  <c r="BM63" i="32"/>
  <c r="BL63" i="32"/>
  <c r="BK63" i="32"/>
  <c r="BJ63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AS63" i="32"/>
  <c r="AR63" i="32"/>
  <c r="AQ63" i="32"/>
  <c r="AP63" i="32"/>
  <c r="AO63" i="32"/>
  <c r="AN63" i="32"/>
  <c r="AM63" i="32"/>
  <c r="AL63" i="32"/>
  <c r="AK63" i="32"/>
  <c r="AJ63" i="32"/>
  <c r="AI63" i="32"/>
  <c r="AH63" i="32"/>
  <c r="AG63" i="32"/>
  <c r="AF63" i="32"/>
  <c r="AE63" i="32"/>
  <c r="AD63" i="32"/>
  <c r="AC63" i="32"/>
  <c r="AB63" i="32"/>
  <c r="AA63" i="32"/>
  <c r="Z63" i="32"/>
  <c r="Y63" i="32"/>
  <c r="X63" i="32"/>
  <c r="W63" i="32"/>
  <c r="V63" i="32"/>
  <c r="U63" i="32"/>
  <c r="T63" i="32"/>
  <c r="S63" i="32"/>
  <c r="R63" i="32"/>
  <c r="Q63" i="32"/>
  <c r="P63" i="32"/>
  <c r="O63" i="32"/>
  <c r="N63" i="32"/>
  <c r="M63" i="32"/>
  <c r="L63" i="32"/>
  <c r="K63" i="32"/>
  <c r="J63" i="32"/>
  <c r="I63" i="32"/>
  <c r="H63" i="32"/>
  <c r="G63" i="32"/>
  <c r="CR62" i="32"/>
  <c r="CQ62" i="32"/>
  <c r="CP62" i="32"/>
  <c r="CO62" i="32"/>
  <c r="CN62" i="32"/>
  <c r="CM62" i="32"/>
  <c r="CL62" i="32"/>
  <c r="CK62" i="32"/>
  <c r="CJ62" i="32"/>
  <c r="CI62" i="32"/>
  <c r="CH62" i="32"/>
  <c r="CG62" i="32"/>
  <c r="CF62" i="32"/>
  <c r="CE62" i="32"/>
  <c r="CD62" i="32"/>
  <c r="CC62" i="32"/>
  <c r="CB62" i="32"/>
  <c r="CA62" i="32"/>
  <c r="BZ62" i="32"/>
  <c r="BY62" i="32"/>
  <c r="BX62" i="32"/>
  <c r="BW62" i="32"/>
  <c r="BV62" i="32"/>
  <c r="BU62" i="32"/>
  <c r="BT62" i="32"/>
  <c r="BS62" i="32"/>
  <c r="BR62" i="32"/>
  <c r="BQ62" i="32"/>
  <c r="BP62" i="32"/>
  <c r="BO62" i="32"/>
  <c r="BN62" i="32"/>
  <c r="BM62" i="32"/>
  <c r="BL62" i="32"/>
  <c r="BK62" i="32"/>
  <c r="BJ62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U62" i="32"/>
  <c r="AT62" i="32"/>
  <c r="AS62" i="32"/>
  <c r="AR62" i="32"/>
  <c r="AQ62" i="32"/>
  <c r="AP62" i="32"/>
  <c r="AO62" i="32"/>
  <c r="AN62" i="32"/>
  <c r="AM62" i="32"/>
  <c r="AL62" i="32"/>
  <c r="AK62" i="32"/>
  <c r="AJ62" i="32"/>
  <c r="AI62" i="32"/>
  <c r="AH62" i="32"/>
  <c r="AG62" i="32"/>
  <c r="AF62" i="32"/>
  <c r="AE62" i="32"/>
  <c r="AD62" i="32"/>
  <c r="AC62" i="32"/>
  <c r="AB62" i="32"/>
  <c r="AA62" i="32"/>
  <c r="Z62" i="32"/>
  <c r="Y62" i="32"/>
  <c r="X62" i="32"/>
  <c r="W62" i="32"/>
  <c r="V62" i="32"/>
  <c r="U62" i="32"/>
  <c r="T62" i="32"/>
  <c r="S62" i="32"/>
  <c r="R62" i="32"/>
  <c r="Q62" i="32"/>
  <c r="P62" i="32"/>
  <c r="O62" i="32"/>
  <c r="N62" i="32"/>
  <c r="M62" i="32"/>
  <c r="L62" i="32"/>
  <c r="K62" i="32"/>
  <c r="J62" i="32"/>
  <c r="I62" i="32"/>
  <c r="H62" i="32"/>
  <c r="G62" i="32"/>
  <c r="CR61" i="32"/>
  <c r="CQ61" i="32"/>
  <c r="CP61" i="32"/>
  <c r="CO61" i="32"/>
  <c r="CN61" i="32"/>
  <c r="CM61" i="32"/>
  <c r="CL61" i="32"/>
  <c r="CK61" i="32"/>
  <c r="CJ61" i="32"/>
  <c r="CI61" i="32"/>
  <c r="CH61" i="32"/>
  <c r="CG61" i="32"/>
  <c r="CF61" i="32"/>
  <c r="CE61" i="32"/>
  <c r="CD61" i="32"/>
  <c r="CC61" i="32"/>
  <c r="CB61" i="32"/>
  <c r="CA61" i="32"/>
  <c r="BZ61" i="32"/>
  <c r="BY61" i="32"/>
  <c r="BX61" i="32"/>
  <c r="BW61" i="32"/>
  <c r="BV61" i="32"/>
  <c r="BU61" i="32"/>
  <c r="BT61" i="32"/>
  <c r="BS61" i="32"/>
  <c r="BR61" i="32"/>
  <c r="BQ61" i="32"/>
  <c r="BP61" i="32"/>
  <c r="BO61" i="32"/>
  <c r="BN61" i="32"/>
  <c r="BM61" i="32"/>
  <c r="BL61" i="32"/>
  <c r="BK61" i="32"/>
  <c r="BJ61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W61" i="32"/>
  <c r="AV61" i="32"/>
  <c r="AU61" i="32"/>
  <c r="AT61" i="32"/>
  <c r="AS61" i="32"/>
  <c r="AR61" i="32"/>
  <c r="AQ61" i="32"/>
  <c r="AP61" i="32"/>
  <c r="AO61" i="32"/>
  <c r="AN61" i="32"/>
  <c r="AM61" i="32"/>
  <c r="AL61" i="32"/>
  <c r="AK61" i="32"/>
  <c r="AJ61" i="32"/>
  <c r="AI61" i="32"/>
  <c r="AH61" i="32"/>
  <c r="AG61" i="32"/>
  <c r="AF61" i="32"/>
  <c r="AE61" i="32"/>
  <c r="AD61" i="32"/>
  <c r="AC61" i="32"/>
  <c r="AB61" i="32"/>
  <c r="AA61" i="32"/>
  <c r="Z61" i="32"/>
  <c r="Y61" i="32"/>
  <c r="X61" i="32"/>
  <c r="W61" i="32"/>
  <c r="V61" i="32"/>
  <c r="U61" i="32"/>
  <c r="T61" i="32"/>
  <c r="S61" i="32"/>
  <c r="R61" i="32"/>
  <c r="Q61" i="32"/>
  <c r="P61" i="32"/>
  <c r="O61" i="32"/>
  <c r="N61" i="32"/>
  <c r="M61" i="32"/>
  <c r="L61" i="32"/>
  <c r="K61" i="32"/>
  <c r="J61" i="32"/>
  <c r="I61" i="32"/>
  <c r="H61" i="32"/>
  <c r="G61" i="32"/>
  <c r="CR60" i="32"/>
  <c r="CQ60" i="32"/>
  <c r="CP60" i="32"/>
  <c r="CO60" i="32"/>
  <c r="CN60" i="32"/>
  <c r="CM60" i="32"/>
  <c r="CL60" i="32"/>
  <c r="CK60" i="32"/>
  <c r="CJ60" i="32"/>
  <c r="CI60" i="32"/>
  <c r="CH60" i="32"/>
  <c r="CG60" i="32"/>
  <c r="CF60" i="32"/>
  <c r="CE60" i="32"/>
  <c r="CD60" i="32"/>
  <c r="CC60" i="32"/>
  <c r="CB60" i="32"/>
  <c r="CA60" i="32"/>
  <c r="BZ60" i="32"/>
  <c r="BY60" i="32"/>
  <c r="BX60" i="32"/>
  <c r="BW60" i="32"/>
  <c r="BV60" i="32"/>
  <c r="BU60" i="32"/>
  <c r="BT60" i="32"/>
  <c r="BS60" i="32"/>
  <c r="BR60" i="32"/>
  <c r="BQ60" i="32"/>
  <c r="BP60" i="32"/>
  <c r="BO60" i="32"/>
  <c r="BN60" i="32"/>
  <c r="BM60" i="32"/>
  <c r="BL60" i="32"/>
  <c r="BK60" i="32"/>
  <c r="BJ60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AS60" i="32"/>
  <c r="AR60" i="32"/>
  <c r="AQ60" i="32"/>
  <c r="AP60" i="32"/>
  <c r="AO60" i="32"/>
  <c r="AN60" i="32"/>
  <c r="AM60" i="32"/>
  <c r="AL60" i="32"/>
  <c r="AK60" i="32"/>
  <c r="AJ60" i="32"/>
  <c r="AI60" i="32"/>
  <c r="AH60" i="32"/>
  <c r="AG60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H60" i="32"/>
  <c r="G60" i="32"/>
  <c r="CR59" i="32"/>
  <c r="CQ59" i="32"/>
  <c r="CP59" i="32"/>
  <c r="CO59" i="32"/>
  <c r="CN59" i="32"/>
  <c r="CM59" i="32"/>
  <c r="CL59" i="32"/>
  <c r="CK59" i="32"/>
  <c r="CJ59" i="32"/>
  <c r="CI59" i="32"/>
  <c r="CH59" i="32"/>
  <c r="CG59" i="32"/>
  <c r="CF59" i="32"/>
  <c r="CE59" i="32"/>
  <c r="CD59" i="32"/>
  <c r="CC59" i="32"/>
  <c r="CB59" i="32"/>
  <c r="CA59" i="32"/>
  <c r="BZ59" i="32"/>
  <c r="BY59" i="32"/>
  <c r="BX59" i="32"/>
  <c r="BW59" i="32"/>
  <c r="BV59" i="32"/>
  <c r="BU59" i="32"/>
  <c r="BT59" i="32"/>
  <c r="BS59" i="32"/>
  <c r="BR59" i="32"/>
  <c r="BQ59" i="32"/>
  <c r="BP59" i="32"/>
  <c r="BO59" i="32"/>
  <c r="BN59" i="32"/>
  <c r="BM59" i="32"/>
  <c r="BL59" i="32"/>
  <c r="BK59" i="32"/>
  <c r="BJ59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AS59" i="32"/>
  <c r="AR59" i="32"/>
  <c r="AQ59" i="32"/>
  <c r="AP59" i="32"/>
  <c r="AO59" i="32"/>
  <c r="AN59" i="32"/>
  <c r="AM59" i="32"/>
  <c r="AL59" i="32"/>
  <c r="AK59" i="32"/>
  <c r="AJ59" i="32"/>
  <c r="AI59" i="32"/>
  <c r="AH59" i="32"/>
  <c r="AG59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H59" i="32"/>
  <c r="G59" i="32"/>
  <c r="CR58" i="32"/>
  <c r="CQ58" i="32"/>
  <c r="CP58" i="32"/>
  <c r="CO58" i="32"/>
  <c r="CN58" i="32"/>
  <c r="CM58" i="32"/>
  <c r="CL58" i="32"/>
  <c r="CK58" i="32"/>
  <c r="CJ58" i="32"/>
  <c r="CI58" i="32"/>
  <c r="CH58" i="32"/>
  <c r="CG58" i="32"/>
  <c r="CF58" i="32"/>
  <c r="CE58" i="32"/>
  <c r="CD58" i="32"/>
  <c r="CC58" i="32"/>
  <c r="CB58" i="32"/>
  <c r="CA58" i="32"/>
  <c r="BZ58" i="32"/>
  <c r="BY58" i="32"/>
  <c r="BX58" i="32"/>
  <c r="BW58" i="32"/>
  <c r="BV58" i="32"/>
  <c r="BU58" i="32"/>
  <c r="BT58" i="32"/>
  <c r="BS58" i="32"/>
  <c r="BR58" i="32"/>
  <c r="BQ58" i="32"/>
  <c r="BP58" i="32"/>
  <c r="BO58" i="32"/>
  <c r="BN58" i="32"/>
  <c r="BM58" i="32"/>
  <c r="BL58" i="32"/>
  <c r="BK58" i="32"/>
  <c r="BJ58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AS58" i="32"/>
  <c r="AR58" i="32"/>
  <c r="AQ58" i="32"/>
  <c r="AP58" i="32"/>
  <c r="AO58" i="32"/>
  <c r="AN58" i="32"/>
  <c r="AM58" i="32"/>
  <c r="AL58" i="32"/>
  <c r="AK58" i="32"/>
  <c r="AJ58" i="32"/>
  <c r="AI58" i="32"/>
  <c r="AH58" i="32"/>
  <c r="AG58" i="32"/>
  <c r="AF58" i="32"/>
  <c r="AE58" i="32"/>
  <c r="AD58" i="32"/>
  <c r="AC58" i="32"/>
  <c r="AB58" i="32"/>
  <c r="AA58" i="32"/>
  <c r="Z58" i="32"/>
  <c r="Y58" i="32"/>
  <c r="X58" i="32"/>
  <c r="W58" i="32"/>
  <c r="V58" i="32"/>
  <c r="U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H58" i="32"/>
  <c r="G58" i="32"/>
  <c r="CR57" i="32"/>
  <c r="CQ57" i="32"/>
  <c r="CP57" i="32"/>
  <c r="CO57" i="32"/>
  <c r="CN57" i="32"/>
  <c r="CM57" i="32"/>
  <c r="CL57" i="32"/>
  <c r="CK57" i="32"/>
  <c r="CJ57" i="32"/>
  <c r="CI57" i="32"/>
  <c r="CH57" i="32"/>
  <c r="CG57" i="32"/>
  <c r="CF57" i="32"/>
  <c r="CE57" i="32"/>
  <c r="CD57" i="32"/>
  <c r="CC57" i="32"/>
  <c r="CB57" i="32"/>
  <c r="CA57" i="32"/>
  <c r="BZ57" i="32"/>
  <c r="BY57" i="32"/>
  <c r="BX57" i="32"/>
  <c r="BW57" i="32"/>
  <c r="BV57" i="32"/>
  <c r="BU57" i="32"/>
  <c r="BT57" i="32"/>
  <c r="BS57" i="32"/>
  <c r="BR57" i="32"/>
  <c r="BQ57" i="32"/>
  <c r="BP57" i="32"/>
  <c r="BO57" i="32"/>
  <c r="BN57" i="32"/>
  <c r="BM57" i="32"/>
  <c r="BL57" i="32"/>
  <c r="BK57" i="32"/>
  <c r="BJ57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AS57" i="32"/>
  <c r="AR57" i="32"/>
  <c r="AQ57" i="32"/>
  <c r="AP57" i="32"/>
  <c r="AO57" i="32"/>
  <c r="AN57" i="32"/>
  <c r="AM57" i="32"/>
  <c r="AL57" i="32"/>
  <c r="AK57" i="32"/>
  <c r="AJ57" i="32"/>
  <c r="AI57" i="32"/>
  <c r="AH57" i="32"/>
  <c r="AG57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H57" i="32"/>
  <c r="G57" i="32"/>
  <c r="CR56" i="32"/>
  <c r="CQ56" i="32"/>
  <c r="CP56" i="32"/>
  <c r="CO56" i="32"/>
  <c r="CN56" i="32"/>
  <c r="CM56" i="32"/>
  <c r="CL56" i="32"/>
  <c r="CK56" i="32"/>
  <c r="CJ56" i="32"/>
  <c r="CI56" i="32"/>
  <c r="CH56" i="32"/>
  <c r="CG56" i="32"/>
  <c r="CF56" i="32"/>
  <c r="CE56" i="32"/>
  <c r="CD56" i="32"/>
  <c r="CC56" i="32"/>
  <c r="CB56" i="32"/>
  <c r="CA56" i="32"/>
  <c r="BZ56" i="32"/>
  <c r="BY56" i="32"/>
  <c r="BX56" i="32"/>
  <c r="BW56" i="32"/>
  <c r="BV56" i="32"/>
  <c r="BU56" i="32"/>
  <c r="BT56" i="32"/>
  <c r="BS56" i="32"/>
  <c r="BR56" i="32"/>
  <c r="BQ56" i="32"/>
  <c r="BP56" i="32"/>
  <c r="BO56" i="32"/>
  <c r="BN56" i="32"/>
  <c r="BM56" i="32"/>
  <c r="BL56" i="32"/>
  <c r="BK56" i="32"/>
  <c r="BJ56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AS56" i="32"/>
  <c r="AR56" i="32"/>
  <c r="AQ56" i="32"/>
  <c r="AP56" i="32"/>
  <c r="AO56" i="32"/>
  <c r="AN56" i="32"/>
  <c r="AM56" i="32"/>
  <c r="AL56" i="32"/>
  <c r="AK56" i="32"/>
  <c r="AJ56" i="32"/>
  <c r="AI56" i="32"/>
  <c r="AH56" i="32"/>
  <c r="AG56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CR55" i="32"/>
  <c r="CQ55" i="32"/>
  <c r="CP55" i="32"/>
  <c r="CO55" i="32"/>
  <c r="CN55" i="32"/>
  <c r="CM55" i="32"/>
  <c r="CL55" i="32"/>
  <c r="CK55" i="32"/>
  <c r="CJ55" i="32"/>
  <c r="CI55" i="32"/>
  <c r="CH55" i="32"/>
  <c r="CG55" i="32"/>
  <c r="CF55" i="32"/>
  <c r="CE55" i="32"/>
  <c r="CD55" i="32"/>
  <c r="CC55" i="32"/>
  <c r="CB55" i="32"/>
  <c r="CA55" i="32"/>
  <c r="BZ55" i="32"/>
  <c r="BY55" i="32"/>
  <c r="BX55" i="32"/>
  <c r="BW55" i="32"/>
  <c r="BV55" i="32"/>
  <c r="BU55" i="32"/>
  <c r="BT55" i="32"/>
  <c r="BS55" i="32"/>
  <c r="BR55" i="32"/>
  <c r="BQ55" i="32"/>
  <c r="BP55" i="32"/>
  <c r="BO55" i="32"/>
  <c r="BN55" i="32"/>
  <c r="BM55" i="32"/>
  <c r="BL55" i="32"/>
  <c r="BK55" i="32"/>
  <c r="BJ55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AS55" i="32"/>
  <c r="AR55" i="32"/>
  <c r="AQ55" i="32"/>
  <c r="AP55" i="32"/>
  <c r="AO55" i="32"/>
  <c r="AN55" i="32"/>
  <c r="AM55" i="32"/>
  <c r="AL55" i="32"/>
  <c r="AK55" i="32"/>
  <c r="AJ55" i="32"/>
  <c r="AI55" i="32"/>
  <c r="AH55" i="32"/>
  <c r="AG55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CR54" i="32"/>
  <c r="CQ54" i="32"/>
  <c r="CP54" i="32"/>
  <c r="CO54" i="32"/>
  <c r="CN54" i="32"/>
  <c r="CM54" i="32"/>
  <c r="CL54" i="32"/>
  <c r="CK54" i="32"/>
  <c r="CJ54" i="32"/>
  <c r="CI54" i="32"/>
  <c r="CH54" i="32"/>
  <c r="CG54" i="32"/>
  <c r="CF54" i="32"/>
  <c r="CE54" i="32"/>
  <c r="CD54" i="32"/>
  <c r="CC54" i="32"/>
  <c r="CB54" i="32"/>
  <c r="CA54" i="32"/>
  <c r="BZ54" i="32"/>
  <c r="BY54" i="32"/>
  <c r="BX54" i="32"/>
  <c r="BW54" i="32"/>
  <c r="BV54" i="32"/>
  <c r="BU54" i="32"/>
  <c r="BT54" i="32"/>
  <c r="BS54" i="32"/>
  <c r="BR54" i="32"/>
  <c r="BQ54" i="32"/>
  <c r="BP54" i="32"/>
  <c r="BO54" i="32"/>
  <c r="BN54" i="32"/>
  <c r="BM54" i="32"/>
  <c r="BL54" i="32"/>
  <c r="BK54" i="32"/>
  <c r="BJ54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AS54" i="32"/>
  <c r="AR54" i="32"/>
  <c r="AQ54" i="32"/>
  <c r="AP54" i="32"/>
  <c r="AO54" i="32"/>
  <c r="AN54" i="32"/>
  <c r="AM54" i="32"/>
  <c r="AL54" i="32"/>
  <c r="AK54" i="32"/>
  <c r="AJ54" i="32"/>
  <c r="AI54" i="32"/>
  <c r="AH54" i="32"/>
  <c r="AG54" i="32"/>
  <c r="AF54" i="32"/>
  <c r="AE54" i="32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H54" i="32"/>
  <c r="G54" i="32"/>
  <c r="CR53" i="32"/>
  <c r="CQ53" i="32"/>
  <c r="CP53" i="32"/>
  <c r="CO53" i="32"/>
  <c r="CN53" i="32"/>
  <c r="CM53" i="32"/>
  <c r="CL53" i="32"/>
  <c r="CK53" i="32"/>
  <c r="CJ53" i="32"/>
  <c r="CI53" i="32"/>
  <c r="CH53" i="32"/>
  <c r="CG53" i="32"/>
  <c r="CF53" i="32"/>
  <c r="CE53" i="32"/>
  <c r="CD53" i="32"/>
  <c r="CC53" i="32"/>
  <c r="CB53" i="32"/>
  <c r="CA53" i="32"/>
  <c r="BZ53" i="32"/>
  <c r="BY53" i="32"/>
  <c r="BX53" i="32"/>
  <c r="BW53" i="32"/>
  <c r="BV53" i="32"/>
  <c r="BU53" i="32"/>
  <c r="BT53" i="32"/>
  <c r="BS53" i="32"/>
  <c r="BR53" i="32"/>
  <c r="BQ53" i="32"/>
  <c r="BP53" i="32"/>
  <c r="BO53" i="32"/>
  <c r="BN53" i="32"/>
  <c r="BM53" i="32"/>
  <c r="BL53" i="32"/>
  <c r="BK53" i="32"/>
  <c r="BJ53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AS53" i="32"/>
  <c r="AR53" i="32"/>
  <c r="AQ53" i="32"/>
  <c r="AP53" i="32"/>
  <c r="AO53" i="32"/>
  <c r="AN53" i="32"/>
  <c r="AM53" i="32"/>
  <c r="AL53" i="32"/>
  <c r="AK53" i="32"/>
  <c r="AJ53" i="32"/>
  <c r="AI53" i="32"/>
  <c r="AH53" i="32"/>
  <c r="AG53" i="32"/>
  <c r="AF53" i="32"/>
  <c r="AE53" i="32"/>
  <c r="AD53" i="32"/>
  <c r="AC53" i="32"/>
  <c r="AB53" i="32"/>
  <c r="AA53" i="32"/>
  <c r="Z53" i="32"/>
  <c r="Y53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CR52" i="32"/>
  <c r="CQ52" i="32"/>
  <c r="CP52" i="32"/>
  <c r="CO52" i="32"/>
  <c r="CN52" i="32"/>
  <c r="CM52" i="32"/>
  <c r="CL52" i="32"/>
  <c r="CK52" i="32"/>
  <c r="CJ52" i="32"/>
  <c r="CI52" i="32"/>
  <c r="CH52" i="32"/>
  <c r="CG52" i="32"/>
  <c r="CF52" i="32"/>
  <c r="CE52" i="32"/>
  <c r="CD52" i="32"/>
  <c r="CC52" i="32"/>
  <c r="CB52" i="32"/>
  <c r="CA52" i="32"/>
  <c r="BZ52" i="32"/>
  <c r="BY52" i="32"/>
  <c r="BX52" i="32"/>
  <c r="BW52" i="32"/>
  <c r="BV52" i="32"/>
  <c r="BU52" i="32"/>
  <c r="BT52" i="32"/>
  <c r="BS52" i="32"/>
  <c r="BR52" i="32"/>
  <c r="BQ52" i="32"/>
  <c r="BP52" i="32"/>
  <c r="BO52" i="32"/>
  <c r="BN52" i="32"/>
  <c r="BM52" i="32"/>
  <c r="BL52" i="32"/>
  <c r="BK52" i="32"/>
  <c r="BJ52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AS52" i="32"/>
  <c r="AR52" i="32"/>
  <c r="AQ52" i="32"/>
  <c r="AP52" i="32"/>
  <c r="AO52" i="32"/>
  <c r="AN52" i="32"/>
  <c r="AM52" i="32"/>
  <c r="AL52" i="32"/>
  <c r="AK52" i="32"/>
  <c r="AJ52" i="32"/>
  <c r="AI52" i="32"/>
  <c r="AH52" i="32"/>
  <c r="AG52" i="32"/>
  <c r="AF52" i="32"/>
  <c r="AE52" i="32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CR51" i="32"/>
  <c r="CQ51" i="32"/>
  <c r="CP51" i="32"/>
  <c r="CO51" i="32"/>
  <c r="CN51" i="32"/>
  <c r="CM51" i="32"/>
  <c r="CL51" i="32"/>
  <c r="CK51" i="32"/>
  <c r="CJ51" i="32"/>
  <c r="CI51" i="32"/>
  <c r="CH51" i="32"/>
  <c r="CG51" i="32"/>
  <c r="CF51" i="32"/>
  <c r="CE51" i="32"/>
  <c r="CD51" i="32"/>
  <c r="CC51" i="32"/>
  <c r="CB51" i="32"/>
  <c r="CA51" i="32"/>
  <c r="BZ51" i="32"/>
  <c r="BY51" i="32"/>
  <c r="BX51" i="32"/>
  <c r="BW51" i="32"/>
  <c r="BV51" i="32"/>
  <c r="BU51" i="32"/>
  <c r="BT51" i="32"/>
  <c r="BS51" i="32"/>
  <c r="BR51" i="32"/>
  <c r="BQ51" i="32"/>
  <c r="BP51" i="32"/>
  <c r="BO51" i="32"/>
  <c r="BN51" i="32"/>
  <c r="BM51" i="32"/>
  <c r="BL51" i="32"/>
  <c r="BK51" i="32"/>
  <c r="BJ51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AS51" i="32"/>
  <c r="AR51" i="32"/>
  <c r="AQ51" i="32"/>
  <c r="AP51" i="32"/>
  <c r="AO51" i="32"/>
  <c r="AN51" i="32"/>
  <c r="AM51" i="32"/>
  <c r="AL51" i="32"/>
  <c r="AK51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CR50" i="32"/>
  <c r="CQ50" i="32"/>
  <c r="CP50" i="32"/>
  <c r="CO50" i="32"/>
  <c r="CN50" i="32"/>
  <c r="CM50" i="32"/>
  <c r="CL50" i="32"/>
  <c r="CK50" i="32"/>
  <c r="CJ50" i="32"/>
  <c r="CI50" i="32"/>
  <c r="CH50" i="32"/>
  <c r="CG50" i="32"/>
  <c r="CF50" i="32"/>
  <c r="CE50" i="32"/>
  <c r="CD50" i="32"/>
  <c r="CC50" i="32"/>
  <c r="CB50" i="32"/>
  <c r="CA50" i="32"/>
  <c r="BZ50" i="32"/>
  <c r="BY50" i="32"/>
  <c r="BX50" i="32"/>
  <c r="BW50" i="32"/>
  <c r="BV50" i="32"/>
  <c r="BU50" i="32"/>
  <c r="BT50" i="32"/>
  <c r="BS50" i="32"/>
  <c r="BR50" i="32"/>
  <c r="BQ50" i="32"/>
  <c r="BP50" i="32"/>
  <c r="BO50" i="32"/>
  <c r="BN50" i="32"/>
  <c r="BM50" i="32"/>
  <c r="BL50" i="32"/>
  <c r="BK50" i="32"/>
  <c r="BJ50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AS50" i="32"/>
  <c r="AR50" i="32"/>
  <c r="AQ50" i="32"/>
  <c r="AP50" i="32"/>
  <c r="AO50" i="32"/>
  <c r="AN50" i="32"/>
  <c r="AM50" i="32"/>
  <c r="AL50" i="32"/>
  <c r="AK50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CR49" i="32"/>
  <c r="CQ49" i="32"/>
  <c r="CP49" i="32"/>
  <c r="CO49" i="32"/>
  <c r="CN49" i="32"/>
  <c r="CM49" i="32"/>
  <c r="CL49" i="32"/>
  <c r="CK49" i="32"/>
  <c r="CJ49" i="32"/>
  <c r="CI49" i="32"/>
  <c r="CH49" i="32"/>
  <c r="CG49" i="32"/>
  <c r="CF49" i="32"/>
  <c r="CE49" i="32"/>
  <c r="CD49" i="32"/>
  <c r="CC49" i="32"/>
  <c r="CB49" i="32"/>
  <c r="CA49" i="32"/>
  <c r="BZ49" i="32"/>
  <c r="BY49" i="32"/>
  <c r="BX49" i="32"/>
  <c r="BW49" i="32"/>
  <c r="BV49" i="32"/>
  <c r="BU49" i="32"/>
  <c r="BT49" i="32"/>
  <c r="BS49" i="32"/>
  <c r="BR49" i="32"/>
  <c r="BQ49" i="32"/>
  <c r="BP49" i="32"/>
  <c r="BO49" i="32"/>
  <c r="BN49" i="32"/>
  <c r="BM49" i="32"/>
  <c r="BL49" i="32"/>
  <c r="BK49" i="32"/>
  <c r="BJ49" i="32"/>
  <c r="BI49" i="32"/>
  <c r="BH49" i="32"/>
  <c r="BG49" i="32"/>
  <c r="BF49" i="32"/>
  <c r="BE49" i="32"/>
  <c r="BD49" i="32"/>
  <c r="BC49" i="32"/>
  <c r="BB49" i="32"/>
  <c r="BA49" i="32"/>
  <c r="AZ49" i="32"/>
  <c r="AY49" i="32"/>
  <c r="AX49" i="32"/>
  <c r="AW49" i="32"/>
  <c r="AV49" i="32"/>
  <c r="AU49" i="32"/>
  <c r="AT49" i="32"/>
  <c r="AS49" i="32"/>
  <c r="AR49" i="32"/>
  <c r="AQ49" i="32"/>
  <c r="AP49" i="32"/>
  <c r="AO49" i="32"/>
  <c r="AN49" i="32"/>
  <c r="AM49" i="32"/>
  <c r="AL49" i="32"/>
  <c r="AK49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CR48" i="32"/>
  <c r="CQ48" i="32"/>
  <c r="CP48" i="32"/>
  <c r="CO48" i="32"/>
  <c r="CN48" i="32"/>
  <c r="CM48" i="32"/>
  <c r="CL48" i="32"/>
  <c r="CK48" i="32"/>
  <c r="CJ48" i="32"/>
  <c r="CI48" i="32"/>
  <c r="CH48" i="32"/>
  <c r="CG48" i="32"/>
  <c r="CF48" i="32"/>
  <c r="CE48" i="32"/>
  <c r="CD48" i="32"/>
  <c r="CC48" i="32"/>
  <c r="CB48" i="32"/>
  <c r="CA48" i="32"/>
  <c r="BZ48" i="32"/>
  <c r="BY48" i="32"/>
  <c r="BX48" i="32"/>
  <c r="BW48" i="32"/>
  <c r="BV48" i="32"/>
  <c r="BU48" i="32"/>
  <c r="BT48" i="32"/>
  <c r="BS48" i="32"/>
  <c r="BR48" i="32"/>
  <c r="BQ48" i="32"/>
  <c r="BP48" i="32"/>
  <c r="BO48" i="32"/>
  <c r="BN48" i="32"/>
  <c r="BM48" i="32"/>
  <c r="BL48" i="32"/>
  <c r="BK48" i="32"/>
  <c r="BJ48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AS48" i="32"/>
  <c r="AR48" i="32"/>
  <c r="AQ48" i="32"/>
  <c r="AP48" i="32"/>
  <c r="AO48" i="32"/>
  <c r="AN48" i="32"/>
  <c r="AM48" i="32"/>
  <c r="AL48" i="32"/>
  <c r="AK48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CR47" i="32"/>
  <c r="CQ47" i="32"/>
  <c r="CP47" i="32"/>
  <c r="CO47" i="32"/>
  <c r="CN47" i="32"/>
  <c r="CM47" i="32"/>
  <c r="CL47" i="32"/>
  <c r="CK47" i="32"/>
  <c r="CJ47" i="32"/>
  <c r="CI47" i="32"/>
  <c r="CH47" i="32"/>
  <c r="CG47" i="32"/>
  <c r="CF47" i="32"/>
  <c r="CE47" i="32"/>
  <c r="CD47" i="32"/>
  <c r="CC47" i="32"/>
  <c r="CB47" i="32"/>
  <c r="CA47" i="32"/>
  <c r="BZ47" i="32"/>
  <c r="BY47" i="32"/>
  <c r="BX47" i="32"/>
  <c r="BW47" i="32"/>
  <c r="BV47" i="32"/>
  <c r="BU47" i="32"/>
  <c r="BT47" i="32"/>
  <c r="BS47" i="32"/>
  <c r="BR47" i="32"/>
  <c r="BQ47" i="32"/>
  <c r="BP47" i="32"/>
  <c r="BO47" i="32"/>
  <c r="BN47" i="32"/>
  <c r="BM47" i="32"/>
  <c r="BL47" i="32"/>
  <c r="BK47" i="32"/>
  <c r="BJ47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CR46" i="32"/>
  <c r="CQ46" i="32"/>
  <c r="CP46" i="32"/>
  <c r="CO46" i="32"/>
  <c r="CN46" i="32"/>
  <c r="CM46" i="32"/>
  <c r="CL46" i="32"/>
  <c r="CK46" i="32"/>
  <c r="CJ46" i="32"/>
  <c r="CI46" i="32"/>
  <c r="CH46" i="32"/>
  <c r="CG46" i="32"/>
  <c r="CF46" i="32"/>
  <c r="CE46" i="32"/>
  <c r="CD46" i="32"/>
  <c r="CC46" i="32"/>
  <c r="CB46" i="32"/>
  <c r="CA46" i="32"/>
  <c r="BZ46" i="32"/>
  <c r="BY46" i="32"/>
  <c r="BX46" i="32"/>
  <c r="BW46" i="32"/>
  <c r="BV46" i="32"/>
  <c r="BU46" i="32"/>
  <c r="BT46" i="32"/>
  <c r="BS46" i="32"/>
  <c r="BR46" i="32"/>
  <c r="BQ46" i="32"/>
  <c r="BP46" i="32"/>
  <c r="BO46" i="32"/>
  <c r="BN46" i="32"/>
  <c r="BM46" i="32"/>
  <c r="BL46" i="32"/>
  <c r="BK46" i="32"/>
  <c r="BJ46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CR45" i="32"/>
  <c r="CQ45" i="32"/>
  <c r="CP45" i="32"/>
  <c r="CO45" i="32"/>
  <c r="CN45" i="32"/>
  <c r="CM45" i="32"/>
  <c r="CL45" i="32"/>
  <c r="CK45" i="32"/>
  <c r="CJ45" i="32"/>
  <c r="CI45" i="32"/>
  <c r="CH45" i="32"/>
  <c r="CG45" i="32"/>
  <c r="CF45" i="32"/>
  <c r="CE45" i="32"/>
  <c r="CD45" i="32"/>
  <c r="CC45" i="32"/>
  <c r="CB45" i="32"/>
  <c r="CA45" i="32"/>
  <c r="BZ45" i="32"/>
  <c r="BY45" i="32"/>
  <c r="BX45" i="32"/>
  <c r="BW45" i="32"/>
  <c r="BV45" i="32"/>
  <c r="BU45" i="32"/>
  <c r="BT45" i="32"/>
  <c r="BS45" i="32"/>
  <c r="BR45" i="32"/>
  <c r="BQ45" i="32"/>
  <c r="BP45" i="32"/>
  <c r="BO45" i="32"/>
  <c r="BN45" i="32"/>
  <c r="BM45" i="32"/>
  <c r="BL45" i="32"/>
  <c r="BK45" i="32"/>
  <c r="BJ45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CR44" i="32"/>
  <c r="CQ44" i="32"/>
  <c r="CP44" i="32"/>
  <c r="CO44" i="32"/>
  <c r="CN44" i="32"/>
  <c r="CM44" i="32"/>
  <c r="CL44" i="32"/>
  <c r="CK44" i="32"/>
  <c r="CJ44" i="32"/>
  <c r="CI44" i="32"/>
  <c r="CH44" i="32"/>
  <c r="CG44" i="32"/>
  <c r="CF44" i="32"/>
  <c r="CE44" i="32"/>
  <c r="CD44" i="32"/>
  <c r="CC44" i="32"/>
  <c r="CB44" i="32"/>
  <c r="CA44" i="32"/>
  <c r="BZ44" i="32"/>
  <c r="BY44" i="32"/>
  <c r="BX44" i="32"/>
  <c r="BW44" i="32"/>
  <c r="BV44" i="32"/>
  <c r="BU44" i="32"/>
  <c r="BT44" i="32"/>
  <c r="BS44" i="32"/>
  <c r="BR44" i="32"/>
  <c r="BQ44" i="32"/>
  <c r="BP44" i="32"/>
  <c r="BO44" i="32"/>
  <c r="BN44" i="32"/>
  <c r="BM44" i="32"/>
  <c r="BL44" i="32"/>
  <c r="BK44" i="32"/>
  <c r="BJ44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CR43" i="32"/>
  <c r="CQ43" i="32"/>
  <c r="CP43" i="32"/>
  <c r="CO43" i="32"/>
  <c r="CN43" i="32"/>
  <c r="CM43" i="32"/>
  <c r="CL43" i="32"/>
  <c r="CK43" i="32"/>
  <c r="CJ43" i="32"/>
  <c r="CI43" i="32"/>
  <c r="CH43" i="32"/>
  <c r="CG43" i="32"/>
  <c r="CF43" i="32"/>
  <c r="CE43" i="32"/>
  <c r="CD43" i="32"/>
  <c r="CC43" i="32"/>
  <c r="CB43" i="32"/>
  <c r="CA43" i="32"/>
  <c r="BZ43" i="32"/>
  <c r="BY43" i="32"/>
  <c r="BX43" i="32"/>
  <c r="BW43" i="32"/>
  <c r="BV43" i="32"/>
  <c r="BU43" i="32"/>
  <c r="BT43" i="32"/>
  <c r="BS43" i="32"/>
  <c r="BR43" i="32"/>
  <c r="BQ43" i="32"/>
  <c r="BP43" i="32"/>
  <c r="BO43" i="32"/>
  <c r="BN43" i="32"/>
  <c r="BM43" i="32"/>
  <c r="BL43" i="32"/>
  <c r="BK43" i="32"/>
  <c r="BJ43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CR42" i="32"/>
  <c r="CQ42" i="32"/>
  <c r="CP42" i="32"/>
  <c r="CO42" i="32"/>
  <c r="CN42" i="32"/>
  <c r="CM42" i="32"/>
  <c r="CL42" i="32"/>
  <c r="CK42" i="32"/>
  <c r="CJ42" i="32"/>
  <c r="CI42" i="32"/>
  <c r="CH42" i="32"/>
  <c r="CG42" i="32"/>
  <c r="CF42" i="32"/>
  <c r="CE42" i="32"/>
  <c r="CD42" i="32"/>
  <c r="CC42" i="32"/>
  <c r="CB42" i="32"/>
  <c r="CA42" i="32"/>
  <c r="BZ42" i="32"/>
  <c r="BY42" i="32"/>
  <c r="BX42" i="32"/>
  <c r="BW42" i="32"/>
  <c r="BV42" i="32"/>
  <c r="BU42" i="32"/>
  <c r="BT42" i="32"/>
  <c r="BS42" i="32"/>
  <c r="BR42" i="32"/>
  <c r="BQ42" i="32"/>
  <c r="BP42" i="32"/>
  <c r="BO42" i="32"/>
  <c r="BN42" i="32"/>
  <c r="BM42" i="32"/>
  <c r="BL42" i="32"/>
  <c r="BK42" i="32"/>
  <c r="BJ42" i="32"/>
  <c r="BI42" i="32"/>
  <c r="BH42" i="32"/>
  <c r="BG42" i="32"/>
  <c r="BF42" i="32"/>
  <c r="BE42" i="32"/>
  <c r="BD42" i="32"/>
  <c r="BC42" i="32"/>
  <c r="BB42" i="32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CR41" i="32"/>
  <c r="CQ41" i="32"/>
  <c r="CP41" i="32"/>
  <c r="CO41" i="32"/>
  <c r="CN41" i="32"/>
  <c r="CM41" i="32"/>
  <c r="CL41" i="32"/>
  <c r="CK41" i="32"/>
  <c r="CJ41" i="32"/>
  <c r="CI41" i="32"/>
  <c r="CH41" i="32"/>
  <c r="CG41" i="32"/>
  <c r="CF41" i="32"/>
  <c r="CE41" i="32"/>
  <c r="CD41" i="32"/>
  <c r="CC41" i="32"/>
  <c r="CB41" i="32"/>
  <c r="CA41" i="32"/>
  <c r="BZ41" i="32"/>
  <c r="BY41" i="32"/>
  <c r="BX41" i="32"/>
  <c r="BW41" i="32"/>
  <c r="BV41" i="32"/>
  <c r="BU41" i="32"/>
  <c r="BT41" i="32"/>
  <c r="BS41" i="32"/>
  <c r="BR41" i="32"/>
  <c r="BQ41" i="32"/>
  <c r="BP41" i="32"/>
  <c r="BO41" i="32"/>
  <c r="BN41" i="32"/>
  <c r="BM41" i="32"/>
  <c r="BL41" i="32"/>
  <c r="BK41" i="32"/>
  <c r="BJ41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CR40" i="32"/>
  <c r="CQ40" i="32"/>
  <c r="CP40" i="32"/>
  <c r="CO40" i="32"/>
  <c r="CN40" i="32"/>
  <c r="CM40" i="32"/>
  <c r="CL40" i="32"/>
  <c r="CK40" i="32"/>
  <c r="CJ40" i="32"/>
  <c r="CI40" i="32"/>
  <c r="CH40" i="32"/>
  <c r="CG40" i="32"/>
  <c r="CF40" i="32"/>
  <c r="CE40" i="32"/>
  <c r="CD40" i="32"/>
  <c r="CC40" i="32"/>
  <c r="CB40" i="32"/>
  <c r="CA40" i="32"/>
  <c r="BZ40" i="32"/>
  <c r="BY40" i="32"/>
  <c r="BX40" i="32"/>
  <c r="BW40" i="32"/>
  <c r="BV40" i="32"/>
  <c r="BU40" i="32"/>
  <c r="BT40" i="32"/>
  <c r="BS40" i="32"/>
  <c r="BR40" i="32"/>
  <c r="BQ40" i="32"/>
  <c r="BP40" i="32"/>
  <c r="BO40" i="32"/>
  <c r="BN40" i="32"/>
  <c r="BM40" i="32"/>
  <c r="BL40" i="32"/>
  <c r="BK40" i="32"/>
  <c r="BJ40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AS40" i="32"/>
  <c r="AR40" i="32"/>
  <c r="AQ40" i="32"/>
  <c r="AP40" i="32"/>
  <c r="AO40" i="32"/>
  <c r="AN40" i="32"/>
  <c r="AM40" i="32"/>
  <c r="AL40" i="32"/>
  <c r="AK40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CR39" i="32"/>
  <c r="CQ39" i="32"/>
  <c r="CP39" i="32"/>
  <c r="CO39" i="32"/>
  <c r="CN39" i="32"/>
  <c r="CM39" i="32"/>
  <c r="CL39" i="32"/>
  <c r="CK39" i="32"/>
  <c r="CJ39" i="32"/>
  <c r="CI39" i="32"/>
  <c r="CH39" i="32"/>
  <c r="CG39" i="32"/>
  <c r="CF39" i="32"/>
  <c r="CE39" i="32"/>
  <c r="CD39" i="32"/>
  <c r="CC39" i="32"/>
  <c r="CB39" i="32"/>
  <c r="CA39" i="32"/>
  <c r="BZ39" i="32"/>
  <c r="BY39" i="32"/>
  <c r="BX39" i="32"/>
  <c r="BW39" i="32"/>
  <c r="BV39" i="32"/>
  <c r="BU39" i="32"/>
  <c r="BT39" i="32"/>
  <c r="BS39" i="32"/>
  <c r="BR39" i="32"/>
  <c r="BQ39" i="32"/>
  <c r="BP39" i="32"/>
  <c r="BO39" i="32"/>
  <c r="BN39" i="32"/>
  <c r="BM39" i="32"/>
  <c r="BL39" i="32"/>
  <c r="BK39" i="32"/>
  <c r="BJ39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AS39" i="32"/>
  <c r="AR39" i="32"/>
  <c r="AQ39" i="32"/>
  <c r="AP39" i="32"/>
  <c r="AO39" i="32"/>
  <c r="AN39" i="32"/>
  <c r="AM39" i="32"/>
  <c r="AL39" i="32"/>
  <c r="AK39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CR38" i="32"/>
  <c r="CQ38" i="32"/>
  <c r="CP38" i="32"/>
  <c r="CO38" i="32"/>
  <c r="CN38" i="32"/>
  <c r="CM38" i="32"/>
  <c r="CL38" i="32"/>
  <c r="CK38" i="32"/>
  <c r="CJ38" i="32"/>
  <c r="CI38" i="32"/>
  <c r="CH38" i="32"/>
  <c r="CG38" i="32"/>
  <c r="CF38" i="32"/>
  <c r="CE38" i="32"/>
  <c r="CD38" i="32"/>
  <c r="CC38" i="32"/>
  <c r="CB38" i="32"/>
  <c r="CA38" i="32"/>
  <c r="BZ38" i="32"/>
  <c r="BY38" i="32"/>
  <c r="BX38" i="32"/>
  <c r="BW38" i="32"/>
  <c r="BV38" i="32"/>
  <c r="BU38" i="32"/>
  <c r="BT38" i="32"/>
  <c r="BS38" i="32"/>
  <c r="BR38" i="32"/>
  <c r="BQ38" i="32"/>
  <c r="BP38" i="32"/>
  <c r="BO38" i="32"/>
  <c r="BN38" i="32"/>
  <c r="BM38" i="32"/>
  <c r="BL38" i="32"/>
  <c r="BK38" i="32"/>
  <c r="BJ38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AS38" i="32"/>
  <c r="AR38" i="32"/>
  <c r="AQ38" i="32"/>
  <c r="AP38" i="32"/>
  <c r="AO38" i="32"/>
  <c r="AN38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CR37" i="32"/>
  <c r="CQ37" i="32"/>
  <c r="CP37" i="32"/>
  <c r="CO37" i="32"/>
  <c r="CN37" i="32"/>
  <c r="CM37" i="32"/>
  <c r="CL37" i="32"/>
  <c r="CK37" i="32"/>
  <c r="CJ37" i="32"/>
  <c r="CI37" i="32"/>
  <c r="CH37" i="32"/>
  <c r="CG37" i="32"/>
  <c r="CF37" i="32"/>
  <c r="CE37" i="32"/>
  <c r="CD37" i="32"/>
  <c r="CC37" i="32"/>
  <c r="CB37" i="32"/>
  <c r="CA37" i="32"/>
  <c r="BZ37" i="32"/>
  <c r="BY37" i="32"/>
  <c r="BX37" i="32"/>
  <c r="BW37" i="32"/>
  <c r="BV37" i="32"/>
  <c r="BU37" i="32"/>
  <c r="BT37" i="32"/>
  <c r="BS37" i="32"/>
  <c r="BR37" i="32"/>
  <c r="BQ37" i="32"/>
  <c r="BP37" i="32"/>
  <c r="BO37" i="32"/>
  <c r="BN37" i="32"/>
  <c r="BM37" i="32"/>
  <c r="BL37" i="32"/>
  <c r="BK37" i="32"/>
  <c r="BJ37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AS37" i="32"/>
  <c r="AR37" i="32"/>
  <c r="AQ37" i="32"/>
  <c r="AP37" i="32"/>
  <c r="AO37" i="32"/>
  <c r="AN37" i="32"/>
  <c r="AM37" i="32"/>
  <c r="AL37" i="32"/>
  <c r="AK37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CR36" i="32"/>
  <c r="CQ36" i="32"/>
  <c r="CP36" i="32"/>
  <c r="CO36" i="32"/>
  <c r="CN36" i="32"/>
  <c r="CM36" i="32"/>
  <c r="CL36" i="32"/>
  <c r="CK36" i="32"/>
  <c r="CJ36" i="32"/>
  <c r="CI36" i="32"/>
  <c r="CH36" i="32"/>
  <c r="CG36" i="32"/>
  <c r="CF36" i="32"/>
  <c r="CE36" i="32"/>
  <c r="CD36" i="32"/>
  <c r="CC36" i="32"/>
  <c r="CB36" i="32"/>
  <c r="CA36" i="32"/>
  <c r="BZ36" i="32"/>
  <c r="BY36" i="32"/>
  <c r="BX36" i="32"/>
  <c r="BW36" i="32"/>
  <c r="BV36" i="32"/>
  <c r="BU36" i="32"/>
  <c r="BT36" i="32"/>
  <c r="BS36" i="32"/>
  <c r="BR36" i="32"/>
  <c r="BQ36" i="32"/>
  <c r="BP36" i="32"/>
  <c r="BO36" i="32"/>
  <c r="BN36" i="32"/>
  <c r="BM36" i="32"/>
  <c r="BL36" i="32"/>
  <c r="BK36" i="32"/>
  <c r="BJ36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CR35" i="32"/>
  <c r="CQ35" i="32"/>
  <c r="CP35" i="32"/>
  <c r="CO35" i="32"/>
  <c r="CN35" i="32"/>
  <c r="CM35" i="32"/>
  <c r="CL35" i="32"/>
  <c r="CK35" i="32"/>
  <c r="CJ35" i="32"/>
  <c r="CI35" i="32"/>
  <c r="CH35" i="32"/>
  <c r="CG35" i="32"/>
  <c r="CF35" i="32"/>
  <c r="CE35" i="32"/>
  <c r="CD35" i="32"/>
  <c r="CC35" i="32"/>
  <c r="CB35" i="32"/>
  <c r="CA35" i="32"/>
  <c r="BZ35" i="32"/>
  <c r="BY35" i="32"/>
  <c r="BX35" i="32"/>
  <c r="BW35" i="32"/>
  <c r="BV35" i="32"/>
  <c r="BU35" i="32"/>
  <c r="BT35" i="32"/>
  <c r="BS35" i="32"/>
  <c r="BR35" i="32"/>
  <c r="BQ35" i="32"/>
  <c r="BP35" i="32"/>
  <c r="BO35" i="32"/>
  <c r="BN35" i="32"/>
  <c r="BM35" i="32"/>
  <c r="BL35" i="32"/>
  <c r="BK35" i="32"/>
  <c r="BJ35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AS35" i="32"/>
  <c r="AR35" i="32"/>
  <c r="AQ35" i="32"/>
  <c r="AP35" i="32"/>
  <c r="AO35" i="32"/>
  <c r="AN35" i="32"/>
  <c r="AM35" i="32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CR34" i="32"/>
  <c r="CQ34" i="32"/>
  <c r="CP34" i="32"/>
  <c r="CO34" i="32"/>
  <c r="CN34" i="32"/>
  <c r="CM34" i="32"/>
  <c r="CL34" i="32"/>
  <c r="CK34" i="32"/>
  <c r="CJ34" i="32"/>
  <c r="CI34" i="32"/>
  <c r="CH34" i="32"/>
  <c r="CG34" i="32"/>
  <c r="CF34" i="32"/>
  <c r="CE34" i="32"/>
  <c r="CD34" i="32"/>
  <c r="CC34" i="32"/>
  <c r="CB34" i="32"/>
  <c r="CA34" i="32"/>
  <c r="BZ34" i="32"/>
  <c r="BY34" i="32"/>
  <c r="BX34" i="32"/>
  <c r="BW34" i="32"/>
  <c r="BV34" i="32"/>
  <c r="BU34" i="32"/>
  <c r="BT34" i="32"/>
  <c r="BS34" i="32"/>
  <c r="BR34" i="32"/>
  <c r="BQ34" i="32"/>
  <c r="BP34" i="32"/>
  <c r="BO34" i="32"/>
  <c r="BN34" i="32"/>
  <c r="BM34" i="32"/>
  <c r="BL34" i="32"/>
  <c r="BK34" i="32"/>
  <c r="BJ34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AS34" i="32"/>
  <c r="AR34" i="32"/>
  <c r="AQ34" i="32"/>
  <c r="AP34" i="32"/>
  <c r="AO34" i="32"/>
  <c r="AN34" i="32"/>
  <c r="AM34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CR33" i="32"/>
  <c r="CQ33" i="32"/>
  <c r="CP33" i="32"/>
  <c r="CO33" i="32"/>
  <c r="CN33" i="32"/>
  <c r="CM33" i="32"/>
  <c r="CL33" i="32"/>
  <c r="CK33" i="32"/>
  <c r="CJ33" i="32"/>
  <c r="CI33" i="32"/>
  <c r="CH33" i="32"/>
  <c r="CG33" i="32"/>
  <c r="CF33" i="32"/>
  <c r="CE33" i="32"/>
  <c r="CD33" i="32"/>
  <c r="CC33" i="32"/>
  <c r="CB33" i="32"/>
  <c r="CA33" i="32"/>
  <c r="BZ33" i="32"/>
  <c r="BY33" i="32"/>
  <c r="BX33" i="32"/>
  <c r="BW33" i="32"/>
  <c r="BV33" i="32"/>
  <c r="BU33" i="32"/>
  <c r="BT33" i="32"/>
  <c r="BS33" i="32"/>
  <c r="BR33" i="32"/>
  <c r="BQ33" i="32"/>
  <c r="BP33" i="32"/>
  <c r="BO33" i="32"/>
  <c r="BN33" i="32"/>
  <c r="BM33" i="32"/>
  <c r="BL33" i="32"/>
  <c r="BK33" i="32"/>
  <c r="BJ33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CR32" i="32"/>
  <c r="CQ32" i="32"/>
  <c r="CP32" i="32"/>
  <c r="CO32" i="32"/>
  <c r="CN32" i="32"/>
  <c r="CM32" i="32"/>
  <c r="CL32" i="32"/>
  <c r="CK32" i="32"/>
  <c r="CJ32" i="32"/>
  <c r="CI32" i="32"/>
  <c r="CH32" i="32"/>
  <c r="CG32" i="32"/>
  <c r="CF32" i="32"/>
  <c r="CE32" i="32"/>
  <c r="CD32" i="32"/>
  <c r="CC32" i="32"/>
  <c r="CB32" i="32"/>
  <c r="CA32" i="32"/>
  <c r="BZ32" i="32"/>
  <c r="BY32" i="32"/>
  <c r="BX32" i="32"/>
  <c r="BW32" i="32"/>
  <c r="BV32" i="32"/>
  <c r="BU32" i="32"/>
  <c r="BT32" i="32"/>
  <c r="BS32" i="32"/>
  <c r="BR32" i="32"/>
  <c r="BQ32" i="32"/>
  <c r="BP32" i="32"/>
  <c r="BO32" i="32"/>
  <c r="BN32" i="32"/>
  <c r="BM32" i="32"/>
  <c r="BL32" i="32"/>
  <c r="BK32" i="32"/>
  <c r="BJ32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AS32" i="32"/>
  <c r="AR32" i="32"/>
  <c r="AQ32" i="32"/>
  <c r="AP32" i="32"/>
  <c r="AO32" i="32"/>
  <c r="AN32" i="32"/>
  <c r="AM32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CR31" i="32"/>
  <c r="CQ31" i="32"/>
  <c r="CP31" i="32"/>
  <c r="CO31" i="32"/>
  <c r="CN31" i="32"/>
  <c r="CM31" i="32"/>
  <c r="CL31" i="32"/>
  <c r="CK31" i="32"/>
  <c r="CJ31" i="32"/>
  <c r="CI31" i="32"/>
  <c r="CH31" i="32"/>
  <c r="CG31" i="32"/>
  <c r="CF31" i="32"/>
  <c r="CE31" i="32"/>
  <c r="CD31" i="32"/>
  <c r="CC31" i="32"/>
  <c r="CB31" i="32"/>
  <c r="CA31" i="32"/>
  <c r="BZ31" i="32"/>
  <c r="BY31" i="32"/>
  <c r="BX31" i="32"/>
  <c r="BW31" i="32"/>
  <c r="BV31" i="32"/>
  <c r="BU31" i="32"/>
  <c r="BT31" i="32"/>
  <c r="BS31" i="32"/>
  <c r="BR31" i="32"/>
  <c r="BQ31" i="32"/>
  <c r="BP31" i="32"/>
  <c r="BO31" i="32"/>
  <c r="BN31" i="32"/>
  <c r="BM31" i="32"/>
  <c r="BL31" i="32"/>
  <c r="BK31" i="32"/>
  <c r="BJ31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AS31" i="32"/>
  <c r="AR31" i="32"/>
  <c r="AQ31" i="32"/>
  <c r="AP31" i="32"/>
  <c r="AO31" i="32"/>
  <c r="AN31" i="32"/>
  <c r="AM31" i="32"/>
  <c r="AL31" i="32"/>
  <c r="AK31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CR30" i="32"/>
  <c r="CQ30" i="32"/>
  <c r="CP30" i="32"/>
  <c r="CO30" i="32"/>
  <c r="CN30" i="32"/>
  <c r="CM30" i="32"/>
  <c r="CL30" i="32"/>
  <c r="CK30" i="32"/>
  <c r="CJ30" i="32"/>
  <c r="CI30" i="32"/>
  <c r="CH30" i="32"/>
  <c r="CG30" i="32"/>
  <c r="CF30" i="32"/>
  <c r="CE30" i="32"/>
  <c r="CD30" i="32"/>
  <c r="CC30" i="32"/>
  <c r="CB30" i="32"/>
  <c r="CA30" i="32"/>
  <c r="BZ30" i="32"/>
  <c r="BY30" i="32"/>
  <c r="BX30" i="32"/>
  <c r="BW30" i="32"/>
  <c r="BV30" i="32"/>
  <c r="BU30" i="32"/>
  <c r="BT30" i="32"/>
  <c r="BS30" i="32"/>
  <c r="BR30" i="32"/>
  <c r="BQ30" i="32"/>
  <c r="BP30" i="32"/>
  <c r="BO30" i="32"/>
  <c r="BN30" i="32"/>
  <c r="BM30" i="32"/>
  <c r="BL30" i="32"/>
  <c r="BK30" i="32"/>
  <c r="BJ30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AS30" i="32"/>
  <c r="AR30" i="32"/>
  <c r="AQ30" i="32"/>
  <c r="AP30" i="32"/>
  <c r="AO30" i="32"/>
  <c r="AN30" i="32"/>
  <c r="AM30" i="32"/>
  <c r="AL30" i="32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CR29" i="32"/>
  <c r="CQ29" i="32"/>
  <c r="CP29" i="32"/>
  <c r="CO29" i="32"/>
  <c r="CN29" i="32"/>
  <c r="CM29" i="32"/>
  <c r="CL29" i="32"/>
  <c r="CK29" i="32"/>
  <c r="CJ29" i="32"/>
  <c r="CI29" i="32"/>
  <c r="CH29" i="32"/>
  <c r="CG29" i="32"/>
  <c r="CF29" i="32"/>
  <c r="CE29" i="32"/>
  <c r="CD29" i="32"/>
  <c r="CC29" i="32"/>
  <c r="CB29" i="32"/>
  <c r="CA29" i="32"/>
  <c r="BZ29" i="32"/>
  <c r="BY29" i="32"/>
  <c r="BX29" i="32"/>
  <c r="BW29" i="32"/>
  <c r="BV29" i="32"/>
  <c r="BU29" i="32"/>
  <c r="BT29" i="32"/>
  <c r="BS29" i="32"/>
  <c r="BR29" i="32"/>
  <c r="BQ29" i="32"/>
  <c r="BP29" i="32"/>
  <c r="BO29" i="32"/>
  <c r="BN29" i="32"/>
  <c r="BM29" i="32"/>
  <c r="BL29" i="32"/>
  <c r="BK29" i="32"/>
  <c r="BJ29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AS29" i="32"/>
  <c r="AR29" i="32"/>
  <c r="AQ29" i="32"/>
  <c r="AP29" i="32"/>
  <c r="AO29" i="32"/>
  <c r="AN29" i="32"/>
  <c r="AM29" i="32"/>
  <c r="AL29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CR28" i="32"/>
  <c r="CQ28" i="32"/>
  <c r="CP28" i="32"/>
  <c r="CO28" i="32"/>
  <c r="CN28" i="32"/>
  <c r="CM28" i="32"/>
  <c r="CL28" i="32"/>
  <c r="CK28" i="32"/>
  <c r="CJ28" i="32"/>
  <c r="CI28" i="32"/>
  <c r="CH28" i="32"/>
  <c r="CG28" i="32"/>
  <c r="CF28" i="32"/>
  <c r="CE28" i="32"/>
  <c r="CD28" i="32"/>
  <c r="CC28" i="32"/>
  <c r="CB28" i="32"/>
  <c r="CA28" i="32"/>
  <c r="BZ28" i="32"/>
  <c r="BY28" i="32"/>
  <c r="BX28" i="32"/>
  <c r="BW28" i="32"/>
  <c r="BV28" i="32"/>
  <c r="BU28" i="32"/>
  <c r="BT28" i="32"/>
  <c r="BS28" i="32"/>
  <c r="BR28" i="32"/>
  <c r="BQ28" i="32"/>
  <c r="BP28" i="32"/>
  <c r="BO28" i="32"/>
  <c r="BN28" i="32"/>
  <c r="BM28" i="32"/>
  <c r="BL28" i="32"/>
  <c r="BK28" i="32"/>
  <c r="BJ28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AS28" i="32"/>
  <c r="AR28" i="32"/>
  <c r="AQ28" i="32"/>
  <c r="AP28" i="32"/>
  <c r="AO28" i="32"/>
  <c r="AN28" i="32"/>
  <c r="AM28" i="32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CR27" i="32"/>
  <c r="CQ27" i="32"/>
  <c r="CP27" i="32"/>
  <c r="CO27" i="32"/>
  <c r="CN27" i="32"/>
  <c r="CM27" i="32"/>
  <c r="CL27" i="32"/>
  <c r="CK27" i="32"/>
  <c r="CJ27" i="32"/>
  <c r="CI27" i="32"/>
  <c r="CH27" i="32"/>
  <c r="CG27" i="32"/>
  <c r="CF27" i="32"/>
  <c r="CE27" i="32"/>
  <c r="CD27" i="32"/>
  <c r="CC27" i="32"/>
  <c r="CB27" i="32"/>
  <c r="CA27" i="32"/>
  <c r="BZ27" i="32"/>
  <c r="BY27" i="32"/>
  <c r="BX27" i="32"/>
  <c r="BW27" i="32"/>
  <c r="BV27" i="32"/>
  <c r="BU27" i="32"/>
  <c r="BT27" i="32"/>
  <c r="BS27" i="32"/>
  <c r="BR27" i="32"/>
  <c r="BQ27" i="32"/>
  <c r="BP27" i="32"/>
  <c r="BO27" i="32"/>
  <c r="BN27" i="32"/>
  <c r="BM27" i="32"/>
  <c r="BL27" i="32"/>
  <c r="BK27" i="32"/>
  <c r="BJ27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AS27" i="32"/>
  <c r="AR27" i="32"/>
  <c r="AQ27" i="32"/>
  <c r="AP27" i="32"/>
  <c r="AO27" i="32"/>
  <c r="AN27" i="32"/>
  <c r="AM27" i="32"/>
  <c r="AL27" i="32"/>
  <c r="AK27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CR26" i="32"/>
  <c r="CQ26" i="32"/>
  <c r="CP26" i="32"/>
  <c r="CO26" i="32"/>
  <c r="CN26" i="32"/>
  <c r="CM26" i="32"/>
  <c r="CL26" i="32"/>
  <c r="CK26" i="32"/>
  <c r="CJ26" i="32"/>
  <c r="CI26" i="32"/>
  <c r="CH26" i="32"/>
  <c r="CG26" i="32"/>
  <c r="CF26" i="32"/>
  <c r="CE26" i="32"/>
  <c r="CD26" i="32"/>
  <c r="CC26" i="32"/>
  <c r="CB26" i="32"/>
  <c r="CA26" i="32"/>
  <c r="BZ26" i="32"/>
  <c r="BY26" i="32"/>
  <c r="BX26" i="32"/>
  <c r="BW26" i="32"/>
  <c r="BV26" i="32"/>
  <c r="BU26" i="32"/>
  <c r="BT26" i="32"/>
  <c r="BS26" i="32"/>
  <c r="BR26" i="32"/>
  <c r="BQ26" i="32"/>
  <c r="BP26" i="32"/>
  <c r="BO26" i="32"/>
  <c r="BN26" i="32"/>
  <c r="BM26" i="32"/>
  <c r="BL26" i="32"/>
  <c r="BK26" i="32"/>
  <c r="BJ26" i="32"/>
  <c r="BI26" i="32"/>
  <c r="BH26" i="32"/>
  <c r="BG26" i="32"/>
  <c r="BF26" i="32"/>
  <c r="BE26" i="32"/>
  <c r="BD26" i="32"/>
  <c r="BC26" i="32"/>
  <c r="BB26" i="32"/>
  <c r="BA26" i="32"/>
  <c r="AZ26" i="32"/>
  <c r="AY26" i="32"/>
  <c r="AX26" i="32"/>
  <c r="AW26" i="32"/>
  <c r="AV26" i="32"/>
  <c r="AU26" i="32"/>
  <c r="AT26" i="32"/>
  <c r="AS26" i="32"/>
  <c r="AR26" i="32"/>
  <c r="AQ26" i="32"/>
  <c r="AP26" i="32"/>
  <c r="AO26" i="32"/>
  <c r="AN26" i="32"/>
  <c r="AM26" i="32"/>
  <c r="AL26" i="32"/>
  <c r="AK26" i="32"/>
  <c r="AJ26" i="32"/>
  <c r="AI26" i="32"/>
  <c r="AH26" i="32"/>
  <c r="AG26" i="32"/>
  <c r="AF26" i="32"/>
  <c r="AE26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CR25" i="32"/>
  <c r="CQ25" i="32"/>
  <c r="CP25" i="32"/>
  <c r="CO25" i="32"/>
  <c r="CN25" i="32"/>
  <c r="CM25" i="32"/>
  <c r="CL25" i="32"/>
  <c r="CK25" i="32"/>
  <c r="CJ25" i="32"/>
  <c r="CI25" i="32"/>
  <c r="CH25" i="32"/>
  <c r="CG25" i="32"/>
  <c r="CF25" i="32"/>
  <c r="CE25" i="32"/>
  <c r="CD25" i="32"/>
  <c r="CC25" i="32"/>
  <c r="CB25" i="32"/>
  <c r="CA25" i="32"/>
  <c r="BZ25" i="32"/>
  <c r="BY25" i="32"/>
  <c r="BX25" i="32"/>
  <c r="BW25" i="32"/>
  <c r="BV25" i="32"/>
  <c r="BU25" i="32"/>
  <c r="BT25" i="32"/>
  <c r="BS25" i="32"/>
  <c r="BR25" i="32"/>
  <c r="BQ25" i="32"/>
  <c r="BP25" i="32"/>
  <c r="BO25" i="32"/>
  <c r="BN25" i="32"/>
  <c r="BM25" i="32"/>
  <c r="BL25" i="32"/>
  <c r="BK25" i="32"/>
  <c r="BJ25" i="32"/>
  <c r="BI25" i="32"/>
  <c r="BH25" i="32"/>
  <c r="BG25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AS25" i="32"/>
  <c r="AR25" i="32"/>
  <c r="AQ25" i="32"/>
  <c r="AP25" i="32"/>
  <c r="AO25" i="32"/>
  <c r="AN25" i="32"/>
  <c r="AM25" i="32"/>
  <c r="AL25" i="32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CR24" i="32"/>
  <c r="CQ24" i="32"/>
  <c r="CP24" i="32"/>
  <c r="CO24" i="32"/>
  <c r="CN24" i="32"/>
  <c r="CM24" i="32"/>
  <c r="CL24" i="32"/>
  <c r="CK24" i="32"/>
  <c r="CJ24" i="32"/>
  <c r="CI24" i="32"/>
  <c r="CH24" i="32"/>
  <c r="CG24" i="32"/>
  <c r="CF24" i="32"/>
  <c r="CE24" i="32"/>
  <c r="CD24" i="32"/>
  <c r="CC24" i="32"/>
  <c r="CB24" i="32"/>
  <c r="CA24" i="32"/>
  <c r="BZ24" i="32"/>
  <c r="BY24" i="32"/>
  <c r="BX24" i="32"/>
  <c r="BW24" i="32"/>
  <c r="BV24" i="32"/>
  <c r="BU24" i="32"/>
  <c r="BT24" i="32"/>
  <c r="BS24" i="32"/>
  <c r="BR24" i="32"/>
  <c r="BQ24" i="32"/>
  <c r="BP24" i="32"/>
  <c r="BO24" i="32"/>
  <c r="BN24" i="32"/>
  <c r="BM24" i="32"/>
  <c r="BL24" i="32"/>
  <c r="BK24" i="32"/>
  <c r="BJ24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AS24" i="32"/>
  <c r="AR24" i="32"/>
  <c r="AQ24" i="32"/>
  <c r="AP24" i="32"/>
  <c r="AO24" i="32"/>
  <c r="AN24" i="32"/>
  <c r="AM24" i="32"/>
  <c r="AL24" i="32"/>
  <c r="AK24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CR23" i="32"/>
  <c r="CQ23" i="32"/>
  <c r="CP23" i="32"/>
  <c r="CO23" i="32"/>
  <c r="CN23" i="32"/>
  <c r="CM23" i="32"/>
  <c r="CL23" i="32"/>
  <c r="CK23" i="32"/>
  <c r="CJ23" i="32"/>
  <c r="CI23" i="32"/>
  <c r="CH23" i="32"/>
  <c r="CG23" i="32"/>
  <c r="CF23" i="32"/>
  <c r="CE23" i="32"/>
  <c r="CD23" i="32"/>
  <c r="CC23" i="32"/>
  <c r="CB23" i="32"/>
  <c r="CA23" i="32"/>
  <c r="BZ23" i="32"/>
  <c r="BY23" i="32"/>
  <c r="BX23" i="32"/>
  <c r="BW23" i="32"/>
  <c r="BV23" i="32"/>
  <c r="BU23" i="32"/>
  <c r="BT23" i="32"/>
  <c r="BS23" i="32"/>
  <c r="BR23" i="32"/>
  <c r="BQ23" i="32"/>
  <c r="BP23" i="32"/>
  <c r="BO23" i="32"/>
  <c r="BN23" i="32"/>
  <c r="BM23" i="32"/>
  <c r="BL23" i="32"/>
  <c r="BK23" i="32"/>
  <c r="BJ23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AV23" i="32"/>
  <c r="AU23" i="32"/>
  <c r="AT23" i="32"/>
  <c r="AS23" i="32"/>
  <c r="AR23" i="32"/>
  <c r="AQ23" i="32"/>
  <c r="AP23" i="32"/>
  <c r="AO23" i="32"/>
  <c r="AN23" i="32"/>
  <c r="AM23" i="32"/>
  <c r="AL23" i="32"/>
  <c r="AK23" i="32"/>
  <c r="AJ23" i="32"/>
  <c r="AI23" i="32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CR22" i="32"/>
  <c r="CQ22" i="32"/>
  <c r="CP22" i="32"/>
  <c r="CO22" i="32"/>
  <c r="CN22" i="32"/>
  <c r="CM22" i="32"/>
  <c r="CL22" i="32"/>
  <c r="CK22" i="32"/>
  <c r="CJ22" i="32"/>
  <c r="CI22" i="32"/>
  <c r="CH22" i="32"/>
  <c r="CG22" i="32"/>
  <c r="CF22" i="32"/>
  <c r="CE22" i="32"/>
  <c r="CD22" i="32"/>
  <c r="CC22" i="32"/>
  <c r="CB22" i="32"/>
  <c r="CA22" i="32"/>
  <c r="BZ22" i="32"/>
  <c r="BY22" i="32"/>
  <c r="BX22" i="32"/>
  <c r="BW22" i="32"/>
  <c r="BV22" i="32"/>
  <c r="BU22" i="32"/>
  <c r="BT22" i="32"/>
  <c r="BS22" i="32"/>
  <c r="BR22" i="32"/>
  <c r="BQ22" i="32"/>
  <c r="BP22" i="32"/>
  <c r="BO22" i="32"/>
  <c r="BN22" i="32"/>
  <c r="BM22" i="32"/>
  <c r="BL22" i="32"/>
  <c r="BK22" i="32"/>
  <c r="BJ22" i="32"/>
  <c r="BI22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AV22" i="32"/>
  <c r="AU22" i="32"/>
  <c r="AT22" i="32"/>
  <c r="AS22" i="32"/>
  <c r="AR22" i="32"/>
  <c r="AQ22" i="32"/>
  <c r="AP22" i="32"/>
  <c r="AO22" i="32"/>
  <c r="AN22" i="32"/>
  <c r="AM22" i="32"/>
  <c r="AL22" i="32"/>
  <c r="AK22" i="32"/>
  <c r="AJ22" i="32"/>
  <c r="AI22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CR21" i="32"/>
  <c r="CQ21" i="32"/>
  <c r="CP21" i="32"/>
  <c r="CO21" i="32"/>
  <c r="CN21" i="32"/>
  <c r="CM21" i="32"/>
  <c r="CL21" i="32"/>
  <c r="CK21" i="32"/>
  <c r="CJ21" i="32"/>
  <c r="CI21" i="32"/>
  <c r="CH21" i="32"/>
  <c r="CG21" i="32"/>
  <c r="CF21" i="32"/>
  <c r="CE21" i="32"/>
  <c r="CD21" i="32"/>
  <c r="CC21" i="32"/>
  <c r="CB21" i="32"/>
  <c r="CA21" i="32"/>
  <c r="BZ21" i="32"/>
  <c r="BY21" i="32"/>
  <c r="BX21" i="32"/>
  <c r="BW21" i="32"/>
  <c r="BV21" i="32"/>
  <c r="BU21" i="32"/>
  <c r="BT21" i="32"/>
  <c r="BS21" i="32"/>
  <c r="BR21" i="32"/>
  <c r="BQ21" i="32"/>
  <c r="BP21" i="32"/>
  <c r="BO21" i="32"/>
  <c r="BN21" i="32"/>
  <c r="BM21" i="32"/>
  <c r="BL21" i="32"/>
  <c r="BK21" i="32"/>
  <c r="BJ21" i="32"/>
  <c r="BI21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AV21" i="32"/>
  <c r="AU21" i="32"/>
  <c r="AT21" i="32"/>
  <c r="AS21" i="32"/>
  <c r="AR21" i="32"/>
  <c r="AQ21" i="32"/>
  <c r="AP21" i="32"/>
  <c r="AO21" i="32"/>
  <c r="AN21" i="32"/>
  <c r="AM21" i="32"/>
  <c r="AL21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CR20" i="32"/>
  <c r="CQ20" i="32"/>
  <c r="CP20" i="32"/>
  <c r="CO20" i="32"/>
  <c r="CN20" i="32"/>
  <c r="CM20" i="32"/>
  <c r="CL20" i="32"/>
  <c r="CK20" i="32"/>
  <c r="CJ20" i="32"/>
  <c r="CI20" i="32"/>
  <c r="CH20" i="32"/>
  <c r="CG20" i="32"/>
  <c r="CF20" i="32"/>
  <c r="CE20" i="32"/>
  <c r="CD20" i="32"/>
  <c r="CC20" i="32"/>
  <c r="CB20" i="32"/>
  <c r="CA20" i="32"/>
  <c r="BZ20" i="32"/>
  <c r="BY20" i="32"/>
  <c r="BX20" i="32"/>
  <c r="BW20" i="32"/>
  <c r="BV20" i="32"/>
  <c r="BU20" i="32"/>
  <c r="BT20" i="32"/>
  <c r="BS20" i="32"/>
  <c r="BR20" i="32"/>
  <c r="BQ20" i="32"/>
  <c r="BP20" i="32"/>
  <c r="BO20" i="32"/>
  <c r="BN20" i="32"/>
  <c r="BM20" i="32"/>
  <c r="BL20" i="32"/>
  <c r="BK20" i="32"/>
  <c r="BJ20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AS20" i="32"/>
  <c r="AR20" i="32"/>
  <c r="AQ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CR19" i="32"/>
  <c r="CQ19" i="32"/>
  <c r="CP19" i="32"/>
  <c r="CO19" i="32"/>
  <c r="CN19" i="32"/>
  <c r="CM19" i="32"/>
  <c r="CL19" i="32"/>
  <c r="CK19" i="32"/>
  <c r="CJ19" i="32"/>
  <c r="CI19" i="32"/>
  <c r="CH19" i="32"/>
  <c r="CG19" i="32"/>
  <c r="CF19" i="32"/>
  <c r="CE19" i="32"/>
  <c r="CD19" i="32"/>
  <c r="CC19" i="32"/>
  <c r="CB19" i="32"/>
  <c r="CA19" i="32"/>
  <c r="BZ19" i="32"/>
  <c r="BY19" i="32"/>
  <c r="BX19" i="32"/>
  <c r="BW19" i="32"/>
  <c r="BV19" i="32"/>
  <c r="BU19" i="32"/>
  <c r="BT19" i="32"/>
  <c r="BS19" i="32"/>
  <c r="BR19" i="32"/>
  <c r="BQ19" i="32"/>
  <c r="BP19" i="32"/>
  <c r="BO19" i="32"/>
  <c r="BN19" i="32"/>
  <c r="BM19" i="32"/>
  <c r="BL19" i="32"/>
  <c r="BK19" i="32"/>
  <c r="BJ19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AS19" i="32"/>
  <c r="AR19" i="32"/>
  <c r="AQ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CR18" i="32"/>
  <c r="CQ18" i="32"/>
  <c r="CP18" i="32"/>
  <c r="CO18" i="32"/>
  <c r="CN18" i="32"/>
  <c r="CM18" i="32"/>
  <c r="CL18" i="32"/>
  <c r="CK18" i="32"/>
  <c r="CJ18" i="32"/>
  <c r="CI18" i="32"/>
  <c r="CH18" i="32"/>
  <c r="CG18" i="32"/>
  <c r="CF18" i="32"/>
  <c r="CE18" i="32"/>
  <c r="CD18" i="32"/>
  <c r="CC18" i="32"/>
  <c r="CB18" i="32"/>
  <c r="CA18" i="32"/>
  <c r="BZ18" i="32"/>
  <c r="BY18" i="32"/>
  <c r="BX18" i="32"/>
  <c r="BW18" i="32"/>
  <c r="BV18" i="32"/>
  <c r="BU18" i="32"/>
  <c r="BT18" i="32"/>
  <c r="BS18" i="32"/>
  <c r="BR18" i="32"/>
  <c r="BQ18" i="32"/>
  <c r="BP18" i="32"/>
  <c r="BO18" i="32"/>
  <c r="BN18" i="32"/>
  <c r="BM18" i="32"/>
  <c r="BL18" i="32"/>
  <c r="BK18" i="32"/>
  <c r="BJ18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AS18" i="32"/>
  <c r="AR18" i="32"/>
  <c r="AQ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CR17" i="32"/>
  <c r="CQ17" i="32"/>
  <c r="CP17" i="32"/>
  <c r="CO17" i="32"/>
  <c r="CN17" i="32"/>
  <c r="CM17" i="32"/>
  <c r="CL17" i="32"/>
  <c r="CK17" i="32"/>
  <c r="CJ17" i="32"/>
  <c r="CI17" i="32"/>
  <c r="CH17" i="32"/>
  <c r="CG17" i="32"/>
  <c r="CF17" i="32"/>
  <c r="CE17" i="32"/>
  <c r="CD17" i="32"/>
  <c r="CC17" i="32"/>
  <c r="CB17" i="32"/>
  <c r="CA17" i="32"/>
  <c r="BZ17" i="32"/>
  <c r="BY17" i="32"/>
  <c r="BX17" i="32"/>
  <c r="BW17" i="32"/>
  <c r="BV17" i="32"/>
  <c r="BU17" i="32"/>
  <c r="BT17" i="32"/>
  <c r="BS17" i="32"/>
  <c r="BR17" i="32"/>
  <c r="BQ17" i="32"/>
  <c r="BP17" i="32"/>
  <c r="BO17" i="32"/>
  <c r="BN17" i="32"/>
  <c r="BM17" i="32"/>
  <c r="BL17" i="32"/>
  <c r="BK17" i="32"/>
  <c r="BJ17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AS17" i="32"/>
  <c r="AR17" i="32"/>
  <c r="AQ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CR16" i="32"/>
  <c r="CQ16" i="32"/>
  <c r="CP16" i="32"/>
  <c r="CO16" i="32"/>
  <c r="CN16" i="32"/>
  <c r="CM16" i="32"/>
  <c r="CL16" i="32"/>
  <c r="CK16" i="32"/>
  <c r="CJ16" i="32"/>
  <c r="CI16" i="32"/>
  <c r="CH16" i="32"/>
  <c r="CG16" i="32"/>
  <c r="CF16" i="32"/>
  <c r="CE16" i="32"/>
  <c r="CD16" i="32"/>
  <c r="CC16" i="32"/>
  <c r="CB16" i="32"/>
  <c r="CA16" i="32"/>
  <c r="BZ16" i="32"/>
  <c r="BY16" i="32"/>
  <c r="BX16" i="32"/>
  <c r="BW16" i="32"/>
  <c r="BV16" i="32"/>
  <c r="BU16" i="32"/>
  <c r="BT16" i="32"/>
  <c r="BS16" i="32"/>
  <c r="BR16" i="32"/>
  <c r="BQ16" i="32"/>
  <c r="BP16" i="32"/>
  <c r="BO16" i="32"/>
  <c r="BN16" i="32"/>
  <c r="BM16" i="32"/>
  <c r="BL16" i="32"/>
  <c r="BK16" i="32"/>
  <c r="BJ16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CR15" i="32"/>
  <c r="CQ15" i="32"/>
  <c r="CP15" i="32"/>
  <c r="CO15" i="32"/>
  <c r="CN15" i="32"/>
  <c r="CM15" i="32"/>
  <c r="CL15" i="32"/>
  <c r="CK15" i="32"/>
  <c r="CJ15" i="32"/>
  <c r="CI15" i="32"/>
  <c r="CH15" i="32"/>
  <c r="CG15" i="32"/>
  <c r="CF15" i="32"/>
  <c r="CE15" i="32"/>
  <c r="CD15" i="32"/>
  <c r="CC15" i="32"/>
  <c r="CB15" i="32"/>
  <c r="CA15" i="32"/>
  <c r="BZ15" i="32"/>
  <c r="BY15" i="32"/>
  <c r="BX15" i="32"/>
  <c r="BW15" i="32"/>
  <c r="BV15" i="32"/>
  <c r="BU15" i="32"/>
  <c r="BT15" i="32"/>
  <c r="BS15" i="32"/>
  <c r="BR15" i="32"/>
  <c r="BQ15" i="32"/>
  <c r="BP15" i="32"/>
  <c r="BO15" i="32"/>
  <c r="BN15" i="32"/>
  <c r="BM15" i="32"/>
  <c r="BL15" i="32"/>
  <c r="BK15" i="32"/>
  <c r="BJ15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CR14" i="32"/>
  <c r="CQ14" i="32"/>
  <c r="CP14" i="32"/>
  <c r="CO14" i="32"/>
  <c r="CN14" i="32"/>
  <c r="CM14" i="32"/>
  <c r="CL14" i="32"/>
  <c r="CK14" i="32"/>
  <c r="CJ14" i="32"/>
  <c r="CI14" i="32"/>
  <c r="CH14" i="32"/>
  <c r="CG14" i="32"/>
  <c r="CF14" i="32"/>
  <c r="CE14" i="32"/>
  <c r="CD14" i="32"/>
  <c r="CC14" i="32"/>
  <c r="CB14" i="32"/>
  <c r="CA14" i="32"/>
  <c r="BZ14" i="32"/>
  <c r="BY14" i="32"/>
  <c r="BX14" i="32"/>
  <c r="BW14" i="32"/>
  <c r="BV14" i="32"/>
  <c r="BU14" i="32"/>
  <c r="BT14" i="32"/>
  <c r="BS14" i="32"/>
  <c r="BR14" i="32"/>
  <c r="BQ14" i="32"/>
  <c r="BP14" i="32"/>
  <c r="BO14" i="32"/>
  <c r="BN14" i="32"/>
  <c r="BM14" i="32"/>
  <c r="BL14" i="32"/>
  <c r="BK14" i="32"/>
  <c r="BJ14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AS14" i="32"/>
  <c r="AR14" i="32"/>
  <c r="AQ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CR13" i="32"/>
  <c r="CQ13" i="32"/>
  <c r="CP13" i="32"/>
  <c r="CO13" i="32"/>
  <c r="CN13" i="32"/>
  <c r="CM13" i="32"/>
  <c r="CL13" i="32"/>
  <c r="CK13" i="32"/>
  <c r="CJ13" i="32"/>
  <c r="CI13" i="32"/>
  <c r="CH13" i="32"/>
  <c r="CG13" i="32"/>
  <c r="CF13" i="32"/>
  <c r="CE13" i="32"/>
  <c r="CD13" i="32"/>
  <c r="CC13" i="32"/>
  <c r="CB13" i="32"/>
  <c r="CA13" i="32"/>
  <c r="BZ13" i="32"/>
  <c r="BY13" i="32"/>
  <c r="BX13" i="32"/>
  <c r="BW13" i="32"/>
  <c r="BV13" i="32"/>
  <c r="BU13" i="32"/>
  <c r="BT13" i="32"/>
  <c r="BS13" i="32"/>
  <c r="BR13" i="32"/>
  <c r="BQ13" i="32"/>
  <c r="BP13" i="32"/>
  <c r="BO13" i="32"/>
  <c r="BN13" i="32"/>
  <c r="BM13" i="32"/>
  <c r="BL13" i="32"/>
  <c r="BK13" i="32"/>
  <c r="BJ13" i="32"/>
  <c r="BI13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AV13" i="32"/>
  <c r="AU13" i="32"/>
  <c r="AT13" i="32"/>
  <c r="AS13" i="32"/>
  <c r="AR13" i="32"/>
  <c r="AQ13" i="32"/>
  <c r="AP13" i="32"/>
  <c r="AO13" i="32"/>
  <c r="AN13" i="32"/>
  <c r="AM13" i="32"/>
  <c r="AL13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CR12" i="32"/>
  <c r="CQ12" i="32"/>
  <c r="CP12" i="32"/>
  <c r="CO12" i="32"/>
  <c r="CN12" i="32"/>
  <c r="CM12" i="32"/>
  <c r="CL12" i="32"/>
  <c r="CK12" i="32"/>
  <c r="CJ12" i="32"/>
  <c r="CI12" i="32"/>
  <c r="CH12" i="32"/>
  <c r="CG12" i="32"/>
  <c r="CF12" i="32"/>
  <c r="CE12" i="32"/>
  <c r="CD12" i="32"/>
  <c r="CC12" i="32"/>
  <c r="CB12" i="32"/>
  <c r="CA12" i="32"/>
  <c r="BZ12" i="32"/>
  <c r="BY12" i="32"/>
  <c r="BX12" i="32"/>
  <c r="BW12" i="32"/>
  <c r="BV12" i="32"/>
  <c r="BU12" i="32"/>
  <c r="BT12" i="32"/>
  <c r="BS12" i="32"/>
  <c r="BR12" i="32"/>
  <c r="BQ12" i="32"/>
  <c r="BP12" i="32"/>
  <c r="BO12" i="32"/>
  <c r="BN12" i="32"/>
  <c r="BM12" i="32"/>
  <c r="BL12" i="32"/>
  <c r="BK12" i="32"/>
  <c r="BJ12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CR11" i="32"/>
  <c r="CQ11" i="32"/>
  <c r="CP11" i="32"/>
  <c r="CO11" i="32"/>
  <c r="CN11" i="32"/>
  <c r="CM11" i="32"/>
  <c r="CL11" i="32"/>
  <c r="CK11" i="32"/>
  <c r="CJ11" i="32"/>
  <c r="CI11" i="32"/>
  <c r="CH11" i="32"/>
  <c r="CG11" i="32"/>
  <c r="CF11" i="32"/>
  <c r="CE11" i="32"/>
  <c r="CD11" i="32"/>
  <c r="CC11" i="32"/>
  <c r="CB11" i="32"/>
  <c r="CA11" i="32"/>
  <c r="BZ11" i="32"/>
  <c r="BY11" i="32"/>
  <c r="BX11" i="32"/>
  <c r="BW11" i="32"/>
  <c r="BV11" i="32"/>
  <c r="BU11" i="32"/>
  <c r="BT11" i="32"/>
  <c r="BS11" i="32"/>
  <c r="BR11" i="32"/>
  <c r="BQ11" i="32"/>
  <c r="BP11" i="32"/>
  <c r="BO11" i="32"/>
  <c r="BN11" i="32"/>
  <c r="BM11" i="32"/>
  <c r="BL11" i="32"/>
  <c r="BK11" i="32"/>
  <c r="BJ11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AS11" i="32"/>
  <c r="AR11" i="32"/>
  <c r="AQ11" i="32"/>
  <c r="AP11" i="32"/>
  <c r="AO11" i="32"/>
  <c r="AN11" i="32"/>
  <c r="AM11" i="32"/>
  <c r="AL11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CR10" i="32"/>
  <c r="CQ10" i="32"/>
  <c r="CP10" i="32"/>
  <c r="CO10" i="32"/>
  <c r="CN10" i="32"/>
  <c r="CM10" i="32"/>
  <c r="CL10" i="32"/>
  <c r="CK10" i="32"/>
  <c r="CJ10" i="32"/>
  <c r="CI10" i="32"/>
  <c r="CH10" i="32"/>
  <c r="CG10" i="32"/>
  <c r="CF10" i="32"/>
  <c r="CE10" i="32"/>
  <c r="CD10" i="32"/>
  <c r="CC10" i="32"/>
  <c r="CB10" i="32"/>
  <c r="CA10" i="32"/>
  <c r="BZ10" i="32"/>
  <c r="BY10" i="32"/>
  <c r="BX10" i="32"/>
  <c r="BW10" i="32"/>
  <c r="BV10" i="32"/>
  <c r="BU10" i="32"/>
  <c r="BT10" i="32"/>
  <c r="BS10" i="32"/>
  <c r="BR10" i="32"/>
  <c r="BQ10" i="32"/>
  <c r="BP10" i="32"/>
  <c r="BO10" i="32"/>
  <c r="BN10" i="32"/>
  <c r="BM10" i="32"/>
  <c r="BL10" i="32"/>
  <c r="BK10" i="32"/>
  <c r="BJ10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AS10" i="32"/>
  <c r="AR10" i="32"/>
  <c r="AQ10" i="32"/>
  <c r="AP10" i="32"/>
  <c r="AO10" i="32"/>
  <c r="AN10" i="32"/>
  <c r="AM10" i="32"/>
  <c r="AL10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CR9" i="32"/>
  <c r="CQ9" i="32"/>
  <c r="CP9" i="32"/>
  <c r="CO9" i="32"/>
  <c r="CN9" i="32"/>
  <c r="CM9" i="32"/>
  <c r="CL9" i="32"/>
  <c r="CK9" i="32"/>
  <c r="CJ9" i="32"/>
  <c r="CI9" i="32"/>
  <c r="CH9" i="32"/>
  <c r="CG9" i="32"/>
  <c r="CF9" i="32"/>
  <c r="CE9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R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CR8" i="32"/>
  <c r="CQ8" i="32"/>
  <c r="CP8" i="32"/>
  <c r="CO8" i="32"/>
  <c r="CN8" i="32"/>
  <c r="CM8" i="32"/>
  <c r="CL8" i="32"/>
  <c r="CK8" i="32"/>
  <c r="CJ8" i="32"/>
  <c r="CI8" i="32"/>
  <c r="CH8" i="32"/>
  <c r="CG8" i="32"/>
  <c r="CF8" i="32"/>
  <c r="CE8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R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CR7" i="32"/>
  <c r="CQ7" i="32"/>
  <c r="CP7" i="32"/>
  <c r="CO7" i="32"/>
  <c r="CN7" i="32"/>
  <c r="CM7" i="32"/>
  <c r="CL7" i="32"/>
  <c r="CK7" i="32"/>
  <c r="CJ7" i="32"/>
  <c r="CI7" i="32"/>
  <c r="CH7" i="32"/>
  <c r="CG7" i="32"/>
  <c r="CF7" i="32"/>
  <c r="CE7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E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CR6" i="32"/>
  <c r="CQ6" i="32"/>
  <c r="CP6" i="32"/>
  <c r="CO6" i="32"/>
  <c r="CN6" i="32"/>
  <c r="CM6" i="32"/>
  <c r="CL6" i="32"/>
  <c r="CK6" i="32"/>
  <c r="CJ6" i="32"/>
  <c r="CI6" i="32"/>
  <c r="CH6" i="32"/>
  <c r="CG6" i="32"/>
  <c r="CF6" i="32"/>
  <c r="CE6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R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E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CR5" i="32"/>
  <c r="CQ5" i="32"/>
  <c r="CP5" i="32"/>
  <c r="CO5" i="32"/>
  <c r="CN5" i="32"/>
  <c r="CM5" i="32"/>
  <c r="CL5" i="32"/>
  <c r="CK5" i="32"/>
  <c r="CJ5" i="32"/>
  <c r="CI5" i="32"/>
  <c r="CH5" i="32"/>
  <c r="CG5" i="32"/>
  <c r="CF5" i="32"/>
  <c r="CE5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R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E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CR4" i="32"/>
  <c r="CQ4" i="32"/>
  <c r="CP4" i="32"/>
  <c r="CO4" i="32"/>
  <c r="CN4" i="32"/>
  <c r="CM4" i="32"/>
  <c r="CL4" i="32"/>
  <c r="CK4" i="32"/>
  <c r="CJ4" i="32"/>
  <c r="CI4" i="32"/>
  <c r="CH4" i="32"/>
  <c r="CG4" i="32"/>
  <c r="CF4" i="32"/>
  <c r="CE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CR3" i="32"/>
  <c r="CQ3" i="32"/>
  <c r="CP3" i="32"/>
  <c r="CO3" i="32"/>
  <c r="CN3" i="32"/>
  <c r="CM3" i="32"/>
  <c r="CL3" i="32"/>
  <c r="CK3" i="32"/>
  <c r="CJ3" i="32"/>
  <c r="CI3" i="32"/>
  <c r="CH3" i="32"/>
  <c r="CG3" i="32"/>
  <c r="CF3" i="32"/>
  <c r="CE3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R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CT386" i="32"/>
  <c r="CT385" i="32"/>
  <c r="CT384" i="32"/>
  <c r="CT383" i="32"/>
  <c r="CT382" i="32"/>
  <c r="CT381" i="32"/>
  <c r="CT380" i="32"/>
  <c r="CT379" i="32"/>
  <c r="CT378" i="32"/>
  <c r="CT377" i="32"/>
  <c r="CT376" i="32"/>
  <c r="CT375" i="32"/>
  <c r="CT374" i="32"/>
  <c r="CT373" i="32"/>
  <c r="CT372" i="32"/>
  <c r="CT371" i="32"/>
  <c r="CT370" i="32"/>
  <c r="CT369" i="32"/>
  <c r="CT368" i="32"/>
  <c r="CT367" i="32"/>
  <c r="CT366" i="32"/>
  <c r="CT365" i="32"/>
  <c r="CT364" i="32"/>
  <c r="CT363" i="32"/>
  <c r="CT362" i="32"/>
  <c r="CT361" i="32"/>
  <c r="CT360" i="32"/>
  <c r="CT359" i="32"/>
  <c r="CT358" i="32"/>
  <c r="CT357" i="32"/>
  <c r="CT356" i="32"/>
  <c r="CT355" i="32"/>
  <c r="CT354" i="32"/>
  <c r="CT353" i="32"/>
  <c r="CT352" i="32"/>
  <c r="CT351" i="32"/>
  <c r="CT350" i="32"/>
  <c r="CT349" i="32"/>
  <c r="CT348" i="32"/>
  <c r="CT347" i="32"/>
  <c r="CT346" i="32"/>
  <c r="CT345" i="32"/>
  <c r="CT344" i="32"/>
  <c r="CT343" i="32"/>
  <c r="CT342" i="32"/>
  <c r="CT341" i="32"/>
  <c r="CT340" i="32"/>
  <c r="CT339" i="32"/>
  <c r="CT338" i="32"/>
  <c r="CT337" i="32"/>
  <c r="CT336" i="32"/>
  <c r="CT335" i="32"/>
  <c r="CT334" i="32"/>
  <c r="CT333" i="32"/>
  <c r="CT332" i="32"/>
  <c r="CT331" i="32"/>
  <c r="CT330" i="32"/>
  <c r="CT329" i="32"/>
  <c r="CT328" i="32"/>
  <c r="CT327" i="32"/>
  <c r="CT326" i="32"/>
  <c r="CT325" i="32"/>
  <c r="CT324" i="32"/>
  <c r="CT323" i="32"/>
  <c r="CT322" i="32"/>
  <c r="CT321" i="32"/>
  <c r="CT320" i="32"/>
  <c r="CT319" i="32"/>
  <c r="CT318" i="32"/>
  <c r="CT317" i="32"/>
  <c r="CT316" i="32"/>
  <c r="CT315" i="32"/>
  <c r="CT314" i="32"/>
  <c r="CT313" i="32"/>
  <c r="CT312" i="32"/>
  <c r="CT311" i="32"/>
  <c r="CT310" i="32"/>
  <c r="CT309" i="32"/>
  <c r="CT308" i="32"/>
  <c r="CT307" i="32"/>
  <c r="CT290" i="32"/>
  <c r="CT289" i="32"/>
  <c r="CT288" i="32"/>
  <c r="CT287" i="32"/>
  <c r="CT286" i="32"/>
  <c r="CT285" i="32"/>
  <c r="CT284" i="32"/>
  <c r="CT283" i="32"/>
  <c r="CT282" i="32"/>
  <c r="CT281" i="32"/>
  <c r="CT280" i="32"/>
  <c r="CT279" i="32"/>
  <c r="CT278" i="32"/>
  <c r="CT277" i="32"/>
  <c r="CT276" i="32"/>
  <c r="CT275" i="32"/>
  <c r="CT274" i="32"/>
  <c r="CT273" i="32"/>
  <c r="CT272" i="32"/>
  <c r="CT271" i="32"/>
  <c r="CT270" i="32"/>
  <c r="CT269" i="32"/>
  <c r="CT268" i="32"/>
  <c r="CT267" i="32"/>
  <c r="CT266" i="32"/>
  <c r="CT265" i="32"/>
  <c r="CT264" i="32"/>
  <c r="CT263" i="32"/>
  <c r="CT262" i="32"/>
  <c r="CT261" i="32"/>
  <c r="CT260" i="32"/>
  <c r="CT259" i="32"/>
  <c r="CT258" i="32"/>
  <c r="CT257" i="32"/>
  <c r="CT256" i="32"/>
  <c r="CT255" i="32"/>
  <c r="CT254" i="32"/>
  <c r="CT253" i="32"/>
  <c r="CT252" i="32"/>
  <c r="CT251" i="32"/>
  <c r="CT250" i="32"/>
  <c r="CT249" i="32"/>
  <c r="CT248" i="32"/>
  <c r="CT247" i="32"/>
  <c r="CT246" i="32"/>
  <c r="CT245" i="32"/>
  <c r="CT244" i="32"/>
  <c r="CT243" i="32"/>
  <c r="CT242" i="32"/>
  <c r="CT241" i="32"/>
  <c r="CT240" i="32"/>
  <c r="CT239" i="32"/>
  <c r="CT238" i="32"/>
  <c r="CT237" i="32"/>
  <c r="CT236" i="32"/>
  <c r="CT235" i="32"/>
  <c r="CT234" i="32"/>
  <c r="CT233" i="32"/>
  <c r="CT232" i="32"/>
  <c r="CT231" i="32"/>
  <c r="CT230" i="32"/>
  <c r="CT229" i="32"/>
  <c r="CT228" i="32"/>
  <c r="CT227" i="32"/>
  <c r="CT226" i="32"/>
  <c r="CT225" i="32"/>
  <c r="CT224" i="32"/>
  <c r="CT223" i="32"/>
  <c r="CT222" i="32"/>
  <c r="CT221" i="32"/>
  <c r="CT220" i="32"/>
  <c r="CT219" i="32"/>
  <c r="CT218" i="32"/>
  <c r="CT217" i="32"/>
  <c r="CT216" i="32"/>
  <c r="CT215" i="32"/>
  <c r="CT214" i="32"/>
  <c r="CT213" i="32"/>
  <c r="CT212" i="32"/>
  <c r="CT211" i="32"/>
  <c r="CT210" i="32"/>
  <c r="CT209" i="32"/>
  <c r="CT208" i="32"/>
  <c r="CT207" i="32"/>
  <c r="CT206" i="32"/>
  <c r="CT205" i="32"/>
  <c r="CT204" i="32"/>
  <c r="CT203" i="32"/>
  <c r="CT202" i="32"/>
  <c r="CT201" i="32"/>
  <c r="CT200" i="32"/>
  <c r="CT199" i="32"/>
  <c r="CT198" i="32"/>
  <c r="CT197" i="32"/>
  <c r="CT196" i="32"/>
  <c r="CT195" i="32"/>
  <c r="CT194" i="32"/>
  <c r="CT193" i="32"/>
  <c r="CT192" i="32"/>
  <c r="CT191" i="32"/>
  <c r="CT190" i="32"/>
  <c r="CT189" i="32"/>
  <c r="CT188" i="32"/>
  <c r="CT187" i="32"/>
  <c r="CT186" i="32"/>
  <c r="CT185" i="32"/>
  <c r="CT184" i="32"/>
  <c r="CT183" i="32"/>
  <c r="CT182" i="32"/>
  <c r="CT181" i="32"/>
  <c r="CT180" i="32"/>
  <c r="CT179" i="32"/>
  <c r="CT178" i="32"/>
  <c r="CT177" i="32"/>
  <c r="CT176" i="32"/>
  <c r="CT175" i="32"/>
  <c r="CT174" i="32"/>
  <c r="CT173" i="32"/>
  <c r="CT172" i="32"/>
  <c r="CT171" i="32"/>
  <c r="CT170" i="32"/>
  <c r="CT169" i="32"/>
  <c r="CT168" i="32"/>
  <c r="CT167" i="32"/>
  <c r="CT166" i="32"/>
  <c r="CT165" i="32"/>
  <c r="CT164" i="32"/>
  <c r="CT163" i="32"/>
  <c r="CT162" i="32"/>
  <c r="CT161" i="32"/>
  <c r="CT160" i="32"/>
  <c r="CT159" i="32"/>
  <c r="CT158" i="32"/>
  <c r="CT157" i="32"/>
  <c r="CT156" i="32"/>
  <c r="CT155" i="32"/>
  <c r="CT154" i="32"/>
  <c r="CT153" i="32"/>
  <c r="CT152" i="32"/>
  <c r="CT151" i="32"/>
  <c r="CT150" i="32"/>
  <c r="CT149" i="32"/>
  <c r="CT148" i="32"/>
  <c r="CT147" i="32"/>
  <c r="CT146" i="32"/>
  <c r="CT145" i="32"/>
  <c r="CT144" i="32"/>
  <c r="CT143" i="32"/>
  <c r="CT142" i="32"/>
  <c r="CT141" i="32"/>
  <c r="CT140" i="32"/>
  <c r="CT139" i="32"/>
  <c r="CT138" i="32"/>
  <c r="CT137" i="32"/>
  <c r="CT136" i="32"/>
  <c r="CT135" i="32"/>
  <c r="CT134" i="32"/>
  <c r="CT133" i="32"/>
  <c r="CT132" i="32"/>
  <c r="CT131" i="32"/>
  <c r="CT130" i="32"/>
  <c r="CT129" i="32"/>
  <c r="CT128" i="32"/>
  <c r="CT127" i="32"/>
  <c r="CT126" i="32"/>
  <c r="CT125" i="32"/>
  <c r="CT124" i="32"/>
  <c r="CT123" i="32"/>
  <c r="CT122" i="32"/>
  <c r="CT121" i="32"/>
  <c r="CT120" i="32"/>
  <c r="CT119" i="32"/>
  <c r="CT118" i="32"/>
  <c r="CT117" i="32"/>
  <c r="CT116" i="32"/>
  <c r="CT115" i="32"/>
  <c r="CT114" i="32"/>
  <c r="CT113" i="32"/>
  <c r="CT112" i="32"/>
  <c r="CT111" i="32"/>
  <c r="CT110" i="32"/>
  <c r="CT109" i="32"/>
  <c r="CT108" i="32"/>
  <c r="CT107" i="32"/>
  <c r="CT106" i="32"/>
  <c r="CT105" i="32"/>
  <c r="CT104" i="32"/>
  <c r="CT103" i="32"/>
  <c r="CT102" i="32"/>
  <c r="CT101" i="32"/>
  <c r="CT100" i="32"/>
  <c r="CT99" i="32"/>
  <c r="CT98" i="32"/>
  <c r="CT97" i="32"/>
  <c r="CT96" i="32"/>
  <c r="CT95" i="32"/>
  <c r="CT94" i="32"/>
  <c r="CT93" i="32"/>
  <c r="CT92" i="32"/>
  <c r="CT91" i="32"/>
  <c r="CT90" i="32"/>
  <c r="CT89" i="32"/>
  <c r="CT88" i="32"/>
  <c r="CT87" i="32"/>
  <c r="CT86" i="32"/>
  <c r="CT85" i="32"/>
  <c r="CT84" i="32"/>
  <c r="CT83" i="32"/>
  <c r="CT82" i="32"/>
  <c r="CT81" i="32"/>
  <c r="CT80" i="32"/>
  <c r="CT79" i="32"/>
  <c r="CT78" i="32"/>
  <c r="CT77" i="32"/>
  <c r="CT76" i="32"/>
  <c r="CT75" i="32"/>
  <c r="CT74" i="32"/>
  <c r="CT73" i="32"/>
  <c r="CT72" i="32"/>
  <c r="CT71" i="32"/>
  <c r="CT70" i="32"/>
  <c r="CT69" i="32"/>
  <c r="CT68" i="32"/>
  <c r="CT67" i="32"/>
  <c r="CT66" i="32"/>
  <c r="CT65" i="32"/>
  <c r="CT64" i="32"/>
  <c r="CT63" i="32"/>
  <c r="CT62" i="32"/>
  <c r="CT61" i="32"/>
  <c r="CT60" i="32"/>
  <c r="CT59" i="32"/>
  <c r="CT58" i="32"/>
  <c r="CT57" i="32"/>
  <c r="CT56" i="32"/>
  <c r="CT55" i="32"/>
  <c r="CT54" i="32"/>
  <c r="CT53" i="32"/>
  <c r="CT52" i="32"/>
  <c r="CT51" i="32"/>
  <c r="CT50" i="32"/>
  <c r="CT49" i="32"/>
  <c r="CT48" i="32"/>
  <c r="CT47" i="32"/>
  <c r="CT46" i="32"/>
  <c r="CT45" i="32"/>
  <c r="CT44" i="32"/>
  <c r="CT43" i="32"/>
  <c r="CT42" i="32"/>
  <c r="CT41" i="32"/>
  <c r="CT40" i="32"/>
  <c r="CT39" i="32"/>
  <c r="CT38" i="32"/>
  <c r="CT37" i="32"/>
  <c r="CT36" i="32"/>
  <c r="CT35" i="32"/>
  <c r="CT34" i="32"/>
  <c r="CT33" i="32"/>
  <c r="CT32" i="32"/>
  <c r="CT31" i="32"/>
  <c r="CT30" i="32"/>
  <c r="CT29" i="32"/>
  <c r="CT28" i="32"/>
  <c r="CT27" i="32"/>
  <c r="CT26" i="32"/>
  <c r="CT25" i="32"/>
  <c r="CT24" i="32"/>
  <c r="CT23" i="32"/>
  <c r="CT22" i="32"/>
  <c r="CT21" i="32"/>
  <c r="CT20" i="32"/>
  <c r="CT19" i="32"/>
  <c r="CT18" i="32"/>
  <c r="CT17" i="32"/>
  <c r="CT16" i="32"/>
  <c r="CT15" i="32"/>
  <c r="CT14" i="32"/>
  <c r="CT13" i="32"/>
  <c r="CT12" i="32"/>
  <c r="CT11" i="32"/>
  <c r="CT10" i="32"/>
  <c r="CT9" i="32"/>
  <c r="CT8" i="32"/>
  <c r="CT7" i="32"/>
  <c r="CT6" i="32"/>
  <c r="CT5" i="32"/>
  <c r="CT4" i="32"/>
  <c r="CT3" i="32"/>
  <c r="C386" i="32"/>
  <c r="C385" i="32"/>
  <c r="C384" i="32"/>
  <c r="C383" i="32"/>
  <c r="C382" i="32"/>
  <c r="C381" i="32"/>
  <c r="C380" i="32"/>
  <c r="C379" i="32"/>
  <c r="C378" i="32"/>
  <c r="C377" i="32"/>
  <c r="C376" i="32"/>
  <c r="C375" i="32"/>
  <c r="C374" i="32"/>
  <c r="C373" i="32"/>
  <c r="C372" i="32"/>
  <c r="C371" i="32"/>
  <c r="C370" i="32"/>
  <c r="C369" i="32"/>
  <c r="C368" i="32"/>
  <c r="C367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B386" i="32"/>
  <c r="B385" i="32"/>
  <c r="B384" i="32"/>
  <c r="B383" i="32"/>
  <c r="B382" i="32"/>
  <c r="B381" i="32"/>
  <c r="B380" i="32"/>
  <c r="B379" i="32"/>
  <c r="B378" i="32"/>
  <c r="B377" i="32"/>
  <c r="B376" i="32"/>
  <c r="B375" i="32"/>
  <c r="B374" i="32"/>
  <c r="B373" i="32"/>
  <c r="B372" i="32"/>
  <c r="B371" i="32"/>
  <c r="B370" i="32"/>
  <c r="B369" i="32"/>
  <c r="B368" i="32"/>
  <c r="B367" i="32"/>
  <c r="B366" i="32"/>
  <c r="B365" i="32"/>
  <c r="B364" i="32"/>
  <c r="B363" i="32"/>
  <c r="B362" i="32"/>
  <c r="B361" i="32"/>
  <c r="B360" i="32"/>
  <c r="B359" i="32"/>
  <c r="B358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B332" i="32"/>
  <c r="B331" i="32"/>
  <c r="B330" i="32"/>
  <c r="B329" i="32"/>
  <c r="B328" i="32"/>
  <c r="B327" i="32"/>
  <c r="B326" i="32"/>
  <c r="B325" i="32"/>
  <c r="B324" i="32"/>
  <c r="B323" i="32"/>
  <c r="B322" i="32"/>
  <c r="B321" i="32"/>
  <c r="B320" i="32"/>
  <c r="B319" i="32"/>
  <c r="B318" i="32"/>
  <c r="B317" i="32"/>
  <c r="B316" i="32"/>
  <c r="B315" i="32"/>
  <c r="B314" i="32"/>
  <c r="B313" i="32"/>
  <c r="B312" i="32"/>
  <c r="B311" i="32"/>
  <c r="B310" i="32"/>
  <c r="B309" i="32"/>
  <c r="B308" i="32"/>
  <c r="B307" i="32"/>
  <c r="B306" i="32"/>
  <c r="B305" i="32"/>
  <c r="B304" i="32"/>
  <c r="B303" i="32"/>
  <c r="B302" i="32"/>
  <c r="B301" i="32"/>
  <c r="B300" i="32"/>
  <c r="B299" i="32"/>
  <c r="B298" i="32"/>
  <c r="B297" i="32"/>
  <c r="B296" i="32"/>
  <c r="B295" i="32"/>
  <c r="B294" i="32"/>
  <c r="B293" i="32"/>
  <c r="B292" i="32"/>
  <c r="B291" i="32"/>
  <c r="B290" i="32"/>
  <c r="B289" i="32"/>
  <c r="B288" i="32"/>
  <c r="B287" i="32"/>
  <c r="B286" i="32"/>
  <c r="B285" i="32"/>
  <c r="B284" i="32"/>
  <c r="B283" i="32"/>
  <c r="B282" i="32"/>
  <c r="B281" i="32"/>
  <c r="B280" i="32"/>
  <c r="B279" i="32"/>
  <c r="B278" i="32"/>
  <c r="B277" i="32"/>
  <c r="B276" i="32"/>
  <c r="B275" i="32"/>
  <c r="B274" i="32"/>
  <c r="B273" i="32"/>
  <c r="B272" i="32"/>
  <c r="B271" i="32"/>
  <c r="B270" i="32"/>
  <c r="B269" i="32"/>
  <c r="B268" i="32"/>
  <c r="B267" i="32"/>
  <c r="B266" i="32"/>
  <c r="B265" i="32"/>
  <c r="B264" i="32"/>
  <c r="B263" i="32"/>
  <c r="B262" i="32"/>
  <c r="B261" i="32"/>
  <c r="B260" i="32"/>
  <c r="B259" i="32"/>
  <c r="B258" i="32"/>
  <c r="B257" i="32"/>
  <c r="B256" i="32"/>
  <c r="B255" i="32"/>
  <c r="B254" i="32"/>
  <c r="B253" i="32"/>
  <c r="B252" i="32"/>
  <c r="B251" i="32"/>
  <c r="B250" i="32"/>
  <c r="B249" i="32"/>
  <c r="B248" i="32"/>
  <c r="B247" i="32"/>
  <c r="B246" i="32"/>
  <c r="B245" i="32"/>
  <c r="B244" i="32"/>
  <c r="B243" i="32"/>
  <c r="B242" i="32"/>
  <c r="B241" i="32"/>
  <c r="B240" i="32"/>
  <c r="B239" i="32"/>
  <c r="B238" i="32"/>
  <c r="B237" i="32"/>
  <c r="B236" i="32"/>
  <c r="B235" i="32"/>
  <c r="B234" i="32"/>
  <c r="B233" i="32"/>
  <c r="B232" i="32"/>
  <c r="B231" i="32"/>
  <c r="B230" i="32"/>
  <c r="B229" i="32"/>
  <c r="B228" i="32"/>
  <c r="B227" i="32"/>
  <c r="B226" i="32"/>
  <c r="B225" i="32"/>
  <c r="B224" i="32"/>
  <c r="B223" i="32"/>
  <c r="B222" i="32"/>
  <c r="B221" i="32"/>
  <c r="B220" i="32"/>
  <c r="B219" i="32"/>
  <c r="B218" i="32"/>
  <c r="B217" i="32"/>
  <c r="B216" i="32"/>
  <c r="B215" i="32"/>
  <c r="B214" i="32"/>
  <c r="B213" i="32"/>
  <c r="B212" i="32"/>
  <c r="B211" i="32"/>
  <c r="B210" i="32"/>
  <c r="B209" i="32"/>
  <c r="B208" i="32"/>
  <c r="B207" i="32"/>
  <c r="B206" i="32"/>
  <c r="B205" i="32"/>
  <c r="B204" i="32"/>
  <c r="B203" i="32"/>
  <c r="B202" i="32"/>
  <c r="B201" i="32"/>
  <c r="B200" i="32"/>
  <c r="B199" i="32"/>
  <c r="B198" i="32"/>
  <c r="B197" i="32"/>
  <c r="B196" i="32"/>
  <c r="B195" i="32"/>
  <c r="B194" i="32"/>
  <c r="B193" i="32"/>
  <c r="B192" i="32"/>
  <c r="B191" i="32"/>
  <c r="B190" i="32"/>
  <c r="B189" i="32"/>
  <c r="B188" i="32"/>
  <c r="B187" i="32"/>
  <c r="B186" i="32"/>
  <c r="B185" i="32"/>
  <c r="B184" i="32"/>
  <c r="B183" i="32"/>
  <c r="B182" i="32"/>
  <c r="B181" i="32"/>
  <c r="B180" i="32"/>
  <c r="B179" i="32"/>
  <c r="B178" i="32"/>
  <c r="B177" i="32"/>
  <c r="B176" i="32"/>
  <c r="B175" i="32"/>
  <c r="B174" i="32"/>
  <c r="B173" i="32"/>
  <c r="B172" i="32"/>
  <c r="B171" i="32"/>
  <c r="B170" i="32"/>
  <c r="B169" i="32"/>
  <c r="B168" i="32"/>
  <c r="B167" i="32"/>
  <c r="B166" i="32"/>
  <c r="B165" i="32"/>
  <c r="B164" i="32"/>
  <c r="B163" i="32"/>
  <c r="B162" i="32"/>
  <c r="B161" i="32"/>
  <c r="B160" i="32"/>
  <c r="B159" i="32"/>
  <c r="B158" i="32"/>
  <c r="B157" i="32"/>
  <c r="B156" i="32"/>
  <c r="B155" i="32"/>
  <c r="B154" i="32"/>
  <c r="B153" i="32"/>
  <c r="B152" i="32"/>
  <c r="B151" i="32"/>
  <c r="B150" i="32"/>
  <c r="B149" i="32"/>
  <c r="B148" i="32"/>
  <c r="B147" i="32"/>
  <c r="B146" i="32"/>
  <c r="B145" i="32"/>
  <c r="B144" i="32"/>
  <c r="B143" i="32"/>
  <c r="B142" i="32"/>
  <c r="B141" i="32"/>
  <c r="B140" i="32"/>
  <c r="B139" i="32"/>
  <c r="B138" i="32"/>
  <c r="B137" i="32"/>
  <c r="B136" i="32"/>
  <c r="B135" i="32"/>
  <c r="B134" i="32"/>
  <c r="B133" i="32"/>
  <c r="B132" i="32"/>
  <c r="B131" i="32"/>
  <c r="B130" i="32"/>
  <c r="B129" i="32"/>
  <c r="B128" i="32"/>
  <c r="B127" i="32"/>
  <c r="B126" i="32"/>
  <c r="B125" i="32"/>
  <c r="B124" i="32"/>
  <c r="B123" i="32"/>
  <c r="B122" i="32"/>
  <c r="B121" i="32"/>
  <c r="B120" i="32"/>
  <c r="B119" i="32"/>
  <c r="B118" i="32"/>
  <c r="B117" i="32"/>
  <c r="B116" i="32"/>
  <c r="B115" i="32"/>
  <c r="B114" i="32"/>
  <c r="B113" i="32"/>
  <c r="B112" i="32"/>
  <c r="B111" i="32"/>
  <c r="B110" i="32"/>
  <c r="B109" i="32"/>
  <c r="B108" i="32"/>
  <c r="B107" i="32"/>
  <c r="B106" i="32"/>
  <c r="B105" i="32"/>
  <c r="B104" i="32"/>
  <c r="B103" i="32"/>
  <c r="B102" i="32"/>
  <c r="B101" i="32"/>
  <c r="B100" i="32"/>
  <c r="B99" i="32"/>
  <c r="B98" i="32"/>
  <c r="B97" i="32"/>
  <c r="B96" i="32"/>
  <c r="B95" i="32"/>
  <c r="B94" i="32"/>
  <c r="B93" i="32"/>
  <c r="B92" i="32"/>
  <c r="B91" i="32"/>
  <c r="B90" i="32"/>
  <c r="B89" i="32"/>
  <c r="B88" i="32"/>
  <c r="B87" i="32"/>
  <c r="B86" i="32"/>
  <c r="B85" i="32"/>
  <c r="B84" i="32"/>
  <c r="B83" i="32"/>
  <c r="B82" i="32"/>
  <c r="B81" i="32"/>
  <c r="B80" i="32"/>
  <c r="B79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E1" i="32"/>
  <c r="F1" i="32" s="1"/>
  <c r="G1" i="32" s="1"/>
  <c r="H1" i="32" s="1"/>
  <c r="I1" i="32" s="1"/>
  <c r="J1" i="32" s="1"/>
  <c r="K1" i="32" s="1"/>
  <c r="L1" i="32" s="1"/>
  <c r="M1" i="32" s="1"/>
  <c r="N1" i="32" s="1"/>
  <c r="O1" i="32" s="1"/>
  <c r="P1" i="32" s="1"/>
  <c r="Q1" i="32" s="1"/>
  <c r="R1" i="32" s="1"/>
  <c r="S1" i="32" s="1"/>
  <c r="T1" i="32" s="1"/>
  <c r="U1" i="32" s="1"/>
  <c r="V1" i="32" s="1"/>
  <c r="W1" i="32" s="1"/>
  <c r="X1" i="32" s="1"/>
  <c r="Y1" i="32" s="1"/>
  <c r="Z1" i="32" s="1"/>
  <c r="AA1" i="32" s="1"/>
  <c r="AB1" i="32" s="1"/>
  <c r="AC1" i="32" s="1"/>
  <c r="AD1" i="32" s="1"/>
  <c r="AE1" i="32" s="1"/>
  <c r="AF1" i="32" s="1"/>
  <c r="AG1" i="32" s="1"/>
  <c r="AH1" i="32" s="1"/>
  <c r="AI1" i="32" s="1"/>
  <c r="AJ1" i="32" s="1"/>
  <c r="AK1" i="32" s="1"/>
  <c r="AL1" i="32" s="1"/>
  <c r="AM1" i="32" s="1"/>
  <c r="AN1" i="32" s="1"/>
  <c r="AO1" i="32" s="1"/>
  <c r="AP1" i="32" s="1"/>
  <c r="AQ1" i="32" s="1"/>
  <c r="AR1" i="32" s="1"/>
  <c r="AS1" i="32" s="1"/>
  <c r="AT1" i="32" s="1"/>
  <c r="AU1" i="32" s="1"/>
  <c r="AV1" i="32" s="1"/>
  <c r="AW1" i="32" s="1"/>
  <c r="AX1" i="32" s="1"/>
  <c r="AY1" i="32" s="1"/>
  <c r="AZ1" i="32" s="1"/>
  <c r="BA1" i="32" s="1"/>
  <c r="BB1" i="32" s="1"/>
  <c r="BC1" i="32" s="1"/>
  <c r="BD1" i="32" s="1"/>
  <c r="BE1" i="32" s="1"/>
  <c r="BF1" i="32" s="1"/>
  <c r="BG1" i="32" s="1"/>
  <c r="BH1" i="32" s="1"/>
  <c r="BI1" i="32" s="1"/>
  <c r="BJ1" i="32" s="1"/>
  <c r="BK1" i="32" s="1"/>
  <c r="BL1" i="32" s="1"/>
  <c r="BM1" i="32" s="1"/>
  <c r="BN1" i="32" s="1"/>
  <c r="BO1" i="32" s="1"/>
  <c r="BP1" i="32" s="1"/>
  <c r="BQ1" i="32" s="1"/>
  <c r="BR1" i="32" s="1"/>
  <c r="BS1" i="32" s="1"/>
  <c r="BT1" i="32" s="1"/>
  <c r="BU1" i="32" s="1"/>
  <c r="BV1" i="32" s="1"/>
  <c r="BW1" i="32" s="1"/>
  <c r="BX1" i="32" s="1"/>
  <c r="BY1" i="32" s="1"/>
  <c r="BZ1" i="32" s="1"/>
  <c r="CA1" i="32" s="1"/>
  <c r="CB1" i="32" s="1"/>
  <c r="CC1" i="32" s="1"/>
  <c r="CD1" i="32" s="1"/>
  <c r="CE1" i="32" s="1"/>
  <c r="CF1" i="32" s="1"/>
  <c r="CG1" i="32" s="1"/>
  <c r="CH1" i="32" s="1"/>
  <c r="CI1" i="32" s="1"/>
  <c r="CJ1" i="32" s="1"/>
  <c r="CK1" i="32" s="1"/>
  <c r="CL1" i="32" s="1"/>
  <c r="CM1" i="32" s="1"/>
  <c r="CN1" i="32" s="1"/>
  <c r="CO1" i="32" s="1"/>
  <c r="CP1" i="32" s="1"/>
  <c r="CQ1" i="32" s="1"/>
  <c r="CR1" i="32" s="1"/>
  <c r="D386" i="32"/>
  <c r="D385" i="32"/>
  <c r="D384" i="32"/>
  <c r="D383" i="32"/>
  <c r="D382" i="32"/>
  <c r="D381" i="32"/>
  <c r="D380" i="32"/>
  <c r="D379" i="32"/>
  <c r="D378" i="32"/>
  <c r="D377" i="32"/>
  <c r="D376" i="32"/>
  <c r="D375" i="32"/>
  <c r="D374" i="32"/>
  <c r="D373" i="32"/>
  <c r="D372" i="32"/>
  <c r="D371" i="32"/>
  <c r="D370" i="32"/>
  <c r="D369" i="32"/>
  <c r="D368" i="32"/>
  <c r="D367" i="32"/>
  <c r="D366" i="32"/>
  <c r="D365" i="32"/>
  <c r="D364" i="32"/>
  <c r="D363" i="32"/>
  <c r="D362" i="32"/>
  <c r="D361" i="32"/>
  <c r="D360" i="32"/>
  <c r="D359" i="32"/>
  <c r="D358" i="32"/>
  <c r="D357" i="32"/>
  <c r="D356" i="32"/>
  <c r="D355" i="32"/>
  <c r="D354" i="32"/>
  <c r="D353" i="32"/>
  <c r="D352" i="32"/>
  <c r="D351" i="32"/>
  <c r="D350" i="32"/>
  <c r="D349" i="32"/>
  <c r="D348" i="32"/>
  <c r="D347" i="32"/>
  <c r="D346" i="32"/>
  <c r="D345" i="32"/>
  <c r="D344" i="32"/>
  <c r="D343" i="32"/>
  <c r="D342" i="32"/>
  <c r="D341" i="32"/>
  <c r="D340" i="32"/>
  <c r="D339" i="32"/>
  <c r="D338" i="32"/>
  <c r="D337" i="32"/>
  <c r="D336" i="32"/>
  <c r="D335" i="32"/>
  <c r="D334" i="32"/>
  <c r="D333" i="32"/>
  <c r="D332" i="32"/>
  <c r="D331" i="32"/>
  <c r="D330" i="32"/>
  <c r="D329" i="32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E300" i="32"/>
  <c r="E299" i="32" s="1"/>
  <c r="E298" i="32" s="1"/>
  <c r="E297" i="32" s="1"/>
  <c r="E296" i="32" s="1"/>
  <c r="E295" i="32" s="1"/>
  <c r="E294" i="32" s="1"/>
  <c r="E293" i="32" s="1"/>
  <c r="E292" i="32" s="1"/>
  <c r="E291" i="32" s="1"/>
  <c r="E204" i="32"/>
  <c r="E203" i="32" s="1"/>
  <c r="E202" i="32" s="1"/>
  <c r="E201" i="32" s="1"/>
  <c r="E200" i="32" s="1"/>
  <c r="E199" i="32" s="1"/>
  <c r="E198" i="32" s="1"/>
  <c r="E197" i="32" s="1"/>
  <c r="E196" i="32" s="1"/>
  <c r="E195" i="32" s="1"/>
  <c r="E108" i="32"/>
  <c r="E107" i="32" s="1"/>
  <c r="E106" i="32" s="1"/>
  <c r="E105" i="32" s="1"/>
  <c r="E104" i="32" s="1"/>
  <c r="E103" i="32" s="1"/>
  <c r="E102" i="32" s="1"/>
  <c r="E101" i="32" s="1"/>
  <c r="E100" i="32" s="1"/>
  <c r="E99" i="32" s="1"/>
  <c r="E12" i="32"/>
  <c r="E11" i="32" s="1"/>
  <c r="E10" i="32" s="1"/>
  <c r="E9" i="32" s="1"/>
  <c r="E8" i="32" s="1"/>
  <c r="E7" i="32" s="1"/>
  <c r="E6" i="32" s="1"/>
  <c r="E5" i="32" s="1"/>
  <c r="E4" i="32" s="1"/>
  <c r="E3" i="32" s="1"/>
  <c r="M36" i="31"/>
  <c r="M39" i="31"/>
  <c r="H118" i="2"/>
  <c r="G118" i="2"/>
  <c r="F118" i="2"/>
  <c r="E118" i="2"/>
  <c r="M2" i="31"/>
  <c r="M3" i="31" s="1"/>
  <c r="M4" i="31" s="1"/>
  <c r="M5" i="31" s="1"/>
  <c r="M7" i="31" s="1"/>
  <c r="M8" i="31" s="1"/>
  <c r="M10" i="31" s="1"/>
  <c r="M11" i="31" s="1"/>
  <c r="M12" i="31" s="1"/>
  <c r="M13" i="31" s="1"/>
  <c r="M14" i="31" s="1"/>
  <c r="D14" i="33" s="1"/>
  <c r="D2" i="33" l="1"/>
  <c r="D10" i="33"/>
  <c r="D3" i="33"/>
  <c r="D11" i="33"/>
  <c r="M7" i="20"/>
  <c r="D4" i="33"/>
  <c r="D12" i="33"/>
  <c r="D5" i="33"/>
  <c r="D13" i="33"/>
  <c r="D7" i="33"/>
  <c r="D8" i="33"/>
  <c r="M6" i="31"/>
  <c r="D6" i="33" s="1"/>
  <c r="M9" i="31"/>
  <c r="D9" i="33" s="1"/>
  <c r="M40" i="31" l="1"/>
  <c r="M38" i="31"/>
  <c r="M37" i="31"/>
  <c r="M35" i="31"/>
  <c r="M34" i="31"/>
  <c r="M33" i="31"/>
  <c r="M32" i="31"/>
  <c r="M44" i="31"/>
  <c r="M43" i="31"/>
  <c r="M42" i="31"/>
  <c r="M41" i="31"/>
  <c r="G32" i="31"/>
  <c r="K127" i="31"/>
  <c r="J127" i="31"/>
  <c r="I127" i="31"/>
  <c r="H127" i="31"/>
  <c r="K126" i="31"/>
  <c r="J126" i="31"/>
  <c r="I126" i="31"/>
  <c r="H126" i="31"/>
  <c r="K125" i="31"/>
  <c r="J125" i="31"/>
  <c r="I125" i="31"/>
  <c r="H125" i="31"/>
  <c r="K124" i="31"/>
  <c r="J124" i="31"/>
  <c r="I124" i="31"/>
  <c r="H124" i="31"/>
  <c r="K123" i="31"/>
  <c r="J123" i="31"/>
  <c r="I123" i="31"/>
  <c r="H123" i="31"/>
  <c r="K122" i="31"/>
  <c r="J122" i="31"/>
  <c r="I122" i="31"/>
  <c r="H122" i="31"/>
  <c r="K121" i="31"/>
  <c r="J121" i="31"/>
  <c r="I121" i="31"/>
  <c r="H121" i="31"/>
  <c r="K120" i="31"/>
  <c r="J120" i="31"/>
  <c r="I120" i="31"/>
  <c r="H120" i="31"/>
  <c r="K119" i="31"/>
  <c r="J119" i="31"/>
  <c r="I119" i="31"/>
  <c r="H119" i="31"/>
  <c r="K118" i="31"/>
  <c r="J118" i="31"/>
  <c r="I118" i="31"/>
  <c r="H118" i="31"/>
  <c r="C31" i="31"/>
  <c r="B31" i="31"/>
  <c r="D31" i="31"/>
  <c r="F31" i="31"/>
  <c r="E31" i="31"/>
  <c r="F33" i="3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G127" i="31" s="1"/>
  <c r="E33" i="3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I34" i="2"/>
  <c r="I35" i="2" s="1"/>
  <c r="I36" i="2" s="1"/>
  <c r="I37" i="2" s="1"/>
  <c r="I38" i="2" s="1"/>
  <c r="I39" i="2" s="1"/>
  <c r="I40" i="2" s="1"/>
  <c r="I41" i="2" s="1"/>
  <c r="I42" i="2" s="1"/>
  <c r="I43" i="2" s="1"/>
  <c r="I33" i="2"/>
  <c r="D32" i="2"/>
  <c r="C33" i="2"/>
  <c r="D33" i="2" s="1"/>
  <c r="C31" i="2"/>
  <c r="B31" i="2"/>
  <c r="A31" i="2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C12" i="2"/>
  <c r="C13" i="2"/>
  <c r="L6" i="31" l="1"/>
  <c r="L9" i="31"/>
  <c r="G38" i="31"/>
  <c r="G45" i="31"/>
  <c r="L5" i="31"/>
  <c r="L13" i="31"/>
  <c r="L3" i="31"/>
  <c r="L14" i="31"/>
  <c r="K4" i="31"/>
  <c r="L12" i="31"/>
  <c r="L2" i="31"/>
  <c r="L11" i="31"/>
  <c r="L10" i="31"/>
  <c r="K3" i="31"/>
  <c r="L8" i="31"/>
  <c r="K2" i="31"/>
  <c r="L7" i="31"/>
  <c r="G46" i="31"/>
  <c r="G53" i="31"/>
  <c r="G54" i="31"/>
  <c r="G37" i="31"/>
  <c r="G39" i="31"/>
  <c r="G47" i="31"/>
  <c r="G55" i="31"/>
  <c r="G63" i="31"/>
  <c r="G71" i="31"/>
  <c r="G79" i="31"/>
  <c r="G87" i="31"/>
  <c r="G95" i="31"/>
  <c r="G103" i="31"/>
  <c r="G111" i="31"/>
  <c r="G119" i="31"/>
  <c r="G40" i="31"/>
  <c r="G48" i="31"/>
  <c r="G56" i="31"/>
  <c r="G64" i="31"/>
  <c r="G72" i="31"/>
  <c r="G80" i="31"/>
  <c r="G88" i="31"/>
  <c r="G96" i="31"/>
  <c r="G104" i="31"/>
  <c r="G112" i="31"/>
  <c r="G120" i="31"/>
  <c r="G61" i="31"/>
  <c r="G69" i="31"/>
  <c r="G77" i="31"/>
  <c r="G85" i="31"/>
  <c r="G93" i="31"/>
  <c r="G101" i="31"/>
  <c r="G109" i="31"/>
  <c r="G117" i="31"/>
  <c r="G125" i="31"/>
  <c r="G62" i="31"/>
  <c r="G70" i="31"/>
  <c r="G78" i="31"/>
  <c r="G86" i="31"/>
  <c r="G94" i="31"/>
  <c r="G102" i="31"/>
  <c r="G110" i="31"/>
  <c r="G118" i="31"/>
  <c r="G126" i="31"/>
  <c r="G34" i="31"/>
  <c r="G42" i="31"/>
  <c r="G50" i="31"/>
  <c r="G58" i="31"/>
  <c r="G66" i="31"/>
  <c r="G74" i="31"/>
  <c r="G82" i="31"/>
  <c r="G90" i="31"/>
  <c r="G98" i="31"/>
  <c r="G106" i="31"/>
  <c r="G114" i="31"/>
  <c r="G122" i="31"/>
  <c r="G35" i="31"/>
  <c r="G43" i="31"/>
  <c r="G51" i="31"/>
  <c r="G59" i="31"/>
  <c r="G67" i="31"/>
  <c r="G75" i="31"/>
  <c r="G83" i="31"/>
  <c r="G91" i="31"/>
  <c r="G99" i="31"/>
  <c r="G107" i="31"/>
  <c r="G115" i="31"/>
  <c r="G123" i="31"/>
  <c r="G33" i="31"/>
  <c r="G41" i="31"/>
  <c r="G49" i="31"/>
  <c r="G57" i="31"/>
  <c r="G65" i="31"/>
  <c r="G73" i="31"/>
  <c r="G81" i="31"/>
  <c r="G89" i="31"/>
  <c r="G97" i="31"/>
  <c r="G105" i="31"/>
  <c r="G113" i="31"/>
  <c r="G121" i="31"/>
  <c r="G36" i="31"/>
  <c r="G44" i="31"/>
  <c r="G52" i="31"/>
  <c r="G60" i="31"/>
  <c r="G68" i="31"/>
  <c r="G76" i="31"/>
  <c r="G84" i="31"/>
  <c r="G92" i="31"/>
  <c r="G100" i="31"/>
  <c r="G108" i="31"/>
  <c r="G116" i="31"/>
  <c r="G124" i="31"/>
  <c r="C14" i="2"/>
  <c r="C17" i="2"/>
  <c r="C15" i="2"/>
  <c r="C16" i="2"/>
  <c r="C34" i="2"/>
  <c r="D34" i="2" s="1"/>
  <c r="I6" i="31" l="1"/>
  <c r="I8" i="31"/>
  <c r="P8" i="31" s="1"/>
  <c r="I9" i="31"/>
  <c r="I10" i="31"/>
  <c r="P10" i="31" s="1"/>
  <c r="I4" i="31"/>
  <c r="I5" i="31"/>
  <c r="I2" i="31"/>
  <c r="I11" i="31"/>
  <c r="I14" i="31"/>
  <c r="I3" i="31"/>
  <c r="I7" i="31"/>
  <c r="I13" i="31"/>
  <c r="I12" i="31"/>
  <c r="C35" i="2"/>
  <c r="D35" i="2" s="1"/>
  <c r="N38" i="31" l="1"/>
  <c r="K8" i="31" s="1"/>
  <c r="N40" i="31"/>
  <c r="K10" i="31" s="1"/>
  <c r="N41" i="31"/>
  <c r="K11" i="31" s="1"/>
  <c r="P11" i="31"/>
  <c r="N35" i="31"/>
  <c r="K5" i="31" s="1"/>
  <c r="P5" i="31"/>
  <c r="N42" i="31"/>
  <c r="K12" i="31" s="1"/>
  <c r="P12" i="31"/>
  <c r="O34" i="31"/>
  <c r="L4" i="31" s="1"/>
  <c r="P4" i="31"/>
  <c r="N43" i="31"/>
  <c r="K13" i="31" s="1"/>
  <c r="P13" i="31"/>
  <c r="N37" i="31"/>
  <c r="K7" i="31" s="1"/>
  <c r="P7" i="31"/>
  <c r="N39" i="31"/>
  <c r="K9" i="31" s="1"/>
  <c r="P9" i="31"/>
  <c r="N44" i="31"/>
  <c r="K14" i="31" s="1"/>
  <c r="P14" i="31"/>
  <c r="N36" i="31"/>
  <c r="K6" i="31" s="1"/>
  <c r="P6" i="31"/>
  <c r="C36" i="2"/>
  <c r="C37" i="2" s="1"/>
  <c r="D36" i="2" l="1"/>
  <c r="C38" i="2"/>
  <c r="D37" i="2"/>
  <c r="D1054" i="20"/>
  <c r="D1055" i="20" s="1"/>
  <c r="D1051" i="20"/>
  <c r="D1052" i="20" s="1"/>
  <c r="D1048" i="20"/>
  <c r="D1049" i="20" s="1"/>
  <c r="D1045" i="20"/>
  <c r="D1046" i="20" s="1"/>
  <c r="D1042" i="20"/>
  <c r="D1043" i="20" s="1"/>
  <c r="D1036" i="20"/>
  <c r="D1035" i="20"/>
  <c r="D1034" i="20"/>
  <c r="D1033" i="20"/>
  <c r="D1032" i="20"/>
  <c r="D1031" i="20"/>
  <c r="D1030" i="20"/>
  <c r="D1029" i="20"/>
  <c r="D1028" i="20"/>
  <c r="D1027" i="20"/>
  <c r="D1026" i="20"/>
  <c r="D1025" i="20"/>
  <c r="D1024" i="20"/>
  <c r="D1023" i="20"/>
  <c r="D1022" i="20"/>
  <c r="D1021" i="20"/>
  <c r="D1020" i="20"/>
  <c r="D1019" i="20"/>
  <c r="D1018" i="20"/>
  <c r="D1017" i="20"/>
  <c r="D1016" i="20"/>
  <c r="D1015" i="20"/>
  <c r="D1014" i="20"/>
  <c r="D1013" i="20"/>
  <c r="D1012" i="20"/>
  <c r="D1011" i="20"/>
  <c r="D1010" i="20"/>
  <c r="D1009" i="20"/>
  <c r="D1008" i="20"/>
  <c r="D1007" i="20"/>
  <c r="D1006" i="20"/>
  <c r="D1005" i="20"/>
  <c r="D1004" i="20"/>
  <c r="D1003" i="20"/>
  <c r="D1002" i="20"/>
  <c r="D1001" i="20"/>
  <c r="D1000" i="20"/>
  <c r="D999" i="20"/>
  <c r="D998" i="20"/>
  <c r="D997" i="20"/>
  <c r="D996" i="20"/>
  <c r="D995" i="20"/>
  <c r="D994" i="20"/>
  <c r="D993" i="20"/>
  <c r="D992" i="20"/>
  <c r="D991" i="20"/>
  <c r="D990" i="20"/>
  <c r="D989" i="20"/>
  <c r="D988" i="20"/>
  <c r="D987" i="20"/>
  <c r="D986" i="20"/>
  <c r="D985" i="20"/>
  <c r="D984" i="20"/>
  <c r="D983" i="20"/>
  <c r="D982" i="20"/>
  <c r="D981" i="20"/>
  <c r="D980" i="20"/>
  <c r="D979" i="20"/>
  <c r="D978" i="20"/>
  <c r="D977" i="20"/>
  <c r="D976" i="20"/>
  <c r="D975" i="20"/>
  <c r="D974" i="20"/>
  <c r="D973" i="20"/>
  <c r="D972" i="20"/>
  <c r="D971" i="20"/>
  <c r="D970" i="20"/>
  <c r="D969" i="20"/>
  <c r="D968" i="20"/>
  <c r="D967" i="20"/>
  <c r="D966" i="20"/>
  <c r="D965" i="20"/>
  <c r="D964" i="20"/>
  <c r="D963" i="20"/>
  <c r="D962" i="20"/>
  <c r="D961" i="20"/>
  <c r="D960" i="20"/>
  <c r="D959" i="20"/>
  <c r="D958" i="20"/>
  <c r="D957" i="20"/>
  <c r="D956" i="20"/>
  <c r="D955" i="20"/>
  <c r="D954" i="20"/>
  <c r="D953" i="20"/>
  <c r="D952" i="20"/>
  <c r="D951" i="20"/>
  <c r="D950" i="20"/>
  <c r="D949" i="20"/>
  <c r="D948" i="20"/>
  <c r="D947" i="20"/>
  <c r="D946" i="20"/>
  <c r="D945" i="20"/>
  <c r="D944" i="20"/>
  <c r="D943" i="20"/>
  <c r="D942" i="20"/>
  <c r="D941" i="20"/>
  <c r="D940" i="20"/>
  <c r="D939" i="20"/>
  <c r="D938" i="20"/>
  <c r="D937" i="20"/>
  <c r="D936" i="20"/>
  <c r="D935" i="20"/>
  <c r="D934" i="20"/>
  <c r="D933" i="20"/>
  <c r="D932" i="20"/>
  <c r="D931" i="20"/>
  <c r="D930" i="20"/>
  <c r="D929" i="20"/>
  <c r="D928" i="20"/>
  <c r="D927" i="20"/>
  <c r="D926" i="20"/>
  <c r="D925" i="20"/>
  <c r="D924" i="20"/>
  <c r="D923" i="20"/>
  <c r="D922" i="20"/>
  <c r="D921" i="20"/>
  <c r="D920" i="20"/>
  <c r="D919" i="20"/>
  <c r="D918" i="20"/>
  <c r="D917" i="20"/>
  <c r="D916" i="20"/>
  <c r="D915" i="20"/>
  <c r="D914" i="20"/>
  <c r="D913" i="20"/>
  <c r="D912" i="20"/>
  <c r="D911" i="20"/>
  <c r="D910" i="20"/>
  <c r="D909" i="20"/>
  <c r="D908" i="20"/>
  <c r="D907" i="20"/>
  <c r="D906" i="20"/>
  <c r="D905" i="20"/>
  <c r="D904" i="20"/>
  <c r="D903" i="20"/>
  <c r="D902" i="20"/>
  <c r="D901" i="20"/>
  <c r="D900" i="20"/>
  <c r="D899" i="20"/>
  <c r="D898" i="20"/>
  <c r="D897" i="20"/>
  <c r="D896" i="20"/>
  <c r="D895" i="20"/>
  <c r="D894" i="20"/>
  <c r="D893" i="20"/>
  <c r="D892" i="20"/>
  <c r="D891" i="20"/>
  <c r="D890" i="20"/>
  <c r="D889" i="20"/>
  <c r="D888" i="20"/>
  <c r="D887" i="20"/>
  <c r="D886" i="20"/>
  <c r="D885" i="20"/>
  <c r="D884" i="20"/>
  <c r="D883" i="20"/>
  <c r="D882" i="20"/>
  <c r="D881" i="20"/>
  <c r="D880" i="20"/>
  <c r="D879" i="20"/>
  <c r="D878" i="20"/>
  <c r="D877" i="20"/>
  <c r="D876" i="20"/>
  <c r="D875" i="20"/>
  <c r="D874" i="20"/>
  <c r="D873" i="20"/>
  <c r="D872" i="20"/>
  <c r="D871" i="20"/>
  <c r="D870" i="20"/>
  <c r="D869" i="20"/>
  <c r="D868" i="20"/>
  <c r="D867" i="20"/>
  <c r="D866" i="20"/>
  <c r="D865" i="20"/>
  <c r="D864" i="20"/>
  <c r="D863" i="20"/>
  <c r="D862" i="20"/>
  <c r="D861" i="20"/>
  <c r="D860" i="20"/>
  <c r="D859" i="20"/>
  <c r="D858" i="20"/>
  <c r="D857" i="20"/>
  <c r="D856" i="20"/>
  <c r="D855" i="20"/>
  <c r="D854" i="20"/>
  <c r="D853" i="20"/>
  <c r="D852" i="20"/>
  <c r="D851" i="20"/>
  <c r="D850" i="20"/>
  <c r="D849" i="20"/>
  <c r="D848" i="20"/>
  <c r="D847" i="20"/>
  <c r="D846" i="20"/>
  <c r="D845" i="20"/>
  <c r="D844" i="20"/>
  <c r="D843" i="20"/>
  <c r="D842" i="20"/>
  <c r="D841" i="20"/>
  <c r="D840" i="20"/>
  <c r="D839" i="20"/>
  <c r="D838" i="20"/>
  <c r="D837" i="20"/>
  <c r="D836" i="20"/>
  <c r="D835" i="20"/>
  <c r="D834" i="20"/>
  <c r="D833" i="20"/>
  <c r="D832" i="20"/>
  <c r="D831" i="20"/>
  <c r="D830" i="20"/>
  <c r="D829" i="20"/>
  <c r="D828" i="20"/>
  <c r="D827" i="20"/>
  <c r="D826" i="20"/>
  <c r="D825" i="20"/>
  <c r="D824" i="20"/>
  <c r="D823" i="20"/>
  <c r="D822" i="20"/>
  <c r="D821" i="20"/>
  <c r="D820" i="20"/>
  <c r="D819" i="20"/>
  <c r="D818" i="20"/>
  <c r="D817" i="20"/>
  <c r="D816" i="20"/>
  <c r="D815" i="20"/>
  <c r="D814" i="20"/>
  <c r="D813" i="20"/>
  <c r="D812" i="20"/>
  <c r="D811" i="20"/>
  <c r="D810" i="20"/>
  <c r="D809" i="20"/>
  <c r="D808" i="20"/>
  <c r="D807" i="20"/>
  <c r="D806" i="20"/>
  <c r="D805" i="20"/>
  <c r="D804" i="20"/>
  <c r="D803" i="20"/>
  <c r="D802" i="20"/>
  <c r="D801" i="20"/>
  <c r="D800" i="20"/>
  <c r="D799" i="20"/>
  <c r="D798" i="20"/>
  <c r="D797" i="20"/>
  <c r="D796" i="20"/>
  <c r="D795" i="20"/>
  <c r="D794" i="20"/>
  <c r="D793" i="20"/>
  <c r="D792" i="20"/>
  <c r="D791" i="20"/>
  <c r="D790" i="20"/>
  <c r="D789" i="20"/>
  <c r="D788" i="20"/>
  <c r="D787" i="20"/>
  <c r="D786" i="20"/>
  <c r="D785" i="20"/>
  <c r="D784" i="20"/>
  <c r="D783" i="20"/>
  <c r="D782" i="20"/>
  <c r="D781" i="20"/>
  <c r="D780" i="20"/>
  <c r="D779" i="20"/>
  <c r="D778" i="20"/>
  <c r="D777" i="20"/>
  <c r="D776" i="20"/>
  <c r="D775" i="20"/>
  <c r="D774" i="20"/>
  <c r="D773" i="20"/>
  <c r="D772" i="20"/>
  <c r="D771" i="20"/>
  <c r="D770" i="20"/>
  <c r="D769" i="20"/>
  <c r="D768" i="20"/>
  <c r="D767" i="20"/>
  <c r="D766" i="20"/>
  <c r="D765" i="20"/>
  <c r="D764" i="20"/>
  <c r="D763" i="20"/>
  <c r="D762" i="20"/>
  <c r="D761" i="20"/>
  <c r="D760" i="20"/>
  <c r="D759" i="20"/>
  <c r="D758" i="20"/>
  <c r="D757" i="20"/>
  <c r="D756" i="20"/>
  <c r="D755" i="20"/>
  <c r="D754" i="20"/>
  <c r="D753" i="20"/>
  <c r="D752" i="20"/>
  <c r="D751" i="20"/>
  <c r="D750" i="20"/>
  <c r="D749" i="20"/>
  <c r="D748" i="20"/>
  <c r="D747" i="20"/>
  <c r="D746" i="20"/>
  <c r="D745" i="20"/>
  <c r="D744" i="20"/>
  <c r="D743" i="20"/>
  <c r="D742" i="20"/>
  <c r="D741" i="20"/>
  <c r="D740" i="20"/>
  <c r="D739" i="20"/>
  <c r="D738" i="20"/>
  <c r="D737" i="20"/>
  <c r="D736" i="20"/>
  <c r="D735" i="20"/>
  <c r="D734" i="20"/>
  <c r="D733" i="20"/>
  <c r="D732" i="20"/>
  <c r="D731" i="20"/>
  <c r="D730" i="20"/>
  <c r="D729" i="20"/>
  <c r="D728" i="20"/>
  <c r="D727" i="20"/>
  <c r="D726" i="20"/>
  <c r="D725" i="20"/>
  <c r="D724" i="20"/>
  <c r="D723" i="20"/>
  <c r="D722" i="20"/>
  <c r="D721" i="20"/>
  <c r="D720" i="20"/>
  <c r="D719" i="20"/>
  <c r="D718" i="20"/>
  <c r="D717" i="20"/>
  <c r="D716" i="20"/>
  <c r="D715" i="20"/>
  <c r="D714" i="20"/>
  <c r="D713" i="20"/>
  <c r="D712" i="20"/>
  <c r="D711" i="20"/>
  <c r="D710" i="20"/>
  <c r="D709" i="20"/>
  <c r="D708" i="20"/>
  <c r="D707" i="20"/>
  <c r="D706" i="20"/>
  <c r="D705" i="20"/>
  <c r="D704" i="20"/>
  <c r="D703" i="20"/>
  <c r="D702" i="20"/>
  <c r="D701" i="20"/>
  <c r="D700" i="20"/>
  <c r="D699" i="20"/>
  <c r="D698" i="20"/>
  <c r="D697" i="20"/>
  <c r="D696" i="20"/>
  <c r="D695" i="20"/>
  <c r="D694" i="20"/>
  <c r="D693" i="20"/>
  <c r="D692" i="20"/>
  <c r="D691" i="20"/>
  <c r="D690" i="20"/>
  <c r="D689" i="20"/>
  <c r="D688" i="20"/>
  <c r="D687" i="20"/>
  <c r="D686" i="20"/>
  <c r="D685" i="20"/>
  <c r="D684" i="20"/>
  <c r="D683" i="20"/>
  <c r="D682" i="20"/>
  <c r="D681" i="20"/>
  <c r="D680" i="20"/>
  <c r="D679" i="20"/>
  <c r="D678" i="20"/>
  <c r="D677" i="20"/>
  <c r="D676" i="20"/>
  <c r="D675" i="20"/>
  <c r="D674" i="20"/>
  <c r="D673" i="20"/>
  <c r="D672" i="20"/>
  <c r="D671" i="20"/>
  <c r="D670" i="20"/>
  <c r="D669" i="20"/>
  <c r="D668" i="20"/>
  <c r="D667" i="20"/>
  <c r="D666" i="20"/>
  <c r="D665" i="20"/>
  <c r="D664" i="20"/>
  <c r="D663" i="20"/>
  <c r="D662" i="20"/>
  <c r="D661" i="20"/>
  <c r="D660" i="20"/>
  <c r="D659" i="20"/>
  <c r="D658" i="20"/>
  <c r="D657" i="20"/>
  <c r="D656" i="20"/>
  <c r="D655" i="20"/>
  <c r="D654" i="20"/>
  <c r="D653" i="20"/>
  <c r="D652" i="20"/>
  <c r="D651" i="20"/>
  <c r="D650" i="20"/>
  <c r="D649" i="20"/>
  <c r="D648" i="20"/>
  <c r="D647" i="20"/>
  <c r="D646" i="20"/>
  <c r="D645" i="20"/>
  <c r="D644" i="20"/>
  <c r="D643" i="20"/>
  <c r="D642" i="20"/>
  <c r="D641" i="20"/>
  <c r="D640" i="20"/>
  <c r="D639" i="20"/>
  <c r="D638" i="20"/>
  <c r="D637" i="20"/>
  <c r="D636" i="20"/>
  <c r="D635" i="20"/>
  <c r="D634" i="20"/>
  <c r="D633" i="20"/>
  <c r="D632" i="20"/>
  <c r="D631" i="20"/>
  <c r="D630" i="20"/>
  <c r="D629" i="20"/>
  <c r="D628" i="20"/>
  <c r="D627" i="20"/>
  <c r="D626" i="20"/>
  <c r="D625" i="20"/>
  <c r="D624" i="20"/>
  <c r="D623" i="20"/>
  <c r="D622" i="20"/>
  <c r="D621" i="20"/>
  <c r="D620" i="20"/>
  <c r="D619" i="20"/>
  <c r="D618" i="20"/>
  <c r="D617" i="20"/>
  <c r="D616" i="20"/>
  <c r="D615" i="20"/>
  <c r="D614" i="20"/>
  <c r="D613" i="20"/>
  <c r="D612" i="20"/>
  <c r="D611" i="20"/>
  <c r="D610" i="20"/>
  <c r="D609" i="20"/>
  <c r="D608" i="20"/>
  <c r="D607" i="20"/>
  <c r="D606" i="20"/>
  <c r="D605" i="20"/>
  <c r="D604" i="20"/>
  <c r="D603" i="20"/>
  <c r="D602" i="20"/>
  <c r="D601" i="20"/>
  <c r="D600" i="20"/>
  <c r="D599" i="20"/>
  <c r="D598" i="20"/>
  <c r="D597" i="20"/>
  <c r="D596" i="20"/>
  <c r="D595" i="20"/>
  <c r="D594" i="20"/>
  <c r="D593" i="20"/>
  <c r="D592" i="20"/>
  <c r="D591" i="20"/>
  <c r="D590" i="20"/>
  <c r="D589" i="20"/>
  <c r="D588" i="20"/>
  <c r="D587" i="20"/>
  <c r="D586" i="20"/>
  <c r="D585" i="20"/>
  <c r="D584" i="20"/>
  <c r="D583" i="20"/>
  <c r="D582" i="20"/>
  <c r="D581" i="20"/>
  <c r="D580" i="20"/>
  <c r="D579" i="20"/>
  <c r="D578" i="20"/>
  <c r="D577" i="20"/>
  <c r="D576" i="20"/>
  <c r="D575" i="20"/>
  <c r="D574" i="20"/>
  <c r="D573" i="20"/>
  <c r="D572" i="20"/>
  <c r="D571" i="20"/>
  <c r="D570" i="20"/>
  <c r="D569" i="20"/>
  <c r="D568" i="20"/>
  <c r="D567" i="20"/>
  <c r="D566" i="20"/>
  <c r="D565" i="20"/>
  <c r="D564" i="20"/>
  <c r="D563" i="20"/>
  <c r="D562" i="20"/>
  <c r="D561" i="20"/>
  <c r="D560" i="20"/>
  <c r="D559" i="20"/>
  <c r="D558" i="20"/>
  <c r="D557" i="20"/>
  <c r="D556" i="20"/>
  <c r="D555" i="20"/>
  <c r="D554" i="20"/>
  <c r="D553" i="20"/>
  <c r="D552" i="20"/>
  <c r="D551" i="20"/>
  <c r="D550" i="20"/>
  <c r="D549" i="20"/>
  <c r="D548" i="20"/>
  <c r="D547" i="20"/>
  <c r="D546" i="20"/>
  <c r="D545" i="20"/>
  <c r="D544" i="20"/>
  <c r="D543" i="20"/>
  <c r="D542" i="20"/>
  <c r="D541" i="20"/>
  <c r="D540" i="20"/>
  <c r="D539" i="20"/>
  <c r="D538" i="20"/>
  <c r="D537" i="20"/>
  <c r="D536" i="20"/>
  <c r="D535" i="20"/>
  <c r="D534" i="20"/>
  <c r="D533" i="20"/>
  <c r="D532" i="20"/>
  <c r="D531" i="20"/>
  <c r="D530" i="20"/>
  <c r="D529" i="20"/>
  <c r="D528" i="20"/>
  <c r="D527" i="20"/>
  <c r="D526" i="20"/>
  <c r="D525" i="20"/>
  <c r="D524" i="20"/>
  <c r="D523" i="20"/>
  <c r="D522" i="20"/>
  <c r="D521" i="20"/>
  <c r="D520" i="20"/>
  <c r="D519" i="20"/>
  <c r="D518" i="20"/>
  <c r="D517" i="20"/>
  <c r="D516" i="20"/>
  <c r="D515" i="20"/>
  <c r="D514" i="20"/>
  <c r="D513" i="20"/>
  <c r="D512" i="20"/>
  <c r="D511" i="20"/>
  <c r="D510" i="20"/>
  <c r="D509" i="20"/>
  <c r="D508" i="20"/>
  <c r="D507" i="20"/>
  <c r="D506" i="20"/>
  <c r="D505" i="20"/>
  <c r="D504" i="20"/>
  <c r="D503" i="20"/>
  <c r="D502" i="20"/>
  <c r="D501" i="20"/>
  <c r="D500" i="20"/>
  <c r="D499" i="20"/>
  <c r="D498" i="20"/>
  <c r="D497" i="20"/>
  <c r="D496" i="20"/>
  <c r="D495" i="20"/>
  <c r="D494" i="20"/>
  <c r="D493" i="20"/>
  <c r="D492" i="20"/>
  <c r="D491" i="20"/>
  <c r="D490" i="20"/>
  <c r="D489" i="20"/>
  <c r="D488" i="20"/>
  <c r="D487" i="20"/>
  <c r="D486" i="20"/>
  <c r="D485" i="20"/>
  <c r="D484" i="20"/>
  <c r="D483" i="20"/>
  <c r="D482" i="20"/>
  <c r="D481" i="20"/>
  <c r="D480" i="20"/>
  <c r="D479" i="20"/>
  <c r="D478" i="20"/>
  <c r="D477" i="20"/>
  <c r="D476" i="20"/>
  <c r="D475" i="20"/>
  <c r="D474" i="20"/>
  <c r="D473" i="20"/>
  <c r="D472" i="20"/>
  <c r="D471" i="20"/>
  <c r="D470" i="20"/>
  <c r="D469" i="20"/>
  <c r="D468" i="20"/>
  <c r="D467" i="20"/>
  <c r="D466" i="20"/>
  <c r="D465" i="20"/>
  <c r="D464" i="20"/>
  <c r="D463" i="20"/>
  <c r="D462" i="20"/>
  <c r="D461" i="20"/>
  <c r="D460" i="20"/>
  <c r="D459" i="20"/>
  <c r="D458" i="20"/>
  <c r="D457" i="20"/>
  <c r="D456" i="20"/>
  <c r="D455" i="20"/>
  <c r="D454" i="20"/>
  <c r="D453" i="20"/>
  <c r="D452" i="20"/>
  <c r="D451" i="20"/>
  <c r="D450" i="20"/>
  <c r="D449" i="20"/>
  <c r="D448" i="20"/>
  <c r="D447" i="20"/>
  <c r="D446" i="20"/>
  <c r="D445" i="20"/>
  <c r="D444" i="20"/>
  <c r="D443" i="20"/>
  <c r="D442" i="20"/>
  <c r="D441" i="20"/>
  <c r="D440" i="20"/>
  <c r="D439" i="20"/>
  <c r="D438" i="20"/>
  <c r="D437" i="20"/>
  <c r="D436" i="20"/>
  <c r="D435" i="20"/>
  <c r="D434" i="20"/>
  <c r="D433" i="20"/>
  <c r="D432" i="20"/>
  <c r="D431" i="20"/>
  <c r="D430" i="20"/>
  <c r="D429" i="20"/>
  <c r="D428" i="20"/>
  <c r="D427" i="20"/>
  <c r="D426" i="20"/>
  <c r="D425" i="20"/>
  <c r="D424" i="20"/>
  <c r="D423" i="20"/>
  <c r="D422" i="20"/>
  <c r="D421" i="20"/>
  <c r="D420" i="20"/>
  <c r="D419" i="20"/>
  <c r="D418" i="20"/>
  <c r="D417" i="20"/>
  <c r="D416" i="20"/>
  <c r="D415" i="20"/>
  <c r="D414" i="20"/>
  <c r="D413" i="20"/>
  <c r="D412" i="20"/>
  <c r="D411" i="20"/>
  <c r="D410" i="20"/>
  <c r="D409" i="20"/>
  <c r="D408" i="20"/>
  <c r="D407" i="20"/>
  <c r="D406" i="20"/>
  <c r="D405" i="20"/>
  <c r="D404" i="20"/>
  <c r="D403" i="20"/>
  <c r="D402" i="20"/>
  <c r="D401" i="20"/>
  <c r="D400" i="20"/>
  <c r="D399" i="20"/>
  <c r="D398" i="20"/>
  <c r="D397" i="20"/>
  <c r="D396" i="20"/>
  <c r="D395" i="20"/>
  <c r="D394" i="20"/>
  <c r="D393" i="20"/>
  <c r="D392" i="20"/>
  <c r="D391" i="20"/>
  <c r="D390" i="20"/>
  <c r="D389" i="20"/>
  <c r="D388" i="20"/>
  <c r="D387" i="20"/>
  <c r="D386" i="20"/>
  <c r="D385" i="20"/>
  <c r="D384" i="20"/>
  <c r="D383" i="20"/>
  <c r="D382" i="20"/>
  <c r="D381" i="20"/>
  <c r="D380" i="20"/>
  <c r="D379" i="20"/>
  <c r="D378" i="20"/>
  <c r="D377" i="20"/>
  <c r="D376" i="20"/>
  <c r="D375" i="20"/>
  <c r="D374" i="20"/>
  <c r="D373" i="20"/>
  <c r="D372" i="20"/>
  <c r="D371" i="20"/>
  <c r="D370" i="20"/>
  <c r="D369" i="20"/>
  <c r="D368" i="20"/>
  <c r="D367" i="20"/>
  <c r="D366" i="20"/>
  <c r="D365" i="20"/>
  <c r="D364" i="20"/>
  <c r="D363" i="20"/>
  <c r="D362" i="20"/>
  <c r="D361" i="20"/>
  <c r="D360" i="20"/>
  <c r="D359" i="20"/>
  <c r="D358" i="20"/>
  <c r="D357" i="20"/>
  <c r="D356" i="20"/>
  <c r="D355" i="20"/>
  <c r="D354" i="20"/>
  <c r="D353" i="20"/>
  <c r="D352" i="20"/>
  <c r="D351" i="20"/>
  <c r="D350" i="20"/>
  <c r="D349" i="20"/>
  <c r="D348" i="20"/>
  <c r="D347" i="20"/>
  <c r="D346" i="20"/>
  <c r="D345" i="20"/>
  <c r="D344" i="20"/>
  <c r="D343" i="20"/>
  <c r="D342" i="20"/>
  <c r="D341" i="20"/>
  <c r="D340" i="20"/>
  <c r="D339" i="20"/>
  <c r="D338" i="20"/>
  <c r="D337" i="20"/>
  <c r="D336" i="20"/>
  <c r="D335" i="20"/>
  <c r="D334" i="20"/>
  <c r="D333" i="20"/>
  <c r="D332" i="20"/>
  <c r="D331" i="20"/>
  <c r="D330" i="20"/>
  <c r="D329" i="20"/>
  <c r="D328" i="20"/>
  <c r="D327" i="20"/>
  <c r="D326" i="20"/>
  <c r="D325" i="20"/>
  <c r="D324" i="20"/>
  <c r="D323" i="20"/>
  <c r="D322" i="20"/>
  <c r="D321" i="20"/>
  <c r="D320" i="20"/>
  <c r="D319" i="20"/>
  <c r="D318" i="20"/>
  <c r="D317" i="20"/>
  <c r="D316" i="20"/>
  <c r="D315" i="20"/>
  <c r="D314" i="20"/>
  <c r="D313" i="20"/>
  <c r="D312" i="20"/>
  <c r="D311" i="20"/>
  <c r="D310" i="20"/>
  <c r="D309" i="20"/>
  <c r="D308" i="20"/>
  <c r="D307" i="20"/>
  <c r="D306" i="20"/>
  <c r="D305" i="20"/>
  <c r="D304" i="20"/>
  <c r="D303" i="20"/>
  <c r="D302" i="20"/>
  <c r="D301" i="20"/>
  <c r="D300" i="20"/>
  <c r="D299" i="20"/>
  <c r="D298" i="20"/>
  <c r="D297" i="20"/>
  <c r="D296" i="20"/>
  <c r="D295" i="20"/>
  <c r="D294" i="20"/>
  <c r="D293" i="20"/>
  <c r="D292" i="20"/>
  <c r="D291" i="20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I37" i="20"/>
  <c r="F37" i="20"/>
  <c r="E37" i="20"/>
  <c r="B34" i="20"/>
  <c r="C33" i="20"/>
  <c r="C34" i="20" s="1"/>
  <c r="G37" i="20"/>
  <c r="W10" i="20"/>
  <c r="U11" i="20" s="1"/>
  <c r="U9" i="20"/>
  <c r="U3" i="20" s="1"/>
  <c r="R9" i="20"/>
  <c r="R3" i="20" s="1"/>
  <c r="Q9" i="20"/>
  <c r="L8" i="20"/>
  <c r="S5" i="20"/>
  <c r="T5" i="20" s="1"/>
  <c r="U5" i="20" s="1"/>
  <c r="Q3" i="20"/>
  <c r="D38" i="2" l="1"/>
  <c r="C39" i="2"/>
  <c r="Q11" i="20"/>
  <c r="R11" i="20"/>
  <c r="S11" i="20"/>
  <c r="T11" i="20"/>
  <c r="X10" i="20"/>
  <c r="S9" i="20"/>
  <c r="S3" i="20" s="1"/>
  <c r="T9" i="20"/>
  <c r="T3" i="20" s="1"/>
  <c r="H37" i="20"/>
  <c r="D39" i="2" l="1"/>
  <c r="C40" i="2"/>
  <c r="X11" i="20"/>
  <c r="W11" i="20"/>
  <c r="D40" i="2" l="1"/>
  <c r="C41" i="2"/>
  <c r="C42" i="2" l="1"/>
  <c r="D41" i="2"/>
  <c r="D42" i="2" l="1"/>
  <c r="C43" i="2"/>
  <c r="D43" i="2" l="1"/>
  <c r="C44" i="2"/>
  <c r="D44" i="2" l="1"/>
  <c r="C45" i="2"/>
  <c r="C46" i="2" l="1"/>
  <c r="D45" i="2"/>
  <c r="D46" i="2" l="1"/>
  <c r="C47" i="2"/>
  <c r="D47" i="2" l="1"/>
  <c r="C48" i="2"/>
  <c r="D48" i="2" l="1"/>
  <c r="C49" i="2"/>
  <c r="D49" i="2" l="1"/>
  <c r="C50" i="2"/>
  <c r="D50" i="2" l="1"/>
  <c r="C51" i="2"/>
  <c r="D51" i="2" l="1"/>
  <c r="C52" i="2"/>
  <c r="D52" i="2" l="1"/>
  <c r="C53" i="2"/>
  <c r="C54" i="2" l="1"/>
  <c r="D53" i="2"/>
  <c r="D54" i="2" l="1"/>
  <c r="C55" i="2"/>
  <c r="D55" i="2" l="1"/>
  <c r="C56" i="2"/>
  <c r="D56" i="2" l="1"/>
  <c r="C57" i="2"/>
  <c r="D57" i="2" l="1"/>
  <c r="C58" i="2"/>
  <c r="D58" i="2" l="1"/>
  <c r="C59" i="2"/>
  <c r="D59" i="2" l="1"/>
  <c r="C60" i="2"/>
  <c r="D60" i="2" l="1"/>
  <c r="C61" i="2"/>
  <c r="C62" i="2" l="1"/>
  <c r="D61" i="2"/>
  <c r="D62" i="2" l="1"/>
  <c r="C63" i="2"/>
  <c r="D63" i="2" l="1"/>
  <c r="C64" i="2"/>
  <c r="D64" i="2" l="1"/>
  <c r="C65" i="2"/>
  <c r="C66" i="2" l="1"/>
  <c r="D65" i="2"/>
  <c r="D66" i="2" l="1"/>
  <c r="C67" i="2"/>
  <c r="D67" i="2" l="1"/>
  <c r="C68" i="2"/>
  <c r="D68" i="2" l="1"/>
  <c r="C69" i="2"/>
  <c r="D69" i="2" l="1"/>
  <c r="C70" i="2"/>
  <c r="D70" i="2" l="1"/>
  <c r="C71" i="2"/>
  <c r="D71" i="2" l="1"/>
  <c r="C72" i="2"/>
  <c r="D72" i="2" l="1"/>
  <c r="C73" i="2"/>
  <c r="D73" i="2" l="1"/>
  <c r="C74" i="2"/>
  <c r="D74" i="2" l="1"/>
  <c r="C75" i="2"/>
  <c r="D75" i="2" l="1"/>
  <c r="C76" i="2"/>
  <c r="D76" i="2" l="1"/>
  <c r="C77" i="2"/>
  <c r="C78" i="2" l="1"/>
  <c r="D77" i="2"/>
  <c r="D78" i="2" l="1"/>
  <c r="C79" i="2"/>
  <c r="D79" i="2" l="1"/>
  <c r="C80" i="2"/>
  <c r="D80" i="2" l="1"/>
  <c r="C81" i="2"/>
  <c r="D81" i="2" l="1"/>
  <c r="C82" i="2"/>
  <c r="D82" i="2" l="1"/>
  <c r="C83" i="2"/>
  <c r="D83" i="2" l="1"/>
  <c r="C84" i="2"/>
  <c r="D84" i="2" l="1"/>
  <c r="C85" i="2"/>
  <c r="C86" i="2" l="1"/>
  <c r="D85" i="2"/>
  <c r="D86" i="2" l="1"/>
  <c r="C87" i="2"/>
  <c r="D87" i="2" l="1"/>
  <c r="C88" i="2"/>
  <c r="D88" i="2" l="1"/>
  <c r="C89" i="2"/>
  <c r="D89" i="2" l="1"/>
  <c r="C90" i="2"/>
  <c r="D90" i="2" l="1"/>
  <c r="C91" i="2"/>
  <c r="D91" i="2" l="1"/>
  <c r="C92" i="2"/>
  <c r="D92" i="2" l="1"/>
  <c r="C93" i="2"/>
  <c r="C94" i="2" l="1"/>
  <c r="D93" i="2"/>
  <c r="D94" i="2" l="1"/>
  <c r="C95" i="2"/>
  <c r="D95" i="2" l="1"/>
  <c r="C96" i="2"/>
  <c r="D96" i="2" l="1"/>
  <c r="C97" i="2"/>
  <c r="C98" i="2" l="1"/>
  <c r="D97" i="2"/>
  <c r="D98" i="2" l="1"/>
  <c r="C99" i="2"/>
  <c r="D99" i="2" l="1"/>
  <c r="C100" i="2"/>
  <c r="D100" i="2" l="1"/>
  <c r="C101" i="2"/>
  <c r="D101" i="2" l="1"/>
  <c r="C102" i="2"/>
  <c r="D102" i="2" l="1"/>
  <c r="C103" i="2"/>
  <c r="D103" i="2" l="1"/>
  <c r="C104" i="2"/>
  <c r="D104" i="2" l="1"/>
  <c r="C105" i="2"/>
  <c r="C106" i="2" l="1"/>
  <c r="D105" i="2"/>
  <c r="D106" i="2" l="1"/>
  <c r="C107" i="2"/>
  <c r="D107" i="2" l="1"/>
  <c r="C108" i="2"/>
  <c r="C109" i="2" l="1"/>
  <c r="D108" i="2"/>
  <c r="D109" i="2" l="1"/>
  <c r="C110" i="2"/>
  <c r="D110" i="2" l="1"/>
  <c r="C111" i="2"/>
  <c r="D111" i="2" l="1"/>
  <c r="C112" i="2"/>
  <c r="D112" i="2" l="1"/>
  <c r="C113" i="2"/>
  <c r="C114" i="2" l="1"/>
  <c r="D113" i="2"/>
  <c r="D114" i="2" l="1"/>
  <c r="C115" i="2"/>
  <c r="D115" i="2" l="1"/>
  <c r="C116" i="2"/>
  <c r="D116" i="2" l="1"/>
  <c r="C117" i="2"/>
  <c r="D117" i="2" l="1"/>
  <c r="C118" i="2"/>
  <c r="D118" i="2" l="1"/>
  <c r="C5" i="2" l="1"/>
  <c r="Q13" i="31" l="1"/>
  <c r="Q5" i="31"/>
  <c r="Q7" i="31"/>
  <c r="Q14" i="31"/>
  <c r="Q8" i="31"/>
  <c r="Q6" i="31"/>
  <c r="Q9" i="31"/>
  <c r="Q10" i="31"/>
  <c r="Q12" i="31"/>
  <c r="Q11" i="31"/>
  <c r="Q4" i="31"/>
  <c r="N6" i="31"/>
  <c r="N9" i="31"/>
  <c r="N14" i="31"/>
  <c r="N13" i="31"/>
  <c r="N3" i="31"/>
  <c r="N5" i="31"/>
  <c r="N4" i="31"/>
  <c r="E4" i="33" s="1"/>
  <c r="N12" i="31"/>
  <c r="E12" i="33" s="1"/>
  <c r="N2" i="31"/>
  <c r="N10" i="31"/>
  <c r="E10" i="33" s="1"/>
  <c r="N11" i="31"/>
  <c r="E11" i="33" s="1"/>
  <c r="N8" i="31"/>
  <c r="N7" i="31"/>
  <c r="E7" i="33" l="1"/>
  <c r="S3" i="31"/>
  <c r="T3" i="31" s="1"/>
  <c r="U3" i="31" s="1"/>
  <c r="G3" i="33" s="1"/>
  <c r="E3" i="33"/>
  <c r="O10" i="31"/>
  <c r="S10" i="31" s="1"/>
  <c r="F10" i="33"/>
  <c r="E5" i="33"/>
  <c r="E8" i="33"/>
  <c r="E13" i="33"/>
  <c r="O9" i="31"/>
  <c r="S9" i="31" s="1"/>
  <c r="T9" i="31" s="1"/>
  <c r="U9" i="31" s="1"/>
  <c r="G9" i="33" s="1"/>
  <c r="F9" i="33"/>
  <c r="E14" i="33"/>
  <c r="O6" i="31"/>
  <c r="S6" i="31" s="1"/>
  <c r="T6" i="31" s="1"/>
  <c r="U6" i="31" s="1"/>
  <c r="G6" i="33" s="1"/>
  <c r="F6" i="33"/>
  <c r="E9" i="33"/>
  <c r="O8" i="31"/>
  <c r="S8" i="31" s="1"/>
  <c r="F8" i="33"/>
  <c r="S2" i="31"/>
  <c r="T2" i="31" s="1"/>
  <c r="U2" i="31" s="1"/>
  <c r="G2" i="33" s="1"/>
  <c r="E2" i="33"/>
  <c r="E6" i="33"/>
  <c r="O14" i="31"/>
  <c r="S14" i="31" s="1"/>
  <c r="F14" i="33"/>
  <c r="P14" i="33" s="1"/>
  <c r="O4" i="31"/>
  <c r="F4" i="33"/>
  <c r="O7" i="31"/>
  <c r="S7" i="31" s="1"/>
  <c r="F7" i="33"/>
  <c r="O11" i="31"/>
  <c r="S11" i="31" s="1"/>
  <c r="F11" i="33"/>
  <c r="O5" i="31"/>
  <c r="S5" i="31" s="1"/>
  <c r="F5" i="33"/>
  <c r="O12" i="31"/>
  <c r="S12" i="31" s="1"/>
  <c r="F12" i="33"/>
  <c r="O13" i="31"/>
  <c r="S13" i="31" s="1"/>
  <c r="T13" i="31" s="1"/>
  <c r="U13" i="31" s="1"/>
  <c r="G13" i="33" s="1"/>
  <c r="F13" i="33"/>
  <c r="S4" i="31"/>
  <c r="AD11" i="33" l="1"/>
  <c r="G16" i="20" s="1"/>
  <c r="P11" i="33"/>
  <c r="AD13" i="33"/>
  <c r="P13" i="33"/>
  <c r="AD7" i="33"/>
  <c r="P7" i="33"/>
  <c r="AD9" i="33"/>
  <c r="P9" i="33"/>
  <c r="AD12" i="33"/>
  <c r="I16" i="20" s="1"/>
  <c r="P12" i="33"/>
  <c r="AD4" i="33"/>
  <c r="E16" i="20" s="1"/>
  <c r="P4" i="33"/>
  <c r="V4" i="33" s="1"/>
  <c r="AD8" i="33"/>
  <c r="P8" i="33"/>
  <c r="AD5" i="33"/>
  <c r="P5" i="33"/>
  <c r="U14" i="33"/>
  <c r="R14" i="33"/>
  <c r="AD6" i="33"/>
  <c r="V6" i="33" s="1"/>
  <c r="P6" i="33"/>
  <c r="AD10" i="33"/>
  <c r="F16" i="20" s="1"/>
  <c r="P10" i="33"/>
  <c r="V6" i="31"/>
  <c r="H6" i="33" s="1"/>
  <c r="I6" i="33" s="1"/>
  <c r="L6" i="33" s="1"/>
  <c r="T14" i="31"/>
  <c r="U14" i="31" s="1"/>
  <c r="G14" i="33" s="1"/>
  <c r="V14" i="31"/>
  <c r="H14" i="33" s="1"/>
  <c r="I14" i="33" s="1"/>
  <c r="T7" i="31"/>
  <c r="U7" i="31" s="1"/>
  <c r="G7" i="33" s="1"/>
  <c r="V7" i="31"/>
  <c r="H7" i="33" s="1"/>
  <c r="I7" i="33" s="1"/>
  <c r="T5" i="31"/>
  <c r="U5" i="31" s="1"/>
  <c r="G5" i="33" s="1"/>
  <c r="V5" i="31"/>
  <c r="H5" i="33" s="1"/>
  <c r="I5" i="33" s="1"/>
  <c r="T8" i="31"/>
  <c r="U8" i="31" s="1"/>
  <c r="G8" i="33" s="1"/>
  <c r="V8" i="31"/>
  <c r="H8" i="33" s="1"/>
  <c r="I8" i="33" s="1"/>
  <c r="V13" i="31"/>
  <c r="H13" i="33" s="1"/>
  <c r="I13" i="33" s="1"/>
  <c r="L13" i="33" s="1"/>
  <c r="V13" i="33"/>
  <c r="V12" i="33"/>
  <c r="V9" i="31"/>
  <c r="H9" i="33" s="1"/>
  <c r="I9" i="33" s="1"/>
  <c r="L9" i="33" s="1"/>
  <c r="AD14" i="33"/>
  <c r="H16" i="20" s="1"/>
  <c r="V11" i="33"/>
  <c r="T11" i="31"/>
  <c r="U11" i="31" s="1"/>
  <c r="G11" i="33" s="1"/>
  <c r="V11" i="31"/>
  <c r="H11" i="33" s="1"/>
  <c r="I11" i="33" s="1"/>
  <c r="G23" i="20" s="1"/>
  <c r="T10" i="31"/>
  <c r="U10" i="31" s="1"/>
  <c r="G10" i="33" s="1"/>
  <c r="V10" i="31"/>
  <c r="H10" i="33" s="1"/>
  <c r="I10" i="33" s="1"/>
  <c r="T12" i="31"/>
  <c r="U12" i="31" s="1"/>
  <c r="G12" i="33" s="1"/>
  <c r="V12" i="31"/>
  <c r="H12" i="33" s="1"/>
  <c r="I12" i="33" s="1"/>
  <c r="T4" i="31"/>
  <c r="U4" i="31" s="1"/>
  <c r="G4" i="33" s="1"/>
  <c r="V4" i="31"/>
  <c r="H4" i="33" s="1"/>
  <c r="I4" i="33" s="1"/>
  <c r="E23" i="20" s="1"/>
  <c r="M8" i="20"/>
  <c r="V8" i="33" l="1"/>
  <c r="V5" i="33"/>
  <c r="V10" i="33"/>
  <c r="V9" i="33"/>
  <c r="R7" i="33"/>
  <c r="O7" i="33" s="1"/>
  <c r="U7" i="33"/>
  <c r="U5" i="33"/>
  <c r="R5" i="33"/>
  <c r="O5" i="33" s="1"/>
  <c r="R6" i="33"/>
  <c r="U6" i="33"/>
  <c r="U12" i="33"/>
  <c r="R12" i="33"/>
  <c r="O12" i="33" s="1"/>
  <c r="R13" i="33"/>
  <c r="U13" i="33"/>
  <c r="R10" i="33"/>
  <c r="O10" i="33" s="1"/>
  <c r="U10" i="33"/>
  <c r="U4" i="33"/>
  <c r="R4" i="33"/>
  <c r="V7" i="33"/>
  <c r="U11" i="33"/>
  <c r="R11" i="33"/>
  <c r="O11" i="33" s="1"/>
  <c r="R8" i="33"/>
  <c r="U8" i="33"/>
  <c r="U9" i="33"/>
  <c r="R9" i="33"/>
  <c r="Q18" i="20"/>
  <c r="Q19" i="20" s="1"/>
  <c r="G22" i="20"/>
  <c r="H22" i="20"/>
  <c r="F22" i="20"/>
  <c r="I22" i="20"/>
  <c r="E22" i="20"/>
  <c r="Q17" i="20" s="1"/>
  <c r="H23" i="20"/>
  <c r="F23" i="20"/>
  <c r="I23" i="20"/>
  <c r="L12" i="33"/>
  <c r="J12" i="33" s="1"/>
  <c r="L7" i="33"/>
  <c r="K7" i="33" s="1"/>
  <c r="J6" i="33"/>
  <c r="M6" i="33" s="1"/>
  <c r="N6" i="33"/>
  <c r="Z6" i="33" s="1"/>
  <c r="K6" i="33"/>
  <c r="L11" i="33"/>
  <c r="K11" i="33" s="1"/>
  <c r="L4" i="33"/>
  <c r="N4" i="33" s="1"/>
  <c r="Z4" i="33" s="1"/>
  <c r="J9" i="33"/>
  <c r="M9" i="33" s="1"/>
  <c r="N9" i="33"/>
  <c r="Z9" i="33" s="1"/>
  <c r="K9" i="33"/>
  <c r="L8" i="33"/>
  <c r="L5" i="33"/>
  <c r="L10" i="33"/>
  <c r="N7" i="33"/>
  <c r="Z7" i="33" s="1"/>
  <c r="L14" i="33"/>
  <c r="J13" i="33"/>
  <c r="N13" i="33"/>
  <c r="Z13" i="33" s="1"/>
  <c r="K13" i="33"/>
  <c r="T4" i="33" l="1"/>
  <c r="Y4" i="33" s="1"/>
  <c r="Q4" i="33"/>
  <c r="T6" i="33"/>
  <c r="Y6" i="33" s="1"/>
  <c r="O6" i="33"/>
  <c r="Q6" i="33"/>
  <c r="T10" i="33"/>
  <c r="Y10" i="33" s="1"/>
  <c r="Q10" i="33"/>
  <c r="T5" i="33"/>
  <c r="Y5" i="33" s="1"/>
  <c r="Q5" i="33"/>
  <c r="T8" i="33"/>
  <c r="Y8" i="33" s="1"/>
  <c r="Q8" i="33"/>
  <c r="J7" i="33"/>
  <c r="M7" i="33" s="1"/>
  <c r="T11" i="33"/>
  <c r="Y11" i="33" s="1"/>
  <c r="Q11" i="33"/>
  <c r="T13" i="33"/>
  <c r="Y13" i="33" s="1"/>
  <c r="AB13" i="33" s="1"/>
  <c r="O13" i="33"/>
  <c r="Q13" i="33"/>
  <c r="T12" i="33"/>
  <c r="Y12" i="33" s="1"/>
  <c r="Q12" i="33"/>
  <c r="T7" i="33"/>
  <c r="Y7" i="33" s="1"/>
  <c r="AB7" i="33" s="1"/>
  <c r="Q7" i="33"/>
  <c r="AB6" i="33"/>
  <c r="O4" i="33"/>
  <c r="T9" i="33"/>
  <c r="Y9" i="33" s="1"/>
  <c r="AB9" i="33" s="1"/>
  <c r="Q9" i="33"/>
  <c r="O9" i="33"/>
  <c r="O8" i="33"/>
  <c r="Q15" i="20"/>
  <c r="X17" i="20"/>
  <c r="K12" i="33"/>
  <c r="N12" i="33"/>
  <c r="Z12" i="33" s="1"/>
  <c r="AB12" i="33" s="1"/>
  <c r="N11" i="33"/>
  <c r="Z11" i="33" s="1"/>
  <c r="AB11" i="33" s="1"/>
  <c r="J11" i="33"/>
  <c r="X11" i="33" s="1"/>
  <c r="J4" i="33"/>
  <c r="M4" i="33" s="1"/>
  <c r="K4" i="33"/>
  <c r="W6" i="33"/>
  <c r="X6" i="33"/>
  <c r="W13" i="33"/>
  <c r="X13" i="33"/>
  <c r="AA13" i="33" s="1"/>
  <c r="W12" i="33"/>
  <c r="X12" i="33"/>
  <c r="K14" i="33"/>
  <c r="N14" i="33"/>
  <c r="Z14" i="33" s="1"/>
  <c r="J14" i="33"/>
  <c r="M14" i="33" s="1"/>
  <c r="AB4" i="33"/>
  <c r="K8" i="33"/>
  <c r="J8" i="33"/>
  <c r="N8" i="33"/>
  <c r="Z8" i="33" s="1"/>
  <c r="K10" i="33"/>
  <c r="N10" i="33"/>
  <c r="Z10" i="33" s="1"/>
  <c r="J10" i="33"/>
  <c r="M10" i="33" s="1"/>
  <c r="J5" i="33"/>
  <c r="M5" i="33" s="1"/>
  <c r="N5" i="33"/>
  <c r="Z5" i="33" s="1"/>
  <c r="K5" i="33"/>
  <c r="M13" i="33"/>
  <c r="M12" i="33"/>
  <c r="M11" i="33"/>
  <c r="W9" i="33"/>
  <c r="X9" i="33"/>
  <c r="X4" i="33" l="1"/>
  <c r="X7" i="33"/>
  <c r="W7" i="33"/>
  <c r="W4" i="33"/>
  <c r="AA6" i="33"/>
  <c r="AC6" i="33" s="1"/>
  <c r="AF6" i="33" s="1"/>
  <c r="X15" i="20"/>
  <c r="X18" i="20"/>
  <c r="X19" i="20" s="1"/>
  <c r="AA4" i="33"/>
  <c r="AC4" i="33" s="1"/>
  <c r="AF4" i="33" s="1"/>
  <c r="E20" i="20" s="1"/>
  <c r="W11" i="33"/>
  <c r="AA11" i="33" s="1"/>
  <c r="AC11" i="33" s="1"/>
  <c r="AA9" i="33"/>
  <c r="AC9" i="33" s="1"/>
  <c r="AC13" i="33"/>
  <c r="AF13" i="33" s="1"/>
  <c r="AA12" i="33"/>
  <c r="AC12" i="33" s="1"/>
  <c r="W5" i="33"/>
  <c r="X5" i="33"/>
  <c r="W14" i="33"/>
  <c r="X14" i="33"/>
  <c r="AB5" i="33"/>
  <c r="AB8" i="33"/>
  <c r="W10" i="33"/>
  <c r="X10" i="33"/>
  <c r="W8" i="33"/>
  <c r="X8" i="33"/>
  <c r="AB10" i="33"/>
  <c r="M8" i="33"/>
  <c r="AA7" i="33" l="1"/>
  <c r="AC7" i="33" s="1"/>
  <c r="AE6" i="33"/>
  <c r="AE4" i="33"/>
  <c r="E17" i="20" s="1"/>
  <c r="AF7" i="33"/>
  <c r="AE7" i="33"/>
  <c r="AF11" i="33"/>
  <c r="G20" i="20" s="1"/>
  <c r="AE11" i="33"/>
  <c r="G17" i="20" s="1"/>
  <c r="AE13" i="33"/>
  <c r="AA8" i="33"/>
  <c r="AC8" i="33" s="1"/>
  <c r="AF8" i="33" s="1"/>
  <c r="AA5" i="33"/>
  <c r="AC5" i="33" s="1"/>
  <c r="AA10" i="33"/>
  <c r="AC10" i="33" s="1"/>
  <c r="AF12" i="33"/>
  <c r="I20" i="20" s="1"/>
  <c r="AE12" i="33"/>
  <c r="I17" i="20" s="1"/>
  <c r="AF9" i="33"/>
  <c r="AE9" i="33"/>
  <c r="T14" i="33"/>
  <c r="Y14" i="33" s="1"/>
  <c r="AB14" i="33" s="1"/>
  <c r="Q14" i="33"/>
  <c r="O14" i="33"/>
  <c r="U15" i="20"/>
  <c r="E148" i="20" l="1"/>
  <c r="E44" i="20"/>
  <c r="E973" i="20"/>
  <c r="E863" i="20"/>
  <c r="E830" i="20"/>
  <c r="E792" i="20"/>
  <c r="E727" i="20"/>
  <c r="E584" i="20"/>
  <c r="E541" i="20"/>
  <c r="E413" i="20"/>
  <c r="E406" i="20"/>
  <c r="E314" i="20"/>
  <c r="E503" i="20"/>
  <c r="E375" i="20"/>
  <c r="E122" i="20"/>
  <c r="E71" i="20"/>
  <c r="E89" i="20"/>
  <c r="E81" i="20"/>
  <c r="E54" i="20"/>
  <c r="E941" i="20"/>
  <c r="E954" i="20"/>
  <c r="E798" i="20"/>
  <c r="E921" i="20"/>
  <c r="E695" i="20"/>
  <c r="E552" i="20"/>
  <c r="E509" i="20"/>
  <c r="E381" i="20"/>
  <c r="E374" i="20"/>
  <c r="E282" i="20"/>
  <c r="E391" i="20"/>
  <c r="E329" i="20"/>
  <c r="E90" i="20"/>
  <c r="E522" i="20"/>
  <c r="E52" i="20"/>
  <c r="E153" i="20"/>
  <c r="E47" i="20"/>
  <c r="E1023" i="20"/>
  <c r="E912" i="20"/>
  <c r="E766" i="20"/>
  <c r="E745" i="20"/>
  <c r="E752" i="20"/>
  <c r="E520" i="20"/>
  <c r="E793" i="20"/>
  <c r="E349" i="20"/>
  <c r="E682" i="20"/>
  <c r="E392" i="20"/>
  <c r="E472" i="20"/>
  <c r="E297" i="20"/>
  <c r="E58" i="20"/>
  <c r="E43" i="20"/>
  <c r="E84" i="20"/>
  <c r="E1024" i="20"/>
  <c r="E991" i="20"/>
  <c r="E880" i="20"/>
  <c r="E874" i="20"/>
  <c r="E974" i="20"/>
  <c r="E720" i="20"/>
  <c r="E890" i="20"/>
  <c r="E642" i="20"/>
  <c r="E635" i="20"/>
  <c r="E618" i="20"/>
  <c r="E360" i="20"/>
  <c r="E344" i="20"/>
  <c r="E265" i="20"/>
  <c r="E444" i="20"/>
  <c r="E196" i="20"/>
  <c r="E169" i="20"/>
  <c r="E992" i="20"/>
  <c r="E959" i="20"/>
  <c r="E848" i="20"/>
  <c r="E827" i="20"/>
  <c r="E746" i="20"/>
  <c r="E813" i="20"/>
  <c r="E669" i="20"/>
  <c r="E578" i="20"/>
  <c r="E725" i="20"/>
  <c r="E675" i="20"/>
  <c r="E319" i="20"/>
  <c r="E312" i="20"/>
  <c r="E233" i="20"/>
  <c r="E199" i="20"/>
  <c r="E152" i="20"/>
  <c r="E121" i="20"/>
  <c r="E929" i="20"/>
  <c r="E982" i="20"/>
  <c r="E786" i="20"/>
  <c r="E765" i="20"/>
  <c r="E906" i="20"/>
  <c r="E540" i="20"/>
  <c r="E497" i="20"/>
  <c r="E369" i="20"/>
  <c r="E362" i="20"/>
  <c r="E432" i="20"/>
  <c r="E547" i="20"/>
  <c r="E317" i="20"/>
  <c r="E78" i="20"/>
  <c r="E427" i="20"/>
  <c r="E197" i="20"/>
  <c r="E1021" i="20"/>
  <c r="E911" i="20"/>
  <c r="E917" i="20"/>
  <c r="E840" i="20"/>
  <c r="E825" i="20"/>
  <c r="E632" i="20"/>
  <c r="E589" i="20"/>
  <c r="E461" i="20"/>
  <c r="E454" i="20"/>
  <c r="E380" i="20"/>
  <c r="E239" i="20"/>
  <c r="E232" i="20"/>
  <c r="E170" i="20"/>
  <c r="E119" i="20"/>
  <c r="E217" i="20"/>
  <c r="E972" i="20"/>
  <c r="E939" i="20"/>
  <c r="E1042" i="20"/>
  <c r="E807" i="20"/>
  <c r="E726" i="20"/>
  <c r="E697" i="20"/>
  <c r="E649" i="20"/>
  <c r="E566" i="20"/>
  <c r="E530" i="20"/>
  <c r="E630" i="20"/>
  <c r="E299" i="20"/>
  <c r="E292" i="20"/>
  <c r="E435" i="20"/>
  <c r="E179" i="20"/>
  <c r="E109" i="20"/>
  <c r="E1001" i="20"/>
  <c r="E877" i="20"/>
  <c r="E742" i="20"/>
  <c r="E665" i="20"/>
  <c r="E622" i="20"/>
  <c r="E315" i="20"/>
  <c r="E261" i="20"/>
  <c r="E205" i="20"/>
  <c r="E968" i="20"/>
  <c r="E935" i="20"/>
  <c r="E1034" i="20"/>
  <c r="E803" i="20"/>
  <c r="E722" i="20"/>
  <c r="E688" i="20"/>
  <c r="E645" i="20"/>
  <c r="E559" i="20"/>
  <c r="E523" i="20"/>
  <c r="E627" i="20"/>
  <c r="E295" i="20"/>
  <c r="E288" i="20"/>
  <c r="E419" i="20"/>
  <c r="E175" i="20"/>
  <c r="E105" i="20"/>
  <c r="E132" i="20"/>
  <c r="E960" i="20"/>
  <c r="E927" i="20"/>
  <c r="E970" i="20"/>
  <c r="E795" i="20"/>
  <c r="E714" i="20"/>
  <c r="E680" i="20"/>
  <c r="E637" i="20"/>
  <c r="E543" i="20"/>
  <c r="E507" i="20"/>
  <c r="E611" i="20"/>
  <c r="E287" i="20"/>
  <c r="E280" i="20"/>
  <c r="E387" i="20"/>
  <c r="E167" i="20"/>
  <c r="E61" i="20"/>
  <c r="E64" i="20"/>
  <c r="E928" i="20"/>
  <c r="E934" i="20"/>
  <c r="E837" i="20"/>
  <c r="E869" i="20"/>
  <c r="E771" i="20"/>
  <c r="E648" i="20"/>
  <c r="E605" i="20"/>
  <c r="E477" i="20"/>
  <c r="E470" i="20"/>
  <c r="E480" i="20"/>
  <c r="E255" i="20"/>
  <c r="E248" i="20"/>
  <c r="E186" i="20"/>
  <c r="E135" i="20"/>
  <c r="E77" i="20"/>
  <c r="E51" i="20"/>
  <c r="E68" i="20"/>
  <c r="E1005" i="20"/>
  <c r="E895" i="20"/>
  <c r="E889" i="20"/>
  <c r="E824" i="20"/>
  <c r="E759" i="20"/>
  <c r="E616" i="20"/>
  <c r="E573" i="20"/>
  <c r="E445" i="20"/>
  <c r="E438" i="20"/>
  <c r="E348" i="20"/>
  <c r="E223" i="20"/>
  <c r="E216" i="20"/>
  <c r="E154" i="20"/>
  <c r="E103" i="20"/>
  <c r="E193" i="20"/>
  <c r="E980" i="20"/>
  <c r="E947" i="20"/>
  <c r="E978" i="20"/>
  <c r="E815" i="20"/>
  <c r="E734" i="20"/>
  <c r="E691" i="20"/>
  <c r="E657" i="20"/>
  <c r="E491" i="20"/>
  <c r="E546" i="20"/>
  <c r="E646" i="20"/>
  <c r="E307" i="20"/>
  <c r="E300" i="20"/>
  <c r="E542" i="20"/>
  <c r="E187" i="20"/>
  <c r="E125" i="20"/>
  <c r="E262" i="20"/>
  <c r="E1037" i="20"/>
  <c r="E950" i="20"/>
  <c r="E782" i="20"/>
  <c r="E761" i="20"/>
  <c r="E801" i="20"/>
  <c r="E536" i="20"/>
  <c r="E493" i="20"/>
  <c r="E365" i="20"/>
  <c r="E358" i="20"/>
  <c r="E424" i="20"/>
  <c r="E531" i="20"/>
  <c r="E313" i="20"/>
  <c r="E74" i="20"/>
  <c r="E411" i="20"/>
  <c r="E192" i="20"/>
  <c r="E985" i="20"/>
  <c r="E875" i="20"/>
  <c r="E846" i="20"/>
  <c r="E804" i="20"/>
  <c r="E739" i="20"/>
  <c r="E596" i="20"/>
  <c r="E553" i="20"/>
  <c r="E425" i="20"/>
  <c r="E418" i="20"/>
  <c r="E326" i="20"/>
  <c r="E551" i="20"/>
  <c r="E468" i="20"/>
  <c r="E134" i="20"/>
  <c r="E83" i="20"/>
  <c r="E156" i="20"/>
  <c r="E923" i="20"/>
  <c r="E823" i="20"/>
  <c r="E748" i="20"/>
  <c r="E705" i="20"/>
  <c r="E679" i="20"/>
  <c r="E459" i="20"/>
  <c r="E86" i="20"/>
  <c r="E420" i="20"/>
  <c r="E981" i="20"/>
  <c r="E871" i="20"/>
  <c r="E838" i="20"/>
  <c r="E800" i="20"/>
  <c r="E735" i="20"/>
  <c r="E592" i="20"/>
  <c r="E549" i="20"/>
  <c r="E421" i="20"/>
  <c r="E414" i="20"/>
  <c r="E322" i="20"/>
  <c r="E535" i="20"/>
  <c r="E455" i="20"/>
  <c r="E130" i="20"/>
  <c r="E607" i="20"/>
  <c r="E150" i="20"/>
  <c r="E88" i="20"/>
  <c r="E948" i="20"/>
  <c r="E883" i="20"/>
  <c r="E910" i="20"/>
  <c r="E702" i="20"/>
  <c r="E604" i="20"/>
  <c r="E687" i="20"/>
  <c r="E492" i="20"/>
  <c r="E334" i="20"/>
  <c r="E379" i="20"/>
  <c r="E206" i="20"/>
  <c r="E91" i="20"/>
  <c r="E133" i="20"/>
  <c r="E1007" i="20"/>
  <c r="E946" i="20"/>
  <c r="E808" i="20"/>
  <c r="E736" i="20"/>
  <c r="E653" i="20"/>
  <c r="E429" i="20"/>
  <c r="E650" i="20"/>
  <c r="E303" i="20"/>
  <c r="E471" i="20"/>
  <c r="E222" i="20"/>
  <c r="E120" i="20"/>
  <c r="E940" i="20"/>
  <c r="E843" i="20"/>
  <c r="E894" i="20"/>
  <c r="E694" i="20"/>
  <c r="E564" i="20"/>
  <c r="E671" i="20"/>
  <c r="E482" i="20"/>
  <c r="E294" i="20"/>
  <c r="E363" i="20"/>
  <c r="E198" i="20"/>
  <c r="E254" i="20"/>
  <c r="E117" i="20"/>
  <c r="E826" i="20"/>
  <c r="E713" i="20"/>
  <c r="E441" i="20"/>
  <c r="E251" i="20"/>
  <c r="E42" i="20"/>
  <c r="E1025" i="20"/>
  <c r="E851" i="20"/>
  <c r="E849" i="20"/>
  <c r="E902" i="20"/>
  <c r="E572" i="20"/>
  <c r="E623" i="20"/>
  <c r="E458" i="20"/>
  <c r="E302" i="20"/>
  <c r="E332" i="20"/>
  <c r="E174" i="20"/>
  <c r="E59" i="20"/>
  <c r="E40" i="20"/>
  <c r="E975" i="20"/>
  <c r="E866" i="20"/>
  <c r="E776" i="20"/>
  <c r="E704" i="20"/>
  <c r="E621" i="20"/>
  <c r="E397" i="20"/>
  <c r="E590" i="20"/>
  <c r="E271" i="20"/>
  <c r="E345" i="20"/>
  <c r="E266" i="20"/>
  <c r="E65" i="20"/>
  <c r="E1017" i="20"/>
  <c r="E924" i="20"/>
  <c r="E839" i="20"/>
  <c r="E789" i="20"/>
  <c r="E532" i="20"/>
  <c r="E602" i="20"/>
  <c r="E450" i="20"/>
  <c r="E416" i="20"/>
  <c r="E129" i="20"/>
  <c r="E993" i="20"/>
  <c r="E900" i="20"/>
  <c r="E783" i="20"/>
  <c r="E747" i="20"/>
  <c r="E508" i="20"/>
  <c r="E518" i="20"/>
  <c r="E426" i="20"/>
  <c r="E476" i="20"/>
  <c r="E268" i="20"/>
  <c r="E142" i="20"/>
  <c r="E69" i="20"/>
  <c r="E180" i="20"/>
  <c r="E943" i="20"/>
  <c r="E853" i="20"/>
  <c r="E909" i="20"/>
  <c r="E733" i="20"/>
  <c r="E557" i="20"/>
  <c r="E667" i="20"/>
  <c r="E643" i="20"/>
  <c r="E567" i="20"/>
  <c r="E281" i="20"/>
  <c r="E183" i="20"/>
  <c r="E161" i="20"/>
  <c r="E953" i="20"/>
  <c r="E892" i="20"/>
  <c r="E893" i="20"/>
  <c r="E707" i="20"/>
  <c r="E500" i="20"/>
  <c r="E502" i="20"/>
  <c r="E386" i="20"/>
  <c r="E460" i="20"/>
  <c r="E230" i="20"/>
  <c r="E961" i="20"/>
  <c r="E868" i="20"/>
  <c r="E845" i="20"/>
  <c r="E715" i="20"/>
  <c r="E689" i="20"/>
  <c r="E465" i="20"/>
  <c r="E394" i="20"/>
  <c r="E339" i="20"/>
  <c r="E236" i="20"/>
  <c r="E110" i="20"/>
  <c r="E189" i="20"/>
  <c r="E1008" i="20"/>
  <c r="E930" i="20"/>
  <c r="E814" i="20"/>
  <c r="E762" i="20"/>
  <c r="E664" i="20"/>
  <c r="E525" i="20"/>
  <c r="E599" i="20"/>
  <c r="E579" i="20"/>
  <c r="E423" i="20"/>
  <c r="E249" i="20"/>
  <c r="E151" i="20"/>
  <c r="E97" i="20"/>
  <c r="E1035" i="20"/>
  <c r="E860" i="20"/>
  <c r="E836" i="20"/>
  <c r="E764" i="20"/>
  <c r="E681" i="20"/>
  <c r="E457" i="20"/>
  <c r="E354" i="20"/>
  <c r="E331" i="20"/>
  <c r="E228" i="20"/>
  <c r="E70" i="20"/>
  <c r="E173" i="20"/>
  <c r="E955" i="20"/>
  <c r="E820" i="20"/>
  <c r="E516" i="20"/>
  <c r="E402" i="20"/>
  <c r="E244" i="20"/>
  <c r="E510" i="20"/>
  <c r="E1013" i="20"/>
  <c r="E920" i="20"/>
  <c r="E835" i="20"/>
  <c r="E769" i="20"/>
  <c r="E528" i="20"/>
  <c r="E594" i="20"/>
  <c r="E446" i="20"/>
  <c r="E408" i="20"/>
  <c r="E320" i="20"/>
  <c r="E162" i="20"/>
  <c r="E225" i="20"/>
  <c r="E526" i="20"/>
  <c r="E932" i="20"/>
  <c r="E958" i="20"/>
  <c r="E841" i="20"/>
  <c r="E878" i="20"/>
  <c r="E785" i="20"/>
  <c r="E652" i="20"/>
  <c r="E609" i="20"/>
  <c r="E481" i="20"/>
  <c r="E474" i="20"/>
  <c r="E483" i="20"/>
  <c r="E259" i="20"/>
  <c r="E252" i="20"/>
  <c r="E190" i="20"/>
  <c r="E139" i="20"/>
  <c r="E46" i="20"/>
  <c r="E1020" i="20"/>
  <c r="E859" i="20"/>
  <c r="E741" i="20"/>
  <c r="E767" i="20"/>
  <c r="E562" i="20"/>
  <c r="E351" i="20"/>
  <c r="E717" i="20"/>
  <c r="E141" i="20"/>
  <c r="E787" i="20"/>
  <c r="E272" i="20"/>
  <c r="E816" i="20"/>
  <c r="E487" i="20"/>
  <c r="E398" i="20"/>
  <c r="E738" i="20"/>
  <c r="E854" i="20"/>
  <c r="E784" i="20"/>
  <c r="E872" i="20"/>
  <c r="E343" i="20"/>
  <c r="E790" i="20"/>
  <c r="E563" i="20"/>
  <c r="E913" i="20"/>
  <c r="E456" i="20"/>
  <c r="E191" i="20"/>
  <c r="E178" i="20"/>
  <c r="E160" i="20"/>
  <c r="E1011" i="20"/>
  <c r="E873" i="20"/>
  <c r="E812" i="20"/>
  <c r="E740" i="20"/>
  <c r="E625" i="20"/>
  <c r="E433" i="20"/>
  <c r="E663" i="20"/>
  <c r="E275" i="20"/>
  <c r="E484" i="20"/>
  <c r="E229" i="20"/>
  <c r="E72" i="20"/>
  <c r="E976" i="20"/>
  <c r="E879" i="20"/>
  <c r="E897" i="20"/>
  <c r="E600" i="20"/>
  <c r="E674" i="20"/>
  <c r="E539" i="20"/>
  <c r="E330" i="20"/>
  <c r="E372" i="20"/>
  <c r="E490" i="20"/>
  <c r="E87" i="20"/>
  <c r="E128" i="20"/>
  <c r="E1003" i="20"/>
  <c r="E857" i="20"/>
  <c r="E772" i="20"/>
  <c r="E732" i="20"/>
  <c r="E617" i="20"/>
  <c r="E393" i="20"/>
  <c r="E647" i="20"/>
  <c r="E267" i="20"/>
  <c r="E341" i="20"/>
  <c r="E213" i="20"/>
  <c r="E56" i="20"/>
  <c r="E891" i="20"/>
  <c r="E905" i="20"/>
  <c r="E601" i="20"/>
  <c r="E662" i="20"/>
  <c r="E368" i="20"/>
  <c r="E53" i="20"/>
  <c r="E949" i="20"/>
  <c r="E888" i="20"/>
  <c r="E885" i="20"/>
  <c r="E703" i="20"/>
  <c r="E721" i="20"/>
  <c r="E382" i="20"/>
  <c r="E376" i="20"/>
  <c r="E256" i="20"/>
  <c r="E98" i="20"/>
  <c r="E274" i="20"/>
  <c r="E176" i="20"/>
  <c r="E1009" i="20"/>
  <c r="E899" i="20"/>
  <c r="E898" i="20"/>
  <c r="E828" i="20"/>
  <c r="E763" i="20"/>
  <c r="E620" i="20"/>
  <c r="E577" i="20"/>
  <c r="E449" i="20"/>
  <c r="E442" i="20"/>
  <c r="E355" i="20"/>
  <c r="E227" i="20"/>
  <c r="E220" i="20"/>
  <c r="E158" i="20"/>
  <c r="E107" i="20"/>
  <c r="E204" i="20"/>
  <c r="E988" i="20"/>
  <c r="E908" i="20"/>
  <c r="E710" i="20"/>
  <c r="E633" i="20"/>
  <c r="E498" i="20"/>
  <c r="E283" i="20"/>
  <c r="E182" i="20"/>
  <c r="E38" i="20"/>
  <c r="X12" i="20" s="1"/>
  <c r="E706" i="20"/>
  <c r="E210" i="20"/>
  <c r="E751" i="20"/>
  <c r="E146" i="20"/>
  <c r="E730" i="20"/>
  <c r="E485" i="20"/>
  <c r="E96" i="20"/>
  <c r="E979" i="20"/>
  <c r="E966" i="20"/>
  <c r="E780" i="20"/>
  <c r="E708" i="20"/>
  <c r="E593" i="20"/>
  <c r="E401" i="20"/>
  <c r="E598" i="20"/>
  <c r="E243" i="20"/>
  <c r="E352" i="20"/>
  <c r="E396" i="20"/>
  <c r="E270" i="20"/>
  <c r="E944" i="20"/>
  <c r="E847" i="20"/>
  <c r="E842" i="20"/>
  <c r="E698" i="20"/>
  <c r="E568" i="20"/>
  <c r="E610" i="20"/>
  <c r="E486" i="20"/>
  <c r="E298" i="20"/>
  <c r="E328" i="20"/>
  <c r="E202" i="20"/>
  <c r="E55" i="20"/>
  <c r="E48" i="20"/>
  <c r="E971" i="20"/>
  <c r="E914" i="20"/>
  <c r="E757" i="20"/>
  <c r="E700" i="20"/>
  <c r="E585" i="20"/>
  <c r="E361" i="20"/>
  <c r="E582" i="20"/>
  <c r="E235" i="20"/>
  <c r="E309" i="20"/>
  <c r="E234" i="20"/>
  <c r="E214" i="20"/>
  <c r="E938" i="20"/>
  <c r="E817" i="20"/>
  <c r="E537" i="20"/>
  <c r="E467" i="20"/>
  <c r="E404" i="20"/>
  <c r="E137" i="20"/>
  <c r="E962" i="20"/>
  <c r="E861" i="20"/>
  <c r="E925" i="20"/>
  <c r="E668" i="20"/>
  <c r="E561" i="20"/>
  <c r="E670" i="20"/>
  <c r="E587" i="20"/>
  <c r="E211" i="20"/>
  <c r="E285" i="20"/>
  <c r="E155" i="20"/>
  <c r="E172" i="20"/>
  <c r="E989" i="20"/>
  <c r="E896" i="20"/>
  <c r="E811" i="20"/>
  <c r="E743" i="20"/>
  <c r="E504" i="20"/>
  <c r="E488" i="20"/>
  <c r="E422" i="20"/>
  <c r="E463" i="20"/>
  <c r="E296" i="20"/>
  <c r="E138" i="20"/>
  <c r="E60" i="20"/>
  <c r="E1036" i="20"/>
  <c r="E1022" i="20"/>
  <c r="E810" i="20"/>
  <c r="E797" i="20"/>
  <c r="E660" i="20"/>
  <c r="E521" i="20"/>
  <c r="E654" i="20"/>
  <c r="E571" i="20"/>
  <c r="E415" i="20"/>
  <c r="E277" i="20"/>
  <c r="E147" i="20"/>
  <c r="E92" i="20"/>
  <c r="E876" i="20"/>
  <c r="E1030" i="20"/>
  <c r="E570" i="20"/>
  <c r="E310" i="20"/>
  <c r="E258" i="20"/>
  <c r="E85" i="20"/>
  <c r="E999" i="20"/>
  <c r="E850" i="20"/>
  <c r="E768" i="20"/>
  <c r="E728" i="20"/>
  <c r="E613" i="20"/>
  <c r="E389" i="20"/>
  <c r="E634" i="20"/>
  <c r="E263" i="20"/>
  <c r="E337" i="20"/>
  <c r="E558" i="20"/>
  <c r="E168" i="20"/>
  <c r="E80" i="20"/>
  <c r="E945" i="20"/>
  <c r="E986" i="20"/>
  <c r="E802" i="20"/>
  <c r="E998" i="20"/>
  <c r="E699" i="20"/>
  <c r="E556" i="20"/>
  <c r="E513" i="20"/>
  <c r="E385" i="20"/>
  <c r="E378" i="20"/>
  <c r="E286" i="20"/>
  <c r="E399" i="20"/>
  <c r="E333" i="20"/>
  <c r="E94" i="20"/>
  <c r="E218" i="20"/>
  <c r="E250" i="20"/>
  <c r="E1033" i="20"/>
  <c r="E833" i="20"/>
  <c r="E1006" i="20"/>
  <c r="E505" i="20"/>
  <c r="E370" i="20"/>
  <c r="E383" i="20"/>
  <c r="E278" i="20"/>
  <c r="E149" i="20"/>
  <c r="E629" i="20"/>
  <c r="E436" i="20"/>
  <c r="E565" i="20"/>
  <c r="E177" i="20"/>
  <c r="E63" i="20"/>
  <c r="E659" i="20"/>
  <c r="E240" i="20"/>
  <c r="E306" i="20"/>
  <c r="E712" i="20"/>
  <c r="E412" i="20"/>
  <c r="E544" i="20"/>
  <c r="E443" i="20"/>
  <c r="E512" i="20"/>
  <c r="E76" i="20"/>
  <c r="E829" i="20"/>
  <c r="E221" i="20"/>
  <c r="E1012" i="20"/>
  <c r="E915" i="20"/>
  <c r="E818" i="20"/>
  <c r="E773" i="20"/>
  <c r="E636" i="20"/>
  <c r="E529" i="20"/>
  <c r="E451" i="20"/>
  <c r="E431" i="20"/>
  <c r="E253" i="20"/>
  <c r="E123" i="20"/>
  <c r="E108" i="20"/>
  <c r="E957" i="20"/>
  <c r="E864" i="20"/>
  <c r="E779" i="20"/>
  <c r="E711" i="20"/>
  <c r="E685" i="20"/>
  <c r="E511" i="20"/>
  <c r="E390" i="20"/>
  <c r="E335" i="20"/>
  <c r="E264" i="20"/>
  <c r="E106" i="20"/>
  <c r="E184" i="20"/>
  <c r="E1004" i="20"/>
  <c r="E907" i="20"/>
  <c r="E778" i="20"/>
  <c r="E758" i="20"/>
  <c r="E628" i="20"/>
  <c r="E489" i="20"/>
  <c r="E591" i="20"/>
  <c r="E371" i="20"/>
  <c r="E515" i="20"/>
  <c r="E245" i="20"/>
  <c r="E115" i="20"/>
  <c r="E181" i="20"/>
  <c r="E942" i="20"/>
  <c r="E723" i="20"/>
  <c r="E534" i="20"/>
  <c r="E384" i="20"/>
  <c r="E226" i="20"/>
  <c r="E967" i="20"/>
  <c r="E901" i="20"/>
  <c r="E753" i="20"/>
  <c r="E696" i="20"/>
  <c r="E581" i="20"/>
  <c r="E357" i="20"/>
  <c r="E574" i="20"/>
  <c r="E231" i="20"/>
  <c r="E305" i="20"/>
  <c r="E207" i="20"/>
  <c r="E104" i="20"/>
  <c r="E39" i="20"/>
  <c r="E1027" i="20"/>
  <c r="E916" i="20"/>
  <c r="E770" i="20"/>
  <c r="E749" i="20"/>
  <c r="E756" i="20"/>
  <c r="E524" i="20"/>
  <c r="E821" i="20"/>
  <c r="E353" i="20"/>
  <c r="E346" i="20"/>
  <c r="E400" i="20"/>
  <c r="E475" i="20"/>
  <c r="E301" i="20"/>
  <c r="E62" i="20"/>
  <c r="E242" i="20"/>
  <c r="E165" i="20"/>
  <c r="E969" i="20"/>
  <c r="E794" i="20"/>
  <c r="E716" i="20"/>
  <c r="E639" i="20"/>
  <c r="E615" i="20"/>
  <c r="E195" i="20"/>
  <c r="E164" i="20"/>
  <c r="E527" i="20"/>
  <c r="E464" i="20"/>
  <c r="E437" i="20"/>
  <c r="E965" i="20"/>
  <c r="E395" i="20"/>
  <c r="E377" i="20"/>
  <c r="E188" i="20"/>
  <c r="E856" i="20"/>
  <c r="E760" i="20"/>
  <c r="E453" i="20"/>
  <c r="E327" i="20"/>
  <c r="E66" i="20"/>
  <c r="E112" i="20"/>
  <c r="E867" i="20"/>
  <c r="E796" i="20"/>
  <c r="E588" i="20"/>
  <c r="E417" i="20"/>
  <c r="E318" i="20"/>
  <c r="E452" i="20"/>
  <c r="E75" i="20"/>
  <c r="E956" i="20"/>
  <c r="E755" i="20"/>
  <c r="E434" i="20"/>
  <c r="E293" i="20"/>
  <c r="E882" i="20"/>
  <c r="E870" i="20"/>
  <c r="E533" i="20"/>
  <c r="E494" i="20"/>
  <c r="E388" i="20"/>
  <c r="E983" i="20"/>
  <c r="E257" i="20"/>
  <c r="E373" i="20"/>
  <c r="E904" i="20"/>
  <c r="E246" i="20"/>
  <c r="E640" i="20"/>
  <c r="E49" i="20"/>
  <c r="E466" i="20"/>
  <c r="E1032" i="20"/>
  <c r="E806" i="20"/>
  <c r="E656" i="20"/>
  <c r="E651" i="20"/>
  <c r="E407" i="20"/>
  <c r="E143" i="20"/>
  <c r="E1028" i="20"/>
  <c r="E884" i="20"/>
  <c r="E775" i="20"/>
  <c r="E701" i="20"/>
  <c r="E638" i="20"/>
  <c r="E367" i="20"/>
  <c r="E269" i="20"/>
  <c r="E41" i="20"/>
  <c r="E937" i="20"/>
  <c r="E676" i="20"/>
  <c r="E603" i="20"/>
  <c r="E118" i="20"/>
  <c r="E672" i="20"/>
  <c r="E608" i="20"/>
  <c r="E439" i="20"/>
  <c r="E311" i="20"/>
  <c r="E201" i="20"/>
  <c r="E858" i="20"/>
  <c r="E200" i="20"/>
  <c r="E366" i="20"/>
  <c r="E737" i="20"/>
  <c r="E144" i="20"/>
  <c r="E469" i="20"/>
  <c r="E57" i="20"/>
  <c r="E447" i="20"/>
  <c r="E1000" i="20"/>
  <c r="E774" i="20"/>
  <c r="E624" i="20"/>
  <c r="E583" i="20"/>
  <c r="E499" i="20"/>
  <c r="E111" i="20"/>
  <c r="E996" i="20"/>
  <c r="E852" i="20"/>
  <c r="E750" i="20"/>
  <c r="E673" i="20"/>
  <c r="E575" i="20"/>
  <c r="E323" i="20"/>
  <c r="E237" i="20"/>
  <c r="E157" i="20"/>
  <c r="E987" i="20"/>
  <c r="E612" i="20"/>
  <c r="E342" i="20"/>
  <c r="E131" i="20"/>
  <c r="E495" i="20"/>
  <c r="E430" i="20"/>
  <c r="E114" i="20"/>
  <c r="E324" i="20"/>
  <c r="E926" i="20"/>
  <c r="E325" i="20"/>
  <c r="E1031" i="20"/>
  <c r="E832" i="20"/>
  <c r="E677" i="20"/>
  <c r="E350" i="20"/>
  <c r="E224" i="20"/>
  <c r="E45" i="20"/>
  <c r="E977" i="20"/>
  <c r="E834" i="20"/>
  <c r="E731" i="20"/>
  <c r="E545" i="20"/>
  <c r="E410" i="20"/>
  <c r="E519" i="20"/>
  <c r="E126" i="20"/>
  <c r="E140" i="20"/>
  <c r="E844" i="20"/>
  <c r="E569" i="20"/>
  <c r="E219" i="20"/>
  <c r="E238" i="20"/>
  <c r="E279" i="20"/>
  <c r="E215" i="20"/>
  <c r="E951" i="20"/>
  <c r="E919" i="20"/>
  <c r="E405" i="20"/>
  <c r="E626" i="20"/>
  <c r="E1014" i="20"/>
  <c r="E82" i="20"/>
  <c r="E683" i="20"/>
  <c r="E304" i="20"/>
  <c r="E260" i="20"/>
  <c r="E862" i="20"/>
  <c r="E428" i="20"/>
  <c r="E990" i="20"/>
  <c r="E777" i="20"/>
  <c r="E517" i="20"/>
  <c r="E496" i="20"/>
  <c r="E273" i="20"/>
  <c r="E50" i="20"/>
  <c r="E995" i="20"/>
  <c r="E881" i="20"/>
  <c r="E724" i="20"/>
  <c r="E655" i="20"/>
  <c r="E631" i="20"/>
  <c r="E347" i="20"/>
  <c r="E506" i="20"/>
  <c r="E101" i="20"/>
  <c r="E865" i="20"/>
  <c r="E473" i="20"/>
  <c r="E340" i="20"/>
  <c r="E124" i="20"/>
  <c r="E159" i="20"/>
  <c r="E95" i="20"/>
  <c r="E1010" i="20"/>
  <c r="E597" i="20"/>
  <c r="E359" i="20"/>
  <c r="E619" i="20"/>
  <c r="E809" i="20"/>
  <c r="E208" i="20"/>
  <c r="E666" i="20"/>
  <c r="E185" i="20"/>
  <c r="E166" i="20"/>
  <c r="E644" i="20"/>
  <c r="E163" i="20"/>
  <c r="E903" i="20"/>
  <c r="E754" i="20"/>
  <c r="E729" i="20"/>
  <c r="E364" i="20"/>
  <c r="E241" i="20"/>
  <c r="E209" i="20"/>
  <c r="E963" i="20"/>
  <c r="E831" i="20"/>
  <c r="E692" i="20"/>
  <c r="E586" i="20"/>
  <c r="E678" i="20"/>
  <c r="E316" i="20"/>
  <c r="E203" i="20"/>
  <c r="E100" i="20"/>
  <c r="E791" i="20"/>
  <c r="E409" i="20"/>
  <c r="E276" i="20"/>
  <c r="E952" i="20"/>
  <c r="E997" i="20"/>
  <c r="E822" i="20"/>
  <c r="E819" i="20"/>
  <c r="E462" i="20"/>
  <c r="E99" i="20"/>
  <c r="E290" i="20"/>
  <c r="E799" i="20"/>
  <c r="E284" i="20"/>
  <c r="E686" i="20"/>
  <c r="E719" i="20"/>
  <c r="E113" i="20"/>
  <c r="E922" i="20"/>
  <c r="E479" i="20"/>
  <c r="E936" i="20"/>
  <c r="E356" i="20"/>
  <c r="E718" i="20"/>
  <c r="E403" i="20"/>
  <c r="E448" i="20"/>
  <c r="E984" i="20"/>
  <c r="E1016" i="20"/>
  <c r="E501" i="20"/>
  <c r="E289" i="20"/>
  <c r="E1018" i="20"/>
  <c r="E194" i="20"/>
  <c r="E684" i="20"/>
  <c r="E171" i="20"/>
  <c r="E212" i="20"/>
  <c r="E661" i="20"/>
  <c r="E781" i="20"/>
  <c r="E440" i="20"/>
  <c r="E693" i="20"/>
  <c r="E886" i="20"/>
  <c r="E79" i="20"/>
  <c r="E641" i="20"/>
  <c r="E93" i="20"/>
  <c r="E67" i="20"/>
  <c r="E554" i="20"/>
  <c r="E709" i="20"/>
  <c r="E321" i="20"/>
  <c r="E555" i="20"/>
  <c r="E102" i="20"/>
  <c r="E805" i="20"/>
  <c r="E145" i="20"/>
  <c r="E550" i="20"/>
  <c r="E73" i="20"/>
  <c r="E994" i="20"/>
  <c r="E136" i="20"/>
  <c r="E606" i="20"/>
  <c r="E116" i="20"/>
  <c r="E1029" i="20"/>
  <c r="E1019" i="20"/>
  <c r="E560" i="20"/>
  <c r="E964" i="20"/>
  <c r="E514" i="20"/>
  <c r="E1026" i="20"/>
  <c r="E595" i="20"/>
  <c r="E127" i="20"/>
  <c r="E336" i="20"/>
  <c r="E1015" i="20"/>
  <c r="E918" i="20"/>
  <c r="E580" i="20"/>
  <c r="E658" i="20"/>
  <c r="E931" i="20"/>
  <c r="E614" i="20"/>
  <c r="E788" i="20"/>
  <c r="E887" i="20"/>
  <c r="E855" i="20"/>
  <c r="E538" i="20"/>
  <c r="E744" i="20"/>
  <c r="E247" i="20"/>
  <c r="E308" i="20"/>
  <c r="E478" i="20"/>
  <c r="E1002" i="20"/>
  <c r="E291" i="20"/>
  <c r="E548" i="20"/>
  <c r="E338" i="20"/>
  <c r="E576" i="20"/>
  <c r="E933" i="20"/>
  <c r="E690" i="20"/>
  <c r="Q12" i="20"/>
  <c r="AE8" i="33"/>
  <c r="AF5" i="33"/>
  <c r="AE5" i="33"/>
  <c r="AF10" i="33"/>
  <c r="F20" i="20" s="1"/>
  <c r="AE10" i="33"/>
  <c r="F17" i="20" s="1"/>
  <c r="V14" i="33"/>
  <c r="R15" i="20"/>
  <c r="U18" i="20"/>
  <c r="U19" i="20" s="1"/>
  <c r="U17" i="20"/>
  <c r="X20" i="20" l="1"/>
  <c r="X16" i="20"/>
  <c r="Q20" i="20"/>
  <c r="Q4" i="20"/>
  <c r="Q7" i="20" s="1"/>
  <c r="Q16" i="20"/>
  <c r="AA14" i="33"/>
  <c r="AC14" i="33" s="1"/>
  <c r="R18" i="20"/>
  <c r="R19" i="20" s="1"/>
  <c r="R17" i="20"/>
  <c r="AF14" i="33" l="1"/>
  <c r="H20" i="20" s="1"/>
  <c r="AE14" i="33"/>
  <c r="H17" i="20" s="1"/>
  <c r="T15" i="20"/>
  <c r="S15" i="20"/>
  <c r="S18" i="20" l="1"/>
  <c r="S19" i="20" s="1"/>
  <c r="S17" i="20"/>
  <c r="W15" i="20"/>
  <c r="W17" i="20" s="1"/>
  <c r="W18" i="20" s="1"/>
  <c r="W19" i="20" s="1"/>
  <c r="T18" i="20"/>
  <c r="T19" i="20" s="1"/>
  <c r="T17" i="20"/>
  <c r="I872" i="20" l="1"/>
  <c r="I397" i="20"/>
  <c r="I664" i="20"/>
  <c r="I482" i="20"/>
  <c r="I932" i="20"/>
  <c r="I594" i="20"/>
  <c r="I169" i="20"/>
  <c r="I879" i="20"/>
  <c r="I643" i="20"/>
  <c r="I769" i="20"/>
  <c r="I461" i="20"/>
  <c r="I97" i="20"/>
  <c r="I42" i="20"/>
  <c r="I189" i="20"/>
  <c r="I964" i="20"/>
  <c r="I635" i="20"/>
  <c r="I378" i="20"/>
  <c r="I679" i="20"/>
  <c r="I288" i="20"/>
  <c r="I625" i="20"/>
  <c r="I376" i="20"/>
  <c r="I585" i="20"/>
  <c r="I1027" i="20"/>
  <c r="I982" i="20"/>
  <c r="I150" i="20"/>
  <c r="I820" i="20"/>
  <c r="I45" i="20"/>
  <c r="I259" i="20"/>
  <c r="I124" i="20"/>
  <c r="I404" i="20"/>
  <c r="I640" i="20"/>
  <c r="I345" i="20"/>
  <c r="I717" i="20"/>
  <c r="I74" i="20"/>
  <c r="I210" i="20"/>
  <c r="I648" i="20"/>
  <c r="I781" i="20"/>
  <c r="I619" i="20"/>
  <c r="I546" i="20"/>
  <c r="I473" i="20"/>
  <c r="I263" i="20"/>
  <c r="I1006" i="20"/>
  <c r="I61" i="20"/>
  <c r="I968" i="20"/>
  <c r="I223" i="20"/>
  <c r="I611" i="20"/>
  <c r="I838" i="20"/>
  <c r="I747" i="20"/>
  <c r="I768" i="20"/>
  <c r="I342" i="20"/>
  <c r="I75" i="20"/>
  <c r="I468" i="20"/>
  <c r="I422" i="20"/>
  <c r="I420" i="20"/>
  <c r="I918" i="20"/>
  <c r="I742" i="20"/>
  <c r="I118" i="20"/>
  <c r="I493" i="20"/>
  <c r="I332" i="20"/>
  <c r="I917" i="20"/>
  <c r="I284" i="20"/>
  <c r="I588" i="20"/>
  <c r="I807" i="20"/>
  <c r="I313" i="20"/>
  <c r="I645" i="20"/>
  <c r="I856" i="20"/>
  <c r="I892" i="20"/>
  <c r="I791" i="20"/>
  <c r="I214" i="20"/>
  <c r="I749" i="20"/>
  <c r="I224" i="20"/>
  <c r="I207" i="20"/>
  <c r="I577" i="20"/>
  <c r="I502" i="20"/>
  <c r="I433" i="20"/>
  <c r="I69" i="20"/>
  <c r="I287" i="20"/>
  <c r="I379" i="20"/>
  <c r="I995" i="20"/>
  <c r="I593" i="20"/>
  <c r="I176" i="20"/>
  <c r="I734" i="20"/>
  <c r="I62" i="20"/>
  <c r="I943" i="20"/>
  <c r="I234" i="20"/>
  <c r="I381" i="20"/>
  <c r="I795" i="20"/>
  <c r="I886" i="20"/>
  <c r="I759" i="20"/>
  <c r="I429" i="20"/>
  <c r="I47" i="20"/>
  <c r="I274" i="20"/>
  <c r="I711" i="20"/>
  <c r="I318" i="20"/>
  <c r="I539" i="20"/>
  <c r="I476" i="20"/>
  <c r="I78" i="20"/>
  <c r="I336" i="20"/>
  <c r="I395" i="20"/>
  <c r="I992" i="20"/>
  <c r="I226" i="20"/>
  <c r="I722" i="20"/>
  <c r="I73" i="20"/>
  <c r="I100" i="20"/>
  <c r="I463" i="20"/>
  <c r="I653" i="20"/>
  <c r="I858" i="20"/>
  <c r="I850" i="20"/>
  <c r="I329" i="20"/>
  <c r="I527" i="20"/>
  <c r="I621" i="20"/>
  <c r="I1017" i="20"/>
  <c r="I567" i="20"/>
  <c r="I793" i="20"/>
  <c r="I832" i="20"/>
  <c r="I687" i="20"/>
  <c r="I834" i="20"/>
  <c r="I450" i="20"/>
  <c r="I681" i="20"/>
  <c r="I1036" i="20"/>
  <c r="I972" i="20"/>
  <c r="I736" i="20"/>
  <c r="I692" i="20"/>
  <c r="I362" i="20"/>
  <c r="I685" i="20"/>
  <c r="I761" i="20"/>
  <c r="I990" i="20"/>
  <c r="I178" i="20"/>
  <c r="I56" i="20"/>
  <c r="I907" i="20"/>
  <c r="I957" i="20"/>
  <c r="I890" i="20"/>
  <c r="I508" i="20"/>
  <c r="I490" i="20"/>
  <c r="I360" i="20"/>
  <c r="I101" i="20"/>
  <c r="I448" i="20"/>
  <c r="I411" i="20"/>
  <c r="I1014" i="20"/>
  <c r="I55" i="20"/>
  <c r="I948" i="20"/>
  <c r="I772" i="20"/>
  <c r="I798" i="20"/>
  <c r="I629" i="20"/>
  <c r="I102" i="20"/>
  <c r="I112" i="20"/>
  <c r="I1000" i="20"/>
  <c r="I790" i="20"/>
  <c r="I824" i="20"/>
  <c r="I90" i="20"/>
  <c r="I439" i="20"/>
  <c r="I388" i="20"/>
  <c r="I119" i="20"/>
  <c r="I915" i="20"/>
  <c r="I168" i="20"/>
  <c r="I163" i="20"/>
  <c r="I950" i="20"/>
  <c r="I134" i="20"/>
  <c r="I733" i="20"/>
  <c r="I255" i="20"/>
  <c r="I575" i="20"/>
  <c r="I65" i="20"/>
  <c r="I370" i="20"/>
  <c r="I374" i="20"/>
  <c r="I672" i="20"/>
  <c r="I1035" i="20"/>
  <c r="I462" i="20"/>
  <c r="I694" i="20"/>
  <c r="I154" i="20"/>
  <c r="I721" i="20"/>
  <c r="I375" i="20"/>
  <c r="I415" i="20"/>
  <c r="I307" i="20"/>
  <c r="I72" i="20"/>
  <c r="I819" i="20"/>
  <c r="I574" i="20"/>
  <c r="I82" i="20"/>
  <c r="I497" i="20"/>
  <c r="I268" i="20"/>
  <c r="I84" i="20"/>
  <c r="I383" i="20"/>
  <c r="I806" i="20"/>
  <c r="I541" i="20"/>
  <c r="I251" i="20"/>
  <c r="I145" i="20"/>
  <c r="I205" i="20"/>
  <c r="I709" i="20"/>
  <c r="I805" i="20"/>
  <c r="I143" i="20"/>
  <c r="I218" i="20"/>
  <c r="I245" i="20"/>
  <c r="I266" i="20"/>
  <c r="I535" i="20"/>
  <c r="I220" i="20"/>
  <c r="I683" i="20"/>
  <c r="I247" i="20"/>
  <c r="I944" i="20"/>
  <c r="I464" i="20"/>
  <c r="I396" i="20"/>
  <c r="I518" i="20"/>
  <c r="I1031" i="20"/>
  <c r="I745" i="20"/>
  <c r="I331" i="20"/>
  <c r="I880" i="20"/>
  <c r="I487" i="20"/>
  <c r="I416" i="20"/>
  <c r="I209" i="20"/>
  <c r="I264" i="20"/>
  <c r="I755" i="20"/>
  <c r="I129" i="20"/>
  <c r="I725" i="20"/>
  <c r="I299" i="20"/>
  <c r="I338" i="20"/>
  <c r="I877" i="20"/>
  <c r="I384" i="20"/>
  <c r="I670" i="20"/>
  <c r="I899" i="20"/>
  <c r="I639" i="20"/>
  <c r="I257" i="20"/>
  <c r="I311" i="20"/>
  <c r="I966" i="20"/>
  <c r="I146" i="20"/>
  <c r="I595" i="20"/>
  <c r="I459" i="20"/>
  <c r="I477" i="20"/>
  <c r="I883" i="20"/>
  <c r="I326" i="20"/>
  <c r="I505" i="20"/>
  <c r="I361" i="20"/>
  <c r="I934" i="20"/>
  <c r="I471" i="20"/>
  <c r="I357" i="20"/>
  <c r="I598" i="20"/>
  <c r="I533" i="20"/>
  <c r="I902" i="20"/>
  <c r="I235" i="20"/>
  <c r="I900" i="20"/>
  <c r="I849" i="20"/>
  <c r="I538" i="20"/>
  <c r="I131" i="20"/>
  <c r="I81" i="20"/>
  <c r="I814" i="20"/>
  <c r="I253" i="20"/>
  <c r="I135" i="20"/>
  <c r="I812" i="20"/>
  <c r="I391" i="20"/>
  <c r="I591" i="20"/>
  <c r="I552" i="20"/>
  <c r="I706" i="20"/>
  <c r="I319" i="20"/>
  <c r="I782" i="20"/>
  <c r="I1011" i="20"/>
  <c r="I293" i="20"/>
  <c r="I780" i="20"/>
  <c r="I914" i="20"/>
  <c r="I724" i="20"/>
  <c r="I528" i="20"/>
  <c r="I844" i="20"/>
  <c r="I536" i="20"/>
  <c r="I363" i="20"/>
  <c r="I495" i="20"/>
  <c r="I256" i="20"/>
  <c r="I634" i="20"/>
  <c r="I873" i="20"/>
  <c r="I303" i="20"/>
  <c r="I813" i="20"/>
  <c r="I428" i="20"/>
  <c r="I341" i="20"/>
  <c r="I673" i="20"/>
  <c r="I426" i="20"/>
  <c r="I784" i="20"/>
  <c r="I410" i="20"/>
  <c r="I170" i="20"/>
  <c r="I1001" i="20"/>
  <c r="I250" i="20"/>
  <c r="I547" i="20"/>
  <c r="I195" i="20"/>
  <c r="I128" i="20"/>
  <c r="I589" i="20"/>
  <c r="I504" i="20"/>
  <c r="I994" i="20"/>
  <c r="I171" i="20"/>
  <c r="I901" i="20"/>
  <c r="I194" i="20"/>
  <c r="I515" i="20"/>
  <c r="I1007" i="20"/>
  <c r="I865" i="20"/>
  <c r="I240" i="20"/>
  <c r="I511" i="20"/>
  <c r="I642" i="20"/>
  <c r="I133" i="20"/>
  <c r="I355" i="20"/>
  <c r="I743" i="20"/>
  <c r="I389" i="20"/>
  <c r="I953" i="20"/>
  <c r="I517" i="20"/>
  <c r="I766" i="20"/>
  <c r="I719" i="20"/>
  <c r="I484" i="20"/>
  <c r="I804" i="20"/>
  <c r="I233" i="20"/>
  <c r="I369" i="20"/>
  <c r="I568" i="20"/>
  <c r="I206" i="20"/>
  <c r="I911" i="20"/>
  <c r="I41" i="20"/>
  <c r="I608" i="20"/>
  <c r="I155" i="20"/>
  <c r="I937" i="20"/>
  <c r="I1003" i="20"/>
  <c r="I928" i="20"/>
  <c r="I941" i="20"/>
  <c r="I506" i="20"/>
  <c r="I746" i="20"/>
  <c r="I393" i="20"/>
  <c r="I916" i="20"/>
  <c r="I281" i="20"/>
  <c r="I703" i="20"/>
  <c r="I690" i="20"/>
  <c r="I876" i="20"/>
  <c r="I500" i="20"/>
  <c r="I842" i="20"/>
  <c r="I800" i="20"/>
  <c r="I785" i="20"/>
  <c r="I633" i="20"/>
  <c r="I954" i="20"/>
  <c r="I701" i="20"/>
  <c r="I147" i="20"/>
  <c r="I213" i="20"/>
  <c r="I1009" i="20"/>
  <c r="I605" i="20"/>
  <c r="I859" i="20"/>
  <c r="I981" i="20"/>
  <c r="I421" i="20"/>
  <c r="I373" i="20"/>
  <c r="I758" i="20"/>
  <c r="I905" i="20"/>
  <c r="I492" i="20"/>
  <c r="I783" i="20"/>
  <c r="I896" i="20"/>
  <c r="I920" i="20"/>
  <c r="I337" i="20"/>
  <c r="I675" i="20"/>
  <c r="I638" i="20"/>
  <c r="I936" i="20"/>
  <c r="I359" i="20"/>
  <c r="I368" i="20"/>
  <c r="I347" i="20"/>
  <c r="I130" i="20"/>
  <c r="I797" i="20"/>
  <c r="I301" i="20"/>
  <c r="I940" i="20"/>
  <c r="I258" i="20"/>
  <c r="I753" i="20"/>
  <c r="I354" i="20"/>
  <c r="I141" i="20"/>
  <c r="I499" i="20"/>
  <c r="I279" i="20"/>
  <c r="I244" i="20"/>
  <c r="I136" i="20"/>
  <c r="I542" i="20"/>
  <c r="I452" i="20"/>
  <c r="I612" i="20"/>
  <c r="I260" i="20"/>
  <c r="I289" i="20"/>
  <c r="I945" i="20"/>
  <c r="I620" i="20"/>
  <c r="I866" i="20"/>
  <c r="I929" i="20"/>
  <c r="I510" i="20"/>
  <c r="I525" i="20"/>
  <c r="I110" i="20"/>
  <c r="I571" i="20"/>
  <c r="I913" i="20"/>
  <c r="I603" i="20"/>
  <c r="I193" i="20"/>
  <c r="I372" i="20"/>
  <c r="I349" i="20"/>
  <c r="I405" i="20"/>
  <c r="I312" i="20"/>
  <c r="I443" i="20"/>
  <c r="I613" i="20"/>
  <c r="I792" i="20"/>
  <c r="I185" i="20"/>
  <c r="I161" i="20"/>
  <c r="I148" i="20"/>
  <c r="I549" i="20"/>
  <c r="I423" i="20"/>
  <c r="I60" i="20"/>
  <c r="I697" i="20"/>
  <c r="I624" i="20"/>
  <c r="I649" i="20"/>
  <c r="I215" i="20"/>
  <c r="I335" i="20"/>
  <c r="I979" i="20"/>
  <c r="I187" i="20"/>
  <c r="I583" i="20"/>
  <c r="I578" i="20"/>
  <c r="I754" i="20"/>
  <c r="I705" i="20"/>
  <c r="I776" i="20"/>
  <c r="I707" i="20"/>
  <c r="I931" i="20"/>
  <c r="I183" i="20"/>
  <c r="I927" i="20"/>
  <c r="I569" i="20"/>
  <c r="I157" i="20"/>
  <c r="I644" i="20"/>
  <c r="I43" i="20"/>
  <c r="I938" i="20"/>
  <c r="I79" i="20"/>
  <c r="U12" i="20"/>
  <c r="U20" i="20" s="1"/>
  <c r="I44" i="20"/>
  <c r="I815" i="20"/>
  <c r="I283" i="20"/>
  <c r="I520" i="20"/>
  <c r="I868" i="20"/>
  <c r="I77" i="20"/>
  <c r="I1033" i="20"/>
  <c r="I987" i="20"/>
  <c r="I98" i="20"/>
  <c r="I519" i="20"/>
  <c r="I738" i="20"/>
  <c r="I748" i="20"/>
  <c r="I555" i="20"/>
  <c r="I999" i="20"/>
  <c r="I151" i="20"/>
  <c r="I723" i="20"/>
  <c r="I750" i="20"/>
  <c r="I802" i="20"/>
  <c r="I1024" i="20"/>
  <c r="I864" i="20"/>
  <c r="I413" i="20"/>
  <c r="I543" i="20"/>
  <c r="I57" i="20"/>
  <c r="I668" i="20"/>
  <c r="I659" i="20"/>
  <c r="I167" i="20"/>
  <c r="I262" i="20"/>
  <c r="I831" i="20"/>
  <c r="I66" i="20"/>
  <c r="I427" i="20"/>
  <c r="I763" i="20"/>
  <c r="I401" i="20"/>
  <c r="I970" i="20"/>
  <c r="I96" i="20"/>
  <c r="I570" i="20"/>
  <c r="I491" i="20"/>
  <c r="I158" i="20"/>
  <c r="I650" i="20"/>
  <c r="I272" i="20"/>
  <c r="I811" i="20"/>
  <c r="I833" i="20"/>
  <c r="I581" i="20"/>
  <c r="I64" i="20"/>
  <c r="I38" i="20"/>
  <c r="I278" i="20"/>
  <c r="I550" i="20"/>
  <c r="I840" i="20"/>
  <c r="I472" i="20"/>
  <c r="I601" i="20"/>
  <c r="I537" i="20"/>
  <c r="I39" i="20"/>
  <c r="I394" i="20"/>
  <c r="I424" i="20"/>
  <c r="I522" i="20"/>
  <c r="I599" i="20"/>
  <c r="I386" i="20"/>
  <c r="I729" i="20"/>
  <c r="I803" i="20"/>
  <c r="I139" i="20"/>
  <c r="I852" i="20"/>
  <c r="I309" i="20"/>
  <c r="I199" i="20"/>
  <c r="I417" i="20"/>
  <c r="I507" i="20"/>
  <c r="I991" i="20"/>
  <c r="I418" i="20"/>
  <c r="I691" i="20"/>
  <c r="I323" i="20"/>
  <c r="I320" i="20"/>
  <c r="I352" i="20"/>
  <c r="I524" i="20"/>
  <c r="I350" i="20"/>
  <c r="I678" i="20"/>
  <c r="I959" i="20"/>
  <c r="I947" i="20"/>
  <c r="I878" i="20"/>
  <c r="I85" i="20"/>
  <c r="I298" i="20"/>
  <c r="I809" i="20"/>
  <c r="I409" i="20"/>
  <c r="I558" i="20"/>
  <c r="I435" i="20"/>
  <c r="I419" i="20"/>
  <c r="I241" i="20"/>
  <c r="I779" i="20"/>
  <c r="I1037" i="20"/>
  <c r="I162" i="20"/>
  <c r="I564" i="20"/>
  <c r="I526" i="20"/>
  <c r="I248" i="20"/>
  <c r="I52" i="20"/>
  <c r="I103" i="20"/>
  <c r="I884" i="20"/>
  <c r="I294" i="20"/>
  <c r="I955" i="20"/>
  <c r="I191" i="20"/>
  <c r="I68" i="20"/>
  <c r="I269" i="20"/>
  <c r="I874" i="20"/>
  <c r="I693" i="20"/>
  <c r="I732" i="20"/>
  <c r="I237" i="20"/>
  <c r="I1012" i="20"/>
  <c r="I275" i="20"/>
  <c r="I737" i="20"/>
  <c r="I445" i="20"/>
  <c r="I1004" i="20"/>
  <c r="I891" i="20"/>
  <c r="I153" i="20"/>
  <c r="I700" i="20"/>
  <c r="I1054" i="20"/>
  <c r="I829" i="20"/>
  <c r="I699" i="20"/>
  <c r="I470" i="20"/>
  <c r="I971" i="20"/>
  <c r="I382" i="20"/>
  <c r="I556" i="20"/>
  <c r="I961" i="20"/>
  <c r="I265" i="20"/>
  <c r="I534" i="20"/>
  <c r="I430" i="20"/>
  <c r="I67" i="20"/>
  <c r="I449" i="20"/>
  <c r="I280" i="20"/>
  <c r="I126" i="20"/>
  <c r="I254" i="20"/>
  <c r="I321" i="20"/>
  <c r="I138" i="20"/>
  <c r="I774" i="20"/>
  <c r="I164" i="20"/>
  <c r="I109" i="20"/>
  <c r="I1023" i="20"/>
  <c r="I486" i="20"/>
  <c r="I788" i="20"/>
  <c r="I882" i="20"/>
  <c r="I488" i="20"/>
  <c r="I540" i="20"/>
  <c r="I496" i="20"/>
  <c r="I767" i="20"/>
  <c r="I752" i="20"/>
  <c r="I1020" i="20"/>
  <c r="I116" i="20"/>
  <c r="I227" i="20"/>
  <c r="I951" i="20"/>
  <c r="I406" i="20"/>
  <c r="I92" i="20"/>
  <c r="I765" i="20"/>
  <c r="I600" i="20"/>
  <c r="I407" i="20"/>
  <c r="I647" i="20"/>
  <c r="I489" i="20"/>
  <c r="I851" i="20"/>
  <c r="I544" i="20"/>
  <c r="I912" i="20"/>
  <c r="I322" i="20"/>
  <c r="I457" i="20"/>
  <c r="I239" i="20"/>
  <c r="I48" i="20"/>
  <c r="I615" i="20"/>
  <c r="I246" i="20"/>
  <c r="I942" i="20"/>
  <c r="I718" i="20"/>
  <c r="I160" i="20"/>
  <c r="I704" i="20"/>
  <c r="I854" i="20"/>
  <c r="I437" i="20"/>
  <c r="I290" i="20"/>
  <c r="I658" i="20"/>
  <c r="I998" i="20"/>
  <c r="I841" i="20"/>
  <c r="I343" i="20"/>
  <c r="I1025" i="20"/>
  <c r="I441" i="20"/>
  <c r="I963" i="20"/>
  <c r="I314" i="20"/>
  <c r="I222" i="20"/>
  <c r="I465" i="20"/>
  <c r="I308" i="20"/>
  <c r="I454" i="20"/>
  <c r="I252" i="20"/>
  <c r="I993" i="20"/>
  <c r="I939" i="20"/>
  <c r="I662" i="20"/>
  <c r="I344" i="20"/>
  <c r="I310" i="20"/>
  <c r="I898" i="20"/>
  <c r="I304" i="20"/>
  <c r="I121" i="20"/>
  <c r="I529" i="20"/>
  <c r="I810" i="20"/>
  <c r="I921" i="20"/>
  <c r="I904" i="20"/>
  <c r="I739" i="20"/>
  <c r="I969" i="20"/>
  <c r="I440" i="20"/>
  <c r="I380" i="20"/>
  <c r="I89" i="20"/>
  <c r="I385" i="20"/>
  <c r="I894" i="20"/>
  <c r="I159" i="20"/>
  <c r="I71" i="20"/>
  <c r="I573" i="20"/>
  <c r="I702" i="20"/>
  <c r="I180" i="20"/>
  <c r="I291" i="20"/>
  <c r="I200" i="20"/>
  <c r="I277" i="20"/>
  <c r="I481" i="20"/>
  <c r="I152" i="20"/>
  <c r="I1022" i="20"/>
  <c r="I952" i="20"/>
  <c r="I682" i="20"/>
  <c r="I757" i="20"/>
  <c r="I53" i="20"/>
  <c r="I333" i="20"/>
  <c r="I566" i="20"/>
  <c r="I188" i="20"/>
  <c r="I997" i="20"/>
  <c r="I887" i="20"/>
  <c r="I444" i="20"/>
  <c r="I771" i="20"/>
  <c r="I770" i="20"/>
  <c r="I695" i="20"/>
  <c r="I63" i="20"/>
  <c r="I242" i="20"/>
  <c r="I156" i="20"/>
  <c r="I348" i="20"/>
  <c r="I554" i="20"/>
  <c r="I609" i="20"/>
  <c r="I436" i="20"/>
  <c r="I1028" i="20"/>
  <c r="I760" i="20"/>
  <c r="I270" i="20"/>
  <c r="I975" i="20"/>
  <c r="I1021" i="20"/>
  <c r="I836" i="20"/>
  <c r="I1010" i="20"/>
  <c r="I660" i="20"/>
  <c r="I582" i="20"/>
  <c r="I232" i="20"/>
  <c r="I728" i="20"/>
  <c r="I822" i="20"/>
  <c r="I358" i="20"/>
  <c r="I989" i="20"/>
  <c r="I557" i="20"/>
  <c r="I346" i="20"/>
  <c r="I516" i="20"/>
  <c r="I451" i="20"/>
  <c r="I83" i="20"/>
  <c r="I108" i="20"/>
  <c r="I353" i="20"/>
  <c r="I316" i="20"/>
  <c r="I123" i="20"/>
  <c r="I712" i="20"/>
  <c r="I669" i="20"/>
  <c r="I756" i="20"/>
  <c r="I286" i="20"/>
  <c r="I828" i="20"/>
  <c r="I910" i="20"/>
  <c r="I204" i="20"/>
  <c r="I179" i="20"/>
  <c r="I674" i="20"/>
  <c r="I184" i="20"/>
  <c r="I684" i="20"/>
  <c r="I630" i="20"/>
  <c r="I40" i="20"/>
  <c r="I467" i="20"/>
  <c r="I563" i="20"/>
  <c r="I273" i="20"/>
  <c r="I230" i="20"/>
  <c r="I976" i="20"/>
  <c r="I296" i="20"/>
  <c r="I114" i="20"/>
  <c r="I903" i="20"/>
  <c r="I174" i="20"/>
  <c r="I392" i="20"/>
  <c r="I197" i="20"/>
  <c r="I716" i="20"/>
  <c r="I458" i="20"/>
  <c r="I221" i="20"/>
  <c r="I949" i="20"/>
  <c r="I1026" i="20"/>
  <c r="I469" i="20"/>
  <c r="I893" i="20"/>
  <c r="I857" i="20"/>
  <c r="I325" i="20"/>
  <c r="I853" i="20"/>
  <c r="I1034" i="20"/>
  <c r="I414" i="20"/>
  <c r="I663" i="20"/>
  <c r="I113" i="20"/>
  <c r="I399" i="20"/>
  <c r="I364" i="20"/>
  <c r="I530" i="20"/>
  <c r="I80" i="20"/>
  <c r="I637" i="20"/>
  <c r="I1002" i="20"/>
  <c r="I677" i="20"/>
  <c r="I592" i="20"/>
  <c r="I827" i="20"/>
  <c r="I212" i="20"/>
  <c r="I276" i="20"/>
  <c r="I531" i="20"/>
  <c r="I855" i="20"/>
  <c r="I182" i="20"/>
  <c r="I726" i="20"/>
  <c r="I606" i="20"/>
  <c r="I845" i="20"/>
  <c r="I494" i="20"/>
  <c r="I978" i="20"/>
  <c r="I106" i="20"/>
  <c r="I236" i="20"/>
  <c r="I735" i="20"/>
  <c r="I58" i="20"/>
  <c r="I340" i="20"/>
  <c r="I177" i="20"/>
  <c r="I87" i="20"/>
  <c r="I228" i="20"/>
  <c r="I740" i="20"/>
  <c r="I762" i="20"/>
  <c r="I70" i="20"/>
  <c r="I906" i="20"/>
  <c r="I297" i="20"/>
  <c r="I654" i="20"/>
  <c r="I127" i="20"/>
  <c r="I203" i="20"/>
  <c r="I610" i="20"/>
  <c r="I708" i="20"/>
  <c r="I657" i="20"/>
  <c r="I328" i="20"/>
  <c r="I559" i="20"/>
  <c r="I460" i="20"/>
  <c r="I837" i="20"/>
  <c r="I778" i="20"/>
  <c r="I604" i="20"/>
  <c r="I714" i="20"/>
  <c r="I656" i="20"/>
  <c r="I871" i="20"/>
  <c r="I140" i="20"/>
  <c r="I551" i="20"/>
  <c r="I483" i="20"/>
  <c r="I586" i="20"/>
  <c r="I821" i="20"/>
  <c r="I751" i="20"/>
  <c r="I229" i="20"/>
  <c r="I623" i="20"/>
  <c r="I1018" i="20"/>
  <c r="I400" i="20"/>
  <c r="I698" i="20"/>
  <c r="I895" i="20"/>
  <c r="I54" i="20"/>
  <c r="I295" i="20"/>
  <c r="I861" i="20"/>
  <c r="I432" i="20"/>
  <c r="I908" i="20"/>
  <c r="I843" i="20"/>
  <c r="I825" i="20"/>
  <c r="I181" i="20"/>
  <c r="I122" i="20"/>
  <c r="I720" i="20"/>
  <c r="I974" i="20"/>
  <c r="I521" i="20"/>
  <c r="I956" i="20"/>
  <c r="I523" i="20"/>
  <c r="I142" i="20"/>
  <c r="I560" i="20"/>
  <c r="I478" i="20"/>
  <c r="I764" i="20"/>
  <c r="I165" i="20"/>
  <c r="I607" i="20"/>
  <c r="I794" i="20"/>
  <c r="I88" i="20"/>
  <c r="I741" i="20"/>
  <c r="I149" i="20"/>
  <c r="I888" i="20"/>
  <c r="I120" i="20"/>
  <c r="I562" i="20"/>
  <c r="I986" i="20"/>
  <c r="I327" i="20"/>
  <c r="I933" i="20"/>
  <c r="I95" i="20"/>
  <c r="I196" i="20"/>
  <c r="I1030" i="20"/>
  <c r="I553" i="20"/>
  <c r="I144" i="20"/>
  <c r="I545" i="20"/>
  <c r="I455" i="20"/>
  <c r="I1029" i="20"/>
  <c r="I786" i="20"/>
  <c r="I655" i="20"/>
  <c r="I1032" i="20"/>
  <c r="I192" i="20"/>
  <c r="I641" i="20"/>
  <c r="I973" i="20"/>
  <c r="I485" i="20"/>
  <c r="I317" i="20"/>
  <c r="I967" i="20"/>
  <c r="I666" i="20"/>
  <c r="I661" i="20"/>
  <c r="I597" i="20"/>
  <c r="I442" i="20"/>
  <c r="I689" i="20"/>
  <c r="I686" i="20"/>
  <c r="I166" i="20"/>
  <c r="I261" i="20"/>
  <c r="I387" i="20"/>
  <c r="I46" i="20"/>
  <c r="I826" i="20"/>
  <c r="I923" i="20"/>
  <c r="I777" i="20"/>
  <c r="I175" i="20"/>
  <c r="I456" i="20"/>
  <c r="I713" i="20"/>
  <c r="I787" i="20"/>
  <c r="I466" i="20"/>
  <c r="I390" i="20"/>
  <c r="I479" i="20"/>
  <c r="I408" i="20"/>
  <c r="I584" i="20"/>
  <c r="I548" i="20"/>
  <c r="I860" i="20"/>
  <c r="I796" i="20"/>
  <c r="I862" i="20"/>
  <c r="I503" i="20"/>
  <c r="I627" i="20"/>
  <c r="I137" i="20"/>
  <c r="I715" i="20"/>
  <c r="I434" i="20"/>
  <c r="I1005" i="20"/>
  <c r="I977" i="20"/>
  <c r="I799" i="20"/>
  <c r="I217" i="20"/>
  <c r="I616" i="20"/>
  <c r="I431" i="20"/>
  <c r="I271" i="20"/>
  <c r="I1008" i="20"/>
  <c r="I789" i="20"/>
  <c r="I919" i="20"/>
  <c r="I835" i="20"/>
  <c r="I76" i="20"/>
  <c r="I49" i="20"/>
  <c r="I617" i="20"/>
  <c r="I132" i="20"/>
  <c r="I590" i="20"/>
  <c r="I99" i="20"/>
  <c r="I926" i="20"/>
  <c r="I330" i="20"/>
  <c r="I602" i="20"/>
  <c r="I631" i="20"/>
  <c r="I104" i="20"/>
  <c r="I201" i="20"/>
  <c r="I930" i="20"/>
  <c r="I50" i="20"/>
  <c r="I889" i="20"/>
  <c r="I339" i="20"/>
  <c r="I446" i="20"/>
  <c r="I801" i="20"/>
  <c r="I267" i="20"/>
  <c r="I652" i="20"/>
  <c r="I848" i="20"/>
  <c r="I377" i="20"/>
  <c r="I773" i="20"/>
  <c r="I302" i="20"/>
  <c r="I996" i="20"/>
  <c r="I988" i="20"/>
  <c r="I671" i="20"/>
  <c r="I93" i="20"/>
  <c r="I1013" i="20"/>
  <c r="I216" i="20"/>
  <c r="I622" i="20"/>
  <c r="I958" i="20"/>
  <c r="I107" i="20"/>
  <c r="I875" i="20"/>
  <c r="I190" i="20"/>
  <c r="I403" i="20"/>
  <c r="I501" i="20"/>
  <c r="I249" i="20"/>
  <c r="I867" i="20"/>
  <c r="I688" i="20"/>
  <c r="I727" i="20"/>
  <c r="I186" i="20"/>
  <c r="I667" i="20"/>
  <c r="I909" i="20"/>
  <c r="I775" i="20"/>
  <c r="I839" i="20"/>
  <c r="I105" i="20"/>
  <c r="I680" i="20"/>
  <c r="I710" i="20"/>
  <c r="I475" i="20"/>
  <c r="I885" i="20"/>
  <c r="I980" i="20"/>
  <c r="I398" i="20"/>
  <c r="I365" i="20"/>
  <c r="I870" i="20"/>
  <c r="I351" i="20"/>
  <c r="I626" i="20"/>
  <c r="I628" i="20"/>
  <c r="I356" i="20"/>
  <c r="I111" i="20"/>
  <c r="I282" i="20"/>
  <c r="I371" i="20"/>
  <c r="I983" i="20"/>
  <c r="I402" i="20"/>
  <c r="I965" i="20"/>
  <c r="I1019" i="20"/>
  <c r="I576" i="20"/>
  <c r="I172" i="20"/>
  <c r="I984" i="20"/>
  <c r="I897" i="20"/>
  <c r="I1016" i="20"/>
  <c r="I366" i="20"/>
  <c r="I513" i="20"/>
  <c r="I509" i="20"/>
  <c r="I847" i="20"/>
  <c r="I59" i="20"/>
  <c r="I587" i="20"/>
  <c r="I730" i="20"/>
  <c r="I208" i="20"/>
  <c r="I202" i="20"/>
  <c r="I572" i="20"/>
  <c r="I438" i="20"/>
  <c r="I731" i="20"/>
  <c r="I808" i="20"/>
  <c r="I830" i="20"/>
  <c r="I173" i="20"/>
  <c r="I816" i="20"/>
  <c r="I125" i="20"/>
  <c r="I962" i="20"/>
  <c r="I960" i="20"/>
  <c r="I614" i="20"/>
  <c r="I498" i="20"/>
  <c r="I94" i="20"/>
  <c r="I219" i="20"/>
  <c r="I596" i="20"/>
  <c r="I305" i="20"/>
  <c r="I211" i="20"/>
  <c r="I412" i="20"/>
  <c r="I512" i="20"/>
  <c r="I565" i="20"/>
  <c r="I51" i="20"/>
  <c r="I636" i="20"/>
  <c r="I447" i="20"/>
  <c r="I306" i="20"/>
  <c r="I696" i="20"/>
  <c r="I863" i="20"/>
  <c r="I676" i="20"/>
  <c r="I86" i="20"/>
  <c r="I292" i="20"/>
  <c r="I334" i="20"/>
  <c r="I115" i="20"/>
  <c r="I453" i="20"/>
  <c r="I817" i="20"/>
  <c r="I514" i="20"/>
  <c r="I117" i="20"/>
  <c r="I881" i="20"/>
  <c r="I818" i="20"/>
  <c r="I285" i="20"/>
  <c r="I985" i="20"/>
  <c r="I869" i="20"/>
  <c r="I946" i="20"/>
  <c r="I935" i="20"/>
  <c r="I1015" i="20"/>
  <c r="I924" i="20"/>
  <c r="I367" i="20"/>
  <c r="I480" i="20"/>
  <c r="I744" i="20"/>
  <c r="I618" i="20"/>
  <c r="I665" i="20"/>
  <c r="I922" i="20"/>
  <c r="I238" i="20"/>
  <c r="I231" i="20"/>
  <c r="I474" i="20"/>
  <c r="I324" i="20"/>
  <c r="I315" i="20"/>
  <c r="I532" i="20"/>
  <c r="I198" i="20"/>
  <c r="I846" i="20"/>
  <c r="I243" i="20"/>
  <c r="I651" i="20"/>
  <c r="I632" i="20"/>
  <c r="I561" i="20"/>
  <c r="I646" i="20"/>
  <c r="I91" i="20"/>
  <c r="I925" i="20"/>
  <c r="I300" i="20"/>
  <c r="I225" i="20"/>
  <c r="I579" i="20"/>
  <c r="I425" i="20"/>
  <c r="I823" i="20"/>
  <c r="I580" i="20"/>
  <c r="F128" i="20"/>
  <c r="F160" i="20"/>
  <c r="F940" i="20"/>
  <c r="F998" i="20"/>
  <c r="F397" i="20"/>
  <c r="F658" i="20"/>
  <c r="F1015" i="20"/>
  <c r="F59" i="20"/>
  <c r="F856" i="20"/>
  <c r="F761" i="20"/>
  <c r="F120" i="20"/>
  <c r="F678" i="20"/>
  <c r="F935" i="20"/>
  <c r="F77" i="20" l="1"/>
  <c r="U16" i="20"/>
  <c r="U4" i="20"/>
  <c r="U7" i="20" s="1"/>
  <c r="F369" i="20"/>
  <c r="F656" i="20"/>
  <c r="F965" i="20"/>
  <c r="F352" i="20"/>
  <c r="F358" i="20"/>
  <c r="F548" i="20"/>
  <c r="F538" i="20"/>
  <c r="F708" i="20"/>
  <c r="F230" i="20"/>
  <c r="F459" i="20"/>
  <c r="F418" i="20"/>
  <c r="F717" i="20"/>
  <c r="F614" i="20"/>
  <c r="F409" i="20"/>
  <c r="F970" i="20"/>
  <c r="F557" i="20"/>
  <c r="F850" i="20"/>
  <c r="F652" i="20"/>
  <c r="F621" i="20"/>
  <c r="F271" i="20"/>
  <c r="F869" i="20"/>
  <c r="F840" i="20"/>
  <c r="F302" i="20"/>
  <c r="F806" i="20"/>
  <c r="F770" i="20"/>
  <c r="F932" i="20"/>
  <c r="F879" i="20"/>
  <c r="F653" i="20"/>
  <c r="F372" i="20"/>
  <c r="F782" i="20"/>
  <c r="F714" i="20"/>
  <c r="F62" i="20"/>
  <c r="F387" i="20"/>
  <c r="F153" i="20"/>
  <c r="F188" i="20"/>
  <c r="F159" i="20"/>
  <c r="F688" i="20"/>
  <c r="F749" i="20"/>
  <c r="F144" i="20"/>
  <c r="F839" i="20"/>
  <c r="F1012" i="20"/>
  <c r="F317" i="20"/>
  <c r="F440" i="20"/>
  <c r="F267" i="20"/>
  <c r="F566" i="20"/>
  <c r="F382" i="20"/>
  <c r="F43" i="20"/>
  <c r="F173" i="20"/>
  <c r="F49" i="20"/>
  <c r="F203" i="20"/>
  <c r="F104" i="20"/>
  <c r="F195" i="20"/>
  <c r="F151" i="20"/>
  <c r="F299" i="20"/>
  <c r="F862" i="20"/>
  <c r="F136" i="20"/>
  <c r="F282" i="20"/>
  <c r="F503" i="20"/>
  <c r="F251" i="20"/>
  <c r="F100" i="20"/>
  <c r="F583" i="20"/>
  <c r="F592" i="20"/>
  <c r="F373" i="20"/>
  <c r="F648" i="20"/>
  <c r="F1001" i="20"/>
  <c r="F338" i="20"/>
  <c r="F371" i="20"/>
  <c r="F634" i="20"/>
  <c r="F581" i="20"/>
  <c r="F445" i="20"/>
  <c r="F533" i="20"/>
  <c r="F1029" i="20"/>
  <c r="F384" i="20"/>
  <c r="F248" i="20"/>
  <c r="F237" i="20"/>
  <c r="F738" i="20"/>
  <c r="F833" i="20"/>
  <c r="F473" i="20"/>
  <c r="F166" i="20"/>
  <c r="F667" i="20"/>
  <c r="F342" i="20"/>
  <c r="F1024" i="20"/>
  <c r="F71" i="20"/>
  <c r="F822" i="20"/>
  <c r="F544" i="20"/>
  <c r="F705" i="20"/>
  <c r="F774" i="20"/>
  <c r="F196" i="20"/>
  <c r="F505" i="20"/>
  <c r="F921" i="20"/>
  <c r="F125" i="20"/>
  <c r="F1000" i="20"/>
  <c r="F865" i="20"/>
  <c r="F75" i="20"/>
  <c r="F719" i="20"/>
  <c r="F178" i="20"/>
  <c r="F199" i="20"/>
  <c r="F549" i="20"/>
  <c r="F211" i="20"/>
  <c r="F934" i="20"/>
  <c r="F939" i="20"/>
  <c r="F393" i="20"/>
  <c r="F1013" i="20"/>
  <c r="F725" i="20"/>
  <c r="F353" i="20"/>
  <c r="F130" i="20"/>
  <c r="F180" i="20"/>
  <c r="F953" i="20"/>
  <c r="F976" i="20"/>
  <c r="F209" i="20"/>
  <c r="F769" i="20"/>
  <c r="F813" i="20"/>
  <c r="F1030" i="20"/>
  <c r="F972" i="20"/>
  <c r="F359" i="20"/>
  <c r="F311" i="20"/>
  <c r="F147" i="20"/>
  <c r="F526" i="20"/>
  <c r="F795" i="20"/>
  <c r="F202" i="20"/>
  <c r="F123" i="20"/>
  <c r="F379" i="20"/>
  <c r="F314" i="20"/>
  <c r="F192" i="20"/>
  <c r="F515" i="20"/>
  <c r="F234" i="20"/>
  <c r="F454" i="20"/>
  <c r="F878" i="20"/>
  <c r="F138" i="20"/>
  <c r="F149" i="20"/>
  <c r="F215" i="20"/>
  <c r="F943" i="20"/>
  <c r="F606" i="20"/>
  <c r="F513" i="20"/>
  <c r="F540" i="20"/>
  <c r="F410" i="20"/>
  <c r="F616" i="20"/>
  <c r="F229" i="20"/>
  <c r="F808" i="20"/>
  <c r="F312" i="20"/>
  <c r="F892" i="20"/>
  <c r="F600" i="20"/>
  <c r="F631" i="20"/>
  <c r="F563" i="20"/>
  <c r="F709" i="20"/>
  <c r="F422" i="20"/>
  <c r="F356" i="20"/>
  <c r="F345" i="20"/>
  <c r="F908" i="20"/>
  <c r="F224" i="20"/>
  <c r="F679" i="20"/>
  <c r="F296" i="20"/>
  <c r="F812" i="20"/>
  <c r="F182" i="20"/>
  <c r="F713" i="20"/>
  <c r="F258" i="20"/>
  <c r="F171" i="20"/>
  <c r="F488" i="20"/>
  <c r="F207" i="20"/>
  <c r="F597" i="20"/>
  <c r="F291" i="20"/>
  <c r="F687" i="20"/>
  <c r="F981" i="20"/>
  <c r="F984" i="20"/>
  <c r="F226" i="20"/>
  <c r="F88" i="20"/>
  <c r="F837" i="20"/>
  <c r="F916" i="20"/>
  <c r="F319" i="20"/>
  <c r="F501" i="20"/>
  <c r="F547" i="20"/>
  <c r="F963" i="20"/>
  <c r="F172" i="20"/>
  <c r="F750" i="20"/>
  <c r="F732" i="20"/>
  <c r="F112" i="20"/>
  <c r="F47" i="20"/>
  <c r="F45" i="20"/>
  <c r="F874" i="20"/>
  <c r="F654" i="20"/>
  <c r="F103" i="20"/>
  <c r="F994" i="20"/>
  <c r="F204" i="20"/>
  <c r="F657" i="20"/>
  <c r="F438" i="20"/>
  <c r="F543" i="20"/>
  <c r="F671" i="20"/>
  <c r="F650" i="20"/>
  <c r="F669" i="20"/>
  <c r="F801" i="20"/>
  <c r="F485" i="20"/>
  <c r="F824" i="20"/>
  <c r="F674" i="20"/>
  <c r="F779" i="20"/>
  <c r="F348" i="20"/>
  <c r="F884" i="20"/>
  <c r="F386" i="20"/>
  <c r="F710" i="20"/>
  <c r="F39" i="20"/>
  <c r="F875" i="20"/>
  <c r="F478" i="20"/>
  <c r="F552" i="20"/>
  <c r="F777" i="20"/>
  <c r="F281" i="20"/>
  <c r="F645" i="20"/>
  <c r="F867" i="20"/>
  <c r="F288" i="20"/>
  <c r="F324" i="20"/>
  <c r="F134" i="20"/>
  <c r="F523" i="20"/>
  <c r="F944" i="20"/>
  <c r="F470" i="20"/>
  <c r="F753" i="20"/>
  <c r="F197" i="20"/>
  <c r="F1010" i="20"/>
  <c r="F977" i="20"/>
  <c r="F760" i="20"/>
  <c r="F685" i="20"/>
  <c r="F423" i="20"/>
  <c r="F222" i="20"/>
  <c r="F954" i="20"/>
  <c r="F401" i="20"/>
  <c r="F441" i="20"/>
  <c r="F899" i="20"/>
  <c r="F310" i="20"/>
  <c r="F997" i="20"/>
  <c r="F315" i="20"/>
  <c r="F920" i="20"/>
  <c r="F425" i="20"/>
  <c r="F220" i="20"/>
  <c r="F579" i="20"/>
  <c r="F156" i="20"/>
  <c r="F535" i="20"/>
  <c r="F38" i="20"/>
  <c r="F493" i="20"/>
  <c r="F1036" i="20"/>
  <c r="F906" i="20"/>
  <c r="F858" i="20"/>
  <c r="F64" i="20"/>
  <c r="F94" i="20"/>
  <c r="F980" i="20"/>
  <c r="F1027" i="20"/>
  <c r="F901" i="20"/>
  <c r="F817" i="20"/>
  <c r="F964" i="20"/>
  <c r="F174" i="20"/>
  <c r="F553" i="20"/>
  <c r="F969" i="20"/>
  <c r="F957" i="20"/>
  <c r="F1007" i="20"/>
  <c r="F914" i="20"/>
  <c r="F820" i="20"/>
  <c r="F416" i="20"/>
  <c r="F620" i="20"/>
  <c r="F728" i="20"/>
  <c r="F776" i="20"/>
  <c r="F343" i="20"/>
  <c r="F1031" i="20"/>
  <c r="F807" i="20"/>
  <c r="F131" i="20"/>
  <c r="F298" i="20"/>
  <c r="F278" i="20"/>
  <c r="F825" i="20"/>
  <c r="F208" i="20"/>
  <c r="F266" i="20"/>
  <c r="F221" i="20"/>
  <c r="F961" i="20"/>
  <c r="F90" i="20"/>
  <c r="F146" i="20"/>
  <c r="F78" i="20"/>
  <c r="F876" i="20"/>
  <c r="F385" i="20"/>
  <c r="F354" i="20"/>
  <c r="F810" i="20"/>
  <c r="F216" i="20"/>
  <c r="F860" i="20"/>
  <c r="F270" i="20"/>
  <c r="F793" i="20"/>
  <c r="F508" i="20"/>
  <c r="F681" i="20"/>
  <c r="F236" i="20"/>
  <c r="F594" i="20"/>
  <c r="F111" i="20"/>
  <c r="F86" i="20"/>
  <c r="F636" i="20"/>
  <c r="F238" i="20"/>
  <c r="F1003" i="20"/>
  <c r="F604" i="20"/>
  <c r="F280" i="20"/>
  <c r="F724" i="20"/>
  <c r="F233" i="20"/>
  <c r="F852" i="20"/>
  <c r="F107" i="20"/>
  <c r="F739" i="20"/>
  <c r="F1028" i="20"/>
  <c r="F857" i="20"/>
  <c r="F546" i="20"/>
  <c r="F589" i="20"/>
  <c r="F923" i="20"/>
  <c r="F655" i="20"/>
  <c r="F870" i="20"/>
  <c r="F516" i="20"/>
  <c r="F742" i="20"/>
  <c r="F467" i="20"/>
  <c r="F99" i="20"/>
  <c r="F925" i="20"/>
  <c r="F427" i="20"/>
  <c r="F842" i="20"/>
  <c r="F405" i="20"/>
  <c r="F730" i="20"/>
  <c r="F938" i="20"/>
  <c r="F843" i="20"/>
  <c r="F929" i="20"/>
  <c r="F741" i="20"/>
  <c r="F788" i="20"/>
  <c r="F186" i="20"/>
  <c r="F1037" i="20"/>
  <c r="F814" i="20"/>
  <c r="F975" i="20"/>
  <c r="F651" i="20"/>
  <c r="F185" i="20"/>
  <c r="F264" i="20"/>
  <c r="F1004" i="20"/>
  <c r="F615" i="20"/>
  <c r="F135" i="20"/>
  <c r="F703" i="20"/>
  <c r="F383" i="20"/>
  <c r="F744" i="20"/>
  <c r="F255" i="20"/>
  <c r="F729" i="20"/>
  <c r="F483" i="20"/>
  <c r="F619" i="20"/>
  <c r="F360" i="20"/>
  <c r="F482" i="20"/>
  <c r="F260" i="20"/>
  <c r="F448" i="20"/>
  <c r="F823" i="20"/>
  <c r="F623" i="20"/>
  <c r="F41" i="20"/>
  <c r="F407" i="20"/>
  <c r="F672" i="20"/>
  <c r="F118" i="20"/>
  <c r="F903" i="20"/>
  <c r="F881" i="20"/>
  <c r="F721" i="20"/>
  <c r="F259" i="20"/>
  <c r="F752" i="20"/>
  <c r="F755" i="20"/>
  <c r="F630" i="20"/>
  <c r="F712" i="20"/>
  <c r="F593" i="20"/>
  <c r="F799" i="20"/>
  <c r="F804" i="20"/>
  <c r="F767" i="20"/>
  <c r="F471" i="20"/>
  <c r="F605" i="20"/>
  <c r="F960" i="20"/>
  <c r="F193" i="20"/>
  <c r="F723" i="20"/>
  <c r="F740" i="20"/>
  <c r="F764" i="20"/>
  <c r="F565" i="20"/>
  <c r="F573" i="20"/>
  <c r="F494" i="20"/>
  <c r="F639" i="20"/>
  <c r="F72" i="20"/>
  <c r="F498" i="20"/>
  <c r="F76" i="20"/>
  <c r="F469" i="20"/>
  <c r="F53" i="20"/>
  <c r="F403" i="20"/>
  <c r="F675" i="20"/>
  <c r="F327" i="20"/>
  <c r="F58" i="20"/>
  <c r="F362" i="20"/>
  <c r="F986" i="20"/>
  <c r="F896" i="20"/>
  <c r="F165" i="20"/>
  <c r="F936" i="20"/>
  <c r="F157" i="20"/>
  <c r="F846" i="20"/>
  <c r="F326" i="20"/>
  <c r="F888" i="20"/>
  <c r="F333" i="20"/>
  <c r="F707" i="20"/>
  <c r="F168" i="20"/>
  <c r="F748" i="20"/>
  <c r="F97" i="20"/>
  <c r="F89" i="20"/>
  <c r="F995" i="20"/>
  <c r="F179" i="20"/>
  <c r="F496" i="20"/>
  <c r="F124" i="20"/>
  <c r="F114" i="20"/>
  <c r="F261" i="20"/>
  <c r="F339" i="20"/>
  <c r="F780" i="20"/>
  <c r="F276" i="20"/>
  <c r="F181" i="20"/>
  <c r="F297" i="20"/>
  <c r="F618" i="20"/>
  <c r="F277" i="20"/>
  <c r="F313" i="20"/>
  <c r="F286" i="20"/>
  <c r="F952" i="20"/>
  <c r="F734" i="20"/>
  <c r="F336" i="20"/>
  <c r="F240" i="20"/>
  <c r="F864" i="20"/>
  <c r="F794" i="20"/>
  <c r="F377" i="20"/>
  <c r="F786" i="20"/>
  <c r="F91" i="20"/>
  <c r="F582" i="20"/>
  <c r="F791" i="20"/>
  <c r="F905" i="20"/>
  <c r="F677" i="20"/>
  <c r="F792" i="20"/>
  <c r="F590" i="20"/>
  <c r="F668" i="20"/>
  <c r="F431" i="20"/>
  <c r="F167" i="20"/>
  <c r="F421" i="20"/>
  <c r="F351" i="20"/>
  <c r="F133" i="20"/>
  <c r="F154" i="20"/>
  <c r="F601" i="20"/>
  <c r="F1008" i="20"/>
  <c r="F751" i="20"/>
  <c r="F1009" i="20"/>
  <c r="F990" i="20"/>
  <c r="F663" i="20"/>
  <c r="F797" i="20"/>
  <c r="F530" i="20"/>
  <c r="F832" i="20"/>
  <c r="F521" i="20"/>
  <c r="F424" i="20"/>
  <c r="F460" i="20"/>
  <c r="F129" i="20"/>
  <c r="F231" i="20"/>
  <c r="F562" i="20"/>
  <c r="F536" i="20"/>
  <c r="F930" i="20"/>
  <c r="F96" i="20"/>
  <c r="F375" i="20"/>
  <c r="F491" i="20"/>
  <c r="F106" i="20"/>
  <c r="F44" i="20"/>
  <c r="F176" i="20"/>
  <c r="F993" i="20"/>
  <c r="F241" i="20"/>
  <c r="F1019" i="20"/>
  <c r="F137" i="20"/>
  <c r="F451" i="20"/>
  <c r="F718" i="20"/>
  <c r="F437" i="20"/>
  <c r="F217" i="20"/>
  <c r="F287" i="20"/>
  <c r="F626" i="20"/>
  <c r="F800" i="20"/>
  <c r="F466" i="20"/>
  <c r="F140" i="20"/>
  <c r="F612" i="20"/>
  <c r="F332" i="20"/>
  <c r="F492" i="20"/>
  <c r="F285" i="20"/>
  <c r="F700" i="20"/>
  <c r="F115" i="20"/>
  <c r="F680" i="20"/>
  <c r="F265" i="20"/>
  <c r="F682" i="20"/>
  <c r="F170" i="20"/>
  <c r="F509" i="20"/>
  <c r="F275" i="20"/>
  <c r="F321" i="20"/>
  <c r="F400" i="20"/>
  <c r="F571" i="20"/>
  <c r="F365" i="20"/>
  <c r="F596" i="20"/>
  <c r="F608" i="20"/>
  <c r="F253" i="20"/>
  <c r="F95" i="20"/>
  <c r="F564" i="20"/>
  <c r="F116" i="20"/>
  <c r="F57" i="20"/>
  <c r="F145" i="20"/>
  <c r="F941" i="20"/>
  <c r="F194" i="20"/>
  <c r="F859" i="20"/>
  <c r="F273" i="20"/>
  <c r="F462" i="20"/>
  <c r="F490" i="20"/>
  <c r="F720" i="20"/>
  <c r="F499" i="20"/>
  <c r="F435" i="20"/>
  <c r="F65" i="20"/>
  <c r="F584" i="20"/>
  <c r="F69" i="20"/>
  <c r="F381" i="20"/>
  <c r="F300" i="20"/>
  <c r="F329" i="20"/>
  <c r="F143" i="20"/>
  <c r="F227" i="20"/>
  <c r="F189" i="20"/>
  <c r="F465" i="20"/>
  <c r="F670" i="20"/>
  <c r="F399" i="20"/>
  <c r="F835" i="20"/>
  <c r="F638" i="20"/>
  <c r="F845" i="20"/>
  <c r="F367" i="20"/>
  <c r="F866" i="20"/>
  <c r="F415" i="20"/>
  <c r="F519" i="20"/>
  <c r="F915" i="20"/>
  <c r="F119" i="20"/>
  <c r="F894" i="20"/>
  <c r="F912" i="20"/>
  <c r="F632" i="20"/>
  <c r="F346" i="20"/>
  <c r="F696" i="20"/>
  <c r="F252" i="20"/>
  <c r="F595" i="20"/>
  <c r="F127" i="20"/>
  <c r="F458" i="20"/>
  <c r="F659" i="20"/>
  <c r="F635" i="20"/>
  <c r="F294" i="20"/>
  <c r="F854" i="20"/>
  <c r="F85" i="20"/>
  <c r="F447" i="20"/>
  <c r="F978" i="20"/>
  <c r="F633" i="20"/>
  <c r="F924" i="20"/>
  <c r="F474" i="20"/>
  <c r="F826" i="20"/>
  <c r="F599" i="20"/>
  <c r="F922" i="20"/>
  <c r="F982" i="20"/>
  <c r="F942" i="20"/>
  <c r="F126" i="20"/>
  <c r="F784" i="20"/>
  <c r="F956" i="20"/>
  <c r="F847" i="20"/>
  <c r="F517" i="20"/>
  <c r="F726" i="20"/>
  <c r="F56" i="20"/>
  <c r="F163" i="20"/>
  <c r="F83" i="20"/>
  <c r="F108" i="20"/>
  <c r="F1032" i="20"/>
  <c r="F150" i="20"/>
  <c r="F863" i="20"/>
  <c r="F158" i="20"/>
  <c r="F607" i="20"/>
  <c r="F1005" i="20"/>
  <c r="F479" i="20"/>
  <c r="F889" i="20"/>
  <c r="F392" i="20"/>
  <c r="F803" i="20"/>
  <c r="F834" i="20"/>
  <c r="F731" i="20"/>
  <c r="F727" i="20"/>
  <c r="F684" i="20"/>
  <c r="F861" i="20"/>
  <c r="F945" i="20"/>
  <c r="F715" i="20"/>
  <c r="F979" i="20"/>
  <c r="F897" i="20"/>
  <c r="F148" i="20"/>
  <c r="F815" i="20"/>
  <c r="F61" i="20"/>
  <c r="F743" i="20"/>
  <c r="F1033" i="20"/>
  <c r="F1045" i="20"/>
  <c r="F830" i="20"/>
  <c r="F885" i="20"/>
  <c r="F895" i="20"/>
  <c r="F746" i="20"/>
  <c r="F886" i="20"/>
  <c r="F841" i="20"/>
  <c r="F775" i="20"/>
  <c r="F504" i="20"/>
  <c r="F789" i="20"/>
  <c r="F1014" i="20"/>
  <c r="F628" i="20"/>
  <c r="F829" i="20"/>
  <c r="F694" i="20"/>
  <c r="F388" i="20"/>
  <c r="F109" i="20"/>
  <c r="F66" i="20"/>
  <c r="F754" i="20"/>
  <c r="F821" i="20"/>
  <c r="F576" i="20"/>
  <c r="F289" i="20"/>
  <c r="F541" i="20"/>
  <c r="F559" i="20"/>
  <c r="F376" i="20"/>
  <c r="F361" i="20"/>
  <c r="F524" i="20"/>
  <c r="F263" i="20"/>
  <c r="F247" i="20"/>
  <c r="F169" i="20"/>
  <c r="F74" i="20"/>
  <c r="F902" i="20"/>
  <c r="F73" i="20"/>
  <c r="F781" i="20"/>
  <c r="F985" i="20"/>
  <c r="F765" i="20"/>
  <c r="F955" i="20"/>
  <c r="F328" i="20"/>
  <c r="F476" i="20"/>
  <c r="F235" i="20"/>
  <c r="F883" i="20"/>
  <c r="F213" i="20"/>
  <c r="F819" i="20"/>
  <c r="F737" i="20"/>
  <c r="F747" i="20"/>
  <c r="F646" i="20"/>
  <c r="F701" i="20"/>
  <c r="F457" i="20"/>
  <c r="F450" i="20"/>
  <c r="F706" i="20"/>
  <c r="F971" i="20"/>
  <c r="F673" i="20"/>
  <c r="F1020" i="20"/>
  <c r="F771" i="20"/>
  <c r="F301" i="20"/>
  <c r="F429" i="20"/>
  <c r="F105" i="20"/>
  <c r="F966" i="20"/>
  <c r="F999" i="20"/>
  <c r="F617" i="20"/>
  <c r="F463" i="20"/>
  <c r="F683" i="20"/>
  <c r="F245" i="20"/>
  <c r="F518" i="20"/>
  <c r="F578" i="20"/>
  <c r="F390" i="20"/>
  <c r="F698" i="20"/>
  <c r="F522" i="20"/>
  <c r="F398" i="20"/>
  <c r="F455" i="20"/>
  <c r="F436" i="20"/>
  <c r="F520" i="20"/>
  <c r="F82" i="20"/>
  <c r="F512" i="20"/>
  <c r="F996" i="20"/>
  <c r="F642" i="20"/>
  <c r="F439" i="20"/>
  <c r="F534" i="20"/>
  <c r="F911" i="20"/>
  <c r="F402" i="20"/>
  <c r="F472" i="20"/>
  <c r="F507" i="20"/>
  <c r="F783" i="20"/>
  <c r="F468" i="20"/>
  <c r="F958" i="20"/>
  <c r="F335" i="20"/>
  <c r="F772" i="20"/>
  <c r="F272" i="20"/>
  <c r="F577" i="20"/>
  <c r="F325" i="20"/>
  <c r="F991" i="20"/>
  <c r="F225" i="20"/>
  <c r="F809" i="20"/>
  <c r="F93" i="20"/>
  <c r="F413" i="20"/>
  <c r="F1034" i="20"/>
  <c r="F139" i="20"/>
  <c r="F586" i="20"/>
  <c r="F629" i="20"/>
  <c r="F461" i="20"/>
  <c r="F1018" i="20"/>
  <c r="F446" i="20"/>
  <c r="F528" i="20"/>
  <c r="F395" i="20"/>
  <c r="F909" i="20"/>
  <c r="F331" i="20"/>
  <c r="F433" i="20"/>
  <c r="F699" i="20"/>
  <c r="F919" i="20"/>
  <c r="F625" i="20"/>
  <c r="F161" i="20"/>
  <c r="F52" i="20"/>
  <c r="F805" i="20"/>
  <c r="F525" i="20"/>
  <c r="F676" i="20"/>
  <c r="F432" i="20"/>
  <c r="F661" i="20"/>
  <c r="F567" i="20"/>
  <c r="F574" i="20"/>
  <c r="F420" i="20"/>
  <c r="F873" i="20"/>
  <c r="F349" i="20"/>
  <c r="F591" i="20"/>
  <c r="F250" i="20"/>
  <c r="F558" i="20"/>
  <c r="F80" i="20"/>
  <c r="F569" i="20"/>
  <c r="F368" i="20"/>
  <c r="F514" i="20"/>
  <c r="F152" i="20"/>
  <c r="F962" i="20"/>
  <c r="F900" i="20"/>
  <c r="F937" i="20"/>
  <c r="F54" i="20"/>
  <c r="F695" i="20"/>
  <c r="F98" i="20"/>
  <c r="F773" i="20"/>
  <c r="F200" i="20"/>
  <c r="F664" i="20"/>
  <c r="F214" i="20"/>
  <c r="F702" i="20"/>
  <c r="F210" i="20"/>
  <c r="F426" i="20"/>
  <c r="F640" i="20"/>
  <c r="F951" i="20"/>
  <c r="F947" i="20"/>
  <c r="F855" i="20"/>
  <c r="F610" i="20"/>
  <c r="F622" i="20"/>
  <c r="F350" i="20"/>
  <c r="F983" i="20"/>
  <c r="F257" i="20"/>
  <c r="F1023" i="20"/>
  <c r="F318" i="20"/>
  <c r="F666" i="20"/>
  <c r="F948" i="20"/>
  <c r="F933" i="20"/>
  <c r="F836" i="20"/>
  <c r="F570" i="20"/>
  <c r="R12" i="20"/>
  <c r="R20" i="20" s="1"/>
  <c r="F637" i="20"/>
  <c r="F486" i="20"/>
  <c r="F735" i="20"/>
  <c r="F206" i="20"/>
  <c r="F292" i="20"/>
  <c r="F851" i="20"/>
  <c r="F568" i="20"/>
  <c r="F796" i="20"/>
  <c r="F588" i="20"/>
  <c r="F627" i="20"/>
  <c r="F763" i="20"/>
  <c r="F756" i="20"/>
  <c r="F641" i="20"/>
  <c r="F893" i="20"/>
  <c r="F643" i="20"/>
  <c r="F927" i="20"/>
  <c r="F268" i="20"/>
  <c r="F495" i="20"/>
  <c r="F218" i="20"/>
  <c r="F838" i="20"/>
  <c r="F428" i="20"/>
  <c r="F164" i="20"/>
  <c r="F389" i="20"/>
  <c r="F46" i="20"/>
  <c r="F309" i="20"/>
  <c r="F307" i="20"/>
  <c r="F430" i="20"/>
  <c r="F244" i="20"/>
  <c r="F480" i="20"/>
  <c r="F183" i="20"/>
  <c r="F316" i="20"/>
  <c r="F560" i="20"/>
  <c r="F249" i="20"/>
  <c r="F295" i="20"/>
  <c r="F366" i="20"/>
  <c r="F887" i="20"/>
  <c r="F827" i="20"/>
  <c r="F532" i="20"/>
  <c r="F644" i="20"/>
  <c r="F322" i="20"/>
  <c r="F290" i="20"/>
  <c r="F987" i="20"/>
  <c r="F411" i="20"/>
  <c r="F918" i="20"/>
  <c r="F283" i="20"/>
  <c r="F844" i="20"/>
  <c r="F928" i="20"/>
  <c r="F766" i="20"/>
  <c r="F502" i="20"/>
  <c r="F660" i="20"/>
  <c r="F487" i="20"/>
  <c r="F40" i="20"/>
  <c r="F201" i="20"/>
  <c r="F293" i="20"/>
  <c r="F434" i="20"/>
  <c r="F274" i="20"/>
  <c r="F484" i="20"/>
  <c r="F228" i="20"/>
  <c r="F539" i="20"/>
  <c r="F81" i="20"/>
  <c r="F419" i="20"/>
  <c r="F162" i="20"/>
  <c r="F323" i="20"/>
  <c r="F697" i="20"/>
  <c r="F142" i="20"/>
  <c r="F304" i="20"/>
  <c r="F122" i="20"/>
  <c r="F378" i="20"/>
  <c r="F904" i="20"/>
  <c r="F733" i="20"/>
  <c r="F907" i="20"/>
  <c r="F456" i="20"/>
  <c r="F184" i="20"/>
  <c r="F370" i="20"/>
  <c r="F609" i="20"/>
  <c r="F155" i="20"/>
  <c r="F611" i="20"/>
  <c r="F790" i="20"/>
  <c r="F585" i="20"/>
  <c r="F816" i="20"/>
  <c r="F529" i="20"/>
  <c r="F689" i="20"/>
  <c r="F198" i="20"/>
  <c r="F602" i="20"/>
  <c r="F802" i="20"/>
  <c r="F449" i="20"/>
  <c r="F1035" i="20"/>
  <c r="F477" i="20"/>
  <c r="F692" i="20"/>
  <c r="F691" i="20"/>
  <c r="F992" i="20"/>
  <c r="F223" i="20"/>
  <c r="F913" i="20"/>
  <c r="F219" i="20"/>
  <c r="F831" i="20"/>
  <c r="F497" i="20"/>
  <c r="F853" i="20"/>
  <c r="F243" i="20"/>
  <c r="F711" i="20"/>
  <c r="F872" i="20"/>
  <c r="F561" i="20"/>
  <c r="F79" i="20"/>
  <c r="F344" i="20"/>
  <c r="F910" i="20"/>
  <c r="F722" i="20"/>
  <c r="F973" i="20"/>
  <c r="F745" i="20"/>
  <c r="F891" i="20"/>
  <c r="F613" i="20"/>
  <c r="F877" i="20"/>
  <c r="F556" i="20"/>
  <c r="F481" i="20"/>
  <c r="F716" i="20"/>
  <c r="F572" i="20"/>
  <c r="F811" i="20"/>
  <c r="F101" i="20"/>
  <c r="F871" i="20"/>
  <c r="F305" i="20"/>
  <c r="F967" i="20"/>
  <c r="F374" i="20"/>
  <c r="F926" i="20"/>
  <c r="F452" i="20"/>
  <c r="F1006" i="20"/>
  <c r="F341" i="20"/>
  <c r="F849" i="20"/>
  <c r="F406" i="20"/>
  <c r="F931" i="20"/>
  <c r="F500" i="20"/>
  <c r="F603" i="20"/>
  <c r="F340" i="20"/>
  <c r="F531" i="20"/>
  <c r="F511" i="20"/>
  <c r="F404" i="20"/>
  <c r="F246" i="20"/>
  <c r="F63" i="20"/>
  <c r="F555" i="20"/>
  <c r="F334" i="20"/>
  <c r="F87" i="20"/>
  <c r="F686" i="20"/>
  <c r="F704" i="20"/>
  <c r="F989" i="20"/>
  <c r="F506" i="20"/>
  <c r="F848" i="20"/>
  <c r="F647" i="20"/>
  <c r="F337" i="20"/>
  <c r="F757" i="20"/>
  <c r="F828" i="20"/>
  <c r="F67" i="20"/>
  <c r="F347" i="20"/>
  <c r="F475" i="20"/>
  <c r="F575" i="20"/>
  <c r="F443" i="20"/>
  <c r="F1016" i="20"/>
  <c r="F758" i="20"/>
  <c r="F917" i="20"/>
  <c r="F391" i="20"/>
  <c r="F48" i="20"/>
  <c r="F205" i="20"/>
  <c r="F50" i="20"/>
  <c r="F785" i="20"/>
  <c r="F1017" i="20"/>
  <c r="F132" i="20"/>
  <c r="F510" i="20"/>
  <c r="F1022" i="20"/>
  <c r="F587" i="20"/>
  <c r="F320" i="20"/>
  <c r="F1026" i="20"/>
  <c r="F453" i="20"/>
  <c r="F60" i="20"/>
  <c r="F798" i="20"/>
  <c r="F177" i="20"/>
  <c r="F554" i="20"/>
  <c r="F412" i="20"/>
  <c r="F550" i="20"/>
  <c r="F394" i="20"/>
  <c r="F187" i="20"/>
  <c r="F380" i="20"/>
  <c r="F1002" i="20"/>
  <c r="F70" i="20"/>
  <c r="F51" i="20"/>
  <c r="F974" i="20"/>
  <c r="F868" i="20"/>
  <c r="F665" i="20"/>
  <c r="F113" i="20"/>
  <c r="F598" i="20"/>
  <c r="F545" i="20"/>
  <c r="F1025" i="20"/>
  <c r="F306" i="20"/>
  <c r="F818" i="20"/>
  <c r="F1011" i="20"/>
  <c r="F890" i="20"/>
  <c r="F92" i="20"/>
  <c r="F269" i="20"/>
  <c r="F55" i="20"/>
  <c r="F959" i="20"/>
  <c r="F762" i="20"/>
  <c r="F357" i="20"/>
  <c r="F417" i="20"/>
  <c r="F408" i="20"/>
  <c r="F464" i="20"/>
  <c r="F308" i="20"/>
  <c r="F42" i="20"/>
  <c r="F239" i="20"/>
  <c r="F110" i="20"/>
  <c r="F949" i="20"/>
  <c r="F537" i="20"/>
  <c r="F212" i="20"/>
  <c r="F102" i="20"/>
  <c r="F303" i="20"/>
  <c r="F880" i="20"/>
  <c r="F279" i="20"/>
  <c r="F527" i="20"/>
  <c r="F551" i="20"/>
  <c r="F355" i="20"/>
  <c r="F690" i="20"/>
  <c r="F262" i="20"/>
  <c r="F624" i="20"/>
  <c r="F175" i="20"/>
  <c r="F787" i="20"/>
  <c r="F946" i="20"/>
  <c r="F768" i="20"/>
  <c r="F121" i="20"/>
  <c r="F882" i="20"/>
  <c r="F444" i="20"/>
  <c r="F542" i="20"/>
  <c r="F580" i="20"/>
  <c r="F649" i="20"/>
  <c r="F414" i="20"/>
  <c r="F190" i="20"/>
  <c r="F396" i="20"/>
  <c r="F968" i="20"/>
  <c r="F242" i="20"/>
  <c r="F254" i="20"/>
  <c r="F256" i="20"/>
  <c r="F232" i="20"/>
  <c r="F693" i="20"/>
  <c r="F489" i="20"/>
  <c r="F759" i="20"/>
  <c r="F898" i="20"/>
  <c r="F1021" i="20"/>
  <c r="F68" i="20"/>
  <c r="F330" i="20"/>
  <c r="F363" i="20"/>
  <c r="F364" i="20"/>
  <c r="F84" i="20"/>
  <c r="F950" i="20"/>
  <c r="F662" i="20"/>
  <c r="F778" i="20"/>
  <c r="F736" i="20"/>
  <c r="F117" i="20"/>
  <c r="F284" i="20"/>
  <c r="F191" i="20"/>
  <c r="F141" i="20"/>
  <c r="F442" i="20"/>
  <c r="F988" i="20"/>
  <c r="S12" i="20"/>
  <c r="R16" i="20" l="1"/>
  <c r="R4" i="20"/>
  <c r="R7" i="20" s="1"/>
  <c r="S20" i="20"/>
  <c r="S4" i="20"/>
  <c r="S7" i="20" s="1"/>
  <c r="S16" i="20"/>
  <c r="G714" i="20" l="1"/>
  <c r="G978" i="20"/>
  <c r="G579" i="20"/>
  <c r="G731" i="20"/>
  <c r="G887" i="20"/>
  <c r="G489" i="20"/>
  <c r="G196" i="20"/>
  <c r="G325" i="20"/>
  <c r="G772" i="20"/>
  <c r="G408" i="20"/>
  <c r="G699" i="20"/>
  <c r="G533" i="20"/>
  <c r="G608" i="20"/>
  <c r="G555" i="20"/>
  <c r="G935" i="20"/>
  <c r="G1037" i="20"/>
  <c r="G848" i="20"/>
  <c r="G1014" i="20"/>
  <c r="G441" i="20"/>
  <c r="G481" i="20"/>
  <c r="G310" i="20"/>
  <c r="G92" i="20"/>
  <c r="G364" i="20"/>
  <c r="G138" i="20"/>
  <c r="G716" i="20"/>
  <c r="G715" i="20"/>
  <c r="G948" i="20"/>
  <c r="G133" i="20"/>
  <c r="G142" i="20"/>
  <c r="G753" i="20"/>
  <c r="G684" i="20"/>
  <c r="G655" i="20"/>
  <c r="G989" i="20"/>
  <c r="G249" i="20"/>
  <c r="G457" i="20"/>
  <c r="G818" i="20"/>
  <c r="G543" i="20"/>
  <c r="G770" i="20"/>
  <c r="G563" i="20"/>
  <c r="G398" i="20"/>
  <c r="G918" i="20"/>
  <c r="G913" i="20"/>
  <c r="G69" i="20"/>
  <c r="G120" i="20"/>
  <c r="G291" i="20"/>
  <c r="G823" i="20"/>
  <c r="G395" i="20"/>
  <c r="G278" i="20"/>
  <c r="G362" i="20"/>
  <c r="G203" i="20"/>
  <c r="G308" i="20"/>
  <c r="G494" i="20"/>
  <c r="G589" i="20"/>
  <c r="G950" i="20"/>
  <c r="G487" i="20"/>
  <c r="G718" i="20"/>
  <c r="G445" i="20"/>
  <c r="G569" i="20"/>
  <c r="G746" i="20"/>
  <c r="G613" i="20"/>
  <c r="G793" i="20"/>
  <c r="G606" i="20"/>
  <c r="G230" i="20"/>
  <c r="G322" i="20"/>
  <c r="G370" i="20"/>
  <c r="G53" i="20"/>
  <c r="G171" i="20"/>
  <c r="G644" i="20"/>
  <c r="G821" i="20"/>
  <c r="G626" i="20"/>
  <c r="G632" i="20"/>
  <c r="G905" i="20"/>
  <c r="G354" i="20"/>
  <c r="G864" i="20"/>
  <c r="G483" i="20"/>
  <c r="G48" i="20"/>
  <c r="G164" i="20"/>
  <c r="G941" i="20"/>
  <c r="G678" i="20"/>
  <c r="G547" i="20"/>
  <c r="G605" i="20"/>
  <c r="G155" i="20"/>
  <c r="G598" i="20"/>
  <c r="G521" i="20"/>
  <c r="G205" i="20"/>
  <c r="G865" i="20"/>
  <c r="G377" i="20"/>
  <c r="G204" i="20"/>
  <c r="G321" i="20"/>
  <c r="G618" i="20"/>
  <c r="G274" i="20"/>
  <c r="G662" i="20"/>
  <c r="G286" i="20"/>
  <c r="G365" i="20"/>
  <c r="G737" i="20"/>
  <c r="G276" i="20"/>
  <c r="G181" i="20"/>
  <c r="G295" i="20"/>
  <c r="G419" i="20"/>
  <c r="G339" i="20"/>
  <c r="G94" i="20"/>
  <c r="G616" i="20"/>
  <c r="G685" i="20"/>
  <c r="G588" i="20"/>
  <c r="G214" i="20"/>
  <c r="G879" i="20"/>
  <c r="G184" i="20"/>
  <c r="G752" i="20"/>
  <c r="G118" i="20"/>
  <c r="G940" i="20"/>
  <c r="G482" i="20"/>
  <c r="G335" i="20"/>
  <c r="G443" i="20"/>
  <c r="G682" i="20"/>
  <c r="G369" i="20"/>
  <c r="G548" i="20"/>
  <c r="G497" i="20"/>
  <c r="G874" i="20"/>
  <c r="G808" i="20"/>
  <c r="G145" i="20"/>
  <c r="G187" i="20"/>
  <c r="G246" i="20"/>
  <c r="G664" i="20"/>
  <c r="G828" i="20"/>
  <c r="G401" i="20"/>
  <c r="G495" i="20"/>
  <c r="G743" i="20"/>
  <c r="G845" i="20"/>
  <c r="G583" i="20"/>
  <c r="G992" i="20"/>
  <c r="G444" i="20"/>
  <c r="G756" i="20"/>
  <c r="G819" i="20"/>
  <c r="G422" i="20"/>
  <c r="G831" i="20"/>
  <c r="G257" i="20"/>
  <c r="G937" i="20"/>
  <c r="G640" i="20"/>
  <c r="G1018" i="20"/>
  <c r="G428" i="20"/>
  <c r="G1015" i="20"/>
  <c r="G239" i="20"/>
  <c r="G964" i="20"/>
  <c r="G559" i="20"/>
  <c r="G324" i="20"/>
  <c r="G642" i="20"/>
  <c r="G691" i="20"/>
  <c r="G739" i="20"/>
  <c r="G117" i="20"/>
  <c r="G420" i="20"/>
  <c r="G549" i="20"/>
  <c r="G137" i="20"/>
  <c r="G357" i="20"/>
  <c r="G141" i="20"/>
  <c r="G797" i="20"/>
  <c r="G536" i="20"/>
  <c r="G1017" i="20"/>
  <c r="G228" i="20"/>
  <c r="G1029" i="20"/>
  <c r="G240" i="20"/>
  <c r="G958" i="20"/>
  <c r="G1009" i="20"/>
  <c r="G182" i="20"/>
  <c r="G478" i="20"/>
  <c r="G152" i="20"/>
  <c r="G765" i="20"/>
  <c r="G146" i="20"/>
  <c r="G56" i="20"/>
  <c r="G427" i="20"/>
  <c r="G157" i="20"/>
  <c r="G911" i="20"/>
  <c r="G439" i="20"/>
  <c r="G98" i="20"/>
  <c r="G281" i="20"/>
  <c r="G856" i="20"/>
  <c r="G410" i="20"/>
  <c r="G1027" i="20"/>
  <c r="G565" i="20"/>
  <c r="G834" i="20"/>
  <c r="G438" i="20"/>
  <c r="G402" i="20"/>
  <c r="G806" i="20"/>
  <c r="G130" i="20"/>
  <c r="G673" i="20"/>
  <c r="G179" i="20"/>
  <c r="G492" i="20"/>
  <c r="G577" i="20"/>
  <c r="G1002" i="20"/>
  <c r="G817" i="20"/>
  <c r="G657" i="20"/>
  <c r="G361" i="20"/>
  <c r="G904" i="20"/>
  <c r="G306" i="20"/>
  <c r="G916" i="20"/>
  <c r="G318" i="20"/>
  <c r="G413" i="20"/>
  <c r="G833" i="20"/>
  <c r="G720" i="20"/>
  <c r="G584" i="20"/>
  <c r="G219" i="20"/>
  <c r="G997" i="20"/>
  <c r="G517" i="20"/>
  <c r="G125" i="20"/>
  <c r="G636" i="20"/>
  <c r="G1008" i="20"/>
  <c r="G109" i="20"/>
  <c r="G687" i="20"/>
  <c r="G993" i="20"/>
  <c r="G552" i="20"/>
  <c r="G507" i="20"/>
  <c r="G458" i="20"/>
  <c r="G1005" i="20"/>
  <c r="G479" i="20"/>
  <c r="G58" i="20"/>
  <c r="G858" i="20"/>
  <c r="G84" i="20"/>
  <c r="G741" i="20"/>
  <c r="G106" i="20"/>
  <c r="G480" i="20"/>
  <c r="G414" i="20"/>
  <c r="G464" i="20"/>
  <c r="G906" i="20"/>
  <c r="G416" i="20"/>
  <c r="G742" i="20"/>
  <c r="G656" i="20"/>
  <c r="G754" i="20"/>
  <c r="G921" i="20"/>
  <c r="G285" i="20"/>
  <c r="G302" i="20"/>
  <c r="G1012" i="20"/>
  <c r="G490" i="20"/>
  <c r="G736" i="20"/>
  <c r="G64" i="20"/>
  <c r="G539" i="20"/>
  <c r="G893" i="20"/>
  <c r="G857" i="20"/>
  <c r="G915" i="20"/>
  <c r="G1003" i="20"/>
  <c r="G191" i="20"/>
  <c r="G863" i="20"/>
  <c r="G162" i="20"/>
  <c r="G894" i="20"/>
  <c r="G301" i="20"/>
  <c r="G172" i="20"/>
  <c r="G593" i="20"/>
  <c r="G523" i="20"/>
  <c r="G641" i="20"/>
  <c r="G884" i="20"/>
  <c r="G462" i="20"/>
  <c r="G268" i="20"/>
  <c r="G970" i="20"/>
  <c r="G709" i="20"/>
  <c r="G261" i="20"/>
  <c r="G982" i="20"/>
  <c r="G842" i="20"/>
  <c r="G900" i="20"/>
  <c r="G892" i="20"/>
  <c r="G404" i="20"/>
  <c r="G936" i="20"/>
  <c r="G574" i="20"/>
  <c r="G786" i="20"/>
  <c r="G764" i="20"/>
  <c r="G425" i="20"/>
  <c r="G313" i="20"/>
  <c r="G666" i="20"/>
  <c r="G962" i="20"/>
  <c r="G347" i="20"/>
  <c r="G779" i="20"/>
  <c r="G359" i="20"/>
  <c r="G102" i="20"/>
  <c r="G132" i="20"/>
  <c r="G62" i="20"/>
  <c r="G466" i="20"/>
  <c r="G317" i="20"/>
  <c r="G331" i="20"/>
  <c r="G695" i="20"/>
  <c r="G296" i="20"/>
  <c r="G244" i="20"/>
  <c r="G200" i="20"/>
  <c r="G816" i="20"/>
  <c r="G977" i="20"/>
  <c r="G293" i="20"/>
  <c r="G338" i="20"/>
  <c r="G218" i="20"/>
  <c r="G440" i="20"/>
  <c r="G57" i="20"/>
  <c r="G895" i="20"/>
  <c r="G512" i="20"/>
  <c r="G350" i="20"/>
  <c r="G701" i="20"/>
  <c r="G836" i="20"/>
  <c r="G198" i="20"/>
  <c r="G802" i="20"/>
  <c r="G385" i="20"/>
  <c r="G814" i="20"/>
  <c r="G877" i="20"/>
  <c r="G151" i="20"/>
  <c r="G945" i="20"/>
  <c r="G391" i="20"/>
  <c r="G667" i="20"/>
  <c r="G835" i="20"/>
  <c r="G417" i="20"/>
  <c r="G314" i="20"/>
  <c r="G861" i="20"/>
  <c r="G435" i="20"/>
  <c r="G373" i="20"/>
  <c r="G873" i="20"/>
  <c r="G663" i="20"/>
  <c r="G783" i="20"/>
  <c r="G702" i="20"/>
  <c r="G827" i="20"/>
  <c r="G546" i="20"/>
  <c r="G647" i="20"/>
  <c r="G646" i="20"/>
  <c r="G158" i="20"/>
  <c r="G573" i="20"/>
  <c r="G79" i="20"/>
  <c r="G394" i="20"/>
  <c r="G694" i="20"/>
  <c r="G1016" i="20"/>
  <c r="G436" i="20"/>
  <c r="G966" i="20"/>
  <c r="G460" i="20"/>
  <c r="G195" i="20"/>
  <c r="G607" i="20"/>
  <c r="G747" i="20"/>
  <c r="G980" i="20"/>
  <c r="G910" i="20"/>
  <c r="G454" i="20"/>
  <c r="G738" i="20"/>
  <c r="G1033" i="20"/>
  <c r="G1021" i="20"/>
  <c r="G867" i="20"/>
  <c r="G751" i="20"/>
  <c r="G841" i="20"/>
  <c r="G91" i="20"/>
  <c r="G1019" i="20"/>
  <c r="G862" i="20"/>
  <c r="G795" i="20"/>
  <c r="G1000" i="20"/>
  <c r="G253" i="20"/>
  <c r="G531" i="20"/>
  <c r="G446" i="20"/>
  <c r="G532" i="20"/>
  <c r="G282" i="20"/>
  <c r="G289" i="20"/>
  <c r="G68" i="20"/>
  <c r="G375" i="20"/>
  <c r="G101" i="20"/>
  <c r="G556" i="20"/>
  <c r="G437" i="20"/>
  <c r="G704" i="20"/>
  <c r="G826" i="20"/>
  <c r="G294" i="20"/>
  <c r="G70" i="20"/>
  <c r="G872" i="20"/>
  <c r="G653" i="20"/>
  <c r="G467" i="20"/>
  <c r="G113" i="20"/>
  <c r="G511" i="20"/>
  <c r="G535" i="20"/>
  <c r="G504" i="20"/>
  <c r="G996" i="20"/>
  <c r="G777" i="20"/>
  <c r="G917" i="20"/>
  <c r="G999" i="20"/>
  <c r="G107" i="20"/>
  <c r="G232" i="20"/>
  <c r="G822" i="20"/>
  <c r="G968" i="20"/>
  <c r="G568" i="20"/>
  <c r="G696" i="20"/>
  <c r="G942" i="20"/>
  <c r="G534" i="20"/>
  <c r="G139" i="20"/>
  <c r="G78" i="20"/>
  <c r="G100" i="20"/>
  <c r="G72" i="20"/>
  <c r="G688" i="20"/>
  <c r="G763" i="20"/>
  <c r="G405" i="20"/>
  <c r="G312" i="20"/>
  <c r="G725" i="20"/>
  <c r="G787" i="20"/>
  <c r="G183" i="20"/>
  <c r="G1035" i="20"/>
  <c r="G77" i="20"/>
  <c r="G99" i="20"/>
  <c r="G280" i="20"/>
  <c r="G544" i="20"/>
  <c r="G771" i="20"/>
  <c r="G600" i="20"/>
  <c r="G789" i="20"/>
  <c r="G496" i="20"/>
  <c r="G886" i="20"/>
  <c r="G947" i="20"/>
  <c r="G358" i="20"/>
  <c r="G298" i="20"/>
  <c r="G348" i="20"/>
  <c r="G522" i="20"/>
  <c r="G767" i="20"/>
  <c r="G501" i="20"/>
  <c r="G39" i="20"/>
  <c r="G238" i="20"/>
  <c r="G415" i="20"/>
  <c r="G311" i="20"/>
  <c r="G853" i="20"/>
  <c r="G724" i="20"/>
  <c r="G376" i="20"/>
  <c r="G707" i="20"/>
  <c r="G575" i="20"/>
  <c r="G134" i="20"/>
  <c r="G450" i="20"/>
  <c r="G468" i="20"/>
  <c r="G762" i="20"/>
  <c r="G527" i="20"/>
  <c r="G186" i="20"/>
  <c r="G368" i="20"/>
  <c r="G38" i="20"/>
  <c r="G778" i="20"/>
  <c r="G859" i="20"/>
  <c r="G477" i="20"/>
  <c r="G698" i="20"/>
  <c r="G624" i="20"/>
  <c r="G700" i="20"/>
  <c r="G363" i="20"/>
  <c r="G459" i="20"/>
  <c r="G326" i="20"/>
  <c r="G320" i="20"/>
  <c r="G878" i="20"/>
  <c r="G388" i="20"/>
  <c r="G963" i="20"/>
  <c r="G627" i="20"/>
  <c r="G488" i="20"/>
  <c r="G801" i="20"/>
  <c r="G954" i="20"/>
  <c r="G93" i="20"/>
  <c r="G271" i="20"/>
  <c r="G668" i="20"/>
  <c r="G1001" i="20"/>
  <c r="G732" i="20"/>
  <c r="G820" i="20"/>
  <c r="G719" i="20"/>
  <c r="G923" i="20"/>
  <c r="G180" i="20"/>
  <c r="G780" i="20"/>
  <c r="G192" i="20"/>
  <c r="G824" i="20"/>
  <c r="G932" i="20"/>
  <c r="G380" i="20"/>
  <c r="G542" i="20"/>
  <c r="G346" i="20"/>
  <c r="G658" i="20"/>
  <c r="G914" i="20"/>
  <c r="G631" i="20"/>
  <c r="G337" i="20"/>
  <c r="G912" i="20"/>
  <c r="G890" i="20"/>
  <c r="G275" i="20"/>
  <c r="G220" i="20"/>
  <c r="G601" i="20"/>
  <c r="G265" i="20"/>
  <c r="G645" i="20"/>
  <c r="G309" i="20"/>
  <c r="G392" i="20"/>
  <c r="G755" i="20"/>
  <c r="G470" i="20"/>
  <c r="G953" i="20"/>
  <c r="G209" i="20"/>
  <c r="G60" i="20"/>
  <c r="G796" i="20"/>
  <c r="G384" i="20"/>
  <c r="G342" i="20"/>
  <c r="G212" i="20"/>
  <c r="G264" i="20"/>
  <c r="G1048" i="20"/>
  <c r="G686" i="20"/>
  <c r="G506" i="20"/>
  <c r="G876" i="20"/>
  <c r="G421" i="20"/>
  <c r="G830" i="20"/>
  <c r="G703" i="20"/>
  <c r="G49" i="20"/>
  <c r="G592" i="20"/>
  <c r="G617" i="20"/>
  <c r="G625" i="20"/>
  <c r="G225" i="20"/>
  <c r="G159" i="20"/>
  <c r="G469" i="20"/>
  <c r="G114" i="20"/>
  <c r="G499" i="20"/>
  <c r="G1007" i="20"/>
  <c r="G837" i="20"/>
  <c r="G891" i="20"/>
  <c r="G127" i="20"/>
  <c r="G55" i="20"/>
  <c r="G774" i="20"/>
  <c r="G509" i="20"/>
  <c r="G456" i="20"/>
  <c r="G804" i="20"/>
  <c r="G550" i="20"/>
  <c r="G975" i="20"/>
  <c r="G562" i="20"/>
  <c r="G175" i="20"/>
  <c r="G256" i="20"/>
  <c r="G661" i="20"/>
  <c r="G1026" i="20"/>
  <c r="G908" i="20"/>
  <c r="G73" i="20"/>
  <c r="G528" i="20"/>
  <c r="G602" i="20"/>
  <c r="G791" i="20"/>
  <c r="G1025" i="20"/>
  <c r="G283" i="20"/>
  <c r="G88" i="20"/>
  <c r="G279" i="20"/>
  <c r="G476" i="20"/>
  <c r="G43" i="20"/>
  <c r="G761" i="20"/>
  <c r="G811" i="20"/>
  <c r="G140" i="20"/>
  <c r="G595" i="20"/>
  <c r="G315" i="20"/>
  <c r="G697" i="20"/>
  <c r="G1010" i="20"/>
  <c r="G122" i="20"/>
  <c r="G135" i="20"/>
  <c r="G386" i="20"/>
  <c r="G880" i="20"/>
  <c r="G933" i="20"/>
  <c r="G123" i="20"/>
  <c r="G639" i="20"/>
  <c r="G885" i="20"/>
  <c r="G680" i="20"/>
  <c r="G75" i="20"/>
  <c r="G453" i="20"/>
  <c r="G561" i="20"/>
  <c r="G173" i="20"/>
  <c r="G193" i="20"/>
  <c r="G782" i="20"/>
  <c r="G486" i="20"/>
  <c r="G733" i="20"/>
  <c r="G672" i="20"/>
  <c r="G545" i="20"/>
  <c r="G553" i="20"/>
  <c r="G82" i="20"/>
  <c r="G189" i="20"/>
  <c r="G344" i="20"/>
  <c r="G217" i="20"/>
  <c r="G599" i="20"/>
  <c r="G465" i="20"/>
  <c r="G794" i="20"/>
  <c r="G829" i="20"/>
  <c r="G847" i="20"/>
  <c r="G984" i="20"/>
  <c r="G844" i="20"/>
  <c r="G675" i="20"/>
  <c r="G383" i="20"/>
  <c r="G74" i="20"/>
  <c r="G242" i="20"/>
  <c r="G267" i="20"/>
  <c r="G254" i="20"/>
  <c r="G226" i="20"/>
  <c r="G705" i="20"/>
  <c r="G520" i="20"/>
  <c r="G760" i="20"/>
  <c r="G689" i="20"/>
  <c r="G983" i="20"/>
  <c r="G442" i="20"/>
  <c r="G920" i="20"/>
  <c r="G303" i="20"/>
  <c r="G745" i="20"/>
  <c r="G854" i="20"/>
  <c r="G433" i="20"/>
  <c r="G995" i="20"/>
  <c r="G316" i="20"/>
  <c r="G221" i="20"/>
  <c r="G345" i="20"/>
  <c r="G713" i="20"/>
  <c r="G851" i="20"/>
  <c r="G524" i="20"/>
  <c r="G580" i="20"/>
  <c r="G676" i="20"/>
  <c r="G41" i="20"/>
  <c r="G327" i="20"/>
  <c r="G922" i="20"/>
  <c r="G59" i="20"/>
  <c r="G333" i="20"/>
  <c r="G757" i="20"/>
  <c r="G412" i="20"/>
  <c r="G659" i="20"/>
  <c r="G769" i="20"/>
  <c r="G902" i="20"/>
  <c r="G211" i="20"/>
  <c r="G154" i="20"/>
  <c r="G869" i="20"/>
  <c r="G969" i="20"/>
  <c r="G603" i="20"/>
  <c r="G432" i="20"/>
  <c r="G604" i="20"/>
  <c r="G971" i="20"/>
  <c r="G850" i="20"/>
  <c r="G669" i="20"/>
  <c r="G871" i="20"/>
  <c r="G681" i="20"/>
  <c r="G792" i="20"/>
  <c r="G674" i="20"/>
  <c r="G330" i="20"/>
  <c r="G245" i="20"/>
  <c r="G710" i="20"/>
  <c r="G750" i="20"/>
  <c r="G65" i="20"/>
  <c r="G304" i="20"/>
  <c r="G735" i="20"/>
  <c r="G119" i="20"/>
  <c r="G89" i="20"/>
  <c r="G919" i="20"/>
  <c r="G929" i="20"/>
  <c r="G670" i="20"/>
  <c r="G766" i="20"/>
  <c r="G451" i="20"/>
  <c r="G946" i="20"/>
  <c r="G615" i="20"/>
  <c r="G881" i="20"/>
  <c r="G972" i="20"/>
  <c r="G551" i="20"/>
  <c r="G343" i="20"/>
  <c r="G986" i="20"/>
  <c r="G1011" i="20"/>
  <c r="G396" i="20"/>
  <c r="G505" i="20"/>
  <c r="G901" i="20"/>
  <c r="G643" i="20"/>
  <c r="G150" i="20"/>
  <c r="G371" i="20"/>
  <c r="G255" i="20"/>
  <c r="G586" i="20"/>
  <c r="G671" i="20"/>
  <c r="G630" i="20"/>
  <c r="G740" i="20"/>
  <c r="G564" i="20"/>
  <c r="G208" i="20"/>
  <c r="G889" i="20"/>
  <c r="G163" i="20"/>
  <c r="G773" i="20"/>
  <c r="G128" i="20"/>
  <c r="G491" i="20"/>
  <c r="G110" i="20"/>
  <c r="G638" i="20"/>
  <c r="G960" i="20"/>
  <c r="G1013" i="20"/>
  <c r="G654" i="20"/>
  <c r="G614" i="20"/>
  <c r="G97" i="20"/>
  <c r="G143" i="20"/>
  <c r="G206" i="20"/>
  <c r="G629" i="20"/>
  <c r="G623" i="20"/>
  <c r="G692" i="20"/>
  <c r="G334" i="20"/>
  <c r="G581" i="20"/>
  <c r="G660" i="20"/>
  <c r="G518" i="20"/>
  <c r="G40" i="20"/>
  <c r="G129" i="20"/>
  <c r="G448" i="20"/>
  <c r="G351" i="20"/>
  <c r="G229" i="20"/>
  <c r="G188" i="20"/>
  <c r="G530" i="20"/>
  <c r="G729" i="20"/>
  <c r="G434" i="20"/>
  <c r="G108" i="20"/>
  <c r="G1023" i="20"/>
  <c r="G95" i="20"/>
  <c r="G759" i="20"/>
  <c r="G390" i="20"/>
  <c r="G712" i="20"/>
  <c r="G540" i="20"/>
  <c r="G429" i="20"/>
  <c r="G987" i="20"/>
  <c r="G463" i="20"/>
  <c r="G323" i="20"/>
  <c r="G633" i="20"/>
  <c r="G870" i="20"/>
  <c r="G790" i="20"/>
  <c r="G340" i="20"/>
  <c r="G965" i="20"/>
  <c r="G178" i="20"/>
  <c r="G727" i="20"/>
  <c r="G45" i="20"/>
  <c r="G955" i="20"/>
  <c r="G199" i="20"/>
  <c r="G307" i="20"/>
  <c r="G299" i="20"/>
  <c r="G788" i="20"/>
  <c r="G292" i="20"/>
  <c r="G54" i="20"/>
  <c r="G87" i="20"/>
  <c r="G167" i="20"/>
  <c r="G52" i="20"/>
  <c r="G649" i="20"/>
  <c r="G387" i="20"/>
  <c r="G44" i="20"/>
  <c r="G284" i="20"/>
  <c r="G1006" i="20"/>
  <c r="G372" i="20"/>
  <c r="G474" i="20"/>
  <c r="G484" i="20"/>
  <c r="G609" i="20"/>
  <c r="G411" i="20"/>
  <c r="G805" i="20"/>
  <c r="G784" i="20"/>
  <c r="G215" i="20"/>
  <c r="G665" i="20"/>
  <c r="G1031" i="20"/>
  <c r="G46" i="20"/>
  <c r="G418" i="20"/>
  <c r="G366" i="20"/>
  <c r="G839" i="20"/>
  <c r="G431" i="20"/>
  <c r="G875" i="20"/>
  <c r="G576" i="20"/>
  <c r="G898" i="20"/>
  <c r="G251" i="20"/>
  <c r="G248" i="20"/>
  <c r="G620" i="20"/>
  <c r="G269" i="20"/>
  <c r="G622" i="20"/>
  <c r="G144" i="20"/>
  <c r="G426" i="20"/>
  <c r="G570" i="20"/>
  <c r="G1034" i="20"/>
  <c r="G112" i="20"/>
  <c r="G973" i="20"/>
  <c r="G515" i="20"/>
  <c r="G1020" i="20"/>
  <c r="G260" i="20"/>
  <c r="G1032" i="20"/>
  <c r="G272" i="20"/>
  <c r="G582" i="20"/>
  <c r="G815" i="20"/>
  <c r="G734" i="20"/>
  <c r="G785" i="20"/>
  <c r="G202" i="20"/>
  <c r="G111" i="20"/>
  <c r="G319" i="20"/>
  <c r="G471" i="20"/>
  <c r="G650" i="20"/>
  <c r="G925" i="20"/>
  <c r="G381" i="20"/>
  <c r="G105" i="20"/>
  <c r="G693" i="20"/>
  <c r="G840" i="20"/>
  <c r="G449" i="20"/>
  <c r="G994" i="20"/>
  <c r="G748" i="20"/>
  <c r="G185" i="20"/>
  <c r="G166" i="20"/>
  <c r="G51" i="20"/>
  <c r="G513" i="20"/>
  <c r="G243" i="20"/>
  <c r="G981" i="20"/>
  <c r="G430" i="20"/>
  <c r="G938" i="20"/>
  <c r="G852" i="20"/>
  <c r="G472" i="20"/>
  <c r="G843" i="20"/>
  <c r="G706" i="20"/>
  <c r="G407" i="20"/>
  <c r="G1030" i="20"/>
  <c r="G571" i="20"/>
  <c r="G961" i="20"/>
  <c r="G485" i="20"/>
  <c r="G406" i="20"/>
  <c r="G1022" i="20"/>
  <c r="G161" i="20"/>
  <c r="G378" i="20"/>
  <c r="G194" i="20"/>
  <c r="G634" i="20"/>
  <c r="G400" i="20"/>
  <c r="G1036" i="20"/>
  <c r="G1028" i="20"/>
  <c r="G651" i="20"/>
  <c r="G927" i="20"/>
  <c r="G909" i="20"/>
  <c r="G273" i="20"/>
  <c r="G776" i="20"/>
  <c r="G798" i="20"/>
  <c r="G768" i="20"/>
  <c r="G809" i="20"/>
  <c r="G728" i="20"/>
  <c r="G213" i="20"/>
  <c r="G566" i="20"/>
  <c r="G721" i="20"/>
  <c r="G952" i="20"/>
  <c r="G903" i="20"/>
  <c r="G493" i="20"/>
  <c r="G190" i="20"/>
  <c r="G473" i="20"/>
  <c r="G389" i="20"/>
  <c r="G537" i="20"/>
  <c r="G610" i="20"/>
  <c r="G153" i="20"/>
  <c r="G176" i="20"/>
  <c r="G990" i="20"/>
  <c r="G131" i="20"/>
  <c r="G866" i="20"/>
  <c r="G47" i="20"/>
  <c r="G227" i="20"/>
  <c r="G382" i="20"/>
  <c r="G959" i="20"/>
  <c r="G352" i="20"/>
  <c r="G928" i="20"/>
  <c r="G516" i="20"/>
  <c r="G849" i="20"/>
  <c r="G939" i="20"/>
  <c r="G393" i="20"/>
  <c r="G126" i="20"/>
  <c r="G500" i="20"/>
  <c r="G597" i="20"/>
  <c r="G259" i="20"/>
  <c r="G749" i="20"/>
  <c r="G290" i="20"/>
  <c r="G949" i="20"/>
  <c r="G83" i="20"/>
  <c r="G197" i="20"/>
  <c r="G148" i="20"/>
  <c r="G233" i="20"/>
  <c r="G160" i="20"/>
  <c r="G277" i="20"/>
  <c r="G50" i="20"/>
  <c r="G723" i="20"/>
  <c r="G758" i="20"/>
  <c r="G711" i="20"/>
  <c r="G596" i="20"/>
  <c r="G882" i="20"/>
  <c r="G455" i="20"/>
  <c r="G690" i="20"/>
  <c r="G297" i="20"/>
  <c r="G621" i="20"/>
  <c r="G813" i="20"/>
  <c r="G590" i="20"/>
  <c r="G775" i="20"/>
  <c r="G652" i="20"/>
  <c r="G149" i="20"/>
  <c r="G587" i="20"/>
  <c r="G76" i="20"/>
  <c r="G503" i="20"/>
  <c r="G234" i="20"/>
  <c r="G846" i="20"/>
  <c r="G409" i="20"/>
  <c r="G305" i="20"/>
  <c r="G287" i="20"/>
  <c r="G677" i="20"/>
  <c r="G525" i="20"/>
  <c r="G726" i="20"/>
  <c r="G201" i="20"/>
  <c r="G554" i="20"/>
  <c r="G121" i="20"/>
  <c r="G591" i="20"/>
  <c r="G897" i="20"/>
  <c r="G332" i="20"/>
  <c r="G355" i="20"/>
  <c r="G250" i="20"/>
  <c r="G679" i="20"/>
  <c r="G951" i="20"/>
  <c r="G103" i="20"/>
  <c r="G223" i="20"/>
  <c r="G812" i="20"/>
  <c r="G168" i="20"/>
  <c r="G974" i="20"/>
  <c r="G708" i="20"/>
  <c r="G399" i="20"/>
  <c r="G510" i="20"/>
  <c r="G85" i="20"/>
  <c r="G991" i="20"/>
  <c r="G424" i="20"/>
  <c r="G860" i="20"/>
  <c r="G210" i="20"/>
  <c r="G1004" i="20"/>
  <c r="G374" i="20"/>
  <c r="G247" i="20"/>
  <c r="G177" i="20"/>
  <c r="G71" i="20"/>
  <c r="G235" i="20"/>
  <c r="G336" i="20"/>
  <c r="G637" i="20"/>
  <c r="G628" i="20"/>
  <c r="G356" i="20"/>
  <c r="G353" i="20"/>
  <c r="G519" i="20"/>
  <c r="G572" i="20"/>
  <c r="G341" i="20"/>
  <c r="G90" i="20"/>
  <c r="G899" i="20"/>
  <c r="G367" i="20"/>
  <c r="G66" i="20"/>
  <c r="G781" i="20"/>
  <c r="G241" i="20"/>
  <c r="G174" i="20"/>
  <c r="G224" i="20"/>
  <c r="G116" i="20"/>
  <c r="G266" i="20"/>
  <c r="G96" i="20"/>
  <c r="G722" i="20"/>
  <c r="G934" i="20"/>
  <c r="G379" i="20"/>
  <c r="G156" i="20"/>
  <c r="G514" i="20"/>
  <c r="G619" i="20"/>
  <c r="G930" i="20"/>
  <c r="G526" i="20"/>
  <c r="G461" i="20"/>
  <c r="G115" i="20"/>
  <c r="G104" i="20"/>
  <c r="G541" i="20"/>
  <c r="G883" i="20"/>
  <c r="G594" i="20"/>
  <c r="G648" i="20"/>
  <c r="G360" i="20"/>
  <c r="G560" i="20"/>
  <c r="G502" i="20"/>
  <c r="G944" i="20"/>
  <c r="G896" i="20"/>
  <c r="G231" i="20"/>
  <c r="G452" i="20"/>
  <c r="G578" i="20"/>
  <c r="G730" i="20"/>
  <c r="G810" i="20"/>
  <c r="G612" i="20"/>
  <c r="G956" i="20"/>
  <c r="G236" i="20"/>
  <c r="G124" i="20"/>
  <c r="G165" i="20"/>
  <c r="G222" i="20"/>
  <c r="G397" i="20"/>
  <c r="G868" i="20"/>
  <c r="G611" i="20"/>
  <c r="G926" i="20"/>
  <c r="G683" i="20"/>
  <c r="G329" i="20"/>
  <c r="G169" i="20"/>
  <c r="G803" i="20"/>
  <c r="G538" i="20"/>
  <c r="G270" i="20"/>
  <c r="G288" i="20"/>
  <c r="G825" i="20"/>
  <c r="G800" i="20"/>
  <c r="G300" i="20"/>
  <c r="G63" i="20"/>
  <c r="G557" i="20"/>
  <c r="G585" i="20"/>
  <c r="G508" i="20"/>
  <c r="G136" i="20"/>
  <c r="G86" i="20"/>
  <c r="G529" i="20"/>
  <c r="G216" i="20"/>
  <c r="G403" i="20"/>
  <c r="G967" i="20"/>
  <c r="G943" i="20"/>
  <c r="G349" i="20"/>
  <c r="G447" i="20"/>
  <c r="G744" i="20"/>
  <c r="G170" i="20"/>
  <c r="G147" i="20"/>
  <c r="G67" i="20"/>
  <c r="G832" i="20"/>
  <c r="G80" i="20"/>
  <c r="G988" i="20"/>
  <c r="G263" i="20"/>
  <c r="G498" i="20"/>
  <c r="G81" i="20"/>
  <c r="G957" i="20"/>
  <c r="G855" i="20"/>
  <c r="G924" i="20"/>
  <c r="G558" i="20"/>
  <c r="G799" i="20"/>
  <c r="G42" i="20"/>
  <c r="G207" i="20"/>
  <c r="G258" i="20"/>
  <c r="G976" i="20"/>
  <c r="G252" i="20"/>
  <c r="G567" i="20"/>
  <c r="G807" i="20"/>
  <c r="G998" i="20"/>
  <c r="G888" i="20"/>
  <c r="G979" i="20"/>
  <c r="G838" i="20"/>
  <c r="G61" i="20"/>
  <c r="G262" i="20"/>
  <c r="G423" i="20"/>
  <c r="G717" i="20"/>
  <c r="G907" i="20"/>
  <c r="G475" i="20"/>
  <c r="G237" i="20"/>
  <c r="G931" i="20"/>
  <c r="G635" i="20"/>
  <c r="G985" i="20"/>
  <c r="G328" i="20"/>
  <c r="G1024" i="20"/>
  <c r="H766" i="20"/>
  <c r="H687" i="20"/>
  <c r="H168" i="20"/>
  <c r="H290" i="20"/>
  <c r="H953" i="20"/>
  <c r="H1031" i="20"/>
  <c r="H935" i="20"/>
  <c r="H127" i="20"/>
  <c r="H118" i="20"/>
  <c r="H65" i="20"/>
  <c r="H799" i="20"/>
  <c r="H808" i="20"/>
  <c r="H258" i="20"/>
  <c r="H775" i="20"/>
  <c r="H403" i="20"/>
  <c r="H400" i="20"/>
  <c r="H745" i="20"/>
  <c r="H691" i="20"/>
  <c r="H43" i="20"/>
  <c r="H888" i="20"/>
  <c r="H851" i="20"/>
  <c r="H809" i="20"/>
  <c r="H698" i="20"/>
  <c r="H670" i="20"/>
  <c r="H423" i="20"/>
  <c r="H325" i="20"/>
  <c r="H245" i="20"/>
  <c r="H51" i="20"/>
  <c r="H99" i="20"/>
  <c r="H173" i="20"/>
  <c r="H832" i="20"/>
  <c r="H895" i="20"/>
  <c r="H603" i="20"/>
  <c r="H626" i="20"/>
  <c r="H367" i="20"/>
  <c r="H733" i="20"/>
  <c r="H331" i="20"/>
  <c r="H186" i="20"/>
  <c r="H46" i="20"/>
  <c r="H1022" i="20"/>
  <c r="H513" i="20"/>
  <c r="H930" i="20"/>
  <c r="H886" i="20"/>
  <c r="H728" i="20"/>
  <c r="H744" i="20"/>
  <c r="H668" i="20"/>
  <c r="H684" i="20"/>
  <c r="H480" i="20"/>
  <c r="H277" i="20"/>
  <c r="H751" i="20"/>
  <c r="H657" i="20"/>
  <c r="H702" i="20"/>
  <c r="H523" i="20"/>
  <c r="H411" i="20"/>
  <c r="H520" i="20"/>
  <c r="H292" i="20"/>
  <c r="H446" i="20"/>
  <c r="H811" i="20"/>
  <c r="H721" i="20"/>
  <c r="H679" i="20"/>
  <c r="H580" i="20"/>
  <c r="H395" i="20"/>
  <c r="H392" i="20"/>
  <c r="H276" i="20"/>
  <c r="H233" i="20"/>
  <c r="H271" i="20"/>
  <c r="H511" i="20"/>
  <c r="H630" i="20"/>
  <c r="H141" i="20"/>
  <c r="H122" i="20"/>
  <c r="H502" i="20"/>
  <c r="H1037" i="20"/>
  <c r="H958" i="20"/>
  <c r="H952" i="20"/>
  <c r="H932" i="20"/>
  <c r="H732" i="20"/>
  <c r="H852" i="20"/>
  <c r="H235" i="20"/>
  <c r="H787" i="20"/>
  <c r="H591" i="20"/>
  <c r="H607" i="20"/>
  <c r="H697" i="20"/>
  <c r="H496" i="20"/>
  <c r="H347" i="20"/>
  <c r="H394" i="20"/>
  <c r="H291" i="20"/>
  <c r="H919" i="20"/>
  <c r="H121" i="20"/>
  <c r="H475" i="20"/>
  <c r="H408" i="20"/>
  <c r="H358" i="20"/>
  <c r="H249" i="20"/>
  <c r="H128" i="20"/>
  <c r="H101" i="20"/>
  <c r="H179" i="20"/>
  <c r="H171" i="20"/>
  <c r="H779" i="20"/>
  <c r="H979" i="20"/>
  <c r="H996" i="20"/>
  <c r="H803" i="20"/>
  <c r="H822" i="20"/>
  <c r="H641" i="20"/>
  <c r="H615" i="20"/>
  <c r="H500" i="20"/>
  <c r="H526" i="20"/>
  <c r="H968" i="20"/>
  <c r="H719" i="20"/>
  <c r="H282" i="20"/>
  <c r="H132" i="20"/>
  <c r="H85" i="20"/>
  <c r="H483" i="20"/>
  <c r="H410" i="20"/>
  <c r="H183" i="20"/>
  <c r="H929" i="20"/>
  <c r="H98" i="20"/>
  <c r="H928" i="20"/>
  <c r="H445" i="20"/>
  <c r="H405" i="20"/>
  <c r="H801" i="20"/>
  <c r="H396" i="20"/>
  <c r="H263" i="20"/>
  <c r="H53" i="20"/>
  <c r="H816" i="20"/>
  <c r="H726" i="20"/>
  <c r="H652" i="20"/>
  <c r="H71" i="20"/>
  <c r="H148" i="20"/>
  <c r="H635" i="20"/>
  <c r="H658" i="20"/>
  <c r="H504" i="20"/>
  <c r="H524" i="20"/>
  <c r="H978" i="20"/>
  <c r="H653" i="20"/>
  <c r="H471" i="20"/>
  <c r="H391" i="20"/>
  <c r="H293" i="20"/>
  <c r="H538" i="20"/>
  <c r="H435" i="20"/>
  <c r="H314" i="20"/>
  <c r="H202" i="20"/>
  <c r="H800" i="20"/>
  <c r="H863" i="20"/>
  <c r="H842" i="20"/>
  <c r="H544" i="20"/>
  <c r="H429" i="20"/>
  <c r="H345" i="20"/>
  <c r="H299" i="20"/>
  <c r="H77" i="20"/>
  <c r="H802" i="20"/>
  <c r="H154" i="20"/>
  <c r="H992" i="20"/>
  <c r="H874" i="20"/>
  <c r="H777" i="20"/>
  <c r="H533" i="20"/>
  <c r="H587" i="20"/>
  <c r="H237" i="20"/>
  <c r="H418" i="20"/>
  <c r="H79" i="20"/>
  <c r="H310" i="20"/>
  <c r="H269" i="20"/>
  <c r="H964" i="20"/>
  <c r="H718" i="20"/>
  <c r="H621" i="20"/>
  <c r="H439" i="20"/>
  <c r="H601" i="20"/>
  <c r="H387" i="20"/>
  <c r="H252" i="20"/>
  <c r="H268" i="20"/>
  <c r="H534" i="20"/>
  <c r="H339" i="20"/>
  <c r="H326" i="20"/>
  <c r="H983" i="20"/>
  <c r="H139" i="20"/>
  <c r="H106" i="20"/>
  <c r="H192" i="20"/>
  <c r="H165" i="20"/>
  <c r="H54" i="20"/>
  <c r="H60" i="20"/>
  <c r="H1006" i="20"/>
  <c r="H1023" i="20"/>
  <c r="H903" i="20"/>
  <c r="H844" i="20"/>
  <c r="H633" i="20"/>
  <c r="H221" i="20"/>
  <c r="H39" i="20"/>
  <c r="H55" i="20"/>
  <c r="H63" i="20"/>
  <c r="H945" i="20"/>
  <c r="H868" i="20"/>
  <c r="H866" i="20"/>
  <c r="H763" i="20"/>
  <c r="H695" i="20"/>
  <c r="H486" i="20"/>
  <c r="H1014" i="20"/>
  <c r="H659" i="20"/>
  <c r="H579" i="20"/>
  <c r="H757" i="20"/>
  <c r="H556" i="20"/>
  <c r="H256" i="20"/>
  <c r="H488" i="20"/>
  <c r="H214" i="20"/>
  <c r="H262" i="20"/>
  <c r="H762" i="20"/>
  <c r="H380" i="20"/>
  <c r="H190" i="20"/>
  <c r="H950" i="20"/>
  <c r="H67" i="20"/>
  <c r="H870" i="20"/>
  <c r="H1028" i="20"/>
  <c r="H792" i="20"/>
  <c r="H825" i="20"/>
  <c r="H823" i="20"/>
  <c r="H287" i="20"/>
  <c r="H581" i="20"/>
  <c r="H990" i="20"/>
  <c r="H906" i="20"/>
  <c r="H887" i="20"/>
  <c r="H764" i="20"/>
  <c r="H772" i="20"/>
  <c r="H713" i="20"/>
  <c r="H624" i="20"/>
  <c r="H638" i="20"/>
  <c r="H456" i="20"/>
  <c r="H340" i="20"/>
  <c r="H297" i="20"/>
  <c r="H112" i="20"/>
  <c r="H149" i="20"/>
  <c r="H115" i="20"/>
  <c r="H155" i="20"/>
  <c r="H48" i="20"/>
  <c r="H734" i="20"/>
  <c r="H813" i="20"/>
  <c r="H83" i="20"/>
  <c r="H589" i="20"/>
  <c r="H491" i="20"/>
  <c r="H382" i="20"/>
  <c r="H864" i="20"/>
  <c r="H68" i="20"/>
  <c r="H153" i="20"/>
  <c r="H189" i="20"/>
  <c r="H685" i="20"/>
  <c r="H898" i="20"/>
  <c r="H741" i="20"/>
  <c r="H448" i="20"/>
  <c r="H709" i="20"/>
  <c r="H365" i="20"/>
  <c r="H184" i="20"/>
  <c r="H827" i="20"/>
  <c r="H614" i="20"/>
  <c r="H984" i="20"/>
  <c r="H342" i="20"/>
  <c r="H738" i="20"/>
  <c r="H248" i="20"/>
  <c r="H195" i="20"/>
  <c r="H131" i="20"/>
  <c r="H1051" i="20"/>
  <c r="H819" i="20"/>
  <c r="H94" i="20"/>
  <c r="H161" i="20"/>
  <c r="H566" i="20"/>
  <c r="H126" i="20"/>
  <c r="H902" i="20"/>
  <c r="H377" i="20"/>
  <c r="H869" i="20"/>
  <c r="H383" i="20"/>
  <c r="H546" i="20"/>
  <c r="H506" i="20"/>
  <c r="H765" i="20"/>
  <c r="H645" i="20"/>
  <c r="H166" i="20"/>
  <c r="H931" i="20"/>
  <c r="H922" i="20"/>
  <c r="H669" i="20"/>
  <c r="H843" i="20"/>
  <c r="H897" i="20"/>
  <c r="H451" i="20"/>
  <c r="H316" i="20"/>
  <c r="H273" i="20"/>
  <c r="H109" i="20"/>
  <c r="H959" i="20"/>
  <c r="H872" i="20"/>
  <c r="H817" i="20"/>
  <c r="H768" i="20"/>
  <c r="H644" i="20"/>
  <c r="H459" i="20"/>
  <c r="H442" i="20"/>
  <c r="H336" i="20"/>
  <c r="H209" i="20"/>
  <c r="H129" i="20"/>
  <c r="H319" i="20"/>
  <c r="H162" i="20"/>
  <c r="H911" i="20"/>
  <c r="H972" i="20"/>
  <c r="H708" i="20"/>
  <c r="H739" i="20"/>
  <c r="H648" i="20"/>
  <c r="H683" i="20"/>
  <c r="H460" i="20"/>
  <c r="H399" i="20"/>
  <c r="H246" i="20"/>
  <c r="H833" i="20"/>
  <c r="H748" i="20"/>
  <c r="H627" i="20"/>
  <c r="H688" i="20"/>
  <c r="H569" i="20"/>
  <c r="H515" i="20"/>
  <c r="H434" i="20"/>
  <c r="H341" i="20"/>
  <c r="H671" i="20"/>
  <c r="H637" i="20"/>
  <c r="H682" i="20"/>
  <c r="H495" i="20"/>
  <c r="H514" i="20"/>
  <c r="H494" i="20"/>
  <c r="H409" i="20"/>
  <c r="H406" i="20"/>
  <c r="H204" i="20"/>
  <c r="H160" i="20"/>
  <c r="H646" i="20"/>
  <c r="H174" i="20"/>
  <c r="H306" i="20"/>
  <c r="H142" i="20"/>
  <c r="H81" i="20"/>
  <c r="H107" i="20"/>
  <c r="H880" i="20"/>
  <c r="H896" i="20"/>
  <c r="H785" i="20"/>
  <c r="H194" i="20"/>
  <c r="H944" i="20"/>
  <c r="H571" i="20"/>
  <c r="H594" i="20"/>
  <c r="H547" i="20"/>
  <c r="H463" i="20"/>
  <c r="H370" i="20"/>
  <c r="H344" i="20"/>
  <c r="H230" i="20"/>
  <c r="H84" i="20"/>
  <c r="H663" i="20"/>
  <c r="H1011" i="20"/>
  <c r="H407" i="20"/>
  <c r="H510" i="20"/>
  <c r="H288" i="20"/>
  <c r="H402" i="20"/>
  <c r="H353" i="20"/>
  <c r="H311" i="20"/>
  <c r="H75" i="20"/>
  <c r="H178" i="20"/>
  <c r="H628" i="20"/>
  <c r="H1009" i="20"/>
  <c r="H941" i="20"/>
  <c r="H824" i="20"/>
  <c r="H834" i="20"/>
  <c r="H694" i="20"/>
  <c r="H618" i="20"/>
  <c r="H737" i="20"/>
  <c r="H487" i="20"/>
  <c r="H320" i="20"/>
  <c r="H398" i="20"/>
  <c r="H730" i="20"/>
  <c r="H280" i="20"/>
  <c r="H535" i="20"/>
  <c r="H425" i="20"/>
  <c r="H309" i="20"/>
  <c r="H436" i="20"/>
  <c r="H205" i="20"/>
  <c r="H461" i="20"/>
  <c r="H701" i="20"/>
  <c r="H807" i="20"/>
  <c r="H767" i="20"/>
  <c r="H414" i="20"/>
  <c r="H705" i="20"/>
  <c r="H50" i="20"/>
  <c r="H749" i="20"/>
  <c r="H1019" i="20"/>
  <c r="H563" i="20"/>
  <c r="H157" i="20"/>
  <c r="H602" i="20"/>
  <c r="H193" i="20"/>
  <c r="H780" i="20"/>
  <c r="H676" i="20"/>
  <c r="H503" i="20"/>
  <c r="H397" i="20"/>
  <c r="H313" i="20"/>
  <c r="H295" i="20"/>
  <c r="H681" i="20"/>
  <c r="H532" i="20"/>
  <c r="H419" i="20"/>
  <c r="H284" i="20"/>
  <c r="H891" i="20"/>
  <c r="H366" i="20"/>
  <c r="H946" i="20"/>
  <c r="H938" i="20"/>
  <c r="H805" i="20"/>
  <c r="H689" i="20"/>
  <c r="H736" i="20"/>
  <c r="H557" i="20"/>
  <c r="H605" i="20"/>
  <c r="H304" i="20"/>
  <c r="H177" i="20"/>
  <c r="H97" i="20"/>
  <c r="H152" i="20"/>
  <c r="H914" i="20"/>
  <c r="H908" i="20"/>
  <c r="H729" i="20"/>
  <c r="H782" i="20"/>
  <c r="H582" i="20"/>
  <c r="H413" i="20"/>
  <c r="H266" i="20"/>
  <c r="H283" i="20"/>
  <c r="H278" i="20"/>
  <c r="H307" i="20"/>
  <c r="H519" i="20"/>
  <c r="H913" i="20"/>
  <c r="H829" i="20"/>
  <c r="H649" i="20"/>
  <c r="H492" i="20"/>
  <c r="H338" i="20"/>
  <c r="H232" i="20"/>
  <c r="H385" i="20"/>
  <c r="H335" i="20"/>
  <c r="H180" i="20"/>
  <c r="H373" i="20"/>
  <c r="H1026" i="20"/>
  <c r="H981" i="20"/>
  <c r="H923" i="20"/>
  <c r="H1034" i="20"/>
  <c r="H124" i="20"/>
  <c r="H242" i="20"/>
  <c r="H163" i="20"/>
  <c r="H57" i="20"/>
  <c r="H275" i="20"/>
  <c r="H102" i="20"/>
  <c r="H1004" i="20"/>
  <c r="H191" i="20"/>
  <c r="H746" i="20"/>
  <c r="H145" i="20"/>
  <c r="H247" i="20"/>
  <c r="H134" i="20"/>
  <c r="H119" i="20"/>
  <c r="H1035" i="20"/>
  <c r="H954" i="20"/>
  <c r="H948" i="20"/>
  <c r="H337" i="20"/>
  <c r="H92" i="20"/>
  <c r="H974" i="20"/>
  <c r="H836" i="20"/>
  <c r="H692" i="20"/>
  <c r="H818" i="20"/>
  <c r="H562" i="20"/>
  <c r="H758" i="20"/>
  <c r="H421" i="20"/>
  <c r="H437" i="20"/>
  <c r="H251" i="20"/>
  <c r="H957" i="20"/>
  <c r="H45" i="20"/>
  <c r="H110" i="20"/>
  <c r="H41" i="20"/>
  <c r="H947" i="20"/>
  <c r="H937" i="20"/>
  <c r="H858" i="20"/>
  <c r="H791" i="20"/>
  <c r="H885" i="20"/>
  <c r="H583" i="20"/>
  <c r="H661" i="20"/>
  <c r="H921" i="20"/>
  <c r="H334" i="20"/>
  <c r="H222" i="20"/>
  <c r="H912" i="20"/>
  <c r="H936" i="20"/>
  <c r="H794" i="20"/>
  <c r="H830" i="20"/>
  <c r="H598" i="20"/>
  <c r="H961" i="20"/>
  <c r="H499" i="20"/>
  <c r="H388" i="20"/>
  <c r="H473" i="20"/>
  <c r="H784" i="20"/>
  <c r="H371" i="20"/>
  <c r="H750" i="20"/>
  <c r="H111" i="20"/>
  <c r="H360" i="20"/>
  <c r="H243" i="20"/>
  <c r="H1008" i="20"/>
  <c r="H625" i="20"/>
  <c r="H64" i="20"/>
  <c r="T12" i="20"/>
  <c r="H62" i="20"/>
  <c r="H229" i="20"/>
  <c r="H949" i="20"/>
  <c r="H172" i="20"/>
  <c r="H904" i="20"/>
  <c r="H530" i="20"/>
  <c r="H634" i="20"/>
  <c r="H604" i="20"/>
  <c r="H349" i="20"/>
  <c r="H962" i="20"/>
  <c r="H696" i="20"/>
  <c r="H416" i="20"/>
  <c r="H164" i="20"/>
  <c r="H560" i="20"/>
  <c r="H490" i="20"/>
  <c r="H363" i="20"/>
  <c r="H200" i="20"/>
  <c r="H315" i="20"/>
  <c r="H40" i="20"/>
  <c r="H58" i="20"/>
  <c r="H901" i="20"/>
  <c r="H890" i="20"/>
  <c r="H572" i="20"/>
  <c r="H125" i="20"/>
  <c r="H74" i="20"/>
  <c r="H1016" i="20"/>
  <c r="H876" i="20"/>
  <c r="H987" i="20"/>
  <c r="H660" i="20"/>
  <c r="H540" i="20"/>
  <c r="H761" i="20"/>
  <c r="H518" i="20"/>
  <c r="H197" i="20"/>
  <c r="H853" i="20"/>
  <c r="H298" i="20"/>
  <c r="H1005" i="20"/>
  <c r="H940" i="20"/>
  <c r="H810" i="20"/>
  <c r="H260" i="20"/>
  <c r="H690" i="20"/>
  <c r="H296" i="20"/>
  <c r="H449" i="20"/>
  <c r="H89" i="20"/>
  <c r="H201" i="20"/>
  <c r="H328" i="20"/>
  <c r="H1025" i="20"/>
  <c r="H747" i="20"/>
  <c r="H789" i="20"/>
  <c r="H576" i="20"/>
  <c r="H482" i="20"/>
  <c r="H711" i="20"/>
  <c r="H372" i="20"/>
  <c r="H120" i="20"/>
  <c r="H93" i="20"/>
  <c r="H91" i="20"/>
  <c r="H881" i="20"/>
  <c r="H835" i="20"/>
  <c r="H703" i="20"/>
  <c r="H673" i="20"/>
  <c r="H647" i="20"/>
  <c r="H541" i="20"/>
  <c r="H609" i="20"/>
  <c r="H543" i="20"/>
  <c r="H244" i="20"/>
  <c r="H989" i="20"/>
  <c r="H878" i="20"/>
  <c r="H804" i="20"/>
  <c r="H662" i="20"/>
  <c r="H678" i="20"/>
  <c r="H553" i="20"/>
  <c r="H498" i="20"/>
  <c r="H389" i="20"/>
  <c r="H72" i="20"/>
  <c r="H918" i="20"/>
  <c r="H760" i="20"/>
  <c r="H776" i="20"/>
  <c r="H710" i="20"/>
  <c r="H575" i="20"/>
  <c r="H531" i="20"/>
  <c r="H549" i="20"/>
  <c r="H354" i="20"/>
  <c r="H1024" i="20"/>
  <c r="H317" i="20"/>
  <c r="H525" i="20"/>
  <c r="H241" i="20"/>
  <c r="H597" i="20"/>
  <c r="H95" i="20"/>
  <c r="H330" i="20"/>
  <c r="H860" i="20"/>
  <c r="H1033" i="20"/>
  <c r="H755" i="20"/>
  <c r="H854" i="20"/>
  <c r="H857" i="20"/>
  <c r="H613" i="20"/>
  <c r="H612" i="20"/>
  <c r="H427" i="20"/>
  <c r="H424" i="20"/>
  <c r="H308" i="20"/>
  <c r="H265" i="20"/>
  <c r="H80" i="20"/>
  <c r="H117" i="20"/>
  <c r="H158" i="20"/>
  <c r="H479" i="20"/>
  <c r="H617" i="20"/>
  <c r="H462" i="20"/>
  <c r="H478" i="20"/>
  <c r="H453" i="20"/>
  <c r="H469" i="20"/>
  <c r="H234" i="20"/>
  <c r="H355" i="20"/>
  <c r="H217" i="20"/>
  <c r="H133" i="20"/>
  <c r="H381" i="20"/>
  <c r="H1002" i="20"/>
  <c r="H1018" i="20"/>
  <c r="H899" i="20"/>
  <c r="H915" i="20"/>
  <c r="H798" i="20"/>
  <c r="H712" i="20"/>
  <c r="H636" i="20"/>
  <c r="H227" i="20"/>
  <c r="H999" i="20"/>
  <c r="H343" i="20"/>
  <c r="H991" i="20"/>
  <c r="H720" i="20"/>
  <c r="H393" i="20"/>
  <c r="H884" i="20"/>
  <c r="H796" i="20"/>
  <c r="H489" i="20"/>
  <c r="H270" i="20"/>
  <c r="H599" i="20"/>
  <c r="H846" i="20"/>
  <c r="H934" i="20"/>
  <c r="H838" i="20"/>
  <c r="H321" i="20"/>
  <c r="H428" i="20"/>
  <c r="H620" i="20"/>
  <c r="H136" i="20"/>
  <c r="H998" i="20"/>
  <c r="H447" i="20"/>
  <c r="H814" i="20"/>
  <c r="H212" i="20"/>
  <c r="H855" i="20"/>
  <c r="H608" i="20"/>
  <c r="H516" i="20"/>
  <c r="H356" i="20"/>
  <c r="H272" i="20"/>
  <c r="H976" i="20"/>
  <c r="H507" i="20"/>
  <c r="H693" i="20"/>
  <c r="H264" i="20"/>
  <c r="H417" i="20"/>
  <c r="H865" i="20"/>
  <c r="H294" i="20"/>
  <c r="H975" i="20"/>
  <c r="H993" i="20"/>
  <c r="H715" i="20"/>
  <c r="H778" i="20"/>
  <c r="H182" i="20"/>
  <c r="H588" i="20"/>
  <c r="H384" i="20"/>
  <c r="H332" i="20"/>
  <c r="H88" i="20"/>
  <c r="H69" i="20"/>
  <c r="H1027" i="20"/>
  <c r="H875" i="20"/>
  <c r="H771" i="20"/>
  <c r="H606" i="20"/>
  <c r="H596" i="20"/>
  <c r="H742" i="20"/>
  <c r="H404" i="20"/>
  <c r="H188" i="20"/>
  <c r="H108" i="20"/>
  <c r="H49" i="20"/>
  <c r="H167" i="20"/>
  <c r="H47" i="20"/>
  <c r="H769" i="20"/>
  <c r="H841" i="20"/>
  <c r="H474" i="20"/>
  <c r="H664" i="20"/>
  <c r="H570" i="20"/>
  <c r="H329" i="20"/>
  <c r="H144" i="20"/>
  <c r="H181" i="20"/>
  <c r="H255" i="20"/>
  <c r="H151" i="20"/>
  <c r="H224" i="20"/>
  <c r="H916" i="20"/>
  <c r="H927" i="20"/>
  <c r="H552" i="20"/>
  <c r="H359" i="20"/>
  <c r="H522" i="20"/>
  <c r="H364" i="20"/>
  <c r="H350" i="20"/>
  <c r="H123" i="20"/>
  <c r="H1000" i="20"/>
  <c r="H1001" i="20"/>
  <c r="H187" i="20"/>
  <c r="H300" i="20"/>
  <c r="H348" i="20"/>
  <c r="H239" i="20"/>
  <c r="H73" i="20"/>
  <c r="H1015" i="20"/>
  <c r="H267" i="20"/>
  <c r="H839" i="20"/>
  <c r="H960" i="20"/>
  <c r="H485" i="20"/>
  <c r="H716" i="20"/>
  <c r="H468" i="20"/>
  <c r="H674" i="20"/>
  <c r="H788" i="20"/>
  <c r="H725" i="20"/>
  <c r="H600" i="20"/>
  <c r="H401" i="20"/>
  <c r="H412" i="20"/>
  <c r="H196" i="20"/>
  <c r="H253" i="20"/>
  <c r="H956" i="20"/>
  <c r="H724" i="20"/>
  <c r="H130" i="20"/>
  <c r="H286" i="20"/>
  <c r="H977" i="20"/>
  <c r="H900" i="20"/>
  <c r="H988" i="20"/>
  <c r="H773" i="20"/>
  <c r="H666" i="20"/>
  <c r="H586" i="20"/>
  <c r="H512" i="20"/>
  <c r="H228" i="20"/>
  <c r="H346" i="20"/>
  <c r="H892" i="20"/>
  <c r="H967" i="20"/>
  <c r="H893" i="20"/>
  <c r="H1020" i="20"/>
  <c r="H578" i="20"/>
  <c r="H629" i="20"/>
  <c r="H656" i="20"/>
  <c r="H639" i="20"/>
  <c r="H558" i="20"/>
  <c r="H593" i="20"/>
  <c r="H426" i="20"/>
  <c r="H236" i="20"/>
  <c r="H323" i="20"/>
  <c r="H259" i="20"/>
  <c r="H213" i="20"/>
  <c r="H509" i="20"/>
  <c r="H926" i="20"/>
  <c r="H610" i="20"/>
  <c r="H667" i="20"/>
  <c r="H815" i="20"/>
  <c r="H592" i="20"/>
  <c r="H199" i="20"/>
  <c r="H619" i="20"/>
  <c r="H1010" i="20"/>
  <c r="H917" i="20"/>
  <c r="H59" i="20"/>
  <c r="H971" i="20"/>
  <c r="H920" i="20"/>
  <c r="H362" i="20"/>
  <c r="H508" i="20"/>
  <c r="H942" i="20"/>
  <c r="H717" i="20"/>
  <c r="H577" i="20"/>
  <c r="H1017" i="20"/>
  <c r="H654" i="20"/>
  <c r="H909" i="20"/>
  <c r="H219" i="20"/>
  <c r="H140" i="20"/>
  <c r="H114" i="20"/>
  <c r="H378" i="20"/>
  <c r="H973" i="20"/>
  <c r="H274" i="20"/>
  <c r="H821" i="20"/>
  <c r="H198" i="20"/>
  <c r="H995" i="20"/>
  <c r="H861" i="20"/>
  <c r="H735" i="20"/>
  <c r="H873" i="20"/>
  <c r="H675" i="20"/>
  <c r="H452" i="20"/>
  <c r="H559" i="20"/>
  <c r="H156" i="20"/>
  <c r="H722" i="20"/>
  <c r="H289" i="20"/>
  <c r="H985" i="20"/>
  <c r="H966" i="20"/>
  <c r="H774" i="20"/>
  <c r="H781" i="20"/>
  <c r="H797" i="20"/>
  <c r="H517" i="20"/>
  <c r="H379" i="20"/>
  <c r="H208" i="20"/>
  <c r="H56" i="20"/>
  <c r="H78" i="20"/>
  <c r="H640" i="20"/>
  <c r="H955" i="20"/>
  <c r="H856" i="20"/>
  <c r="H850" i="20"/>
  <c r="H623" i="20"/>
  <c r="H743" i="20"/>
  <c r="H458" i="20"/>
  <c r="H100" i="20"/>
  <c r="H390" i="20"/>
  <c r="H76" i="20"/>
  <c r="H963" i="20"/>
  <c r="H643" i="20"/>
  <c r="H849" i="20"/>
  <c r="H845" i="20"/>
  <c r="H786" i="20"/>
  <c r="H650" i="20"/>
  <c r="H466" i="20"/>
  <c r="H537" i="20"/>
  <c r="H457" i="20"/>
  <c r="H754" i="20"/>
  <c r="H882" i="20"/>
  <c r="H889" i="20"/>
  <c r="H642" i="20"/>
  <c r="H699" i="20"/>
  <c r="H528" i="20"/>
  <c r="H770" i="20"/>
  <c r="H351" i="20"/>
  <c r="H568" i="20"/>
  <c r="H477" i="20"/>
  <c r="H740" i="20"/>
  <c r="H783" i="20"/>
  <c r="H680" i="20"/>
  <c r="H714" i="20"/>
  <c r="H501" i="20"/>
  <c r="H431" i="20"/>
  <c r="H333" i="20"/>
  <c r="H312" i="20"/>
  <c r="H476" i="20"/>
  <c r="H430" i="20"/>
  <c r="H665" i="20"/>
  <c r="H226" i="20"/>
  <c r="H169" i="20"/>
  <c r="H52" i="20"/>
  <c r="H997" i="20"/>
  <c r="H933" i="20"/>
  <c r="H812" i="20"/>
  <c r="H980" i="20"/>
  <c r="H686" i="20"/>
  <c r="H206" i="20"/>
  <c r="H585" i="20"/>
  <c r="H539" i="20"/>
  <c r="H450" i="20"/>
  <c r="H536" i="20"/>
  <c r="H441" i="20"/>
  <c r="H375" i="20"/>
  <c r="H220" i="20"/>
  <c r="H550" i="20"/>
  <c r="H170" i="20"/>
  <c r="H1030" i="20"/>
  <c r="H753" i="20"/>
  <c r="H632" i="20"/>
  <c r="H433" i="20"/>
  <c r="H444" i="20"/>
  <c r="H211" i="20"/>
  <c r="H285" i="20"/>
  <c r="H138" i="20"/>
  <c r="H279" i="20"/>
  <c r="H66" i="20"/>
  <c r="H982" i="20"/>
  <c r="H210" i="20"/>
  <c r="H879" i="20"/>
  <c r="H925" i="20"/>
  <c r="H848" i="20"/>
  <c r="H707" i="20"/>
  <c r="H616" i="20"/>
  <c r="H651" i="20"/>
  <c r="H924" i="20"/>
  <c r="H240" i="20"/>
  <c r="H595" i="20"/>
  <c r="H374" i="20"/>
  <c r="H723" i="20"/>
  <c r="H672" i="20"/>
  <c r="H1012" i="20"/>
  <c r="H584" i="20"/>
  <c r="H1032" i="20"/>
  <c r="H951" i="20"/>
  <c r="H357" i="20"/>
  <c r="H793" i="20"/>
  <c r="H143" i="20"/>
  <c r="H497" i="20"/>
  <c r="H203" i="20"/>
  <c r="H415" i="20"/>
  <c r="H82" i="20"/>
  <c r="H327" i="20"/>
  <c r="H90" i="20"/>
  <c r="H484" i="20"/>
  <c r="H470" i="20"/>
  <c r="H254" i="20"/>
  <c r="H727" i="20"/>
  <c r="H655" i="20"/>
  <c r="H555" i="20"/>
  <c r="H529" i="20"/>
  <c r="H70" i="20"/>
  <c r="H622" i="20"/>
  <c r="H567" i="20"/>
  <c r="H472" i="20"/>
  <c r="H368" i="20"/>
  <c r="H176" i="20"/>
  <c r="H1007" i="20"/>
  <c r="H369" i="20"/>
  <c r="H215" i="20"/>
  <c r="H1021" i="20"/>
  <c r="H820" i="20"/>
  <c r="H185" i="20"/>
  <c r="H756" i="20"/>
  <c r="H545" i="20"/>
  <c r="H565" i="20"/>
  <c r="H376" i="20"/>
  <c r="H231" i="20"/>
  <c r="H548" i="20"/>
  <c r="H103" i="20"/>
  <c r="H831" i="20"/>
  <c r="H840" i="20"/>
  <c r="H700" i="20"/>
  <c r="H611" i="20"/>
  <c r="H795" i="20"/>
  <c r="H432" i="20"/>
  <c r="H257" i="20"/>
  <c r="H104" i="20"/>
  <c r="H147" i="20"/>
  <c r="H731" i="20"/>
  <c r="H859" i="20"/>
  <c r="H704" i="20"/>
  <c r="H590" i="20"/>
  <c r="H521" i="20"/>
  <c r="H440" i="20"/>
  <c r="H420" i="20"/>
  <c r="H261" i="20"/>
  <c r="H438" i="20"/>
  <c r="H113" i="20"/>
  <c r="H302" i="20"/>
  <c r="H42" i="20"/>
  <c r="H135" i="20"/>
  <c r="H1003" i="20"/>
  <c r="H216" i="20"/>
  <c r="H422" i="20"/>
  <c r="H352" i="20"/>
  <c r="H207" i="20"/>
  <c r="H137" i="20"/>
  <c r="H238" i="20"/>
  <c r="H965" i="20"/>
  <c r="H910" i="20"/>
  <c r="H862" i="20"/>
  <c r="H361" i="20"/>
  <c r="H223" i="20"/>
  <c r="H225" i="20"/>
  <c r="H44" i="20"/>
  <c r="H38" i="20"/>
  <c r="H1013" i="20"/>
  <c r="H894" i="20"/>
  <c r="H828" i="20"/>
  <c r="H752" i="20"/>
  <c r="H281" i="20"/>
  <c r="H322" i="20"/>
  <c r="H305" i="20"/>
  <c r="H574" i="20"/>
  <c r="H564" i="20"/>
  <c r="H443" i="20"/>
  <c r="H561" i="20"/>
  <c r="H324" i="20"/>
  <c r="H554" i="20"/>
  <c r="H96" i="20"/>
  <c r="H250" i="20"/>
  <c r="H105" i="20"/>
  <c r="H551" i="20"/>
  <c r="H87" i="20"/>
  <c r="H150" i="20"/>
  <c r="H970" i="20"/>
  <c r="H986" i="20"/>
  <c r="H867" i="20"/>
  <c r="H883" i="20"/>
  <c r="H790" i="20"/>
  <c r="H943" i="20"/>
  <c r="H481" i="20"/>
  <c r="H86" i="20"/>
  <c r="H1029" i="20"/>
  <c r="H905" i="20"/>
  <c r="H847" i="20"/>
  <c r="H837" i="20"/>
  <c r="H706" i="20"/>
  <c r="H631" i="20"/>
  <c r="H454" i="20"/>
  <c r="H455" i="20"/>
  <c r="H493" i="20"/>
  <c r="H505" i="20"/>
  <c r="H386" i="20"/>
  <c r="H573" i="20"/>
  <c r="H303" i="20"/>
  <c r="H116" i="20"/>
  <c r="H146" i="20"/>
  <c r="H994" i="20"/>
  <c r="H465" i="20"/>
  <c r="H826" i="20"/>
  <c r="H159" i="20"/>
  <c r="H969" i="20"/>
  <c r="H759" i="20"/>
  <c r="H871" i="20"/>
  <c r="H527" i="20"/>
  <c r="H1036" i="20"/>
  <c r="H677" i="20"/>
  <c r="H301" i="20"/>
  <c r="H175" i="20"/>
  <c r="H806" i="20"/>
  <c r="H61" i="20"/>
  <c r="H464" i="20"/>
  <c r="H542" i="20"/>
  <c r="H467" i="20"/>
  <c r="H877" i="20"/>
  <c r="H907" i="20"/>
  <c r="H218" i="20"/>
  <c r="H318" i="20"/>
  <c r="H939" i="20"/>
  <c r="T4" i="20" l="1"/>
  <c r="T20" i="20"/>
  <c r="T16" i="20"/>
  <c r="T7" i="20" l="1"/>
  <c r="W5" i="20" s="1"/>
  <c r="W12" i="20" s="1"/>
  <c r="W4" i="20"/>
  <c r="W6" i="20" l="1"/>
  <c r="W20" i="20"/>
  <c r="X21" i="20" s="1"/>
  <c r="W1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Mariola Veguez</author>
  </authors>
  <commentList>
    <comment ref="M1" authorId="0" shapeId="0" xr:uid="{07FF7902-3100-4CE8-8E9C-DB688F4974B2}">
      <text>
        <r>
          <rPr>
            <b/>
            <sz val="9"/>
            <color indexed="81"/>
            <rFont val="Tahoma"/>
            <family val="2"/>
          </rPr>
          <t>HABRIA QUE VER OPCIONES PARA PODER MODIFICAR EL TARGET EN CADA UNA DE LAS LINEAS, PORQUE LO NORMAL ES EN DIGITAL SEGMENTAR A TARGETS MAS JOVENES QUE NO ALCANZAS CON TV</t>
        </r>
      </text>
    </comment>
  </commentList>
</comments>
</file>

<file path=xl/sharedStrings.xml><?xml version="1.0" encoding="utf-8"?>
<sst xmlns="http://schemas.openxmlformats.org/spreadsheetml/2006/main" count="806" uniqueCount="241">
  <si>
    <t>INDIVIDUOS</t>
  </si>
  <si>
    <t>HOMBRES</t>
  </si>
  <si>
    <t>MUJERES</t>
  </si>
  <si>
    <t>TARGET</t>
  </si>
  <si>
    <t>EDAD</t>
  </si>
  <si>
    <t>PERIODO</t>
  </si>
  <si>
    <t>FECHA INICIO</t>
  </si>
  <si>
    <t>FECHA FIN</t>
  </si>
  <si>
    <t>OBLIGATORIO RELLENAR</t>
  </si>
  <si>
    <t>OPCIONAL: ADECUAR SEGÚN PLAN O COGER BENCHMARK</t>
  </si>
  <si>
    <t>UNIVERSO (000)</t>
  </si>
  <si>
    <t>CPM COMPRA</t>
  </si>
  <si>
    <t>RCH</t>
  </si>
  <si>
    <t>C/GRP COMPRA</t>
  </si>
  <si>
    <t>TG CAMPAÑA</t>
  </si>
  <si>
    <t>TV</t>
  </si>
  <si>
    <t>C/GRP</t>
  </si>
  <si>
    <t>C/GRP TG CAMPAÑA</t>
  </si>
  <si>
    <t>A</t>
  </si>
  <si>
    <t>B</t>
  </si>
  <si>
    <t>C</t>
  </si>
  <si>
    <t>GRPs</t>
  </si>
  <si>
    <t>CONCATENADO</t>
  </si>
  <si>
    <t>TV3</t>
  </si>
  <si>
    <t>ETB1</t>
  </si>
  <si>
    <t>ETB2</t>
  </si>
  <si>
    <t>ETB3</t>
  </si>
  <si>
    <t>TVG</t>
  </si>
  <si>
    <t>TVG2</t>
  </si>
  <si>
    <t>ETB4</t>
  </si>
  <si>
    <t>CPM</t>
  </si>
  <si>
    <t>Frec</t>
  </si>
  <si>
    <t>NO</t>
  </si>
  <si>
    <t>SI</t>
  </si>
  <si>
    <t>y2</t>
  </si>
  <si>
    <t>A-Y2</t>
  </si>
  <si>
    <t>Y1</t>
  </si>
  <si>
    <t>A-Y1</t>
  </si>
  <si>
    <t>X2</t>
  </si>
  <si>
    <t>X1</t>
  </si>
  <si>
    <t>C-</t>
  </si>
  <si>
    <t>UNIVERSO</t>
  </si>
  <si>
    <t>La Sexta</t>
  </si>
  <si>
    <t>Telecinco</t>
  </si>
  <si>
    <t>Antena 3</t>
  </si>
  <si>
    <t>Cuatro</t>
  </si>
  <si>
    <t>3. DUPLICIDADES</t>
  </si>
  <si>
    <t>Target CAMPAÑA</t>
  </si>
  <si>
    <t>4. RECOMENDACIÓN MEDIA MIX EN BASE A OPTIMIZACION</t>
  </si>
  <si>
    <t>5. MEJORA EN CpERP</t>
  </si>
  <si>
    <t>Presupuesto</t>
  </si>
  <si>
    <t>MULTIMEDIA</t>
  </si>
  <si>
    <t>100% TV</t>
  </si>
  <si>
    <t>% Presupuesto</t>
  </si>
  <si>
    <t>Reach 1+</t>
  </si>
  <si>
    <t>PERIODO DE CAMPAÑA</t>
  </si>
  <si>
    <t>r1+</t>
  </si>
  <si>
    <t>PAID SOCIAL</t>
  </si>
  <si>
    <t>Inicio</t>
  </si>
  <si>
    <t>Fin</t>
  </si>
  <si>
    <t>OBJETIVO:</t>
  </si>
  <si>
    <t>OPTIMIZAR PRESUPUESTO</t>
  </si>
  <si>
    <t>Cont / Impr</t>
  </si>
  <si>
    <t>CpERP +1</t>
  </si>
  <si>
    <t>VS 100% TV</t>
  </si>
  <si>
    <t>NETWORKS</t>
  </si>
  <si>
    <t>PLATAFORMAS VOD</t>
  </si>
  <si>
    <t>TARGET CAMPAÑA</t>
  </si>
  <si>
    <t>OBJETIVO</t>
  </si>
  <si>
    <t>PRESUPUESTO</t>
  </si>
  <si>
    <t>Tipo Informacion</t>
  </si>
  <si>
    <t>Opciones</t>
  </si>
  <si>
    <t>EDAD COMIENZO</t>
  </si>
  <si>
    <t>EDAD FINAL</t>
  </si>
  <si>
    <t>Definicion</t>
  </si>
  <si>
    <t>DESPLEGABLE</t>
  </si>
  <si>
    <t>DIAS CAMPAÑA</t>
  </si>
  <si>
    <t>MES</t>
  </si>
  <si>
    <t>TRIMESTRE</t>
  </si>
  <si>
    <t>MES INICIO</t>
  </si>
  <si>
    <t>MES FIN</t>
  </si>
  <si>
    <t>MES NUMERO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</si>
  <si>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</si>
  <si>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</si>
  <si>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</si>
  <si>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</si>
  <si>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</si>
  <si>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</si>
  <si>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</si>
  <si>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</si>
  <si>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</si>
  <si>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</si>
  <si>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</si>
  <si>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</si>
  <si>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Q1</t>
  </si>
  <si>
    <t>Q2</t>
  </si>
  <si>
    <t>Q3</t>
  </si>
  <si>
    <t>Q4</t>
  </si>
  <si>
    <t>REACH</t>
  </si>
  <si>
    <t>OBJETIVO REACH</t>
  </si>
  <si>
    <t>MAXIMIZAR REACH</t>
  </si>
  <si>
    <t>DIA INICIO</t>
  </si>
  <si>
    <t>AÑO INICIO</t>
  </si>
  <si>
    <t>DIA FIN</t>
  </si>
  <si>
    <t>AÑO FIN</t>
  </si>
  <si>
    <t>OWNED MEDIA</t>
  </si>
  <si>
    <t>Dentro de plan</t>
  </si>
  <si>
    <t>DENTRO DEL PLAN</t>
  </si>
  <si>
    <t>EARNED MEDIA</t>
  </si>
  <si>
    <t>PAID MEDIA</t>
  </si>
  <si>
    <t>TIPO INDIVIDUO (TG COMPRA)</t>
  </si>
  <si>
    <t>EDAD FINAL (TG COMPRA)</t>
  </si>
  <si>
    <t>EDAD COMIENZO (TG COMPRA)</t>
  </si>
  <si>
    <t>PESO ESPAÑA</t>
  </si>
  <si>
    <t>Medio / Disciplina</t>
  </si>
  <si>
    <t>OOH</t>
  </si>
  <si>
    <t>RADIO</t>
  </si>
  <si>
    <t>INFLUENCERS</t>
  </si>
  <si>
    <t>TIPO COMPRA</t>
  </si>
  <si>
    <t>TIPO DE INDIVIDUO</t>
  </si>
  <si>
    <t>DIRECT OFFLINE</t>
  </si>
  <si>
    <t>DIRECT ONLINE</t>
  </si>
  <si>
    <t>BRANDED CONTENT</t>
  </si>
  <si>
    <t>BIDDING ONLINE</t>
  </si>
  <si>
    <t>BIDDING MULTIMEDIA</t>
  </si>
  <si>
    <t>DIRECT MULTIMEDIA</t>
  </si>
  <si>
    <t>MODELO COMPRA</t>
  </si>
  <si>
    <t>COSTE FIJO</t>
  </si>
  <si>
    <t>FREE</t>
  </si>
  <si>
    <t>MEDIO / DISCIPLINA</t>
  </si>
  <si>
    <t>NETWORKS DISPLAY</t>
  </si>
  <si>
    <t>PESO SEGMENTACION ONLINE</t>
  </si>
  <si>
    <t>UNIVERSO ESPAÑA 000 (TG COMPRA)</t>
  </si>
  <si>
    <t>UNIVERSO ESPAÑA 000 (TG CAMPAÑA)</t>
  </si>
  <si>
    <t>CPM TG CAMPAÑA</t>
  </si>
  <si>
    <t>IX AFINIDAD (CAMPAÑA VS COMPRA)</t>
  </si>
  <si>
    <t>CINE</t>
  </si>
  <si>
    <t>PRENSA</t>
  </si>
  <si>
    <t>REVISTAS Y SSDD</t>
  </si>
  <si>
    <t>TOTAL ONLINE</t>
  </si>
  <si>
    <t>SOCIAL MEDIA</t>
  </si>
  <si>
    <t>Diarios(total)</t>
  </si>
  <si>
    <t>Diarios Papel</t>
  </si>
  <si>
    <t>Diarios Visor Digital</t>
  </si>
  <si>
    <t>Supl. Dominicales</t>
  </si>
  <si>
    <t>Supl. Dominicales Papel</t>
  </si>
  <si>
    <t>Supl. Dominicales Visor Digital</t>
  </si>
  <si>
    <t>Revistas Semanales</t>
  </si>
  <si>
    <t>Revistas Mensuales</t>
  </si>
  <si>
    <t>Revistas Bimestrales</t>
  </si>
  <si>
    <t>Revistas Trimestrales</t>
  </si>
  <si>
    <t>Revistas Papel</t>
  </si>
  <si>
    <t>Revistas Visor Digital</t>
  </si>
  <si>
    <t>TOTAL REVISTAS</t>
  </si>
  <si>
    <t>Revistas(total-medidas)</t>
  </si>
  <si>
    <t>Dominical+Revistas</t>
  </si>
  <si>
    <t>Radio OM</t>
  </si>
  <si>
    <t>Radio FM</t>
  </si>
  <si>
    <t>Radio Streaming</t>
  </si>
  <si>
    <t>Radio Podcast</t>
  </si>
  <si>
    <t>Radio Generalista</t>
  </si>
  <si>
    <t>Radio Temática</t>
  </si>
  <si>
    <t>Radio Internet</t>
  </si>
  <si>
    <t>Radio TDT</t>
  </si>
  <si>
    <t>Radio(total)</t>
  </si>
  <si>
    <t>La 1</t>
  </si>
  <si>
    <t>La 2</t>
  </si>
  <si>
    <t>Canal Sur Tv</t>
  </si>
  <si>
    <t>Andalucía Tv</t>
  </si>
  <si>
    <t>Super3</t>
  </si>
  <si>
    <t>Tele Madrid</t>
  </si>
  <si>
    <t>La Otra</t>
  </si>
  <si>
    <t>A Punt</t>
  </si>
  <si>
    <t>ETB(Total)</t>
  </si>
  <si>
    <t>TvCan</t>
  </si>
  <si>
    <t>CMT</t>
  </si>
  <si>
    <t>Ib3</t>
  </si>
  <si>
    <t>Aragón TV</t>
  </si>
  <si>
    <t>7 Región de Murcia</t>
  </si>
  <si>
    <t>Tpa</t>
  </si>
  <si>
    <t>Tpa2</t>
  </si>
  <si>
    <t>3/24 Tv</t>
  </si>
  <si>
    <t>Esport 3</t>
  </si>
  <si>
    <t>CYL 7</t>
  </si>
  <si>
    <t>CYL 8</t>
  </si>
  <si>
    <t>Total Autonómicas</t>
  </si>
  <si>
    <t>Aut. Públicas</t>
  </si>
  <si>
    <t>Aut. Privadas</t>
  </si>
  <si>
    <t>Otras aut.privadas</t>
  </si>
  <si>
    <t>Aut. Internacio</t>
  </si>
  <si>
    <t>Temáticas</t>
  </si>
  <si>
    <t>Temáticas Pago</t>
  </si>
  <si>
    <t>Resto Temáticas</t>
  </si>
  <si>
    <t>Total Locales</t>
  </si>
  <si>
    <t>Resto Cadenas</t>
  </si>
  <si>
    <t>Total Nacionales</t>
  </si>
  <si>
    <t>TOTAL TV</t>
  </si>
  <si>
    <t>Cine últ. 15 días</t>
  </si>
  <si>
    <t>Internet Ayer</t>
  </si>
  <si>
    <t>Diarios en Internet Ayer</t>
  </si>
  <si>
    <t>Radio en Internet Ayer</t>
  </si>
  <si>
    <t>Revistas en Internet Ayer</t>
  </si>
  <si>
    <t>Suplementos en Internet Ayer</t>
  </si>
  <si>
    <t>Exterior Últ. Semana</t>
  </si>
  <si>
    <t>Subir/compartir vídeos OR Subir/compartir fotos OR Mensajería instantánea (WhatsApp,Messenger o similar) OR Redes sociales</t>
  </si>
  <si>
    <t>Visionado de programas y series de Televisión / películas OR Visionado de vídeos online</t>
  </si>
  <si>
    <t>Realiza llamadas telefónicas por Internet (telefonía IP, Skype, etc.)</t>
  </si>
  <si>
    <t>Jugar en Red</t>
  </si>
  <si>
    <t>Participar en Blogs o foros</t>
  </si>
  <si>
    <t>Lectura de información de actualidad</t>
  </si>
  <si>
    <t>Escucha / descarga de podcast</t>
  </si>
  <si>
    <t>Operaciones con su entidad bancaria</t>
  </si>
  <si>
    <t>Compra de productos y servicios</t>
  </si>
  <si>
    <t>Uso de códigos BIDI / QR</t>
  </si>
  <si>
    <t>Correo electrónico, Email.</t>
  </si>
  <si>
    <t>Búsqueda de información</t>
  </si>
  <si>
    <t>Realizar apuestas Online</t>
  </si>
  <si>
    <t>Compartición de archivos en la nube</t>
  </si>
  <si>
    <t>Otros usos</t>
  </si>
  <si>
    <t>POTENTIAL REACH TG COMPRA</t>
  </si>
  <si>
    <t>POTENTIAL REACH TG CAMPAÑA</t>
  </si>
  <si>
    <t>TG COMPRA TV</t>
  </si>
  <si>
    <t>TG COMPRA RESTO</t>
  </si>
  <si>
    <t>% ON-CORE PLANIFICADO</t>
  </si>
  <si>
    <t>IX AFIN PLANIFICADO</t>
  </si>
  <si>
    <t>PUNTO 0 - Inversión €</t>
  </si>
  <si>
    <t>PUNTO 0 - Reach</t>
  </si>
  <si>
    <t>PUNTO 0 - Imp 000</t>
  </si>
  <si>
    <t>PUNTO 0 - GRPs</t>
  </si>
  <si>
    <t>PUNTO 0 - Frec</t>
  </si>
  <si>
    <t>PUNTO 0 - GRPS 1000</t>
  </si>
  <si>
    <t>PUNTO CALC - Inversión €</t>
  </si>
  <si>
    <t>PUNTO CALC - Reach</t>
  </si>
  <si>
    <t>PUNTO CALC - Imp 000</t>
  </si>
  <si>
    <t>PUNTO CALC - GRPs</t>
  </si>
  <si>
    <t>PUNTO CALC - Frec</t>
  </si>
  <si>
    <t>PUNTO CALC - GRPS 1000</t>
  </si>
  <si>
    <t>CALC2</t>
  </si>
  <si>
    <t>CALC3</t>
  </si>
  <si>
    <t>INFO PASO 1 - SETUP CAMPAÑA</t>
  </si>
  <si>
    <t>INFO PASO 3 - CURVAS DECOBERTURA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</si>
</sst>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_-;\-* #,##0.0_-;_-* &quot;-&quot;??_-;_-@_-"/>
    <numFmt numFmtId="167" formatCode="_-* #,##0_-;\-* #,##0_-;_-* &quot;-&quot;??_-;_-@_-"/>
    <numFmt numFmtId="168" formatCode="0.0"/>
    <numFmt numFmtId="169" formatCode="_-* #,##0.00\ _€_-;\-* #,##0.00\ _€_-;_-* &quot;-&quot;???\ _€_-;_-@_-"/>
    <numFmt numFmtId="170" formatCode="_-* #,##0.00\ _€_-;\-* #,##0.00\ _€_-;_-* &quot;-&quot;??\ _€_-;_-@_-"/>
    <numFmt numFmtId="171" formatCode="#,##0.00\ &quot;€&quot;"/>
    <numFmt numFmtId="172" formatCode="#,##0\ [$€-407];\-#,##0\ [$€-407]"/>
    <numFmt numFmtId="173" formatCode="#,##0.0"/>
    <numFmt numFmtId="174" formatCode="0.000"/>
    <numFmt numFmtId="175" formatCode="_-* #,##0\ _€_-;\-* #,##0\ _€_-;_-* &quot;-&quot;??\ _€_-;_-@_-"/>
    <numFmt numFmtId="176" formatCode="_-* #,##0.0\ _€_-;\-* #,##0.0\ _€_-;_-* &quot;-&quot;??\ _€_-;_-@_-"/>
    <numFmt numFmtId="177" formatCode="0.000000"/>
    <numFmt numFmtId="178" formatCode="_-* #,##0.000\ _€_-;\-* #,##0.000\ _€_-;_-* &quot;-&quot;???\ _€_-;_-@_-"/>
    <numFmt numFmtId="179" formatCode="#,##0\ &quot;€&quot;"/>
    <numFmt numFmtId="180" formatCode="#,##0.000\ &quot;€&quot;"/>
    <numFmt numFmtId="181" formatCode="dd\-mm\-yy;@"/>
    <numFmt numFmtId="182" formatCode="#,##0.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172" fontId="1" fillId="0" borderId="0"/>
    <xf numFmtId="170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0" fontId="0" fillId="0" borderId="0" xfId="0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horizontal="center"/>
    </xf>
    <xf numFmtId="171" fontId="0" fillId="0" borderId="0" xfId="0" applyNumberFormat="1"/>
    <xf numFmtId="171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4" fillId="0" borderId="0" xfId="0" applyFont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74" fontId="0" fillId="0" borderId="0" xfId="0" applyNumberFormat="1"/>
    <xf numFmtId="2" fontId="0" fillId="0" borderId="0" xfId="0" applyNumberFormat="1" applyAlignment="1">
      <alignment wrapText="1"/>
    </xf>
    <xf numFmtId="0" fontId="0" fillId="0" borderId="14" xfId="0" applyBorder="1"/>
    <xf numFmtId="0" fontId="2" fillId="0" borderId="1" xfId="0" applyFont="1" applyBorder="1" applyAlignment="1">
      <alignment wrapText="1"/>
    </xf>
    <xf numFmtId="177" fontId="12" fillId="0" borderId="1" xfId="0" applyNumberFormat="1" applyFont="1" applyBorder="1" applyAlignment="1">
      <alignment wrapText="1"/>
    </xf>
    <xf numFmtId="177" fontId="2" fillId="0" borderId="1" xfId="0" applyNumberFormat="1" applyFont="1" applyBorder="1" applyAlignment="1">
      <alignment wrapText="1"/>
    </xf>
    <xf numFmtId="3" fontId="0" fillId="0" borderId="0" xfId="0" applyNumberFormat="1"/>
    <xf numFmtId="2" fontId="0" fillId="0" borderId="10" xfId="0" applyNumberFormat="1" applyBorder="1"/>
    <xf numFmtId="164" fontId="0" fillId="0" borderId="0" xfId="0" applyNumberFormat="1"/>
    <xf numFmtId="174" fontId="0" fillId="0" borderId="10" xfId="0" applyNumberFormat="1" applyBorder="1"/>
    <xf numFmtId="3" fontId="6" fillId="0" borderId="7" xfId="0" applyNumberFormat="1" applyFont="1" applyBorder="1" applyAlignment="1">
      <alignment horizontal="center"/>
    </xf>
    <xf numFmtId="0" fontId="0" fillId="0" borderId="12" xfId="0" applyBorder="1"/>
    <xf numFmtId="3" fontId="6" fillId="0" borderId="7" xfId="0" applyNumberFormat="1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0" fontId="6" fillId="0" borderId="21" xfId="0" applyFont="1" applyBorder="1"/>
    <xf numFmtId="0" fontId="6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7" xfId="0" applyFont="1" applyBorder="1"/>
    <xf numFmtId="3" fontId="6" fillId="0" borderId="1" xfId="0" applyNumberFormat="1" applyFont="1" applyBorder="1" applyAlignment="1">
      <alignment horizontal="center" wrapText="1"/>
    </xf>
    <xf numFmtId="3" fontId="6" fillId="0" borderId="8" xfId="0" applyNumberFormat="1" applyFont="1" applyBorder="1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wrapText="1"/>
    </xf>
    <xf numFmtId="164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9" fontId="8" fillId="0" borderId="8" xfId="5" applyFont="1" applyBorder="1" applyAlignment="1">
      <alignment horizontal="center" wrapText="1"/>
    </xf>
    <xf numFmtId="9" fontId="6" fillId="0" borderId="8" xfId="5" applyFont="1" applyBorder="1" applyAlignment="1">
      <alignment horizontal="center" wrapText="1"/>
    </xf>
    <xf numFmtId="164" fontId="6" fillId="0" borderId="8" xfId="0" applyNumberFormat="1" applyFont="1" applyBorder="1" applyAlignment="1">
      <alignment horizontal="center" wrapText="1"/>
    </xf>
    <xf numFmtId="168" fontId="6" fillId="0" borderId="1" xfId="0" applyNumberFormat="1" applyFont="1" applyBorder="1"/>
    <xf numFmtId="3" fontId="6" fillId="0" borderId="1" xfId="0" applyNumberFormat="1" applyFont="1" applyBorder="1" applyAlignment="1">
      <alignment horizontal="center"/>
    </xf>
    <xf numFmtId="170" fontId="6" fillId="0" borderId="8" xfId="14" applyFont="1" applyBorder="1" applyAlignment="1">
      <alignment horizontal="center" wrapText="1"/>
    </xf>
    <xf numFmtId="173" fontId="6" fillId="0" borderId="1" xfId="0" applyNumberFormat="1" applyFont="1" applyBorder="1"/>
    <xf numFmtId="168" fontId="6" fillId="0" borderId="1" xfId="0" applyNumberFormat="1" applyFont="1" applyBorder="1" applyAlignment="1">
      <alignment horizontal="center"/>
    </xf>
    <xf numFmtId="168" fontId="6" fillId="0" borderId="8" xfId="0" applyNumberFormat="1" applyFont="1" applyBorder="1" applyAlignment="1">
      <alignment horizontal="center"/>
    </xf>
    <xf numFmtId="176" fontId="6" fillId="0" borderId="1" xfId="14" applyNumberFormat="1" applyFont="1" applyBorder="1"/>
    <xf numFmtId="3" fontId="6" fillId="0" borderId="8" xfId="0" applyNumberFormat="1" applyFont="1" applyBorder="1"/>
    <xf numFmtId="2" fontId="6" fillId="0" borderId="1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75" fontId="6" fillId="0" borderId="1" xfId="14" applyNumberFormat="1" applyFont="1" applyBorder="1"/>
    <xf numFmtId="175" fontId="6" fillId="0" borderId="1" xfId="14" applyNumberFormat="1" applyFont="1" applyBorder="1" applyAlignment="1">
      <alignment horizontal="center"/>
    </xf>
    <xf numFmtId="175" fontId="6" fillId="0" borderId="8" xfId="14" applyNumberFormat="1" applyFont="1" applyBorder="1" applyAlignment="1">
      <alignment horizontal="center"/>
    </xf>
    <xf numFmtId="175" fontId="6" fillId="0" borderId="8" xfId="14" applyNumberFormat="1" applyFont="1" applyBorder="1"/>
    <xf numFmtId="0" fontId="12" fillId="0" borderId="0" xfId="0" applyFont="1" applyAlignment="1">
      <alignment wrapText="1"/>
    </xf>
    <xf numFmtId="0" fontId="2" fillId="0" borderId="3" xfId="0" applyFont="1" applyBorder="1"/>
    <xf numFmtId="164" fontId="2" fillId="6" borderId="22" xfId="5" applyNumberFormat="1" applyFont="1" applyFill="1" applyBorder="1"/>
    <xf numFmtId="3" fontId="0" fillId="0" borderId="1" xfId="0" applyNumberFormat="1" applyBorder="1" applyAlignment="1">
      <alignment wrapText="1"/>
    </xf>
    <xf numFmtId="3" fontId="0" fillId="0" borderId="10" xfId="0" applyNumberFormat="1" applyBorder="1"/>
    <xf numFmtId="2" fontId="0" fillId="0" borderId="1" xfId="0" applyNumberFormat="1" applyBorder="1" applyAlignment="1">
      <alignment wrapText="1"/>
    </xf>
    <xf numFmtId="174" fontId="0" fillId="0" borderId="0" xfId="0" applyNumberFormat="1" applyAlignment="1">
      <alignment wrapText="1"/>
    </xf>
    <xf numFmtId="2" fontId="0" fillId="0" borderId="16" xfId="0" applyNumberFormat="1" applyBorder="1" applyAlignment="1">
      <alignment wrapText="1"/>
    </xf>
    <xf numFmtId="174" fontId="0" fillId="0" borderId="16" xfId="0" applyNumberFormat="1" applyBorder="1" applyAlignment="1">
      <alignment wrapText="1"/>
    </xf>
    <xf numFmtId="174" fontId="12" fillId="0" borderId="0" xfId="0" applyNumberFormat="1" applyFont="1" applyAlignment="1">
      <alignment wrapText="1"/>
    </xf>
    <xf numFmtId="2" fontId="0" fillId="0" borderId="0" xfId="0" applyNumberFormat="1"/>
    <xf numFmtId="0" fontId="0" fillId="7" borderId="0" xfId="0" applyFill="1" applyAlignment="1">
      <alignment horizontal="center" vertical="center" wrapText="1"/>
    </xf>
    <xf numFmtId="178" fontId="0" fillId="0" borderId="0" xfId="0" applyNumberFormat="1" applyAlignment="1">
      <alignment wrapText="1"/>
    </xf>
    <xf numFmtId="9" fontId="0" fillId="3" borderId="1" xfId="8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3"/>
    <xf numFmtId="0" fontId="10" fillId="0" borderId="0" xfId="0" applyFont="1" applyAlignment="1">
      <alignment vertical="center"/>
    </xf>
    <xf numFmtId="171" fontId="10" fillId="0" borderId="0" xfId="0" applyNumberFormat="1" applyFont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3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 wrapText="1"/>
    </xf>
    <xf numFmtId="171" fontId="0" fillId="0" borderId="1" xfId="1" applyNumberFormat="1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171" fontId="0" fillId="0" borderId="0" xfId="0" applyNumberFormat="1" applyAlignment="1">
      <alignment vertical="center"/>
    </xf>
    <xf numFmtId="165" fontId="0" fillId="0" borderId="1" xfId="1" applyNumberFormat="1" applyFont="1" applyFill="1" applyBorder="1" applyAlignment="1">
      <alignment horizontal="left"/>
    </xf>
    <xf numFmtId="9" fontId="0" fillId="0" borderId="1" xfId="8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8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left"/>
    </xf>
    <xf numFmtId="43" fontId="0" fillId="0" borderId="1" xfId="1" applyFont="1" applyBorder="1"/>
    <xf numFmtId="0" fontId="0" fillId="3" borderId="3" xfId="0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2" borderId="0" xfId="0" applyFont="1" applyFill="1"/>
    <xf numFmtId="167" fontId="0" fillId="0" borderId="0" xfId="1" applyNumberFormat="1" applyFont="1"/>
    <xf numFmtId="166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 vertical="center" wrapText="1"/>
    </xf>
    <xf numFmtId="4" fontId="0" fillId="0" borderId="0" xfId="0" applyNumberFormat="1"/>
    <xf numFmtId="169" fontId="0" fillId="2" borderId="1" xfId="0" applyNumberFormat="1" applyFill="1" applyBorder="1" applyAlignment="1">
      <alignment horizontal="center" vertical="center" wrapText="1"/>
    </xf>
    <xf numFmtId="0" fontId="4" fillId="2" borderId="0" xfId="0" applyFont="1" applyFill="1"/>
    <xf numFmtId="43" fontId="0" fillId="0" borderId="0" xfId="1" applyFont="1" applyAlignment="1">
      <alignment vertical="center"/>
    </xf>
    <xf numFmtId="0" fontId="0" fillId="0" borderId="1" xfId="0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179" fontId="0" fillId="0" borderId="1" xfId="1" applyNumberFormat="1" applyFont="1" applyFill="1" applyBorder="1" applyAlignment="1">
      <alignment horizontal="center" vertical="center" wrapText="1"/>
    </xf>
    <xf numFmtId="179" fontId="0" fillId="0" borderId="1" xfId="1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1" applyNumberFormat="1" applyFont="1" applyFill="1" applyBorder="1" applyAlignment="1">
      <alignment horizontal="left"/>
    </xf>
    <xf numFmtId="9" fontId="0" fillId="3" borderId="9" xfId="0" applyNumberFormat="1" applyFill="1" applyBorder="1" applyAlignment="1">
      <alignment horizontal="center" vertical="center" wrapText="1"/>
    </xf>
    <xf numFmtId="179" fontId="0" fillId="2" borderId="9" xfId="0" applyNumberFormat="1" applyFill="1" applyBorder="1" applyAlignment="1">
      <alignment horizontal="center" vertical="center" wrapText="1"/>
    </xf>
    <xf numFmtId="165" fontId="0" fillId="0" borderId="9" xfId="1" applyNumberFormat="1" applyFont="1" applyFill="1" applyBorder="1" applyAlignment="1">
      <alignment horizontal="center" vertical="center" wrapText="1"/>
    </xf>
    <xf numFmtId="9" fontId="0" fillId="3" borderId="9" xfId="8" applyFont="1" applyFill="1" applyBorder="1" applyAlignment="1">
      <alignment horizontal="center" vertical="center" wrapText="1"/>
    </xf>
    <xf numFmtId="169" fontId="0" fillId="3" borderId="9" xfId="0" applyNumberFormat="1" applyFill="1" applyBorder="1" applyAlignment="1">
      <alignment horizontal="center" vertical="center" wrapText="1"/>
    </xf>
    <xf numFmtId="9" fontId="0" fillId="0" borderId="9" xfId="8" applyFont="1" applyFill="1" applyBorder="1" applyAlignment="1">
      <alignment horizontal="center" vertical="center" wrapText="1"/>
    </xf>
    <xf numFmtId="43" fontId="0" fillId="0" borderId="9" xfId="1" applyFont="1" applyFill="1" applyBorder="1" applyAlignment="1">
      <alignment horizontal="center" vertical="center" wrapText="1"/>
    </xf>
    <xf numFmtId="171" fontId="0" fillId="0" borderId="9" xfId="1" applyNumberFormat="1" applyFont="1" applyFill="1" applyBorder="1" applyAlignment="1">
      <alignment horizontal="center" vertical="center" wrapText="1"/>
    </xf>
    <xf numFmtId="180" fontId="0" fillId="0" borderId="9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182" fontId="0" fillId="0" borderId="0" xfId="0" applyNumberFormat="1"/>
    <xf numFmtId="0" fontId="10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wrapText="1"/>
    </xf>
    <xf numFmtId="4" fontId="14" fillId="0" borderId="1" xfId="0" applyNumberFormat="1" applyFont="1" applyBorder="1" applyAlignment="1">
      <alignment wrapText="1"/>
    </xf>
    <xf numFmtId="3" fontId="14" fillId="0" borderId="1" xfId="0" applyNumberFormat="1" applyFont="1" applyBorder="1" applyAlignment="1">
      <alignment wrapText="1"/>
    </xf>
    <xf numFmtId="10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0" fontId="15" fillId="0" borderId="1" xfId="0" applyNumberFormat="1" applyFont="1" applyBorder="1" applyAlignment="1">
      <alignment wrapText="1"/>
    </xf>
    <xf numFmtId="173" fontId="14" fillId="0" borderId="1" xfId="0" applyNumberFormat="1" applyFont="1" applyBorder="1" applyAlignment="1">
      <alignment wrapText="1"/>
    </xf>
    <xf numFmtId="173" fontId="14" fillId="2" borderId="1" xfId="0" applyNumberFormat="1" applyFont="1" applyFill="1" applyBorder="1" applyAlignment="1">
      <alignment wrapText="1"/>
    </xf>
    <xf numFmtId="3" fontId="13" fillId="0" borderId="1" xfId="0" applyNumberFormat="1" applyFont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178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2" fillId="5" borderId="1" xfId="0" applyFont="1" applyFill="1" applyBorder="1" applyAlignment="1">
      <alignment wrapText="1"/>
    </xf>
    <xf numFmtId="168" fontId="0" fillId="5" borderId="1" xfId="0" applyNumberFormat="1" applyFill="1" applyBorder="1"/>
    <xf numFmtId="9" fontId="10" fillId="2" borderId="1" xfId="8" applyFont="1" applyFill="1" applyBorder="1" applyAlignment="1">
      <alignment horizontal="center" vertical="center"/>
    </xf>
    <xf numFmtId="9" fontId="0" fillId="2" borderId="1" xfId="8" applyFont="1" applyFill="1" applyBorder="1" applyAlignment="1">
      <alignment wrapText="1"/>
    </xf>
    <xf numFmtId="9" fontId="14" fillId="2" borderId="1" xfId="8" applyFont="1" applyFill="1" applyBorder="1" applyAlignment="1">
      <alignment wrapText="1"/>
    </xf>
    <xf numFmtId="166" fontId="0" fillId="0" borderId="1" xfId="1" applyNumberFormat="1" applyFont="1" applyFill="1" applyBorder="1"/>
    <xf numFmtId="167" fontId="0" fillId="3" borderId="1" xfId="1" applyNumberFormat="1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6" xfId="0" applyNumberFormat="1" applyBorder="1" applyAlignment="1">
      <alignment horizontal="center"/>
    </xf>
    <xf numFmtId="2" fontId="18" fillId="2" borderId="10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6">
    <cellStyle name="0,0_x000d__x000a_NA_x000d__x000a_ 2" xfId="10" xr:uid="{EEEF1986-3CC2-4C21-9A34-52405FF46BEA}"/>
    <cellStyle name="Hipervínculo 2" xfId="15" xr:uid="{CE03437C-FDF3-4BC3-92B4-45D59DF82147}"/>
    <cellStyle name="Millares" xfId="1" builtinId="3"/>
    <cellStyle name="Millares 2" xfId="4" xr:uid="{79868FA3-CDB3-469E-9B9A-E1AB3EF82D6A}"/>
    <cellStyle name="Millares 2 2" xfId="14" xr:uid="{6185A332-2DB1-44EB-B055-2C74B30D1923}"/>
    <cellStyle name="Millares 3" xfId="6" xr:uid="{E8A67738-4A93-4493-929C-6833DE412EC3}"/>
    <cellStyle name="Millares 4" xfId="7" xr:uid="{F1F09257-025D-4317-9699-162254B58634}"/>
    <cellStyle name="Millares 5" xfId="9" xr:uid="{9D870E7E-342C-405C-9291-3D6FCC3E0BBE}"/>
    <cellStyle name="Normal" xfId="0" builtinId="0"/>
    <cellStyle name="Normal 2" xfId="3" xr:uid="{072997A2-7D11-4E45-AFDD-B7896C1CCE69}"/>
    <cellStyle name="Normal 2 2 2 2" xfId="11" xr:uid="{EE14D887-39B5-4C51-88C3-D607B028B096}"/>
    <cellStyle name="Normal 3" xfId="2" xr:uid="{8212E068-3989-49F7-8D2A-E4F06A2DAC8E}"/>
    <cellStyle name="Porcentaje" xfId="8" builtinId="5"/>
    <cellStyle name="Porcentaje 2" xfId="5" xr:uid="{06090C24-37FD-45BF-8CA0-42606516A829}"/>
    <cellStyle name="Porcentaje 2 2" xfId="12" xr:uid="{53F7A15A-9541-47AF-8DB5-968F535720FF}"/>
    <cellStyle name="Standard 4" xfId="13" xr:uid="{67233E70-BA65-4A69-9DA0-7C3736E035AD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5248415923746E-2"/>
          <c:y val="9.3667923395168828E-2"/>
          <c:w val="0.88276499854939283"/>
          <c:h val="0.787025957671173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'PASO 4 -OPTIMIZADOR'!$E$37</c:f>
              <c:strCache>
                <c:ptCount val="1"/>
                <c:pt idx="0">
                  <c:v>TV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0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1DF-4BF6-A536-59F337A1A522}"/>
              </c:ext>
            </c:extLst>
          </c:dPt>
          <c:xVal>
            <c:numRef>
              <c:f>'PASO 4 -OPTIMIZADOR'!$D$38:$D$1047</c:f>
              <c:numCache>
                <c:formatCode>0.00</c:formatCode>
                <c:ptCount val="1010"/>
                <c:pt idx="0" formatCode="_-* #,##0_-;\-* #,##0_-;_-* &quot;-&quot;??_-;_-@_-">
                  <c:v>500000</c:v>
                </c:pt>
                <c:pt idx="1">
                  <c:v>499499.49949949951</c:v>
                </c:pt>
                <c:pt idx="2">
                  <c:v>498998.99899899901</c:v>
                </c:pt>
                <c:pt idx="3">
                  <c:v>498498.49849849846</c:v>
                </c:pt>
                <c:pt idx="4">
                  <c:v>497997.99799799797</c:v>
                </c:pt>
                <c:pt idx="5">
                  <c:v>497497.49749749748</c:v>
                </c:pt>
                <c:pt idx="6">
                  <c:v>496996.99699699698</c:v>
                </c:pt>
                <c:pt idx="7">
                  <c:v>496496.49649649655</c:v>
                </c:pt>
                <c:pt idx="8">
                  <c:v>495995.995995996</c:v>
                </c:pt>
                <c:pt idx="9">
                  <c:v>495495.4954954955</c:v>
                </c:pt>
                <c:pt idx="10">
                  <c:v>494994.99499499501</c:v>
                </c:pt>
                <c:pt idx="11">
                  <c:v>494494.49449449452</c:v>
                </c:pt>
                <c:pt idx="12">
                  <c:v>493993.99399399402</c:v>
                </c:pt>
                <c:pt idx="13">
                  <c:v>493493.49349349347</c:v>
                </c:pt>
                <c:pt idx="14">
                  <c:v>492992.99299299298</c:v>
                </c:pt>
                <c:pt idx="15">
                  <c:v>492492.49249249249</c:v>
                </c:pt>
                <c:pt idx="16">
                  <c:v>491991.99199199199</c:v>
                </c:pt>
                <c:pt idx="17">
                  <c:v>491491.4914914915</c:v>
                </c:pt>
                <c:pt idx="18">
                  <c:v>490990.99099099095</c:v>
                </c:pt>
                <c:pt idx="19">
                  <c:v>490490.49049049045</c:v>
                </c:pt>
                <c:pt idx="20">
                  <c:v>489989.98998999002</c:v>
                </c:pt>
                <c:pt idx="21">
                  <c:v>489489.48948948953</c:v>
                </c:pt>
                <c:pt idx="22">
                  <c:v>488988.98898898903</c:v>
                </c:pt>
                <c:pt idx="23">
                  <c:v>488488.48848848848</c:v>
                </c:pt>
                <c:pt idx="24">
                  <c:v>487987.98798798799</c:v>
                </c:pt>
                <c:pt idx="25">
                  <c:v>487487.48748748749</c:v>
                </c:pt>
                <c:pt idx="26">
                  <c:v>486986.986986987</c:v>
                </c:pt>
                <c:pt idx="27">
                  <c:v>486486.48648648651</c:v>
                </c:pt>
                <c:pt idx="28">
                  <c:v>485985.98598598596</c:v>
                </c:pt>
                <c:pt idx="29">
                  <c:v>485485.48548548546</c:v>
                </c:pt>
                <c:pt idx="30">
                  <c:v>484984.98498498497</c:v>
                </c:pt>
                <c:pt idx="31">
                  <c:v>484484.48448448448</c:v>
                </c:pt>
                <c:pt idx="32">
                  <c:v>483983.98398398398</c:v>
                </c:pt>
                <c:pt idx="33">
                  <c:v>483483.48348348349</c:v>
                </c:pt>
                <c:pt idx="34">
                  <c:v>482982.982982983</c:v>
                </c:pt>
                <c:pt idx="35">
                  <c:v>482482.4824824825</c:v>
                </c:pt>
                <c:pt idx="36">
                  <c:v>481981.98198198201</c:v>
                </c:pt>
                <c:pt idx="37">
                  <c:v>481481.48148148146</c:v>
                </c:pt>
                <c:pt idx="38">
                  <c:v>480980.98098098097</c:v>
                </c:pt>
                <c:pt idx="39">
                  <c:v>480480.48048048047</c:v>
                </c:pt>
                <c:pt idx="40">
                  <c:v>479979.97997997998</c:v>
                </c:pt>
                <c:pt idx="41">
                  <c:v>479479.47947947949</c:v>
                </c:pt>
                <c:pt idx="42">
                  <c:v>478978.97897897894</c:v>
                </c:pt>
                <c:pt idx="43">
                  <c:v>478478.47847847844</c:v>
                </c:pt>
                <c:pt idx="44">
                  <c:v>477977.97797797795</c:v>
                </c:pt>
                <c:pt idx="45">
                  <c:v>477477.47747747751</c:v>
                </c:pt>
                <c:pt idx="46">
                  <c:v>476976.97697697702</c:v>
                </c:pt>
                <c:pt idx="47">
                  <c:v>476476.47647647647</c:v>
                </c:pt>
                <c:pt idx="48">
                  <c:v>475975.97597597598</c:v>
                </c:pt>
                <c:pt idx="49">
                  <c:v>475475.47547547548</c:v>
                </c:pt>
                <c:pt idx="50">
                  <c:v>474974.97497497499</c:v>
                </c:pt>
                <c:pt idx="51">
                  <c:v>474474.4744744745</c:v>
                </c:pt>
                <c:pt idx="52">
                  <c:v>473973.97397397395</c:v>
                </c:pt>
                <c:pt idx="53">
                  <c:v>473473.47347347345</c:v>
                </c:pt>
                <c:pt idx="54">
                  <c:v>472972.97297297296</c:v>
                </c:pt>
                <c:pt idx="55">
                  <c:v>472472.47247247247</c:v>
                </c:pt>
                <c:pt idx="56">
                  <c:v>471971.97197197197</c:v>
                </c:pt>
                <c:pt idx="57">
                  <c:v>471471.47147147142</c:v>
                </c:pt>
                <c:pt idx="58">
                  <c:v>470970.97097097099</c:v>
                </c:pt>
                <c:pt idx="59">
                  <c:v>470470.47047047049</c:v>
                </c:pt>
                <c:pt idx="60">
                  <c:v>469969.96996997</c:v>
                </c:pt>
                <c:pt idx="61">
                  <c:v>469469.46946946951</c:v>
                </c:pt>
                <c:pt idx="62">
                  <c:v>468968.96896896895</c:v>
                </c:pt>
                <c:pt idx="63">
                  <c:v>468468.46846846846</c:v>
                </c:pt>
                <c:pt idx="64">
                  <c:v>467967.96796796797</c:v>
                </c:pt>
                <c:pt idx="65">
                  <c:v>467467.46746746748</c:v>
                </c:pt>
                <c:pt idx="66">
                  <c:v>466966.96696696698</c:v>
                </c:pt>
                <c:pt idx="67">
                  <c:v>466466.46646646643</c:v>
                </c:pt>
                <c:pt idx="68">
                  <c:v>465965.96596596594</c:v>
                </c:pt>
                <c:pt idx="69">
                  <c:v>465465.46546546544</c:v>
                </c:pt>
                <c:pt idx="70">
                  <c:v>464964.96496496495</c:v>
                </c:pt>
                <c:pt idx="71">
                  <c:v>464464.46446446452</c:v>
                </c:pt>
                <c:pt idx="72">
                  <c:v>463963.96396396396</c:v>
                </c:pt>
                <c:pt idx="73">
                  <c:v>463463.46346346347</c:v>
                </c:pt>
                <c:pt idx="74">
                  <c:v>462962.96296296298</c:v>
                </c:pt>
                <c:pt idx="75">
                  <c:v>462462.46246246248</c:v>
                </c:pt>
                <c:pt idx="76">
                  <c:v>461961.96196196199</c:v>
                </c:pt>
                <c:pt idx="77">
                  <c:v>461461.46146146144</c:v>
                </c:pt>
                <c:pt idx="78">
                  <c:v>460960.96096096095</c:v>
                </c:pt>
                <c:pt idx="79">
                  <c:v>460460.46046046045</c:v>
                </c:pt>
                <c:pt idx="80">
                  <c:v>459959.95995995996</c:v>
                </c:pt>
                <c:pt idx="81">
                  <c:v>459459.45945945947</c:v>
                </c:pt>
                <c:pt idx="82">
                  <c:v>458958.95895895892</c:v>
                </c:pt>
                <c:pt idx="83">
                  <c:v>458458.45845845842</c:v>
                </c:pt>
                <c:pt idx="84">
                  <c:v>457957.95795795799</c:v>
                </c:pt>
                <c:pt idx="85">
                  <c:v>457457.45745745749</c:v>
                </c:pt>
                <c:pt idx="86">
                  <c:v>456956.956956957</c:v>
                </c:pt>
                <c:pt idx="87">
                  <c:v>456456.45645645645</c:v>
                </c:pt>
                <c:pt idx="88">
                  <c:v>455955.95595595596</c:v>
                </c:pt>
                <c:pt idx="89">
                  <c:v>455455.45545545546</c:v>
                </c:pt>
                <c:pt idx="90">
                  <c:v>454954.95495495497</c:v>
                </c:pt>
                <c:pt idx="91">
                  <c:v>454454.45445445448</c:v>
                </c:pt>
                <c:pt idx="92">
                  <c:v>453953.95395395393</c:v>
                </c:pt>
                <c:pt idx="93">
                  <c:v>453453.45345345343</c:v>
                </c:pt>
                <c:pt idx="94">
                  <c:v>452952.95295295294</c:v>
                </c:pt>
                <c:pt idx="95">
                  <c:v>452452.45245245245</c:v>
                </c:pt>
                <c:pt idx="96">
                  <c:v>451951.95195195195</c:v>
                </c:pt>
                <c:pt idx="97">
                  <c:v>451451.45145145146</c:v>
                </c:pt>
                <c:pt idx="98">
                  <c:v>450950.95095095097</c:v>
                </c:pt>
                <c:pt idx="99">
                  <c:v>450450.45045045047</c:v>
                </c:pt>
                <c:pt idx="100">
                  <c:v>449949.94994994998</c:v>
                </c:pt>
                <c:pt idx="101">
                  <c:v>449449.44944944943</c:v>
                </c:pt>
                <c:pt idx="102">
                  <c:v>448948.94894894894</c:v>
                </c:pt>
                <c:pt idx="103">
                  <c:v>448448.44844844844</c:v>
                </c:pt>
                <c:pt idx="104">
                  <c:v>447947.94794794795</c:v>
                </c:pt>
                <c:pt idx="105">
                  <c:v>447447.44744744746</c:v>
                </c:pt>
                <c:pt idx="106">
                  <c:v>446946.9469469469</c:v>
                </c:pt>
                <c:pt idx="107">
                  <c:v>446446.44644644641</c:v>
                </c:pt>
                <c:pt idx="108">
                  <c:v>445945.94594594592</c:v>
                </c:pt>
                <c:pt idx="109">
                  <c:v>445445.44544544548</c:v>
                </c:pt>
                <c:pt idx="110">
                  <c:v>444944.94494494499</c:v>
                </c:pt>
                <c:pt idx="111">
                  <c:v>444444.44444444444</c:v>
                </c:pt>
                <c:pt idx="112">
                  <c:v>443943.94394394394</c:v>
                </c:pt>
                <c:pt idx="113">
                  <c:v>443443.44344344345</c:v>
                </c:pt>
                <c:pt idx="114">
                  <c:v>442942.94294294296</c:v>
                </c:pt>
                <c:pt idx="115">
                  <c:v>442442.44244244247</c:v>
                </c:pt>
                <c:pt idx="116">
                  <c:v>441941.94194194191</c:v>
                </c:pt>
                <c:pt idx="117">
                  <c:v>441441.44144144142</c:v>
                </c:pt>
                <c:pt idx="118">
                  <c:v>440940.94094094093</c:v>
                </c:pt>
                <c:pt idx="119">
                  <c:v>440440.44044044043</c:v>
                </c:pt>
                <c:pt idx="120">
                  <c:v>439939.93993993994</c:v>
                </c:pt>
                <c:pt idx="121">
                  <c:v>439439.43943943939</c:v>
                </c:pt>
                <c:pt idx="122">
                  <c:v>438938.93893893895</c:v>
                </c:pt>
                <c:pt idx="123">
                  <c:v>438438.43843843846</c:v>
                </c:pt>
                <c:pt idx="124">
                  <c:v>437937.93793793797</c:v>
                </c:pt>
                <c:pt idx="125">
                  <c:v>437437.43743743747</c:v>
                </c:pt>
                <c:pt idx="126">
                  <c:v>436936.93693693692</c:v>
                </c:pt>
                <c:pt idx="127">
                  <c:v>436436.43643643643</c:v>
                </c:pt>
                <c:pt idx="128">
                  <c:v>435935.93593593594</c:v>
                </c:pt>
                <c:pt idx="129">
                  <c:v>435435.43543543544</c:v>
                </c:pt>
                <c:pt idx="130">
                  <c:v>434934.93493493495</c:v>
                </c:pt>
                <c:pt idx="131">
                  <c:v>434434.4344344344</c:v>
                </c:pt>
                <c:pt idx="132">
                  <c:v>433933.93393393391</c:v>
                </c:pt>
                <c:pt idx="133">
                  <c:v>433433.43343343341</c:v>
                </c:pt>
                <c:pt idx="134">
                  <c:v>432932.93293293292</c:v>
                </c:pt>
                <c:pt idx="135">
                  <c:v>432432.43243243248</c:v>
                </c:pt>
                <c:pt idx="136">
                  <c:v>431931.93193193193</c:v>
                </c:pt>
                <c:pt idx="137">
                  <c:v>431431.43143143144</c:v>
                </c:pt>
                <c:pt idx="138">
                  <c:v>430930.93093093095</c:v>
                </c:pt>
                <c:pt idx="139">
                  <c:v>430430.43043043045</c:v>
                </c:pt>
                <c:pt idx="140">
                  <c:v>429929.92992992996</c:v>
                </c:pt>
                <c:pt idx="141">
                  <c:v>429429.42942942941</c:v>
                </c:pt>
                <c:pt idx="142">
                  <c:v>428928.92892892892</c:v>
                </c:pt>
                <c:pt idx="143">
                  <c:v>428428.42842842842</c:v>
                </c:pt>
                <c:pt idx="144">
                  <c:v>427927.92792792793</c:v>
                </c:pt>
                <c:pt idx="145">
                  <c:v>427427.42742742744</c:v>
                </c:pt>
                <c:pt idx="146">
                  <c:v>426926.92692692688</c:v>
                </c:pt>
                <c:pt idx="147">
                  <c:v>426426.42642642639</c:v>
                </c:pt>
                <c:pt idx="148">
                  <c:v>425925.92592592596</c:v>
                </c:pt>
                <c:pt idx="149">
                  <c:v>425425.42542542546</c:v>
                </c:pt>
                <c:pt idx="150">
                  <c:v>424924.92492492497</c:v>
                </c:pt>
                <c:pt idx="151">
                  <c:v>424424.42442442442</c:v>
                </c:pt>
                <c:pt idx="152">
                  <c:v>423923.92392392393</c:v>
                </c:pt>
                <c:pt idx="153">
                  <c:v>423423.42342342343</c:v>
                </c:pt>
                <c:pt idx="154">
                  <c:v>422922.92292292294</c:v>
                </c:pt>
                <c:pt idx="155">
                  <c:v>422422.42242242245</c:v>
                </c:pt>
                <c:pt idx="156">
                  <c:v>421921.92192192189</c:v>
                </c:pt>
                <c:pt idx="157">
                  <c:v>421421.4214214214</c:v>
                </c:pt>
                <c:pt idx="158">
                  <c:v>420920.92092092091</c:v>
                </c:pt>
                <c:pt idx="159">
                  <c:v>420420.42042042041</c:v>
                </c:pt>
                <c:pt idx="160">
                  <c:v>419919.91991991992</c:v>
                </c:pt>
                <c:pt idx="161">
                  <c:v>419419.41941941943</c:v>
                </c:pt>
                <c:pt idx="162">
                  <c:v>418918.91891891893</c:v>
                </c:pt>
                <c:pt idx="163">
                  <c:v>418418.41841841844</c:v>
                </c:pt>
                <c:pt idx="164">
                  <c:v>417917.91791791795</c:v>
                </c:pt>
                <c:pt idx="165">
                  <c:v>417417.4174174174</c:v>
                </c:pt>
                <c:pt idx="166">
                  <c:v>416916.9169169169</c:v>
                </c:pt>
                <c:pt idx="167">
                  <c:v>416416.41641641641</c:v>
                </c:pt>
                <c:pt idx="168">
                  <c:v>415915.91591591592</c:v>
                </c:pt>
                <c:pt idx="169">
                  <c:v>415415.41541541542</c:v>
                </c:pt>
                <c:pt idx="170">
                  <c:v>414914.91491491487</c:v>
                </c:pt>
                <c:pt idx="171">
                  <c:v>414414.41441441438</c:v>
                </c:pt>
                <c:pt idx="172">
                  <c:v>413913.91391391389</c:v>
                </c:pt>
                <c:pt idx="173">
                  <c:v>413413.41341341345</c:v>
                </c:pt>
                <c:pt idx="174">
                  <c:v>412912.91291291296</c:v>
                </c:pt>
                <c:pt idx="175">
                  <c:v>412412.41241241241</c:v>
                </c:pt>
                <c:pt idx="176">
                  <c:v>411911.91191191191</c:v>
                </c:pt>
                <c:pt idx="177">
                  <c:v>411411.41141141142</c:v>
                </c:pt>
                <c:pt idx="178">
                  <c:v>410910.91091091093</c:v>
                </c:pt>
                <c:pt idx="179">
                  <c:v>410410.41041041043</c:v>
                </c:pt>
                <c:pt idx="180">
                  <c:v>409909.90990990988</c:v>
                </c:pt>
                <c:pt idx="181">
                  <c:v>409409.40940940939</c:v>
                </c:pt>
                <c:pt idx="182">
                  <c:v>408908.9089089089</c:v>
                </c:pt>
                <c:pt idx="183">
                  <c:v>408408.4084084084</c:v>
                </c:pt>
                <c:pt idx="184">
                  <c:v>407907.90790790791</c:v>
                </c:pt>
                <c:pt idx="185">
                  <c:v>407407.40740740736</c:v>
                </c:pt>
                <c:pt idx="186">
                  <c:v>406906.90690690692</c:v>
                </c:pt>
                <c:pt idx="187">
                  <c:v>406406.40640640643</c:v>
                </c:pt>
                <c:pt idx="188">
                  <c:v>405905.90590590594</c:v>
                </c:pt>
                <c:pt idx="189">
                  <c:v>405405.40540540544</c:v>
                </c:pt>
                <c:pt idx="190">
                  <c:v>404904.90490490489</c:v>
                </c:pt>
                <c:pt idx="191">
                  <c:v>404404.4044044044</c:v>
                </c:pt>
                <c:pt idx="192">
                  <c:v>403903.90390390391</c:v>
                </c:pt>
                <c:pt idx="193">
                  <c:v>403403.40340340341</c:v>
                </c:pt>
                <c:pt idx="194">
                  <c:v>402902.90290290292</c:v>
                </c:pt>
                <c:pt idx="195">
                  <c:v>402402.40240240237</c:v>
                </c:pt>
                <c:pt idx="196">
                  <c:v>401901.90190190187</c:v>
                </c:pt>
                <c:pt idx="197">
                  <c:v>401401.40140140138</c:v>
                </c:pt>
                <c:pt idx="198">
                  <c:v>400900.90090090089</c:v>
                </c:pt>
                <c:pt idx="199">
                  <c:v>400400.40040040045</c:v>
                </c:pt>
                <c:pt idx="200">
                  <c:v>399899.8998998999</c:v>
                </c:pt>
                <c:pt idx="201">
                  <c:v>399399.39939939941</c:v>
                </c:pt>
                <c:pt idx="202">
                  <c:v>398898.89889889891</c:v>
                </c:pt>
                <c:pt idx="203">
                  <c:v>398398.39839839842</c:v>
                </c:pt>
                <c:pt idx="204">
                  <c:v>397897.89789789793</c:v>
                </c:pt>
                <c:pt idx="205">
                  <c:v>397397.39739739738</c:v>
                </c:pt>
                <c:pt idx="206">
                  <c:v>396896.89689689688</c:v>
                </c:pt>
                <c:pt idx="207">
                  <c:v>396396.39639639639</c:v>
                </c:pt>
                <c:pt idx="208">
                  <c:v>395895.8958958959</c:v>
                </c:pt>
                <c:pt idx="209">
                  <c:v>395395.3953953954</c:v>
                </c:pt>
                <c:pt idx="210">
                  <c:v>394894.89489489485</c:v>
                </c:pt>
                <c:pt idx="211">
                  <c:v>394394.39439439436</c:v>
                </c:pt>
                <c:pt idx="212">
                  <c:v>393893.89389389392</c:v>
                </c:pt>
                <c:pt idx="213">
                  <c:v>393393.39339339343</c:v>
                </c:pt>
                <c:pt idx="214">
                  <c:v>392892.89289289294</c:v>
                </c:pt>
                <c:pt idx="215">
                  <c:v>392392.39239239239</c:v>
                </c:pt>
                <c:pt idx="216">
                  <c:v>391891.89189189189</c:v>
                </c:pt>
                <c:pt idx="217">
                  <c:v>391391.3913913914</c:v>
                </c:pt>
                <c:pt idx="218">
                  <c:v>390890.89089089091</c:v>
                </c:pt>
                <c:pt idx="219">
                  <c:v>390390.39039039036</c:v>
                </c:pt>
                <c:pt idx="220">
                  <c:v>389889.88988988986</c:v>
                </c:pt>
                <c:pt idx="221">
                  <c:v>389389.38938938937</c:v>
                </c:pt>
                <c:pt idx="222">
                  <c:v>388888.88888888888</c:v>
                </c:pt>
                <c:pt idx="223">
                  <c:v>388388.38838838838</c:v>
                </c:pt>
                <c:pt idx="224">
                  <c:v>387887.88788788789</c:v>
                </c:pt>
                <c:pt idx="225">
                  <c:v>387387.3873873874</c:v>
                </c:pt>
                <c:pt idx="226">
                  <c:v>386886.8868868869</c:v>
                </c:pt>
                <c:pt idx="227">
                  <c:v>386386.38638638641</c:v>
                </c:pt>
                <c:pt idx="228">
                  <c:v>385885.88588588592</c:v>
                </c:pt>
                <c:pt idx="229">
                  <c:v>385385.38538538537</c:v>
                </c:pt>
                <c:pt idx="230">
                  <c:v>384884.88488488487</c:v>
                </c:pt>
                <c:pt idx="231">
                  <c:v>384384.38438438438</c:v>
                </c:pt>
                <c:pt idx="232">
                  <c:v>383883.88388388389</c:v>
                </c:pt>
                <c:pt idx="233">
                  <c:v>383383.38338338339</c:v>
                </c:pt>
                <c:pt idx="234">
                  <c:v>382882.88288288284</c:v>
                </c:pt>
                <c:pt idx="235">
                  <c:v>382382.38238238235</c:v>
                </c:pt>
                <c:pt idx="236">
                  <c:v>381881.88188188185</c:v>
                </c:pt>
                <c:pt idx="237">
                  <c:v>381381.38138138136</c:v>
                </c:pt>
                <c:pt idx="238">
                  <c:v>380880.88088088093</c:v>
                </c:pt>
                <c:pt idx="239">
                  <c:v>380380.38038038037</c:v>
                </c:pt>
                <c:pt idx="240">
                  <c:v>379879.87987987988</c:v>
                </c:pt>
                <c:pt idx="241">
                  <c:v>379379.37937937939</c:v>
                </c:pt>
                <c:pt idx="242">
                  <c:v>378878.8788788789</c:v>
                </c:pt>
                <c:pt idx="243">
                  <c:v>378378.3783783784</c:v>
                </c:pt>
                <c:pt idx="244">
                  <c:v>377877.87787787785</c:v>
                </c:pt>
                <c:pt idx="245">
                  <c:v>377377.37737737736</c:v>
                </c:pt>
                <c:pt idx="246">
                  <c:v>376876.87687687686</c:v>
                </c:pt>
                <c:pt idx="247">
                  <c:v>376376.37637637637</c:v>
                </c:pt>
                <c:pt idx="248">
                  <c:v>375875.87587587588</c:v>
                </c:pt>
                <c:pt idx="249">
                  <c:v>375375.37537537533</c:v>
                </c:pt>
                <c:pt idx="250">
                  <c:v>374874.87487487489</c:v>
                </c:pt>
                <c:pt idx="251">
                  <c:v>374374.3743743744</c:v>
                </c:pt>
                <c:pt idx="252">
                  <c:v>373873.8738738739</c:v>
                </c:pt>
                <c:pt idx="253">
                  <c:v>373373.37337337341</c:v>
                </c:pt>
                <c:pt idx="254">
                  <c:v>372872.87287287286</c:v>
                </c:pt>
                <c:pt idx="255">
                  <c:v>372372.37237237237</c:v>
                </c:pt>
                <c:pt idx="256">
                  <c:v>371871.87187187187</c:v>
                </c:pt>
                <c:pt idx="257">
                  <c:v>371371.37137137138</c:v>
                </c:pt>
                <c:pt idx="258">
                  <c:v>370870.87087087089</c:v>
                </c:pt>
                <c:pt idx="259">
                  <c:v>370370.37037037034</c:v>
                </c:pt>
                <c:pt idx="260">
                  <c:v>369869.86986986984</c:v>
                </c:pt>
                <c:pt idx="261">
                  <c:v>369369.36936936935</c:v>
                </c:pt>
                <c:pt idx="262">
                  <c:v>368868.86886886886</c:v>
                </c:pt>
                <c:pt idx="263">
                  <c:v>368368.36836836842</c:v>
                </c:pt>
                <c:pt idx="264">
                  <c:v>367867.86786786787</c:v>
                </c:pt>
                <c:pt idx="265">
                  <c:v>367367.36736736738</c:v>
                </c:pt>
                <c:pt idx="266">
                  <c:v>366866.86686686688</c:v>
                </c:pt>
                <c:pt idx="267">
                  <c:v>366366.36636636639</c:v>
                </c:pt>
                <c:pt idx="268">
                  <c:v>365865.8658658659</c:v>
                </c:pt>
                <c:pt idx="269">
                  <c:v>365365.36536536535</c:v>
                </c:pt>
                <c:pt idx="270">
                  <c:v>364864.86486486485</c:v>
                </c:pt>
                <c:pt idx="271">
                  <c:v>364364.36436436436</c:v>
                </c:pt>
                <c:pt idx="272">
                  <c:v>363863.86386386387</c:v>
                </c:pt>
                <c:pt idx="273">
                  <c:v>363363.36336336337</c:v>
                </c:pt>
                <c:pt idx="274">
                  <c:v>362862.86286286282</c:v>
                </c:pt>
                <c:pt idx="275">
                  <c:v>362362.36236236233</c:v>
                </c:pt>
                <c:pt idx="276">
                  <c:v>361861.86186186189</c:v>
                </c:pt>
                <c:pt idx="277">
                  <c:v>361361.3613613614</c:v>
                </c:pt>
                <c:pt idx="278">
                  <c:v>360860.86086086091</c:v>
                </c:pt>
                <c:pt idx="279">
                  <c:v>360360.36036036036</c:v>
                </c:pt>
                <c:pt idx="280">
                  <c:v>359859.85985985986</c:v>
                </c:pt>
                <c:pt idx="281">
                  <c:v>359359.35935935937</c:v>
                </c:pt>
                <c:pt idx="282">
                  <c:v>358858.85885885888</c:v>
                </c:pt>
                <c:pt idx="283">
                  <c:v>358358.35835835832</c:v>
                </c:pt>
                <c:pt idx="284">
                  <c:v>357857.85785785783</c:v>
                </c:pt>
                <c:pt idx="285">
                  <c:v>357357.35735735734</c:v>
                </c:pt>
                <c:pt idx="286">
                  <c:v>356856.85685685684</c:v>
                </c:pt>
                <c:pt idx="287">
                  <c:v>356356.35635635635</c:v>
                </c:pt>
                <c:pt idx="288">
                  <c:v>355855.85585585586</c:v>
                </c:pt>
                <c:pt idx="289">
                  <c:v>355355.35535535536</c:v>
                </c:pt>
                <c:pt idx="290">
                  <c:v>354854.85485485487</c:v>
                </c:pt>
                <c:pt idx="291">
                  <c:v>354354.35435435438</c:v>
                </c:pt>
                <c:pt idx="292">
                  <c:v>353853.85385385389</c:v>
                </c:pt>
                <c:pt idx="293">
                  <c:v>353353.35335335333</c:v>
                </c:pt>
                <c:pt idx="294">
                  <c:v>352852.85285285284</c:v>
                </c:pt>
                <c:pt idx="295">
                  <c:v>352352.35235235235</c:v>
                </c:pt>
                <c:pt idx="296">
                  <c:v>351851.85185185185</c:v>
                </c:pt>
                <c:pt idx="297">
                  <c:v>351351.35135135136</c:v>
                </c:pt>
                <c:pt idx="298">
                  <c:v>350850.85085085081</c:v>
                </c:pt>
                <c:pt idx="299">
                  <c:v>350350.35035035032</c:v>
                </c:pt>
                <c:pt idx="300">
                  <c:v>349849.84984984982</c:v>
                </c:pt>
                <c:pt idx="301">
                  <c:v>349349.34934934933</c:v>
                </c:pt>
                <c:pt idx="302">
                  <c:v>348848.84884884889</c:v>
                </c:pt>
                <c:pt idx="303">
                  <c:v>348348.34834834834</c:v>
                </c:pt>
                <c:pt idx="304">
                  <c:v>347847.84784784785</c:v>
                </c:pt>
                <c:pt idx="305">
                  <c:v>347347.34734734736</c:v>
                </c:pt>
                <c:pt idx="306">
                  <c:v>346846.84684684686</c:v>
                </c:pt>
                <c:pt idx="307">
                  <c:v>346346.34634634637</c:v>
                </c:pt>
                <c:pt idx="308">
                  <c:v>345845.84584584582</c:v>
                </c:pt>
                <c:pt idx="309">
                  <c:v>345345.34534534533</c:v>
                </c:pt>
                <c:pt idx="310">
                  <c:v>344844.84484484483</c:v>
                </c:pt>
                <c:pt idx="311">
                  <c:v>344344.34434434434</c:v>
                </c:pt>
                <c:pt idx="312">
                  <c:v>343843.84384384385</c:v>
                </c:pt>
                <c:pt idx="313">
                  <c:v>343343.34334334329</c:v>
                </c:pt>
                <c:pt idx="314">
                  <c:v>342842.84284284286</c:v>
                </c:pt>
                <c:pt idx="315">
                  <c:v>342342.34234234237</c:v>
                </c:pt>
                <c:pt idx="316">
                  <c:v>341841.84184184187</c:v>
                </c:pt>
                <c:pt idx="317">
                  <c:v>341341.34134134138</c:v>
                </c:pt>
                <c:pt idx="318">
                  <c:v>340840.84084084083</c:v>
                </c:pt>
                <c:pt idx="319">
                  <c:v>340340.34034034034</c:v>
                </c:pt>
                <c:pt idx="320">
                  <c:v>339839.83983983984</c:v>
                </c:pt>
                <c:pt idx="321">
                  <c:v>339339.33933933935</c:v>
                </c:pt>
                <c:pt idx="322">
                  <c:v>338838.83883883886</c:v>
                </c:pt>
                <c:pt idx="323">
                  <c:v>338338.3383383383</c:v>
                </c:pt>
                <c:pt idx="324">
                  <c:v>337837.83783783781</c:v>
                </c:pt>
                <c:pt idx="325">
                  <c:v>337337.33733733732</c:v>
                </c:pt>
                <c:pt idx="326">
                  <c:v>336836.83683683682</c:v>
                </c:pt>
                <c:pt idx="327">
                  <c:v>336336.33633633639</c:v>
                </c:pt>
                <c:pt idx="328">
                  <c:v>335835.83583583584</c:v>
                </c:pt>
                <c:pt idx="329">
                  <c:v>335335.33533533535</c:v>
                </c:pt>
                <c:pt idx="330">
                  <c:v>334834.83483483485</c:v>
                </c:pt>
                <c:pt idx="331">
                  <c:v>334334.33433433436</c:v>
                </c:pt>
                <c:pt idx="332">
                  <c:v>333833.83383383387</c:v>
                </c:pt>
                <c:pt idx="333">
                  <c:v>333333.33333333331</c:v>
                </c:pt>
                <c:pt idx="334">
                  <c:v>332832.83283283282</c:v>
                </c:pt>
                <c:pt idx="335">
                  <c:v>332332.33233233233</c:v>
                </c:pt>
                <c:pt idx="336">
                  <c:v>331831.83183183183</c:v>
                </c:pt>
                <c:pt idx="337">
                  <c:v>331331.33133133134</c:v>
                </c:pt>
                <c:pt idx="338">
                  <c:v>330830.83083083079</c:v>
                </c:pt>
                <c:pt idx="339">
                  <c:v>330330.3303303303</c:v>
                </c:pt>
                <c:pt idx="340">
                  <c:v>329829.82982982986</c:v>
                </c:pt>
                <c:pt idx="341">
                  <c:v>329329.32932932937</c:v>
                </c:pt>
                <c:pt idx="342">
                  <c:v>328828.82882882887</c:v>
                </c:pt>
                <c:pt idx="343">
                  <c:v>328328.32832832832</c:v>
                </c:pt>
                <c:pt idx="344">
                  <c:v>327827.82782782783</c:v>
                </c:pt>
                <c:pt idx="345">
                  <c:v>327327.32732732734</c:v>
                </c:pt>
                <c:pt idx="346">
                  <c:v>326826.82682682684</c:v>
                </c:pt>
                <c:pt idx="347">
                  <c:v>326326.32632632629</c:v>
                </c:pt>
                <c:pt idx="348">
                  <c:v>325825.8258258258</c:v>
                </c:pt>
                <c:pt idx="349">
                  <c:v>325325.32532532531</c:v>
                </c:pt>
                <c:pt idx="350">
                  <c:v>324824.82482482481</c:v>
                </c:pt>
                <c:pt idx="351">
                  <c:v>324324.32432432432</c:v>
                </c:pt>
                <c:pt idx="352">
                  <c:v>323823.82382382383</c:v>
                </c:pt>
                <c:pt idx="353">
                  <c:v>323323.32332332333</c:v>
                </c:pt>
                <c:pt idx="354">
                  <c:v>322822.82282282284</c:v>
                </c:pt>
                <c:pt idx="355">
                  <c:v>322322.32232232235</c:v>
                </c:pt>
                <c:pt idx="356">
                  <c:v>321821.82182182185</c:v>
                </c:pt>
                <c:pt idx="357">
                  <c:v>321321.3213213213</c:v>
                </c:pt>
                <c:pt idx="358">
                  <c:v>320820.82082082081</c:v>
                </c:pt>
                <c:pt idx="359">
                  <c:v>320320.32032032032</c:v>
                </c:pt>
                <c:pt idx="360">
                  <c:v>319819.81981981982</c:v>
                </c:pt>
                <c:pt idx="361">
                  <c:v>319319.31931931933</c:v>
                </c:pt>
                <c:pt idx="362">
                  <c:v>318818.81881881878</c:v>
                </c:pt>
                <c:pt idx="363">
                  <c:v>318318.31831831828</c:v>
                </c:pt>
                <c:pt idx="364">
                  <c:v>317817.81781781779</c:v>
                </c:pt>
                <c:pt idx="365">
                  <c:v>317317.3173173173</c:v>
                </c:pt>
                <c:pt idx="366">
                  <c:v>316816.81681681686</c:v>
                </c:pt>
                <c:pt idx="367">
                  <c:v>316316.31631631631</c:v>
                </c:pt>
                <c:pt idx="368">
                  <c:v>315815.81581581582</c:v>
                </c:pt>
                <c:pt idx="369">
                  <c:v>315315.31531531533</c:v>
                </c:pt>
                <c:pt idx="370">
                  <c:v>314814.81481481483</c:v>
                </c:pt>
                <c:pt idx="371">
                  <c:v>314314.31431431434</c:v>
                </c:pt>
                <c:pt idx="372">
                  <c:v>313813.81381381379</c:v>
                </c:pt>
                <c:pt idx="373">
                  <c:v>313313.31331331329</c:v>
                </c:pt>
                <c:pt idx="374">
                  <c:v>312812.8128128128</c:v>
                </c:pt>
                <c:pt idx="375">
                  <c:v>312312.31231231231</c:v>
                </c:pt>
                <c:pt idx="376">
                  <c:v>311811.81181181181</c:v>
                </c:pt>
                <c:pt idx="377">
                  <c:v>311311.31131131126</c:v>
                </c:pt>
                <c:pt idx="378">
                  <c:v>310810.81081081083</c:v>
                </c:pt>
                <c:pt idx="379">
                  <c:v>310310.31031031033</c:v>
                </c:pt>
                <c:pt idx="380">
                  <c:v>309809.80980980984</c:v>
                </c:pt>
                <c:pt idx="381">
                  <c:v>309309.30930930935</c:v>
                </c:pt>
                <c:pt idx="382">
                  <c:v>308808.8088088088</c:v>
                </c:pt>
                <c:pt idx="383">
                  <c:v>308308.3083083083</c:v>
                </c:pt>
                <c:pt idx="384">
                  <c:v>307807.80780780781</c:v>
                </c:pt>
                <c:pt idx="385">
                  <c:v>307307.30730730732</c:v>
                </c:pt>
                <c:pt idx="386">
                  <c:v>306806.80680680682</c:v>
                </c:pt>
                <c:pt idx="387">
                  <c:v>306306.30630630627</c:v>
                </c:pt>
                <c:pt idx="388">
                  <c:v>305805.80580580578</c:v>
                </c:pt>
                <c:pt idx="389">
                  <c:v>305305.30530530529</c:v>
                </c:pt>
                <c:pt idx="390">
                  <c:v>304804.80480480479</c:v>
                </c:pt>
                <c:pt idx="391">
                  <c:v>304304.30430430436</c:v>
                </c:pt>
                <c:pt idx="392">
                  <c:v>303803.80380380381</c:v>
                </c:pt>
                <c:pt idx="393">
                  <c:v>303303.30330330331</c:v>
                </c:pt>
                <c:pt idx="394">
                  <c:v>302802.80280280282</c:v>
                </c:pt>
                <c:pt idx="395">
                  <c:v>302302.30230230233</c:v>
                </c:pt>
                <c:pt idx="396">
                  <c:v>301801.80180180183</c:v>
                </c:pt>
                <c:pt idx="397">
                  <c:v>301301.30130130128</c:v>
                </c:pt>
                <c:pt idx="398">
                  <c:v>300800.80080080079</c:v>
                </c:pt>
                <c:pt idx="399">
                  <c:v>300300.3003003003</c:v>
                </c:pt>
                <c:pt idx="400">
                  <c:v>299799.7997997998</c:v>
                </c:pt>
                <c:pt idx="401">
                  <c:v>299299.29929929931</c:v>
                </c:pt>
                <c:pt idx="402">
                  <c:v>298798.79879879876</c:v>
                </c:pt>
                <c:pt idx="403">
                  <c:v>298298.29829829826</c:v>
                </c:pt>
                <c:pt idx="404">
                  <c:v>297797.79779779783</c:v>
                </c:pt>
                <c:pt idx="405">
                  <c:v>297297.29729729734</c:v>
                </c:pt>
                <c:pt idx="406">
                  <c:v>296796.79679679679</c:v>
                </c:pt>
                <c:pt idx="407">
                  <c:v>296296.29629629629</c:v>
                </c:pt>
                <c:pt idx="408">
                  <c:v>295795.7957957958</c:v>
                </c:pt>
                <c:pt idx="409">
                  <c:v>295295.29529529531</c:v>
                </c:pt>
                <c:pt idx="410">
                  <c:v>294794.79479479481</c:v>
                </c:pt>
                <c:pt idx="411">
                  <c:v>294294.29429429426</c:v>
                </c:pt>
                <c:pt idx="412">
                  <c:v>293793.79379379377</c:v>
                </c:pt>
                <c:pt idx="413">
                  <c:v>293293.29329329327</c:v>
                </c:pt>
                <c:pt idx="414">
                  <c:v>292792.79279279278</c:v>
                </c:pt>
                <c:pt idx="415">
                  <c:v>292292.29229229229</c:v>
                </c:pt>
                <c:pt idx="416">
                  <c:v>291791.79179179179</c:v>
                </c:pt>
                <c:pt idx="417">
                  <c:v>291291.2912912913</c:v>
                </c:pt>
                <c:pt idx="418">
                  <c:v>290790.79079079081</c:v>
                </c:pt>
                <c:pt idx="419">
                  <c:v>290290.29029029032</c:v>
                </c:pt>
                <c:pt idx="420">
                  <c:v>289789.78978978982</c:v>
                </c:pt>
                <c:pt idx="421">
                  <c:v>289289.28928928927</c:v>
                </c:pt>
                <c:pt idx="422">
                  <c:v>288788.78878878878</c:v>
                </c:pt>
                <c:pt idx="423">
                  <c:v>288288.28828828828</c:v>
                </c:pt>
                <c:pt idx="424">
                  <c:v>287787.78778778779</c:v>
                </c:pt>
                <c:pt idx="425">
                  <c:v>287287.2872872873</c:v>
                </c:pt>
                <c:pt idx="426">
                  <c:v>286786.78678678675</c:v>
                </c:pt>
                <c:pt idx="427">
                  <c:v>286286.28628628625</c:v>
                </c:pt>
                <c:pt idx="428">
                  <c:v>285785.78578578576</c:v>
                </c:pt>
                <c:pt idx="429">
                  <c:v>285285.28528528527</c:v>
                </c:pt>
                <c:pt idx="430">
                  <c:v>284784.78478478483</c:v>
                </c:pt>
                <c:pt idx="431">
                  <c:v>284284.28428428428</c:v>
                </c:pt>
                <c:pt idx="432">
                  <c:v>283783.78378378379</c:v>
                </c:pt>
                <c:pt idx="433">
                  <c:v>283283.28328328329</c:v>
                </c:pt>
                <c:pt idx="434">
                  <c:v>282782.7827827828</c:v>
                </c:pt>
                <c:pt idx="435">
                  <c:v>282282.28228228231</c:v>
                </c:pt>
                <c:pt idx="436">
                  <c:v>281781.78178178176</c:v>
                </c:pt>
                <c:pt idx="437">
                  <c:v>281281.28128128126</c:v>
                </c:pt>
                <c:pt idx="438">
                  <c:v>280780.78078078077</c:v>
                </c:pt>
                <c:pt idx="439">
                  <c:v>280280.28028028028</c:v>
                </c:pt>
                <c:pt idx="440">
                  <c:v>279779.77977977978</c:v>
                </c:pt>
                <c:pt idx="441">
                  <c:v>279279.27927927923</c:v>
                </c:pt>
                <c:pt idx="442">
                  <c:v>278778.7787787788</c:v>
                </c:pt>
                <c:pt idx="443">
                  <c:v>278278.2782782783</c:v>
                </c:pt>
                <c:pt idx="444">
                  <c:v>277777.77777777781</c:v>
                </c:pt>
                <c:pt idx="445">
                  <c:v>277277.27727727732</c:v>
                </c:pt>
                <c:pt idx="446">
                  <c:v>276776.77677677677</c:v>
                </c:pt>
                <c:pt idx="447">
                  <c:v>276276.27627627627</c:v>
                </c:pt>
                <c:pt idx="448">
                  <c:v>275775.77577577578</c:v>
                </c:pt>
                <c:pt idx="449">
                  <c:v>275275.27527527529</c:v>
                </c:pt>
                <c:pt idx="450">
                  <c:v>274774.77477477479</c:v>
                </c:pt>
                <c:pt idx="451">
                  <c:v>274274.27427427424</c:v>
                </c:pt>
                <c:pt idx="452">
                  <c:v>273773.77377377375</c:v>
                </c:pt>
                <c:pt idx="453">
                  <c:v>273273.27327327325</c:v>
                </c:pt>
                <c:pt idx="454">
                  <c:v>272772.77277277276</c:v>
                </c:pt>
                <c:pt idx="455">
                  <c:v>272272.27227227233</c:v>
                </c:pt>
                <c:pt idx="456">
                  <c:v>271771.77177177178</c:v>
                </c:pt>
                <c:pt idx="457">
                  <c:v>271271.27127127128</c:v>
                </c:pt>
                <c:pt idx="458">
                  <c:v>270770.77077077079</c:v>
                </c:pt>
                <c:pt idx="459">
                  <c:v>270270.2702702703</c:v>
                </c:pt>
                <c:pt idx="460">
                  <c:v>269769.7697697698</c:v>
                </c:pt>
                <c:pt idx="461">
                  <c:v>269269.26926926925</c:v>
                </c:pt>
                <c:pt idx="462">
                  <c:v>268768.76876876876</c:v>
                </c:pt>
                <c:pt idx="463">
                  <c:v>268268.26826826826</c:v>
                </c:pt>
                <c:pt idx="464">
                  <c:v>267767.76776776777</c:v>
                </c:pt>
                <c:pt idx="465">
                  <c:v>267267.26726726728</c:v>
                </c:pt>
                <c:pt idx="466">
                  <c:v>266766.76676676673</c:v>
                </c:pt>
                <c:pt idx="467">
                  <c:v>266266.26626626623</c:v>
                </c:pt>
                <c:pt idx="468">
                  <c:v>265765.7657657658</c:v>
                </c:pt>
                <c:pt idx="469">
                  <c:v>265265.26526526531</c:v>
                </c:pt>
                <c:pt idx="470">
                  <c:v>264764.76476476475</c:v>
                </c:pt>
                <c:pt idx="471">
                  <c:v>264264.26426426426</c:v>
                </c:pt>
                <c:pt idx="472">
                  <c:v>263763.76376376377</c:v>
                </c:pt>
                <c:pt idx="473">
                  <c:v>263263.26326326327</c:v>
                </c:pt>
                <c:pt idx="474">
                  <c:v>262762.76276276278</c:v>
                </c:pt>
                <c:pt idx="475">
                  <c:v>262262.26226226223</c:v>
                </c:pt>
                <c:pt idx="476">
                  <c:v>261761.76176176174</c:v>
                </c:pt>
                <c:pt idx="477">
                  <c:v>261261.26126126124</c:v>
                </c:pt>
                <c:pt idx="478">
                  <c:v>260760.76076076078</c:v>
                </c:pt>
                <c:pt idx="479">
                  <c:v>260260.26026026029</c:v>
                </c:pt>
                <c:pt idx="480">
                  <c:v>259759.75975975973</c:v>
                </c:pt>
                <c:pt idx="481">
                  <c:v>259259.25925925924</c:v>
                </c:pt>
                <c:pt idx="482">
                  <c:v>258758.75875875875</c:v>
                </c:pt>
                <c:pt idx="483">
                  <c:v>258258.25825825825</c:v>
                </c:pt>
                <c:pt idx="484">
                  <c:v>257757.75775775779</c:v>
                </c:pt>
                <c:pt idx="485">
                  <c:v>257257.25725725724</c:v>
                </c:pt>
                <c:pt idx="486">
                  <c:v>256756.75675675675</c:v>
                </c:pt>
                <c:pt idx="487">
                  <c:v>256256.25625625625</c:v>
                </c:pt>
                <c:pt idx="488">
                  <c:v>255755.75575575576</c:v>
                </c:pt>
                <c:pt idx="489">
                  <c:v>255255.25525525527</c:v>
                </c:pt>
                <c:pt idx="490">
                  <c:v>254754.75475475474</c:v>
                </c:pt>
                <c:pt idx="491">
                  <c:v>254254.25425425425</c:v>
                </c:pt>
                <c:pt idx="492">
                  <c:v>253753.75375375376</c:v>
                </c:pt>
                <c:pt idx="493">
                  <c:v>253253.25325325326</c:v>
                </c:pt>
                <c:pt idx="494">
                  <c:v>252752.75275275277</c:v>
                </c:pt>
                <c:pt idx="495">
                  <c:v>252252.25225225222</c:v>
                </c:pt>
                <c:pt idx="496">
                  <c:v>251751.75175175173</c:v>
                </c:pt>
                <c:pt idx="497">
                  <c:v>251251.25125125126</c:v>
                </c:pt>
                <c:pt idx="498">
                  <c:v>250750.75075075077</c:v>
                </c:pt>
                <c:pt idx="499">
                  <c:v>250250.25025025028</c:v>
                </c:pt>
                <c:pt idx="500">
                  <c:v>249749.74974974975</c:v>
                </c:pt>
                <c:pt idx="501">
                  <c:v>249249.24924924923</c:v>
                </c:pt>
                <c:pt idx="502">
                  <c:v>248748.74874874874</c:v>
                </c:pt>
                <c:pt idx="503">
                  <c:v>248248.24824824827</c:v>
                </c:pt>
                <c:pt idx="504">
                  <c:v>247747.74774774775</c:v>
                </c:pt>
                <c:pt idx="505">
                  <c:v>247247.24724724726</c:v>
                </c:pt>
                <c:pt idx="506">
                  <c:v>246746.74674674674</c:v>
                </c:pt>
                <c:pt idx="507">
                  <c:v>246246.24624624624</c:v>
                </c:pt>
                <c:pt idx="508">
                  <c:v>245745.74574574575</c:v>
                </c:pt>
                <c:pt idx="509">
                  <c:v>245245.24524524523</c:v>
                </c:pt>
                <c:pt idx="510">
                  <c:v>244744.74474474476</c:v>
                </c:pt>
                <c:pt idx="511">
                  <c:v>244244.24424424424</c:v>
                </c:pt>
                <c:pt idx="512">
                  <c:v>243743.74374374375</c:v>
                </c:pt>
                <c:pt idx="513">
                  <c:v>243243.24324324325</c:v>
                </c:pt>
                <c:pt idx="514">
                  <c:v>242742.74274274273</c:v>
                </c:pt>
                <c:pt idx="515">
                  <c:v>242242.24224224224</c:v>
                </c:pt>
                <c:pt idx="516">
                  <c:v>241741.74174174175</c:v>
                </c:pt>
                <c:pt idx="517">
                  <c:v>241241.24124124125</c:v>
                </c:pt>
                <c:pt idx="518">
                  <c:v>240740.74074074073</c:v>
                </c:pt>
                <c:pt idx="519">
                  <c:v>240240.24024024024</c:v>
                </c:pt>
                <c:pt idx="520">
                  <c:v>239739.73973973974</c:v>
                </c:pt>
                <c:pt idx="521">
                  <c:v>239239.23923923922</c:v>
                </c:pt>
                <c:pt idx="522">
                  <c:v>238738.73873873876</c:v>
                </c:pt>
                <c:pt idx="523">
                  <c:v>238238.23823823823</c:v>
                </c:pt>
                <c:pt idx="524">
                  <c:v>237737.73773773774</c:v>
                </c:pt>
                <c:pt idx="525">
                  <c:v>237237.23723723725</c:v>
                </c:pt>
                <c:pt idx="526">
                  <c:v>236736.73673673673</c:v>
                </c:pt>
                <c:pt idx="527">
                  <c:v>236236.23623623623</c:v>
                </c:pt>
                <c:pt idx="528">
                  <c:v>235735.73573573571</c:v>
                </c:pt>
                <c:pt idx="529">
                  <c:v>235235.23523523525</c:v>
                </c:pt>
                <c:pt idx="530">
                  <c:v>234734.73473473475</c:v>
                </c:pt>
                <c:pt idx="531">
                  <c:v>234234.23423423423</c:v>
                </c:pt>
                <c:pt idx="532">
                  <c:v>233733.73373373374</c:v>
                </c:pt>
                <c:pt idx="533">
                  <c:v>233233.23323323322</c:v>
                </c:pt>
                <c:pt idx="534">
                  <c:v>232732.73273273272</c:v>
                </c:pt>
                <c:pt idx="535">
                  <c:v>232232.23223223226</c:v>
                </c:pt>
                <c:pt idx="536">
                  <c:v>231731.73173173174</c:v>
                </c:pt>
                <c:pt idx="537">
                  <c:v>231231.23123123124</c:v>
                </c:pt>
                <c:pt idx="538">
                  <c:v>230730.73073073072</c:v>
                </c:pt>
                <c:pt idx="539">
                  <c:v>230230.23023023023</c:v>
                </c:pt>
                <c:pt idx="540">
                  <c:v>229729.72972972973</c:v>
                </c:pt>
                <c:pt idx="541">
                  <c:v>229229.22922922921</c:v>
                </c:pt>
                <c:pt idx="542">
                  <c:v>228728.72872872875</c:v>
                </c:pt>
                <c:pt idx="543">
                  <c:v>228228.22822822822</c:v>
                </c:pt>
                <c:pt idx="544">
                  <c:v>227727.72772772773</c:v>
                </c:pt>
                <c:pt idx="545">
                  <c:v>227227.22722722724</c:v>
                </c:pt>
                <c:pt idx="546">
                  <c:v>226726.72672672672</c:v>
                </c:pt>
                <c:pt idx="547">
                  <c:v>226226.22622622622</c:v>
                </c:pt>
                <c:pt idx="548">
                  <c:v>225725.72572572573</c:v>
                </c:pt>
                <c:pt idx="549">
                  <c:v>225225.22522522524</c:v>
                </c:pt>
                <c:pt idx="550">
                  <c:v>224724.72472472471</c:v>
                </c:pt>
                <c:pt idx="551">
                  <c:v>224224.22422422422</c:v>
                </c:pt>
                <c:pt idx="552">
                  <c:v>223723.72372372373</c:v>
                </c:pt>
                <c:pt idx="553">
                  <c:v>223223.22322322321</c:v>
                </c:pt>
                <c:pt idx="554">
                  <c:v>222722.72272272274</c:v>
                </c:pt>
                <c:pt idx="555">
                  <c:v>222222.22222222222</c:v>
                </c:pt>
                <c:pt idx="556">
                  <c:v>221721.72172172173</c:v>
                </c:pt>
                <c:pt idx="557">
                  <c:v>221221.22122122123</c:v>
                </c:pt>
                <c:pt idx="558">
                  <c:v>220720.72072072071</c:v>
                </c:pt>
                <c:pt idx="559">
                  <c:v>220220.22022022022</c:v>
                </c:pt>
                <c:pt idx="560">
                  <c:v>219719.71971971969</c:v>
                </c:pt>
                <c:pt idx="561">
                  <c:v>219219.21921921923</c:v>
                </c:pt>
                <c:pt idx="562">
                  <c:v>218718.71871871874</c:v>
                </c:pt>
                <c:pt idx="563">
                  <c:v>218218.21821821822</c:v>
                </c:pt>
                <c:pt idx="564">
                  <c:v>217717.71771771772</c:v>
                </c:pt>
                <c:pt idx="565">
                  <c:v>217217.2172172172</c:v>
                </c:pt>
                <c:pt idx="566">
                  <c:v>216716.71671671671</c:v>
                </c:pt>
                <c:pt idx="567">
                  <c:v>216216.21621621624</c:v>
                </c:pt>
                <c:pt idx="568">
                  <c:v>215715.71571571572</c:v>
                </c:pt>
                <c:pt idx="569">
                  <c:v>215215.21521521523</c:v>
                </c:pt>
                <c:pt idx="570">
                  <c:v>214714.7147147147</c:v>
                </c:pt>
                <c:pt idx="571">
                  <c:v>214214.21421421421</c:v>
                </c:pt>
                <c:pt idx="572">
                  <c:v>213713.71371371372</c:v>
                </c:pt>
                <c:pt idx="573">
                  <c:v>213213.2132132132</c:v>
                </c:pt>
                <c:pt idx="574">
                  <c:v>212712.71271271273</c:v>
                </c:pt>
                <c:pt idx="575">
                  <c:v>212212.21221221221</c:v>
                </c:pt>
                <c:pt idx="576">
                  <c:v>211711.71171171172</c:v>
                </c:pt>
                <c:pt idx="577">
                  <c:v>211211.21121121122</c:v>
                </c:pt>
                <c:pt idx="578">
                  <c:v>210710.7107107107</c:v>
                </c:pt>
                <c:pt idx="579">
                  <c:v>210210.21021021021</c:v>
                </c:pt>
                <c:pt idx="580">
                  <c:v>209709.70970970971</c:v>
                </c:pt>
                <c:pt idx="581">
                  <c:v>209209.20920920922</c:v>
                </c:pt>
                <c:pt idx="582">
                  <c:v>208708.7087087087</c:v>
                </c:pt>
                <c:pt idx="583">
                  <c:v>208208.20820820821</c:v>
                </c:pt>
                <c:pt idx="584">
                  <c:v>207707.70770770771</c:v>
                </c:pt>
                <c:pt idx="585">
                  <c:v>207207.20720720719</c:v>
                </c:pt>
                <c:pt idx="586">
                  <c:v>206706.70670670673</c:v>
                </c:pt>
                <c:pt idx="587">
                  <c:v>206206.2062062062</c:v>
                </c:pt>
                <c:pt idx="588">
                  <c:v>205705.70570570571</c:v>
                </c:pt>
                <c:pt idx="589">
                  <c:v>205205.20520520522</c:v>
                </c:pt>
                <c:pt idx="590">
                  <c:v>204704.70470470469</c:v>
                </c:pt>
                <c:pt idx="591">
                  <c:v>204204.2042042042</c:v>
                </c:pt>
                <c:pt idx="592">
                  <c:v>203703.70370370368</c:v>
                </c:pt>
                <c:pt idx="593">
                  <c:v>203203.20320320321</c:v>
                </c:pt>
                <c:pt idx="594">
                  <c:v>202702.70270270272</c:v>
                </c:pt>
                <c:pt idx="595">
                  <c:v>202202.2022022022</c:v>
                </c:pt>
                <c:pt idx="596">
                  <c:v>201701.70170170171</c:v>
                </c:pt>
                <c:pt idx="597">
                  <c:v>201201.20120120118</c:v>
                </c:pt>
                <c:pt idx="598">
                  <c:v>200700.70070070069</c:v>
                </c:pt>
                <c:pt idx="599">
                  <c:v>200200.20020020023</c:v>
                </c:pt>
                <c:pt idx="600">
                  <c:v>199699.6996996997</c:v>
                </c:pt>
                <c:pt idx="601">
                  <c:v>199199.19919919921</c:v>
                </c:pt>
                <c:pt idx="602">
                  <c:v>198698.69869869869</c:v>
                </c:pt>
                <c:pt idx="603">
                  <c:v>198198.1981981982</c:v>
                </c:pt>
                <c:pt idx="604">
                  <c:v>197697.6976976977</c:v>
                </c:pt>
                <c:pt idx="605">
                  <c:v>197197.19719719718</c:v>
                </c:pt>
                <c:pt idx="606">
                  <c:v>196696.69669669672</c:v>
                </c:pt>
                <c:pt idx="607">
                  <c:v>196196.19619619619</c:v>
                </c:pt>
                <c:pt idx="608">
                  <c:v>195695.6956956957</c:v>
                </c:pt>
                <c:pt idx="609">
                  <c:v>195195.19519519518</c:v>
                </c:pt>
                <c:pt idx="610">
                  <c:v>194694.69469469468</c:v>
                </c:pt>
                <c:pt idx="611">
                  <c:v>194194.19419419419</c:v>
                </c:pt>
                <c:pt idx="612">
                  <c:v>193693.6936936937</c:v>
                </c:pt>
                <c:pt idx="613">
                  <c:v>193193.1931931932</c:v>
                </c:pt>
                <c:pt idx="614">
                  <c:v>192692.69269269268</c:v>
                </c:pt>
                <c:pt idx="615">
                  <c:v>192192.19219219219</c:v>
                </c:pt>
                <c:pt idx="616">
                  <c:v>191691.6916916917</c:v>
                </c:pt>
                <c:pt idx="617">
                  <c:v>191191.19119119117</c:v>
                </c:pt>
                <c:pt idx="618">
                  <c:v>190690.69069069068</c:v>
                </c:pt>
                <c:pt idx="619">
                  <c:v>190190.19019019019</c:v>
                </c:pt>
                <c:pt idx="620">
                  <c:v>189689.68968968969</c:v>
                </c:pt>
                <c:pt idx="621">
                  <c:v>189189.1891891892</c:v>
                </c:pt>
                <c:pt idx="622">
                  <c:v>188688.68868868868</c:v>
                </c:pt>
                <c:pt idx="623">
                  <c:v>188188.18818818819</c:v>
                </c:pt>
                <c:pt idx="624">
                  <c:v>187687.68768768766</c:v>
                </c:pt>
                <c:pt idx="625">
                  <c:v>187187.1871871872</c:v>
                </c:pt>
                <c:pt idx="626">
                  <c:v>186686.68668668671</c:v>
                </c:pt>
                <c:pt idx="627">
                  <c:v>186186.18618618618</c:v>
                </c:pt>
                <c:pt idx="628">
                  <c:v>185685.68568568569</c:v>
                </c:pt>
                <c:pt idx="629">
                  <c:v>185185.18518518517</c:v>
                </c:pt>
                <c:pt idx="630">
                  <c:v>184684.68468468467</c:v>
                </c:pt>
                <c:pt idx="631">
                  <c:v>184184.18418418421</c:v>
                </c:pt>
                <c:pt idx="632">
                  <c:v>183683.68368368369</c:v>
                </c:pt>
                <c:pt idx="633">
                  <c:v>183183.1831831832</c:v>
                </c:pt>
                <c:pt idx="634">
                  <c:v>182682.68268268267</c:v>
                </c:pt>
                <c:pt idx="635">
                  <c:v>182182.18218218218</c:v>
                </c:pt>
                <c:pt idx="636">
                  <c:v>181681.68168168169</c:v>
                </c:pt>
                <c:pt idx="637">
                  <c:v>181181.18118118116</c:v>
                </c:pt>
                <c:pt idx="638">
                  <c:v>180680.6806806807</c:v>
                </c:pt>
                <c:pt idx="639">
                  <c:v>180180.18018018018</c:v>
                </c:pt>
                <c:pt idx="640">
                  <c:v>179679.67967967968</c:v>
                </c:pt>
                <c:pt idx="641">
                  <c:v>179179.17917917916</c:v>
                </c:pt>
                <c:pt idx="642">
                  <c:v>178678.67867867867</c:v>
                </c:pt>
                <c:pt idx="643">
                  <c:v>178178.17817817818</c:v>
                </c:pt>
                <c:pt idx="644">
                  <c:v>177677.67767767768</c:v>
                </c:pt>
                <c:pt idx="645">
                  <c:v>177177.17717717719</c:v>
                </c:pt>
                <c:pt idx="646">
                  <c:v>176676.67667667667</c:v>
                </c:pt>
                <c:pt idx="647">
                  <c:v>176176.17617617617</c:v>
                </c:pt>
                <c:pt idx="648">
                  <c:v>175675.67567567568</c:v>
                </c:pt>
                <c:pt idx="649">
                  <c:v>175175.17517517516</c:v>
                </c:pt>
                <c:pt idx="650">
                  <c:v>174674.67467467466</c:v>
                </c:pt>
                <c:pt idx="651">
                  <c:v>174174.17417417417</c:v>
                </c:pt>
                <c:pt idx="652">
                  <c:v>173673.67367367368</c:v>
                </c:pt>
                <c:pt idx="653">
                  <c:v>173173.17317317319</c:v>
                </c:pt>
                <c:pt idx="654">
                  <c:v>172672.67267267266</c:v>
                </c:pt>
                <c:pt idx="655">
                  <c:v>172172.17217217217</c:v>
                </c:pt>
                <c:pt idx="656">
                  <c:v>171671.67167167165</c:v>
                </c:pt>
                <c:pt idx="657">
                  <c:v>171171.17117117118</c:v>
                </c:pt>
                <c:pt idx="658">
                  <c:v>170670.67067067069</c:v>
                </c:pt>
                <c:pt idx="659">
                  <c:v>170170.17017017017</c:v>
                </c:pt>
                <c:pt idx="660">
                  <c:v>169669.66966966967</c:v>
                </c:pt>
                <c:pt idx="661">
                  <c:v>169169.16916916915</c:v>
                </c:pt>
                <c:pt idx="662">
                  <c:v>168668.66866866866</c:v>
                </c:pt>
                <c:pt idx="663">
                  <c:v>168168.16816816819</c:v>
                </c:pt>
                <c:pt idx="664">
                  <c:v>167667.66766766767</c:v>
                </c:pt>
                <c:pt idx="665">
                  <c:v>167167.16716716718</c:v>
                </c:pt>
                <c:pt idx="666">
                  <c:v>166666.66666666666</c:v>
                </c:pt>
                <c:pt idx="667">
                  <c:v>166166.16616616616</c:v>
                </c:pt>
                <c:pt idx="668">
                  <c:v>165665.66566566567</c:v>
                </c:pt>
                <c:pt idx="669">
                  <c:v>165165.16516516515</c:v>
                </c:pt>
                <c:pt idx="670">
                  <c:v>164664.66466466468</c:v>
                </c:pt>
                <c:pt idx="671">
                  <c:v>164164.16416416416</c:v>
                </c:pt>
                <c:pt idx="672">
                  <c:v>163663.66366366367</c:v>
                </c:pt>
                <c:pt idx="673">
                  <c:v>163163.16316316315</c:v>
                </c:pt>
                <c:pt idx="674">
                  <c:v>162662.66266266265</c:v>
                </c:pt>
                <c:pt idx="675">
                  <c:v>162162.16216216216</c:v>
                </c:pt>
                <c:pt idx="676">
                  <c:v>161661.66166166167</c:v>
                </c:pt>
                <c:pt idx="677">
                  <c:v>161161.16116116117</c:v>
                </c:pt>
                <c:pt idx="678">
                  <c:v>160660.66066066065</c:v>
                </c:pt>
                <c:pt idx="679">
                  <c:v>160160.16016016016</c:v>
                </c:pt>
                <c:pt idx="680">
                  <c:v>159659.65965965966</c:v>
                </c:pt>
                <c:pt idx="681">
                  <c:v>159159.15915915914</c:v>
                </c:pt>
                <c:pt idx="682">
                  <c:v>158658.65865865865</c:v>
                </c:pt>
                <c:pt idx="683">
                  <c:v>158158.15815815816</c:v>
                </c:pt>
                <c:pt idx="684">
                  <c:v>157657.65765765766</c:v>
                </c:pt>
                <c:pt idx="685">
                  <c:v>157157.15715715717</c:v>
                </c:pt>
                <c:pt idx="686">
                  <c:v>156656.65665665665</c:v>
                </c:pt>
                <c:pt idx="687">
                  <c:v>156156.15615615615</c:v>
                </c:pt>
                <c:pt idx="688">
                  <c:v>155655.65565565563</c:v>
                </c:pt>
                <c:pt idx="689">
                  <c:v>155155.15515515517</c:v>
                </c:pt>
                <c:pt idx="690">
                  <c:v>154654.65465465467</c:v>
                </c:pt>
                <c:pt idx="691">
                  <c:v>154154.15415415415</c:v>
                </c:pt>
                <c:pt idx="692">
                  <c:v>153653.65365365366</c:v>
                </c:pt>
                <c:pt idx="693">
                  <c:v>153153.15315315314</c:v>
                </c:pt>
                <c:pt idx="694">
                  <c:v>152652.65265265264</c:v>
                </c:pt>
                <c:pt idx="695">
                  <c:v>152152.15215215218</c:v>
                </c:pt>
                <c:pt idx="696">
                  <c:v>151651.65165165166</c:v>
                </c:pt>
                <c:pt idx="697">
                  <c:v>151151.15115115116</c:v>
                </c:pt>
                <c:pt idx="698">
                  <c:v>150650.65065065064</c:v>
                </c:pt>
                <c:pt idx="699">
                  <c:v>150150.15015015015</c:v>
                </c:pt>
                <c:pt idx="700">
                  <c:v>149649.64964964965</c:v>
                </c:pt>
                <c:pt idx="701">
                  <c:v>149149.14914914913</c:v>
                </c:pt>
                <c:pt idx="702">
                  <c:v>148648.64864864867</c:v>
                </c:pt>
                <c:pt idx="703">
                  <c:v>148148.14814814815</c:v>
                </c:pt>
                <c:pt idx="704">
                  <c:v>147647.64764764765</c:v>
                </c:pt>
                <c:pt idx="705">
                  <c:v>147147.14714714713</c:v>
                </c:pt>
                <c:pt idx="706">
                  <c:v>146646.64664664664</c:v>
                </c:pt>
                <c:pt idx="707">
                  <c:v>146146.14614614614</c:v>
                </c:pt>
                <c:pt idx="708">
                  <c:v>145645.64564564565</c:v>
                </c:pt>
                <c:pt idx="709">
                  <c:v>145145.14514514516</c:v>
                </c:pt>
                <c:pt idx="710">
                  <c:v>144644.64464464464</c:v>
                </c:pt>
                <c:pt idx="711">
                  <c:v>144144.14414414414</c:v>
                </c:pt>
                <c:pt idx="712">
                  <c:v>143643.64364364365</c:v>
                </c:pt>
                <c:pt idx="713">
                  <c:v>143143.14314314313</c:v>
                </c:pt>
                <c:pt idx="714">
                  <c:v>142642.64264264263</c:v>
                </c:pt>
                <c:pt idx="715">
                  <c:v>142142.14214214214</c:v>
                </c:pt>
                <c:pt idx="716">
                  <c:v>141641.64164164165</c:v>
                </c:pt>
                <c:pt idx="717">
                  <c:v>141141.14114114115</c:v>
                </c:pt>
                <c:pt idx="718">
                  <c:v>140640.64064064063</c:v>
                </c:pt>
                <c:pt idx="719">
                  <c:v>140140.14014014014</c:v>
                </c:pt>
                <c:pt idx="720">
                  <c:v>139639.63963963962</c:v>
                </c:pt>
                <c:pt idx="721">
                  <c:v>139139.13913913915</c:v>
                </c:pt>
                <c:pt idx="722">
                  <c:v>138638.63863863866</c:v>
                </c:pt>
                <c:pt idx="723">
                  <c:v>138138.13813813814</c:v>
                </c:pt>
                <c:pt idx="724">
                  <c:v>137637.63763763764</c:v>
                </c:pt>
                <c:pt idx="725">
                  <c:v>137137.13713713712</c:v>
                </c:pt>
                <c:pt idx="726">
                  <c:v>136636.63663663663</c:v>
                </c:pt>
                <c:pt idx="727">
                  <c:v>136136.13613613616</c:v>
                </c:pt>
                <c:pt idx="728">
                  <c:v>135635.63563563564</c:v>
                </c:pt>
                <c:pt idx="729">
                  <c:v>135135.13513513515</c:v>
                </c:pt>
                <c:pt idx="730">
                  <c:v>134634.63463463463</c:v>
                </c:pt>
                <c:pt idx="731">
                  <c:v>134134.13413413413</c:v>
                </c:pt>
                <c:pt idx="732">
                  <c:v>133633.63363363364</c:v>
                </c:pt>
                <c:pt idx="733">
                  <c:v>133133.13313313312</c:v>
                </c:pt>
                <c:pt idx="734">
                  <c:v>132632.63263263265</c:v>
                </c:pt>
                <c:pt idx="735">
                  <c:v>132132.13213213213</c:v>
                </c:pt>
                <c:pt idx="736">
                  <c:v>131631.63163163164</c:v>
                </c:pt>
                <c:pt idx="737">
                  <c:v>131131.13113113111</c:v>
                </c:pt>
                <c:pt idx="738">
                  <c:v>130630.63063063062</c:v>
                </c:pt>
                <c:pt idx="739">
                  <c:v>130130.13013013014</c:v>
                </c:pt>
                <c:pt idx="740">
                  <c:v>129629.62962962962</c:v>
                </c:pt>
                <c:pt idx="741">
                  <c:v>129129.12912912913</c:v>
                </c:pt>
                <c:pt idx="742">
                  <c:v>128628.62862862862</c:v>
                </c:pt>
                <c:pt idx="743">
                  <c:v>128128.12812812813</c:v>
                </c:pt>
                <c:pt idx="744">
                  <c:v>127627.62762762763</c:v>
                </c:pt>
                <c:pt idx="745">
                  <c:v>127127.12712712713</c:v>
                </c:pt>
                <c:pt idx="746">
                  <c:v>126626.62662662663</c:v>
                </c:pt>
                <c:pt idx="747">
                  <c:v>126126.12612612611</c:v>
                </c:pt>
                <c:pt idx="748">
                  <c:v>125625.62562562563</c:v>
                </c:pt>
                <c:pt idx="749">
                  <c:v>125125.12512512514</c:v>
                </c:pt>
                <c:pt idx="750">
                  <c:v>124624.62462462462</c:v>
                </c:pt>
                <c:pt idx="751">
                  <c:v>124124.12412412414</c:v>
                </c:pt>
                <c:pt idx="752">
                  <c:v>123623.62362362363</c:v>
                </c:pt>
                <c:pt idx="753">
                  <c:v>123123.12312312312</c:v>
                </c:pt>
                <c:pt idx="754">
                  <c:v>122622.62262262261</c:v>
                </c:pt>
                <c:pt idx="755">
                  <c:v>122122.12212212212</c:v>
                </c:pt>
                <c:pt idx="756">
                  <c:v>121621.62162162163</c:v>
                </c:pt>
                <c:pt idx="757">
                  <c:v>121121.12112112112</c:v>
                </c:pt>
                <c:pt idx="758">
                  <c:v>120620.62062062063</c:v>
                </c:pt>
                <c:pt idx="759">
                  <c:v>120120.12012012012</c:v>
                </c:pt>
                <c:pt idx="760">
                  <c:v>119619.61961961961</c:v>
                </c:pt>
                <c:pt idx="761">
                  <c:v>119119.11911911912</c:v>
                </c:pt>
                <c:pt idx="762">
                  <c:v>118618.61861861862</c:v>
                </c:pt>
                <c:pt idx="763">
                  <c:v>118118.11811811812</c:v>
                </c:pt>
                <c:pt idx="764">
                  <c:v>117617.61761761762</c:v>
                </c:pt>
                <c:pt idx="765">
                  <c:v>117117.11711711712</c:v>
                </c:pt>
                <c:pt idx="766">
                  <c:v>116616.61661661661</c:v>
                </c:pt>
                <c:pt idx="767">
                  <c:v>116116.11611611613</c:v>
                </c:pt>
                <c:pt idx="768">
                  <c:v>115615.61561561562</c:v>
                </c:pt>
                <c:pt idx="769">
                  <c:v>115115.11511511511</c:v>
                </c:pt>
                <c:pt idx="770">
                  <c:v>114614.61461461461</c:v>
                </c:pt>
                <c:pt idx="771">
                  <c:v>114114.11411411411</c:v>
                </c:pt>
                <c:pt idx="772">
                  <c:v>113613.61361361362</c:v>
                </c:pt>
                <c:pt idx="773">
                  <c:v>113113.11311311311</c:v>
                </c:pt>
                <c:pt idx="774">
                  <c:v>112612.61261261262</c:v>
                </c:pt>
                <c:pt idx="775">
                  <c:v>112112.11211211211</c:v>
                </c:pt>
                <c:pt idx="776">
                  <c:v>111611.6116116116</c:v>
                </c:pt>
                <c:pt idx="777">
                  <c:v>111111.11111111111</c:v>
                </c:pt>
                <c:pt idx="778">
                  <c:v>110610.61061061062</c:v>
                </c:pt>
                <c:pt idx="779">
                  <c:v>110110.11011011011</c:v>
                </c:pt>
                <c:pt idx="780">
                  <c:v>109609.60960960962</c:v>
                </c:pt>
                <c:pt idx="781">
                  <c:v>109109.10910910911</c:v>
                </c:pt>
                <c:pt idx="782">
                  <c:v>108608.6086086086</c:v>
                </c:pt>
                <c:pt idx="783">
                  <c:v>108108.10810810812</c:v>
                </c:pt>
                <c:pt idx="784">
                  <c:v>107607.60760760761</c:v>
                </c:pt>
                <c:pt idx="785">
                  <c:v>107107.10710710711</c:v>
                </c:pt>
                <c:pt idx="786">
                  <c:v>106606.6066066066</c:v>
                </c:pt>
                <c:pt idx="787">
                  <c:v>106106.1061061061</c:v>
                </c:pt>
                <c:pt idx="788">
                  <c:v>105605.60560560561</c:v>
                </c:pt>
                <c:pt idx="789">
                  <c:v>105105.1051051051</c:v>
                </c:pt>
                <c:pt idx="790">
                  <c:v>104604.60460460461</c:v>
                </c:pt>
                <c:pt idx="791">
                  <c:v>104104.1041041041</c:v>
                </c:pt>
                <c:pt idx="792">
                  <c:v>103603.60360360359</c:v>
                </c:pt>
                <c:pt idx="793">
                  <c:v>103103.1031031031</c:v>
                </c:pt>
                <c:pt idx="794">
                  <c:v>102602.60260260261</c:v>
                </c:pt>
                <c:pt idx="795">
                  <c:v>102102.1021021021</c:v>
                </c:pt>
                <c:pt idx="796">
                  <c:v>101601.60160160161</c:v>
                </c:pt>
                <c:pt idx="797">
                  <c:v>101101.1011011011</c:v>
                </c:pt>
                <c:pt idx="798">
                  <c:v>100600.60060060059</c:v>
                </c:pt>
                <c:pt idx="799">
                  <c:v>100100.10010010011</c:v>
                </c:pt>
                <c:pt idx="800">
                  <c:v>99599.599599599605</c:v>
                </c:pt>
                <c:pt idx="801">
                  <c:v>99099.099099099098</c:v>
                </c:pt>
                <c:pt idx="802">
                  <c:v>98598.59859859859</c:v>
                </c:pt>
                <c:pt idx="803">
                  <c:v>98098.098098098097</c:v>
                </c:pt>
                <c:pt idx="804">
                  <c:v>97597.597597597589</c:v>
                </c:pt>
                <c:pt idx="805">
                  <c:v>97097.097097097096</c:v>
                </c:pt>
                <c:pt idx="806">
                  <c:v>96596.596596596602</c:v>
                </c:pt>
                <c:pt idx="807">
                  <c:v>96096.096096096095</c:v>
                </c:pt>
                <c:pt idx="808">
                  <c:v>95595.595595595587</c:v>
                </c:pt>
                <c:pt idx="809">
                  <c:v>95095.095095095094</c:v>
                </c:pt>
                <c:pt idx="810">
                  <c:v>94594.5945945946</c:v>
                </c:pt>
                <c:pt idx="811">
                  <c:v>94094.094094094093</c:v>
                </c:pt>
                <c:pt idx="812">
                  <c:v>93593.5935935936</c:v>
                </c:pt>
                <c:pt idx="813">
                  <c:v>93093.093093093092</c:v>
                </c:pt>
                <c:pt idx="814">
                  <c:v>92592.592592592584</c:v>
                </c:pt>
                <c:pt idx="815">
                  <c:v>92092.092092092105</c:v>
                </c:pt>
                <c:pt idx="816">
                  <c:v>91591.591591591598</c:v>
                </c:pt>
                <c:pt idx="817">
                  <c:v>91091.09109109109</c:v>
                </c:pt>
                <c:pt idx="818">
                  <c:v>90590.590590590582</c:v>
                </c:pt>
                <c:pt idx="819">
                  <c:v>90090.090090090089</c:v>
                </c:pt>
                <c:pt idx="820">
                  <c:v>89589.589589589581</c:v>
                </c:pt>
                <c:pt idx="821">
                  <c:v>89089.089089089088</c:v>
                </c:pt>
                <c:pt idx="822">
                  <c:v>88588.588588588595</c:v>
                </c:pt>
                <c:pt idx="823">
                  <c:v>88088.088088088087</c:v>
                </c:pt>
                <c:pt idx="824">
                  <c:v>87587.587587587579</c:v>
                </c:pt>
                <c:pt idx="825">
                  <c:v>87087.087087087086</c:v>
                </c:pt>
                <c:pt idx="826">
                  <c:v>86586.586586586593</c:v>
                </c:pt>
                <c:pt idx="827">
                  <c:v>86086.086086086085</c:v>
                </c:pt>
                <c:pt idx="828">
                  <c:v>85585.585585585592</c:v>
                </c:pt>
                <c:pt idx="829">
                  <c:v>85085.085085085084</c:v>
                </c:pt>
                <c:pt idx="830">
                  <c:v>84584.584584584576</c:v>
                </c:pt>
                <c:pt idx="831">
                  <c:v>84084.084084084097</c:v>
                </c:pt>
                <c:pt idx="832">
                  <c:v>83583.58358358359</c:v>
                </c:pt>
                <c:pt idx="833">
                  <c:v>83083.083083083082</c:v>
                </c:pt>
                <c:pt idx="834">
                  <c:v>82582.582582582574</c:v>
                </c:pt>
                <c:pt idx="835">
                  <c:v>82082.082082082081</c:v>
                </c:pt>
                <c:pt idx="836">
                  <c:v>81581.581581581573</c:v>
                </c:pt>
                <c:pt idx="837">
                  <c:v>81081.08108108108</c:v>
                </c:pt>
                <c:pt idx="838">
                  <c:v>80580.580580580587</c:v>
                </c:pt>
                <c:pt idx="839">
                  <c:v>80080.080080080079</c:v>
                </c:pt>
                <c:pt idx="840">
                  <c:v>79579.579579579571</c:v>
                </c:pt>
                <c:pt idx="841">
                  <c:v>79079.079079079078</c:v>
                </c:pt>
                <c:pt idx="842">
                  <c:v>78578.578578578585</c:v>
                </c:pt>
                <c:pt idx="843">
                  <c:v>78078.078078078077</c:v>
                </c:pt>
                <c:pt idx="844">
                  <c:v>77577.577577577584</c:v>
                </c:pt>
                <c:pt idx="845">
                  <c:v>77077.077077077076</c:v>
                </c:pt>
                <c:pt idx="846">
                  <c:v>76576.576576576568</c:v>
                </c:pt>
                <c:pt idx="847">
                  <c:v>76076.07607607609</c:v>
                </c:pt>
                <c:pt idx="848">
                  <c:v>75575.575575575582</c:v>
                </c:pt>
                <c:pt idx="849">
                  <c:v>75075.075075075074</c:v>
                </c:pt>
                <c:pt idx="850">
                  <c:v>74574.574574574566</c:v>
                </c:pt>
                <c:pt idx="851">
                  <c:v>74074.074074074073</c:v>
                </c:pt>
                <c:pt idx="852">
                  <c:v>73573.573573573565</c:v>
                </c:pt>
                <c:pt idx="853">
                  <c:v>73073.073073073072</c:v>
                </c:pt>
                <c:pt idx="854">
                  <c:v>72572.572572572579</c:v>
                </c:pt>
                <c:pt idx="855">
                  <c:v>72072.072072072071</c:v>
                </c:pt>
                <c:pt idx="856">
                  <c:v>71571.571571571563</c:v>
                </c:pt>
                <c:pt idx="857">
                  <c:v>71071.07107107107</c:v>
                </c:pt>
                <c:pt idx="858">
                  <c:v>70570.570570570577</c:v>
                </c:pt>
                <c:pt idx="859">
                  <c:v>70070.070070070069</c:v>
                </c:pt>
                <c:pt idx="860">
                  <c:v>69569.569569569576</c:v>
                </c:pt>
                <c:pt idx="861">
                  <c:v>69069.069069069068</c:v>
                </c:pt>
                <c:pt idx="862">
                  <c:v>68568.56856856856</c:v>
                </c:pt>
                <c:pt idx="863">
                  <c:v>68068.068068068082</c:v>
                </c:pt>
                <c:pt idx="864">
                  <c:v>67567.567567567574</c:v>
                </c:pt>
                <c:pt idx="865">
                  <c:v>67067.067067067066</c:v>
                </c:pt>
                <c:pt idx="866">
                  <c:v>66566.566566566558</c:v>
                </c:pt>
                <c:pt idx="867">
                  <c:v>66066.066066066065</c:v>
                </c:pt>
                <c:pt idx="868">
                  <c:v>65565.565565565557</c:v>
                </c:pt>
                <c:pt idx="869">
                  <c:v>65065.065065065071</c:v>
                </c:pt>
                <c:pt idx="870">
                  <c:v>64564.564564564564</c:v>
                </c:pt>
                <c:pt idx="871">
                  <c:v>64064.064064064063</c:v>
                </c:pt>
                <c:pt idx="872">
                  <c:v>63563.563563563563</c:v>
                </c:pt>
                <c:pt idx="873">
                  <c:v>63063.063063063055</c:v>
                </c:pt>
                <c:pt idx="874">
                  <c:v>62562.562562562569</c:v>
                </c:pt>
                <c:pt idx="875">
                  <c:v>62062.062062062068</c:v>
                </c:pt>
                <c:pt idx="876">
                  <c:v>61561.561561561561</c:v>
                </c:pt>
                <c:pt idx="877">
                  <c:v>61061.06106106106</c:v>
                </c:pt>
                <c:pt idx="878">
                  <c:v>60560.56056056056</c:v>
                </c:pt>
                <c:pt idx="879">
                  <c:v>60060.060060060059</c:v>
                </c:pt>
                <c:pt idx="880">
                  <c:v>59559.559559559559</c:v>
                </c:pt>
                <c:pt idx="881">
                  <c:v>59059.059059059058</c:v>
                </c:pt>
                <c:pt idx="882">
                  <c:v>58558.558558558558</c:v>
                </c:pt>
                <c:pt idx="883">
                  <c:v>58058.058058058064</c:v>
                </c:pt>
                <c:pt idx="884">
                  <c:v>57557.557557557557</c:v>
                </c:pt>
                <c:pt idx="885">
                  <c:v>57057.057057057056</c:v>
                </c:pt>
                <c:pt idx="886">
                  <c:v>56556.556556556556</c:v>
                </c:pt>
                <c:pt idx="887">
                  <c:v>56056.056056056055</c:v>
                </c:pt>
                <c:pt idx="888">
                  <c:v>55555.555555555555</c:v>
                </c:pt>
                <c:pt idx="889">
                  <c:v>55055.055055055054</c:v>
                </c:pt>
                <c:pt idx="890">
                  <c:v>54554.554554554554</c:v>
                </c:pt>
                <c:pt idx="891">
                  <c:v>54054.054054054061</c:v>
                </c:pt>
                <c:pt idx="892">
                  <c:v>53553.553553553553</c:v>
                </c:pt>
                <c:pt idx="893">
                  <c:v>53053.053053053052</c:v>
                </c:pt>
                <c:pt idx="894">
                  <c:v>52552.552552552552</c:v>
                </c:pt>
                <c:pt idx="895">
                  <c:v>52052.052052052051</c:v>
                </c:pt>
                <c:pt idx="896">
                  <c:v>51551.551551551551</c:v>
                </c:pt>
                <c:pt idx="897">
                  <c:v>51051.05105105105</c:v>
                </c:pt>
                <c:pt idx="898">
                  <c:v>50550.55055055055</c:v>
                </c:pt>
                <c:pt idx="899">
                  <c:v>50050.050050050057</c:v>
                </c:pt>
                <c:pt idx="900">
                  <c:v>49549.549549549549</c:v>
                </c:pt>
                <c:pt idx="901">
                  <c:v>49049.049049049048</c:v>
                </c:pt>
                <c:pt idx="902">
                  <c:v>48548.548548548548</c:v>
                </c:pt>
                <c:pt idx="903">
                  <c:v>48048.048048048047</c:v>
                </c:pt>
                <c:pt idx="904">
                  <c:v>47547.547547547547</c:v>
                </c:pt>
                <c:pt idx="905">
                  <c:v>47047.047047047046</c:v>
                </c:pt>
                <c:pt idx="906">
                  <c:v>46546.546546546546</c:v>
                </c:pt>
                <c:pt idx="907">
                  <c:v>46046.046046046053</c:v>
                </c:pt>
                <c:pt idx="908">
                  <c:v>45545.545545545545</c:v>
                </c:pt>
                <c:pt idx="909">
                  <c:v>45045.045045045044</c:v>
                </c:pt>
                <c:pt idx="910">
                  <c:v>44544.544544544544</c:v>
                </c:pt>
                <c:pt idx="911">
                  <c:v>44044.044044044043</c:v>
                </c:pt>
                <c:pt idx="912">
                  <c:v>43543.543543543543</c:v>
                </c:pt>
                <c:pt idx="913">
                  <c:v>43043.043043043042</c:v>
                </c:pt>
                <c:pt idx="914">
                  <c:v>42542.542542542542</c:v>
                </c:pt>
                <c:pt idx="915">
                  <c:v>42042.042042042049</c:v>
                </c:pt>
                <c:pt idx="916">
                  <c:v>41541.541541541541</c:v>
                </c:pt>
                <c:pt idx="917">
                  <c:v>41041.04104104104</c:v>
                </c:pt>
                <c:pt idx="918">
                  <c:v>40540.54054054054</c:v>
                </c:pt>
                <c:pt idx="919">
                  <c:v>40040.040040040039</c:v>
                </c:pt>
                <c:pt idx="920">
                  <c:v>39539.539539539539</c:v>
                </c:pt>
                <c:pt idx="921">
                  <c:v>39039.039039039038</c:v>
                </c:pt>
                <c:pt idx="922">
                  <c:v>38538.538538538538</c:v>
                </c:pt>
                <c:pt idx="923">
                  <c:v>38038.038038038045</c:v>
                </c:pt>
                <c:pt idx="924">
                  <c:v>37537.537537537537</c:v>
                </c:pt>
                <c:pt idx="925">
                  <c:v>37037.037037037036</c:v>
                </c:pt>
                <c:pt idx="926">
                  <c:v>36536.536536536536</c:v>
                </c:pt>
                <c:pt idx="927">
                  <c:v>36036.036036036036</c:v>
                </c:pt>
                <c:pt idx="928">
                  <c:v>35535.535535535535</c:v>
                </c:pt>
                <c:pt idx="929">
                  <c:v>35035.035035035035</c:v>
                </c:pt>
                <c:pt idx="930">
                  <c:v>34534.534534534534</c:v>
                </c:pt>
                <c:pt idx="931">
                  <c:v>34034.034034034041</c:v>
                </c:pt>
                <c:pt idx="932">
                  <c:v>33533.533533533533</c:v>
                </c:pt>
                <c:pt idx="933">
                  <c:v>33033.033033033033</c:v>
                </c:pt>
                <c:pt idx="934">
                  <c:v>32532.532532532536</c:v>
                </c:pt>
                <c:pt idx="935">
                  <c:v>32032.032032032032</c:v>
                </c:pt>
                <c:pt idx="936">
                  <c:v>31531.531531531527</c:v>
                </c:pt>
                <c:pt idx="937">
                  <c:v>31031.031031031034</c:v>
                </c:pt>
                <c:pt idx="938">
                  <c:v>30530.53053053053</c:v>
                </c:pt>
                <c:pt idx="939">
                  <c:v>30030.03003003003</c:v>
                </c:pt>
                <c:pt idx="940">
                  <c:v>29529.529529529529</c:v>
                </c:pt>
                <c:pt idx="941">
                  <c:v>29029.029029029032</c:v>
                </c:pt>
                <c:pt idx="942">
                  <c:v>28528.528528528528</c:v>
                </c:pt>
                <c:pt idx="943">
                  <c:v>28028.028028028028</c:v>
                </c:pt>
                <c:pt idx="944">
                  <c:v>27527.527527527527</c:v>
                </c:pt>
                <c:pt idx="945">
                  <c:v>27027.02702702703</c:v>
                </c:pt>
                <c:pt idx="946">
                  <c:v>26526.526526526526</c:v>
                </c:pt>
                <c:pt idx="947">
                  <c:v>26026.026026026026</c:v>
                </c:pt>
                <c:pt idx="948">
                  <c:v>25525.525525525525</c:v>
                </c:pt>
                <c:pt idx="949">
                  <c:v>25025.025025025028</c:v>
                </c:pt>
                <c:pt idx="950">
                  <c:v>24524.524524524524</c:v>
                </c:pt>
                <c:pt idx="951">
                  <c:v>24024.024024024024</c:v>
                </c:pt>
                <c:pt idx="952">
                  <c:v>23523.523523523523</c:v>
                </c:pt>
                <c:pt idx="953">
                  <c:v>23023.023023023026</c:v>
                </c:pt>
                <c:pt idx="954">
                  <c:v>22522.522522522522</c:v>
                </c:pt>
                <c:pt idx="955">
                  <c:v>22022.022022022022</c:v>
                </c:pt>
                <c:pt idx="956">
                  <c:v>21521.521521521521</c:v>
                </c:pt>
                <c:pt idx="957">
                  <c:v>21021.021021021024</c:v>
                </c:pt>
                <c:pt idx="958">
                  <c:v>20520.52052052052</c:v>
                </c:pt>
                <c:pt idx="959">
                  <c:v>20020.02002002002</c:v>
                </c:pt>
                <c:pt idx="960">
                  <c:v>19519.519519519519</c:v>
                </c:pt>
                <c:pt idx="961">
                  <c:v>19019.019019019022</c:v>
                </c:pt>
                <c:pt idx="962">
                  <c:v>18518.518518518518</c:v>
                </c:pt>
                <c:pt idx="963">
                  <c:v>18018.018018018018</c:v>
                </c:pt>
                <c:pt idx="964">
                  <c:v>17517.517517517517</c:v>
                </c:pt>
                <c:pt idx="965">
                  <c:v>17017.01701701702</c:v>
                </c:pt>
                <c:pt idx="966">
                  <c:v>16516.516516516516</c:v>
                </c:pt>
                <c:pt idx="967">
                  <c:v>16016.016016016016</c:v>
                </c:pt>
                <c:pt idx="968">
                  <c:v>15515.515515515517</c:v>
                </c:pt>
                <c:pt idx="969">
                  <c:v>15015.015015015015</c:v>
                </c:pt>
                <c:pt idx="970">
                  <c:v>14514.514514514516</c:v>
                </c:pt>
                <c:pt idx="971">
                  <c:v>14014.014014014014</c:v>
                </c:pt>
                <c:pt idx="972">
                  <c:v>13513.513513513515</c:v>
                </c:pt>
                <c:pt idx="973">
                  <c:v>13013.013013013013</c:v>
                </c:pt>
                <c:pt idx="974">
                  <c:v>12512.512512512514</c:v>
                </c:pt>
                <c:pt idx="975">
                  <c:v>12012.012012012012</c:v>
                </c:pt>
                <c:pt idx="976">
                  <c:v>11511.511511511513</c:v>
                </c:pt>
                <c:pt idx="977">
                  <c:v>11011.011011011011</c:v>
                </c:pt>
                <c:pt idx="978">
                  <c:v>10510.510510510512</c:v>
                </c:pt>
                <c:pt idx="979">
                  <c:v>10010.01001001001</c:v>
                </c:pt>
                <c:pt idx="980">
                  <c:v>9509.5095095095112</c:v>
                </c:pt>
                <c:pt idx="981">
                  <c:v>9009.0090090090089</c:v>
                </c:pt>
                <c:pt idx="982">
                  <c:v>8508.5085085085102</c:v>
                </c:pt>
                <c:pt idx="983">
                  <c:v>8008.0080080080079</c:v>
                </c:pt>
                <c:pt idx="984">
                  <c:v>7507.5075075075074</c:v>
                </c:pt>
                <c:pt idx="985">
                  <c:v>7007.0070070070069</c:v>
                </c:pt>
                <c:pt idx="986">
                  <c:v>6506.5065065065064</c:v>
                </c:pt>
                <c:pt idx="987">
                  <c:v>6006.0060060060059</c:v>
                </c:pt>
                <c:pt idx="988">
                  <c:v>5505.5055055055054</c:v>
                </c:pt>
                <c:pt idx="989">
                  <c:v>5005.0050050050049</c:v>
                </c:pt>
                <c:pt idx="990">
                  <c:v>4504.5045045045044</c:v>
                </c:pt>
                <c:pt idx="991">
                  <c:v>4004.0040040040039</c:v>
                </c:pt>
                <c:pt idx="992">
                  <c:v>3503.5035035035035</c:v>
                </c:pt>
                <c:pt idx="993">
                  <c:v>3003.003003003003</c:v>
                </c:pt>
                <c:pt idx="994">
                  <c:v>2502.5025025025025</c:v>
                </c:pt>
                <c:pt idx="995">
                  <c:v>2002.002002002002</c:v>
                </c:pt>
                <c:pt idx="996">
                  <c:v>1501.5015015015015</c:v>
                </c:pt>
                <c:pt idx="997">
                  <c:v>1001.001001001001</c:v>
                </c:pt>
                <c:pt idx="998">
                  <c:v>500.50050050050049</c:v>
                </c:pt>
                <c:pt idx="999">
                  <c:v>9.9999999999999995E-7</c:v>
                </c:pt>
                <c:pt idx="1004" formatCode="#,##0">
                  <c:v>164296</c:v>
                </c:pt>
                <c:pt idx="1005" formatCode="#,##0">
                  <c:v>164296</c:v>
                </c:pt>
                <c:pt idx="1007" formatCode="#,##0">
                  <c:v>48176</c:v>
                </c:pt>
                <c:pt idx="1008" formatCode="#,##0">
                  <c:v>48176</c:v>
                </c:pt>
              </c:numCache>
            </c:numRef>
          </c:xVal>
          <c:yVal>
            <c:numRef>
              <c:f>'PASO 4 -OPTIMIZADOR'!$E$38:$E$1047</c:f>
              <c:numCache>
                <c:formatCode>0.00</c:formatCode>
                <c:ptCount val="1010"/>
                <c:pt idx="0">
                  <c:v>0.70537641434851783</c:v>
                </c:pt>
                <c:pt idx="1">
                  <c:v>0.70528995267969219</c:v>
                </c:pt>
                <c:pt idx="2">
                  <c:v>0.70520333923530765</c:v>
                </c:pt>
                <c:pt idx="3">
                  <c:v>0.70511657361495872</c:v>
                </c:pt>
                <c:pt idx="4">
                  <c:v>0.70502965541682916</c:v>
                </c:pt>
                <c:pt idx="5">
                  <c:v>0.70494258423768663</c:v>
                </c:pt>
                <c:pt idx="6">
                  <c:v>0.70485535967287549</c:v>
                </c:pt>
                <c:pt idx="7">
                  <c:v>0.70476798131631058</c:v>
                </c:pt>
                <c:pt idx="8">
                  <c:v>0.70468044876047153</c:v>
                </c:pt>
                <c:pt idx="9">
                  <c:v>0.70459276159639617</c:v>
                </c:pt>
                <c:pt idx="10">
                  <c:v>0.70450491941367355</c:v>
                </c:pt>
                <c:pt idx="11">
                  <c:v>0.70441692180043824</c:v>
                </c:pt>
                <c:pt idx="12">
                  <c:v>0.70432876834336378</c:v>
                </c:pt>
                <c:pt idx="13">
                  <c:v>0.7042404586276555</c:v>
                </c:pt>
                <c:pt idx="14">
                  <c:v>0.70415199223704528</c:v>
                </c:pt>
                <c:pt idx="15">
                  <c:v>0.70406336875378372</c:v>
                </c:pt>
                <c:pt idx="16">
                  <c:v>0.70397458775863408</c:v>
                </c:pt>
                <c:pt idx="17">
                  <c:v>0.7038856488308658</c:v>
                </c:pt>
                <c:pt idx="18">
                  <c:v>0.70379655154824794</c:v>
                </c:pt>
                <c:pt idx="19">
                  <c:v>0.70370729548704147</c:v>
                </c:pt>
                <c:pt idx="20">
                  <c:v>0.70361788022199423</c:v>
                </c:pt>
                <c:pt idx="21">
                  <c:v>0.70352830532633226</c:v>
                </c:pt>
                <c:pt idx="22">
                  <c:v>0.70343857037175472</c:v>
                </c:pt>
                <c:pt idx="23">
                  <c:v>0.70334867492842579</c:v>
                </c:pt>
                <c:pt idx="24">
                  <c:v>0.70325861856496863</c:v>
                </c:pt>
                <c:pt idx="25">
                  <c:v>0.70316840084845778</c:v>
                </c:pt>
                <c:pt idx="26">
                  <c:v>0.70307802134441255</c:v>
                </c:pt>
                <c:pt idx="27">
                  <c:v>0.70298747961679053</c:v>
                </c:pt>
                <c:pt idx="28">
                  <c:v>0.70289677522797911</c:v>
                </c:pt>
                <c:pt idx="29">
                  <c:v>0.70280590773879015</c:v>
                </c:pt>
                <c:pt idx="30">
                  <c:v>0.70271487670845179</c:v>
                </c:pt>
                <c:pt idx="31">
                  <c:v>0.70262368169460143</c:v>
                </c:pt>
                <c:pt idx="32">
                  <c:v>0.70253232225327877</c:v>
                </c:pt>
                <c:pt idx="33">
                  <c:v>0.70244079793891845</c:v>
                </c:pt>
                <c:pt idx="34">
                  <c:v>0.70234910830434327</c:v>
                </c:pt>
                <c:pt idx="35">
                  <c:v>0.70225725290075569</c:v>
                </c:pt>
                <c:pt idx="36">
                  <c:v>0.702165231277732</c:v>
                </c:pt>
                <c:pt idx="37">
                  <c:v>0.70207304298321371</c:v>
                </c:pt>
                <c:pt idx="38">
                  <c:v>0.70198068756350074</c:v>
                </c:pt>
                <c:pt idx="39">
                  <c:v>0.70188816456324399</c:v>
                </c:pt>
                <c:pt idx="40">
                  <c:v>0.70179547352543747</c:v>
                </c:pt>
                <c:pt idx="41">
                  <c:v>0.70170261399141109</c:v>
                </c:pt>
                <c:pt idx="42">
                  <c:v>0.70160958550082286</c:v>
                </c:pt>
                <c:pt idx="43">
                  <c:v>0.70151638759165147</c:v>
                </c:pt>
                <c:pt idx="44">
                  <c:v>0.70142301980018851</c:v>
                </c:pt>
                <c:pt idx="45">
                  <c:v>0.70132948166103037</c:v>
                </c:pt>
                <c:pt idx="46">
                  <c:v>0.70123577270707149</c:v>
                </c:pt>
                <c:pt idx="47">
                  <c:v>0.70114189246949554</c:v>
                </c:pt>
                <c:pt idx="48">
                  <c:v>0.70104784047776803</c:v>
                </c:pt>
                <c:pt idx="49">
                  <c:v>0.70095361625962838</c:v>
                </c:pt>
                <c:pt idx="50">
                  <c:v>0.70085921934108208</c:v>
                </c:pt>
                <c:pt idx="51">
                  <c:v>0.7007646492463927</c:v>
                </c:pt>
                <c:pt idx="52">
                  <c:v>0.70066990549807351</c:v>
                </c:pt>
                <c:pt idx="53">
                  <c:v>0.70057498761688008</c:v>
                </c:pt>
                <c:pt idx="54">
                  <c:v>0.70047989512180164</c:v>
                </c:pt>
                <c:pt idx="55">
                  <c:v>0.70038462753005315</c:v>
                </c:pt>
                <c:pt idx="56">
                  <c:v>0.700289184357067</c:v>
                </c:pt>
                <c:pt idx="57">
                  <c:v>0.70019356511648501</c:v>
                </c:pt>
                <c:pt idx="58">
                  <c:v>0.70009776932014989</c:v>
                </c:pt>
                <c:pt idx="59">
                  <c:v>0.70000179647809702</c:v>
                </c:pt>
                <c:pt idx="60">
                  <c:v>0.699905646098546</c:v>
                </c:pt>
                <c:pt idx="61">
                  <c:v>0.69980931768789223</c:v>
                </c:pt>
                <c:pt idx="62">
                  <c:v>0.69971281075069902</c:v>
                </c:pt>
                <c:pt idx="63">
                  <c:v>0.6996161247896876</c:v>
                </c:pt>
                <c:pt idx="64">
                  <c:v>0.69951925930573056</c:v>
                </c:pt>
                <c:pt idx="65">
                  <c:v>0.69942221379784131</c:v>
                </c:pt>
                <c:pt idx="66">
                  <c:v>0.69932498776316676</c:v>
                </c:pt>
                <c:pt idx="67">
                  <c:v>0.69922758069697821</c:v>
                </c:pt>
                <c:pt idx="68">
                  <c:v>0.69912999209266224</c:v>
                </c:pt>
                <c:pt idx="69">
                  <c:v>0.6990322214417124</c:v>
                </c:pt>
                <c:pt idx="70">
                  <c:v>0.69893426823372007</c:v>
                </c:pt>
                <c:pt idx="71">
                  <c:v>0.69883613195636551</c:v>
                </c:pt>
                <c:pt idx="72">
                  <c:v>0.69873781209540942</c:v>
                </c:pt>
                <c:pt idx="73">
                  <c:v>0.698639308134683</c:v>
                </c:pt>
                <c:pt idx="74">
                  <c:v>0.69854061955607982</c:v>
                </c:pt>
                <c:pt idx="75">
                  <c:v>0.69844174583954644</c:v>
                </c:pt>
                <c:pt idx="76">
                  <c:v>0.69834268646307252</c:v>
                </c:pt>
                <c:pt idx="77">
                  <c:v>0.69824344090268298</c:v>
                </c:pt>
                <c:pt idx="78">
                  <c:v>0.69814400863242754</c:v>
                </c:pt>
                <c:pt idx="79">
                  <c:v>0.69804438912437183</c:v>
                </c:pt>
                <c:pt idx="80">
                  <c:v>0.69794458184858832</c:v>
                </c:pt>
                <c:pt idx="81">
                  <c:v>0.69784458627314638</c:v>
                </c:pt>
                <c:pt idx="82">
                  <c:v>0.69774440186410291</c:v>
                </c:pt>
                <c:pt idx="83">
                  <c:v>0.69764402808549342</c:v>
                </c:pt>
                <c:pt idx="84">
                  <c:v>0.69754346439932169</c:v>
                </c:pt>
                <c:pt idx="85">
                  <c:v>0.69744271026555027</c:v>
                </c:pt>
                <c:pt idx="86">
                  <c:v>0.6973417651420909</c:v>
                </c:pt>
                <c:pt idx="87">
                  <c:v>0.69724062848479529</c:v>
                </c:pt>
                <c:pt idx="88">
                  <c:v>0.69713929974744449</c:v>
                </c:pt>
                <c:pt idx="89">
                  <c:v>0.69703777838173919</c:v>
                </c:pt>
                <c:pt idx="90">
                  <c:v>0.69693606383729012</c:v>
                </c:pt>
                <c:pt idx="91">
                  <c:v>0.69683415556160822</c:v>
                </c:pt>
                <c:pt idx="92">
                  <c:v>0.69673205300009367</c:v>
                </c:pt>
                <c:pt idx="93">
                  <c:v>0.69662975559602702</c:v>
                </c:pt>
                <c:pt idx="94">
                  <c:v>0.69652726279055821</c:v>
                </c:pt>
                <c:pt idx="95">
                  <c:v>0.69642457402269686</c:v>
                </c:pt>
                <c:pt idx="96">
                  <c:v>0.69632168872930145</c:v>
                </c:pt>
                <c:pt idx="97">
                  <c:v>0.6962186063450696</c:v>
                </c:pt>
                <c:pt idx="98">
                  <c:v>0.69611532630252715</c:v>
                </c:pt>
                <c:pt idx="99">
                  <c:v>0.69601184803201832</c:v>
                </c:pt>
                <c:pt idx="100">
                  <c:v>0.69590817096169466</c:v>
                </c:pt>
                <c:pt idx="101">
                  <c:v>0.69580429451750458</c:v>
                </c:pt>
                <c:pt idx="102">
                  <c:v>0.69570021812318317</c:v>
                </c:pt>
                <c:pt idx="103">
                  <c:v>0.69559594120024082</c:v>
                </c:pt>
                <c:pt idx="104">
                  <c:v>0.69549146316795329</c:v>
                </c:pt>
                <c:pt idx="105">
                  <c:v>0.69538678344335003</c:v>
                </c:pt>
                <c:pt idx="106">
                  <c:v>0.69528190144120394</c:v>
                </c:pt>
                <c:pt idx="107">
                  <c:v>0.69517681657402031</c:v>
                </c:pt>
                <c:pt idx="108">
                  <c:v>0.69507152825202545</c:v>
                </c:pt>
                <c:pt idx="109">
                  <c:v>0.69496603588315609</c:v>
                </c:pt>
                <c:pt idx="110">
                  <c:v>0.69486033887304821</c:v>
                </c:pt>
                <c:pt idx="111">
                  <c:v>0.69475443662502545</c:v>
                </c:pt>
                <c:pt idx="112">
                  <c:v>0.69464832854008818</c:v>
                </c:pt>
                <c:pt idx="113">
                  <c:v>0.69454201401690241</c:v>
                </c:pt>
                <c:pt idx="114">
                  <c:v>0.69443549245178759</c:v>
                </c:pt>
                <c:pt idx="115">
                  <c:v>0.69432876323870607</c:v>
                </c:pt>
                <c:pt idx="116">
                  <c:v>0.69422182576925084</c:v>
                </c:pt>
                <c:pt idx="117">
                  <c:v>0.69411467943263483</c:v>
                </c:pt>
                <c:pt idx="118">
                  <c:v>0.69400732361567807</c:v>
                </c:pt>
                <c:pt idx="119">
                  <c:v>0.69389975770279677</c:v>
                </c:pt>
                <c:pt idx="120">
                  <c:v>0.69379198107599149</c:v>
                </c:pt>
                <c:pt idx="121">
                  <c:v>0.69368399311483486</c:v>
                </c:pt>
                <c:pt idx="122">
                  <c:v>0.69357579319646034</c:v>
                </c:pt>
                <c:pt idx="123">
                  <c:v>0.69346738069554903</c:v>
                </c:pt>
                <c:pt idx="124">
                  <c:v>0.69335875498431909</c:v>
                </c:pt>
                <c:pt idx="125">
                  <c:v>0.69324991543251246</c:v>
                </c:pt>
                <c:pt idx="126">
                  <c:v>0.69314086140738285</c:v>
                </c:pt>
                <c:pt idx="127">
                  <c:v>0.69303159227368405</c:v>
                </c:pt>
                <c:pt idx="128">
                  <c:v>0.69292210739365656</c:v>
                </c:pt>
                <c:pt idx="129">
                  <c:v>0.69281240612701622</c:v>
                </c:pt>
                <c:pt idx="130">
                  <c:v>0.69270248783094091</c:v>
                </c:pt>
                <c:pt idx="131">
                  <c:v>0.69259235186005808</c:v>
                </c:pt>
                <c:pt idx="132">
                  <c:v>0.69248199756643247</c:v>
                </c:pt>
                <c:pt idx="133">
                  <c:v>0.69237142429955312</c:v>
                </c:pt>
                <c:pt idx="134">
                  <c:v>0.69226063140632066</c:v>
                </c:pt>
                <c:pt idx="135">
                  <c:v>0.69214961823103394</c:v>
                </c:pt>
                <c:pt idx="136">
                  <c:v>0.69203838411537755</c:v>
                </c:pt>
                <c:pt idx="137">
                  <c:v>0.69192692839840897</c:v>
                </c:pt>
                <c:pt idx="138">
                  <c:v>0.69181525041654479</c:v>
                </c:pt>
                <c:pt idx="139">
                  <c:v>0.69170334950354795</c:v>
                </c:pt>
                <c:pt idx="140">
                  <c:v>0.69159122499051462</c:v>
                </c:pt>
                <c:pt idx="141">
                  <c:v>0.69147887620586002</c:v>
                </c:pt>
                <c:pt idx="142">
                  <c:v>0.69136630247530595</c:v>
                </c:pt>
                <c:pt idx="143">
                  <c:v>0.69125350312186673</c:v>
                </c:pt>
                <c:pt idx="144">
                  <c:v>0.69114047746583551</c:v>
                </c:pt>
                <c:pt idx="145">
                  <c:v>0.69102722482477097</c:v>
                </c:pt>
                <c:pt idx="146">
                  <c:v>0.69091374451348342</c:v>
                </c:pt>
                <c:pt idx="147">
                  <c:v>0.69080003584402061</c:v>
                </c:pt>
                <c:pt idx="148">
                  <c:v>0.69068609812565429</c:v>
                </c:pt>
                <c:pt idx="149">
                  <c:v>0.69057193066486566</c:v>
                </c:pt>
                <c:pt idx="150">
                  <c:v>0.69045753276533184</c:v>
                </c:pt>
                <c:pt idx="151">
                  <c:v>0.69034290372791107</c:v>
                </c:pt>
                <c:pt idx="152">
                  <c:v>0.690228042850629</c:v>
                </c:pt>
                <c:pt idx="153">
                  <c:v>0.69011294942866408</c:v>
                </c:pt>
                <c:pt idx="154">
                  <c:v>0.68999762275433285</c:v>
                </c:pt>
                <c:pt idx="155">
                  <c:v>0.68988206211707548</c:v>
                </c:pt>
                <c:pt idx="156">
                  <c:v>0.689766266803442</c:v>
                </c:pt>
                <c:pt idx="157">
                  <c:v>0.68965023609707599</c:v>
                </c:pt>
                <c:pt idx="158">
                  <c:v>0.68953396927870136</c:v>
                </c:pt>
                <c:pt idx="159">
                  <c:v>0.68941746562610606</c:v>
                </c:pt>
                <c:pt idx="160">
                  <c:v>0.68930072441412837</c:v>
                </c:pt>
                <c:pt idx="161">
                  <c:v>0.68918374491464063</c:v>
                </c:pt>
                <c:pt idx="162">
                  <c:v>0.68906652639653498</c:v>
                </c:pt>
                <c:pt idx="163">
                  <c:v>0.68894906812570766</c:v>
                </c:pt>
                <c:pt idx="164">
                  <c:v>0.68883136936504363</c:v>
                </c:pt>
                <c:pt idx="165">
                  <c:v>0.68871342937440128</c:v>
                </c:pt>
                <c:pt idx="166">
                  <c:v>0.68859524741059663</c:v>
                </c:pt>
                <c:pt idx="167">
                  <c:v>0.68847682272738786</c:v>
                </c:pt>
                <c:pt idx="168">
                  <c:v>0.68835815457545968</c:v>
                </c:pt>
                <c:pt idx="169">
                  <c:v>0.68823924220240718</c:v>
                </c:pt>
                <c:pt idx="170">
                  <c:v>0.68812008485272025</c:v>
                </c:pt>
                <c:pt idx="171">
                  <c:v>0.68800068176776685</c:v>
                </c:pt>
                <c:pt idx="172">
                  <c:v>0.68788103218577779</c:v>
                </c:pt>
                <c:pt idx="173">
                  <c:v>0.68776113534182981</c:v>
                </c:pt>
                <c:pt idx="174">
                  <c:v>0.68764099046782934</c:v>
                </c:pt>
                <c:pt idx="175">
                  <c:v>0.68752059679249655</c:v>
                </c:pt>
                <c:pt idx="176">
                  <c:v>0.68739995354134797</c:v>
                </c:pt>
                <c:pt idx="177">
                  <c:v>0.68727905993668048</c:v>
                </c:pt>
                <c:pt idx="178">
                  <c:v>0.68715791519755454</c:v>
                </c:pt>
                <c:pt idx="179">
                  <c:v>0.68703651853977676</c:v>
                </c:pt>
                <c:pt idx="180">
                  <c:v>0.68691486917588351</c:v>
                </c:pt>
                <c:pt idx="181">
                  <c:v>0.68679296631512365</c:v>
                </c:pt>
                <c:pt idx="182">
                  <c:v>0.68667080916344125</c:v>
                </c:pt>
                <c:pt idx="183">
                  <c:v>0.68654839692345837</c:v>
                </c:pt>
                <c:pt idx="184">
                  <c:v>0.68642572879445807</c:v>
                </c:pt>
                <c:pt idx="185">
                  <c:v>0.68630280397236587</c:v>
                </c:pt>
                <c:pt idx="186">
                  <c:v>0.68617962164973345</c:v>
                </c:pt>
                <c:pt idx="187">
                  <c:v>0.68605618101571963</c:v>
                </c:pt>
                <c:pt idx="188">
                  <c:v>0.68593248125607365</c:v>
                </c:pt>
                <c:pt idx="189">
                  <c:v>0.68580852155311633</c:v>
                </c:pt>
                <c:pt idx="190">
                  <c:v>0.68568430108572254</c:v>
                </c:pt>
                <c:pt idx="191">
                  <c:v>0.68555981902930319</c:v>
                </c:pt>
                <c:pt idx="192">
                  <c:v>0.68543507455578601</c:v>
                </c:pt>
                <c:pt idx="193">
                  <c:v>0.68531006683359819</c:v>
                </c:pt>
                <c:pt idx="194">
                  <c:v>0.68518479502764706</c:v>
                </c:pt>
                <c:pt idx="195">
                  <c:v>0.68505925829930214</c:v>
                </c:pt>
                <c:pt idx="196">
                  <c:v>0.68493345580637577</c:v>
                </c:pt>
                <c:pt idx="197">
                  <c:v>0.68480738670310448</c:v>
                </c:pt>
                <c:pt idx="198">
                  <c:v>0.68468105014012992</c:v>
                </c:pt>
                <c:pt idx="199">
                  <c:v>0.68455444526448017</c:v>
                </c:pt>
                <c:pt idx="200">
                  <c:v>0.68442757121954956</c:v>
                </c:pt>
                <c:pt idx="201">
                  <c:v>0.6843004271450801</c:v>
                </c:pt>
                <c:pt idx="202">
                  <c:v>0.68417301217714166</c:v>
                </c:pt>
                <c:pt idx="203">
                  <c:v>0.68404532544811258</c:v>
                </c:pt>
                <c:pt idx="204">
                  <c:v>0.68391736608665943</c:v>
                </c:pt>
                <c:pt idx="205">
                  <c:v>0.68378913321771762</c:v>
                </c:pt>
                <c:pt idx="206">
                  <c:v>0.68366062596247124</c:v>
                </c:pt>
                <c:pt idx="207">
                  <c:v>0.68353184343833306</c:v>
                </c:pt>
                <c:pt idx="208">
                  <c:v>0.68340278475892369</c:v>
                </c:pt>
                <c:pt idx="209">
                  <c:v>0.68327344903405207</c:v>
                </c:pt>
                <c:pt idx="210">
                  <c:v>0.68314383536969425</c:v>
                </c:pt>
                <c:pt idx="211">
                  <c:v>0.68301394286797279</c:v>
                </c:pt>
                <c:pt idx="212">
                  <c:v>0.68288377062713679</c:v>
                </c:pt>
                <c:pt idx="213">
                  <c:v>0.68275331774153958</c:v>
                </c:pt>
                <c:pt idx="214">
                  <c:v>0.68262258330161885</c:v>
                </c:pt>
                <c:pt idx="215">
                  <c:v>0.68249156639387498</c:v>
                </c:pt>
                <c:pt idx="216">
                  <c:v>0.68236026610084943</c:v>
                </c:pt>
                <c:pt idx="217">
                  <c:v>0.68222868150110383</c:v>
                </c:pt>
                <c:pt idx="218">
                  <c:v>0.682096811669198</c:v>
                </c:pt>
                <c:pt idx="219">
                  <c:v>0.68196465567566844</c:v>
                </c:pt>
                <c:pt idx="220">
                  <c:v>0.6818322125870061</c:v>
                </c:pt>
                <c:pt idx="221">
                  <c:v>0.68169948146563442</c:v>
                </c:pt>
                <c:pt idx="222">
                  <c:v>0.68156646136988752</c:v>
                </c:pt>
                <c:pt idx="223">
                  <c:v>0.68143315135398719</c:v>
                </c:pt>
                <c:pt idx="224">
                  <c:v>0.68129955046802126</c:v>
                </c:pt>
                <c:pt idx="225">
                  <c:v>0.68116565775792026</c:v>
                </c:pt>
                <c:pt idx="226">
                  <c:v>0.68103147226543492</c:v>
                </c:pt>
                <c:pt idx="227">
                  <c:v>0.68089699302811302</c:v>
                </c:pt>
                <c:pt idx="228">
                  <c:v>0.68076221907927714</c:v>
                </c:pt>
                <c:pt idx="229">
                  <c:v>0.68062714944800007</c:v>
                </c:pt>
                <c:pt idx="230">
                  <c:v>0.68049178315908265</c:v>
                </c:pt>
                <c:pt idx="231">
                  <c:v>0.68035611923302963</c:v>
                </c:pt>
                <c:pt idx="232">
                  <c:v>0.68022015668602587</c:v>
                </c:pt>
                <c:pt idx="233">
                  <c:v>0.68008389452991325</c:v>
                </c:pt>
                <c:pt idx="234">
                  <c:v>0.67994733177216549</c:v>
                </c:pt>
                <c:pt idx="235">
                  <c:v>0.67981046741586515</c:v>
                </c:pt>
                <c:pt idx="236">
                  <c:v>0.67967330045967833</c:v>
                </c:pt>
                <c:pt idx="237">
                  <c:v>0.6795358298978309</c:v>
                </c:pt>
                <c:pt idx="238">
                  <c:v>0.67939805472008363</c:v>
                </c:pt>
                <c:pt idx="239">
                  <c:v>0.679259973911707</c:v>
                </c:pt>
                <c:pt idx="240">
                  <c:v>0.67912158645345688</c:v>
                </c:pt>
                <c:pt idx="241">
                  <c:v>0.67898289132154888</c:v>
                </c:pt>
                <c:pt idx="242">
                  <c:v>0.67884388748763291</c:v>
                </c:pt>
                <c:pt idx="243">
                  <c:v>0.67870457391876837</c:v>
                </c:pt>
                <c:pt idx="244">
                  <c:v>0.67856494957739788</c:v>
                </c:pt>
                <c:pt idx="245">
                  <c:v>0.67842501342132167</c:v>
                </c:pt>
                <c:pt idx="246">
                  <c:v>0.67828476440367158</c:v>
                </c:pt>
                <c:pt idx="247">
                  <c:v>0.67814420147288479</c:v>
                </c:pt>
                <c:pt idx="248">
                  <c:v>0.67800332357267756</c:v>
                </c:pt>
                <c:pt idx="249">
                  <c:v>0.67786212964201864</c:v>
                </c:pt>
                <c:pt idx="250">
                  <c:v>0.67772061861510247</c:v>
                </c:pt>
                <c:pt idx="251">
                  <c:v>0.67757878942132255</c:v>
                </c:pt>
                <c:pt idx="252">
                  <c:v>0.67743664098524425</c:v>
                </c:pt>
                <c:pt idx="253">
                  <c:v>0.6772941722265774</c:v>
                </c:pt>
                <c:pt idx="254">
                  <c:v>0.67715138206014858</c:v>
                </c:pt>
                <c:pt idx="255">
                  <c:v>0.67700826939587444</c:v>
                </c:pt>
                <c:pt idx="256">
                  <c:v>0.67686483313873302</c:v>
                </c:pt>
                <c:pt idx="257">
                  <c:v>0.67672107218873601</c:v>
                </c:pt>
                <c:pt idx="258">
                  <c:v>0.67657698544090039</c:v>
                </c:pt>
                <c:pt idx="259">
                  <c:v>0.67643257178522054</c:v>
                </c:pt>
                <c:pt idx="260">
                  <c:v>0.67628783010663918</c:v>
                </c:pt>
                <c:pt idx="261">
                  <c:v>0.67614275928501844</c:v>
                </c:pt>
                <c:pt idx="262">
                  <c:v>0.67599735819511164</c:v>
                </c:pt>
                <c:pt idx="263">
                  <c:v>0.6758516257065329</c:v>
                </c:pt>
                <c:pt idx="264">
                  <c:v>0.67570556068372956</c:v>
                </c:pt>
                <c:pt idx="265">
                  <c:v>0.67555916198595023</c:v>
                </c:pt>
                <c:pt idx="266">
                  <c:v>0.6754124284672175</c:v>
                </c:pt>
                <c:pt idx="267">
                  <c:v>0.67526535897629603</c:v>
                </c:pt>
                <c:pt idx="268">
                  <c:v>0.67511795235666328</c:v>
                </c:pt>
                <c:pt idx="269">
                  <c:v>0.67497020744647884</c:v>
                </c:pt>
                <c:pt idx="270">
                  <c:v>0.67482212307855394</c:v>
                </c:pt>
                <c:pt idx="271">
                  <c:v>0.67467369808032074</c:v>
                </c:pt>
                <c:pt idx="272">
                  <c:v>0.67452493127380075</c:v>
                </c:pt>
                <c:pt idx="273">
                  <c:v>0.67437582147557418</c:v>
                </c:pt>
                <c:pt idx="274">
                  <c:v>0.67422636749674791</c:v>
                </c:pt>
                <c:pt idx="275">
                  <c:v>0.67407656814292483</c:v>
                </c:pt>
                <c:pt idx="276">
                  <c:v>0.67392642221417032</c:v>
                </c:pt>
                <c:pt idx="277">
                  <c:v>0.67377592850498169</c:v>
                </c:pt>
                <c:pt idx="278">
                  <c:v>0.67362508580425473</c:v>
                </c:pt>
                <c:pt idx="279">
                  <c:v>0.67347389289525161</c:v>
                </c:pt>
                <c:pt idx="280">
                  <c:v>0.67332234855556816</c:v>
                </c:pt>
                <c:pt idx="281">
                  <c:v>0.67317045155710065</c:v>
                </c:pt>
                <c:pt idx="282">
                  <c:v>0.67301820066601237</c:v>
                </c:pt>
                <c:pt idx="283">
                  <c:v>0.67286559464270013</c:v>
                </c:pt>
                <c:pt idx="284">
                  <c:v>0.67271263224176137</c:v>
                </c:pt>
                <c:pt idx="285">
                  <c:v>0.67255931221195853</c:v>
                </c:pt>
                <c:pt idx="286">
                  <c:v>0.67240563329618663</c:v>
                </c:pt>
                <c:pt idx="287">
                  <c:v>0.67225159423143732</c:v>
                </c:pt>
                <c:pt idx="288">
                  <c:v>0.6720971937487652</c:v>
                </c:pt>
                <c:pt idx="289">
                  <c:v>0.67194243057325242</c:v>
                </c:pt>
                <c:pt idx="290">
                  <c:v>0.67178730342397341</c:v>
                </c:pt>
                <c:pt idx="291">
                  <c:v>0.67163181101395986</c:v>
                </c:pt>
                <c:pt idx="292">
                  <c:v>0.67147595205016453</c:v>
                </c:pt>
                <c:pt idx="293">
                  <c:v>0.67131972523342553</c:v>
                </c:pt>
                <c:pt idx="294">
                  <c:v>0.67116312925843014</c:v>
                </c:pt>
                <c:pt idx="295">
                  <c:v>0.67100616281367831</c:v>
                </c:pt>
                <c:pt idx="296">
                  <c:v>0.6708488245814459</c:v>
                </c:pt>
                <c:pt idx="297">
                  <c:v>0.67069111323774788</c:v>
                </c:pt>
                <c:pt idx="298">
                  <c:v>0.67053302745230081</c:v>
                </c:pt>
                <c:pt idx="299">
                  <c:v>0.67037456588848543</c:v>
                </c:pt>
                <c:pt idx="300">
                  <c:v>0.67021572720330902</c:v>
                </c:pt>
                <c:pt idx="301">
                  <c:v>0.67005651004736699</c:v>
                </c:pt>
                <c:pt idx="302">
                  <c:v>0.66989691306480514</c:v>
                </c:pt>
                <c:pt idx="303">
                  <c:v>0.66973693489328046</c:v>
                </c:pt>
                <c:pt idx="304">
                  <c:v>0.66957657416392224</c:v>
                </c:pt>
                <c:pt idx="305">
                  <c:v>0.66941582950129375</c:v>
                </c:pt>
                <c:pt idx="306">
                  <c:v>0.66925469952335204</c:v>
                </c:pt>
                <c:pt idx="307">
                  <c:v>0.66909318284140806</c:v>
                </c:pt>
                <c:pt idx="308">
                  <c:v>0.66893127806008712</c:v>
                </c:pt>
                <c:pt idx="309">
                  <c:v>0.66876898377728855</c:v>
                </c:pt>
                <c:pt idx="310">
                  <c:v>0.668606298584145</c:v>
                </c:pt>
                <c:pt idx="311">
                  <c:v>0.66844322106498155</c:v>
                </c:pt>
                <c:pt idx="312">
                  <c:v>0.66827974979727423</c:v>
                </c:pt>
                <c:pt idx="313">
                  <c:v>0.6681158833516091</c:v>
                </c:pt>
                <c:pt idx="314">
                  <c:v>0.66795162029164012</c:v>
                </c:pt>
                <c:pt idx="315">
                  <c:v>0.66778695917404696</c:v>
                </c:pt>
                <c:pt idx="316">
                  <c:v>0.66762189854849308</c:v>
                </c:pt>
                <c:pt idx="317">
                  <c:v>0.66745643695758228</c:v>
                </c:pt>
                <c:pt idx="318">
                  <c:v>0.66729057293681648</c:v>
                </c:pt>
                <c:pt idx="319">
                  <c:v>0.66712430501455144</c:v>
                </c:pt>
                <c:pt idx="320">
                  <c:v>0.66695763171195455</c:v>
                </c:pt>
                <c:pt idx="321">
                  <c:v>0.66679055154295885</c:v>
                </c:pt>
                <c:pt idx="322">
                  <c:v>0.6666230630142207</c:v>
                </c:pt>
                <c:pt idx="323">
                  <c:v>0.66645516462507393</c:v>
                </c:pt>
                <c:pt idx="324">
                  <c:v>0.66628685486748529</c:v>
                </c:pt>
                <c:pt idx="325">
                  <c:v>0.66611813222600902</c:v>
                </c:pt>
                <c:pt idx="326">
                  <c:v>0.66594899517774153</c:v>
                </c:pt>
                <c:pt idx="327">
                  <c:v>0.66577944219227514</c:v>
                </c:pt>
                <c:pt idx="328">
                  <c:v>0.66560947173165164</c:v>
                </c:pt>
                <c:pt idx="329">
                  <c:v>0.66543908225031645</c:v>
                </c:pt>
                <c:pt idx="330">
                  <c:v>0.66526827219507045</c:v>
                </c:pt>
                <c:pt idx="331">
                  <c:v>0.66509704000502357</c:v>
                </c:pt>
                <c:pt idx="332">
                  <c:v>0.66492538411154678</c:v>
                </c:pt>
                <c:pt idx="333">
                  <c:v>0.66475330293822399</c:v>
                </c:pt>
                <c:pt idx="334">
                  <c:v>0.66458079490080357</c:v>
                </c:pt>
                <c:pt idx="335">
                  <c:v>0.66440785840715</c:v>
                </c:pt>
                <c:pt idx="336">
                  <c:v>0.6642344918571943</c:v>
                </c:pt>
                <c:pt idx="337">
                  <c:v>0.66406069364288456</c:v>
                </c:pt>
                <c:pt idx="338">
                  <c:v>0.6638864621481364</c:v>
                </c:pt>
                <c:pt idx="339">
                  <c:v>0.66371179574878236</c:v>
                </c:pt>
                <c:pt idx="340">
                  <c:v>0.6635366928125217</c:v>
                </c:pt>
                <c:pt idx="341">
                  <c:v>0.66336115169886889</c:v>
                </c:pt>
                <c:pt idx="342">
                  <c:v>0.66318517075910244</c:v>
                </c:pt>
                <c:pt idx="343">
                  <c:v>0.66300874833621304</c:v>
                </c:pt>
                <c:pt idx="344">
                  <c:v>0.66283188276485183</c:v>
                </c:pt>
                <c:pt idx="345">
                  <c:v>0.66265457237127756</c:v>
                </c:pt>
                <c:pt idx="346">
                  <c:v>0.66247681547330317</c:v>
                </c:pt>
                <c:pt idx="347">
                  <c:v>0.66229861038024296</c:v>
                </c:pt>
                <c:pt idx="348">
                  <c:v>0.66211995539285884</c:v>
                </c:pt>
                <c:pt idx="349">
                  <c:v>0.66194084880330595</c:v>
                </c:pt>
                <c:pt idx="350">
                  <c:v>0.66176128889507813</c:v>
                </c:pt>
                <c:pt idx="351">
                  <c:v>0.66158127394295285</c:v>
                </c:pt>
                <c:pt idx="352">
                  <c:v>0.66140080221293573</c:v>
                </c:pt>
                <c:pt idx="353">
                  <c:v>0.66121987196220533</c:v>
                </c:pt>
                <c:pt idx="354">
                  <c:v>0.66103848143905575</c:v>
                </c:pt>
                <c:pt idx="355">
                  <c:v>0.6608566288828408</c:v>
                </c:pt>
                <c:pt idx="356">
                  <c:v>0.66067431252391673</c:v>
                </c:pt>
                <c:pt idx="357">
                  <c:v>0.66049153058358423</c:v>
                </c:pt>
                <c:pt idx="358">
                  <c:v>0.66030828127403063</c:v>
                </c:pt>
                <c:pt idx="359">
                  <c:v>0.66012456279827203</c:v>
                </c:pt>
                <c:pt idx="360">
                  <c:v>0.65994037335009292</c:v>
                </c:pt>
                <c:pt idx="361">
                  <c:v>0.65975571111398856</c:v>
                </c:pt>
                <c:pt idx="362">
                  <c:v>0.6595705742651039</c:v>
                </c:pt>
                <c:pt idx="363">
                  <c:v>0.65938496096917365</c:v>
                </c:pt>
                <c:pt idx="364">
                  <c:v>0.65919886938246153</c:v>
                </c:pt>
                <c:pt idx="365">
                  <c:v>0.65901229765169944</c:v>
                </c:pt>
                <c:pt idx="366">
                  <c:v>0.65882524391402464</c:v>
                </c:pt>
                <c:pt idx="367">
                  <c:v>0.65863770629691876</c:v>
                </c:pt>
                <c:pt idx="368">
                  <c:v>0.65844968291814465</c:v>
                </c:pt>
                <c:pt idx="369">
                  <c:v>0.65826117188568278</c:v>
                </c:pt>
                <c:pt idx="370">
                  <c:v>0.65807217129766837</c:v>
                </c:pt>
                <c:pt idx="371">
                  <c:v>0.65788267924232646</c:v>
                </c:pt>
                <c:pt idx="372">
                  <c:v>0.65769269379790807</c:v>
                </c:pt>
                <c:pt idx="373">
                  <c:v>0.65750221303262424</c:v>
                </c:pt>
                <c:pt idx="374">
                  <c:v>0.65731123500458077</c:v>
                </c:pt>
                <c:pt idx="375">
                  <c:v>0.65711975776171205</c:v>
                </c:pt>
                <c:pt idx="376">
                  <c:v>0.65692777934171409</c:v>
                </c:pt>
                <c:pt idx="377">
                  <c:v>0.65673529777197748</c:v>
                </c:pt>
                <c:pt idx="378">
                  <c:v>0.65654231106951944</c:v>
                </c:pt>
                <c:pt idx="379">
                  <c:v>0.65634881724091587</c:v>
                </c:pt>
                <c:pt idx="380">
                  <c:v>0.6561548142822321</c:v>
                </c:pt>
                <c:pt idx="381">
                  <c:v>0.65596030017895335</c:v>
                </c:pt>
                <c:pt idx="382">
                  <c:v>0.65576527290591557</c:v>
                </c:pt>
                <c:pt idx="383">
                  <c:v>0.6555697304272341</c:v>
                </c:pt>
                <c:pt idx="384">
                  <c:v>0.65537367069623298</c:v>
                </c:pt>
                <c:pt idx="385">
                  <c:v>0.6551770916553733</c:v>
                </c:pt>
                <c:pt idx="386">
                  <c:v>0.654979991236181</c:v>
                </c:pt>
                <c:pt idx="387">
                  <c:v>0.65478236735917383</c:v>
                </c:pt>
                <c:pt idx="388">
                  <c:v>0.65458421793378863</c:v>
                </c:pt>
                <c:pt idx="389">
                  <c:v>0.65438554085830636</c:v>
                </c:pt>
                <c:pt idx="390">
                  <c:v>0.65418633401977877</c:v>
                </c:pt>
                <c:pt idx="391">
                  <c:v>0.6539865952939522</c:v>
                </c:pt>
                <c:pt idx="392">
                  <c:v>0.6537863225451922</c:v>
                </c:pt>
                <c:pt idx="393">
                  <c:v>0.6535855136264076</c:v>
                </c:pt>
                <c:pt idx="394">
                  <c:v>0.6533841663789729</c:v>
                </c:pt>
                <c:pt idx="395">
                  <c:v>0.65318227863265121</c:v>
                </c:pt>
                <c:pt idx="396">
                  <c:v>0.65297984820551513</c:v>
                </c:pt>
                <c:pt idx="397">
                  <c:v>0.65277687290386932</c:v>
                </c:pt>
                <c:pt idx="398">
                  <c:v>0.6525733505221698</c:v>
                </c:pt>
                <c:pt idx="399">
                  <c:v>0.65236927884294382</c:v>
                </c:pt>
                <c:pt idx="400">
                  <c:v>0.65216465563671033</c:v>
                </c:pt>
                <c:pt idx="401">
                  <c:v>0.65195947866189696</c:v>
                </c:pt>
                <c:pt idx="402">
                  <c:v>0.65175374566475874</c:v>
                </c:pt>
                <c:pt idx="403">
                  <c:v>0.65154745437929529</c:v>
                </c:pt>
                <c:pt idx="404">
                  <c:v>0.6513406025271673</c:v>
                </c:pt>
                <c:pt idx="405">
                  <c:v>0.65113318781761198</c:v>
                </c:pt>
                <c:pt idx="406">
                  <c:v>0.65092520794735875</c:v>
                </c:pt>
                <c:pt idx="407">
                  <c:v>0.65071666060054367</c:v>
                </c:pt>
                <c:pt idx="408">
                  <c:v>0.6505075434486226</c:v>
                </c:pt>
                <c:pt idx="409">
                  <c:v>0.6502978541502854</c:v>
                </c:pt>
                <c:pt idx="410">
                  <c:v>0.65008759035136676</c:v>
                </c:pt>
                <c:pt idx="411">
                  <c:v>0.64987674968475917</c:v>
                </c:pt>
                <c:pt idx="412">
                  <c:v>0.6496653297703231</c:v>
                </c:pt>
                <c:pt idx="413">
                  <c:v>0.64945332821479718</c:v>
                </c:pt>
                <c:pt idx="414">
                  <c:v>0.64924074261170794</c:v>
                </c:pt>
                <c:pt idx="415">
                  <c:v>0.64902757054127802</c:v>
                </c:pt>
                <c:pt idx="416">
                  <c:v>0.6488138095703343</c:v>
                </c:pt>
                <c:pt idx="417">
                  <c:v>0.64859945725221502</c:v>
                </c:pt>
                <c:pt idx="418">
                  <c:v>0.64838451112667617</c:v>
                </c:pt>
                <c:pt idx="419">
                  <c:v>0.6481689687197969</c:v>
                </c:pt>
                <c:pt idx="420">
                  <c:v>0.6479528275438845</c:v>
                </c:pt>
                <c:pt idx="421">
                  <c:v>0.6477360850973779</c:v>
                </c:pt>
                <c:pt idx="422">
                  <c:v>0.64751873886475186</c:v>
                </c:pt>
                <c:pt idx="423">
                  <c:v>0.64730078631641796</c:v>
                </c:pt>
                <c:pt idx="424">
                  <c:v>0.6470822249086271</c:v>
                </c:pt>
                <c:pt idx="425">
                  <c:v>0.64686305208337025</c:v>
                </c:pt>
                <c:pt idx="426">
                  <c:v>0.64664326526827787</c:v>
                </c:pt>
                <c:pt idx="427">
                  <c:v>0.64642286187651876</c:v>
                </c:pt>
                <c:pt idx="428">
                  <c:v>0.64620183930669917</c:v>
                </c:pt>
                <c:pt idx="429">
                  <c:v>0.64598019494275905</c:v>
                </c:pt>
                <c:pt idx="430">
                  <c:v>0.64575792615386929</c:v>
                </c:pt>
                <c:pt idx="431">
                  <c:v>0.64553503029432679</c:v>
                </c:pt>
                <c:pt idx="432">
                  <c:v>0.64531150470344945</c:v>
                </c:pt>
                <c:pt idx="433">
                  <c:v>0.64508734670546974</c:v>
                </c:pt>
                <c:pt idx="434">
                  <c:v>0.64486255360942746</c:v>
                </c:pt>
                <c:pt idx="435">
                  <c:v>0.64463712270906226</c:v>
                </c:pt>
                <c:pt idx="436">
                  <c:v>0.64441105128270415</c:v>
                </c:pt>
                <c:pt idx="437">
                  <c:v>0.64418433659316365</c:v>
                </c:pt>
                <c:pt idx="438">
                  <c:v>0.64395697588762124</c:v>
                </c:pt>
                <c:pt idx="439">
                  <c:v>0.64372896639751531</c:v>
                </c:pt>
                <c:pt idx="440">
                  <c:v>0.64350030533842928</c:v>
                </c:pt>
                <c:pt idx="441">
                  <c:v>0.64327098990997855</c:v>
                </c:pt>
                <c:pt idx="442">
                  <c:v>0.64304101729569474</c:v>
                </c:pt>
                <c:pt idx="443">
                  <c:v>0.6428103846629114</c:v>
                </c:pt>
                <c:pt idx="444">
                  <c:v>0.6425790891626455</c:v>
                </c:pt>
                <c:pt idx="445">
                  <c:v>0.64234712792948157</c:v>
                </c:pt>
                <c:pt idx="446">
                  <c:v>0.64211449808145171</c:v>
                </c:pt>
                <c:pt idx="447">
                  <c:v>0.64188119671991628</c:v>
                </c:pt>
                <c:pt idx="448">
                  <c:v>0.64164722092944326</c:v>
                </c:pt>
                <c:pt idx="449">
                  <c:v>0.64141256777768607</c:v>
                </c:pt>
                <c:pt idx="450">
                  <c:v>0.64117723431526075</c:v>
                </c:pt>
                <c:pt idx="451">
                  <c:v>0.64094121757562206</c:v>
                </c:pt>
                <c:pt idx="452">
                  <c:v>0.64070451457493849</c:v>
                </c:pt>
                <c:pt idx="453">
                  <c:v>0.64046712231196556</c:v>
                </c:pt>
                <c:pt idx="454">
                  <c:v>0.64022903776791973</c:v>
                </c:pt>
                <c:pt idx="455">
                  <c:v>0.63999025790634834</c:v>
                </c:pt>
                <c:pt idx="456">
                  <c:v>0.63975077967300131</c:v>
                </c:pt>
                <c:pt idx="457">
                  <c:v>0.63951059999570048</c:v>
                </c:pt>
                <c:pt idx="458">
                  <c:v>0.63926971578420666</c:v>
                </c:pt>
                <c:pt idx="459">
                  <c:v>0.63902812393008823</c:v>
                </c:pt>
                <c:pt idx="460">
                  <c:v>0.63878582130658568</c:v>
                </c:pt>
                <c:pt idx="461">
                  <c:v>0.6385428047684768</c:v>
                </c:pt>
                <c:pt idx="462">
                  <c:v>0.63829907115194029</c:v>
                </c:pt>
                <c:pt idx="463">
                  <c:v>0.63805461727441748</c:v>
                </c:pt>
                <c:pt idx="464">
                  <c:v>0.63780943993447359</c:v>
                </c:pt>
                <c:pt idx="465">
                  <c:v>0.63756353591165793</c:v>
                </c:pt>
                <c:pt idx="466">
                  <c:v>0.63731690196636148</c:v>
                </c:pt>
                <c:pt idx="467">
                  <c:v>0.63706953483967521</c:v>
                </c:pt>
                <c:pt idx="468">
                  <c:v>0.63682143125324486</c:v>
                </c:pt>
                <c:pt idx="469">
                  <c:v>0.63657258790912685</c:v>
                </c:pt>
                <c:pt idx="470">
                  <c:v>0.63632300148964038</c:v>
                </c:pt>
                <c:pt idx="471">
                  <c:v>0.6360726686572209</c:v>
                </c:pt>
                <c:pt idx="472">
                  <c:v>0.63582158605426953</c:v>
                </c:pt>
                <c:pt idx="473">
                  <c:v>0.635569750303003</c:v>
                </c:pt>
                <c:pt idx="474">
                  <c:v>0.63531715800530197</c:v>
                </c:pt>
                <c:pt idx="475">
                  <c:v>0.63506380574255694</c:v>
                </c:pt>
                <c:pt idx="476">
                  <c:v>0.6348096900755138</c:v>
                </c:pt>
                <c:pt idx="477">
                  <c:v>0.63455480754411819</c:v>
                </c:pt>
                <c:pt idx="478">
                  <c:v>0.63429915466735687</c:v>
                </c:pt>
                <c:pt idx="479">
                  <c:v>0.63404272794309957</c:v>
                </c:pt>
                <c:pt idx="480">
                  <c:v>0.63378552384793818</c:v>
                </c:pt>
                <c:pt idx="481">
                  <c:v>0.63352753883702484</c:v>
                </c:pt>
                <c:pt idx="482">
                  <c:v>0.63326876934390819</c:v>
                </c:pt>
                <c:pt idx="483">
                  <c:v>0.6330092117803694</c:v>
                </c:pt>
                <c:pt idx="484">
                  <c:v>0.6327488625362544</c:v>
                </c:pt>
                <c:pt idx="485">
                  <c:v>0.63248771797930714</c:v>
                </c:pt>
                <c:pt idx="486">
                  <c:v>0.63222577445499917</c:v>
                </c:pt>
                <c:pt idx="487">
                  <c:v>0.63196302828635942</c:v>
                </c:pt>
                <c:pt idx="488">
                  <c:v>0.63169947577380037</c:v>
                </c:pt>
                <c:pt idx="489">
                  <c:v>0.63143511319494539</c:v>
                </c:pt>
                <c:pt idx="490">
                  <c:v>0.6311699368044511</c:v>
                </c:pt>
                <c:pt idx="491">
                  <c:v>0.63090394283383133</c:v>
                </c:pt>
                <c:pt idx="492">
                  <c:v>0.63063712749127709</c:v>
                </c:pt>
                <c:pt idx="493">
                  <c:v>0.63036948696147632</c:v>
                </c:pt>
                <c:pt idx="494">
                  <c:v>0.63010101740543079</c:v>
                </c:pt>
                <c:pt idx="495">
                  <c:v>0.62983171496027257</c:v>
                </c:pt>
                <c:pt idx="496">
                  <c:v>0.62956157573907756</c:v>
                </c:pt>
                <c:pt idx="497">
                  <c:v>0.62929059583067803</c:v>
                </c:pt>
                <c:pt idx="498">
                  <c:v>0.62901877129947326</c:v>
                </c:pt>
                <c:pt idx="499">
                  <c:v>0.62874609818523808</c:v>
                </c:pt>
                <c:pt idx="500">
                  <c:v>0.62847257250293009</c:v>
                </c:pt>
                <c:pt idx="501">
                  <c:v>0.62819819024249501</c:v>
                </c:pt>
                <c:pt idx="502">
                  <c:v>0.62792294736866927</c:v>
                </c:pt>
                <c:pt idx="503">
                  <c:v>0.62764683982078251</c:v>
                </c:pt>
                <c:pt idx="504">
                  <c:v>0.62736986351255608</c:v>
                </c:pt>
                <c:pt idx="505">
                  <c:v>0.62709201433190187</c:v>
                </c:pt>
                <c:pt idx="506">
                  <c:v>0.62681328814071713</c:v>
                </c:pt>
                <c:pt idx="507">
                  <c:v>0.62653368077467875</c:v>
                </c:pt>
                <c:pt idx="508">
                  <c:v>0.62625318804303498</c:v>
                </c:pt>
                <c:pt idx="509">
                  <c:v>0.62597180572839528</c:v>
                </c:pt>
                <c:pt idx="510">
                  <c:v>0.62568952958651858</c:v>
                </c:pt>
                <c:pt idx="511">
                  <c:v>0.62540635534609845</c:v>
                </c:pt>
                <c:pt idx="512">
                  <c:v>0.62512227870854731</c:v>
                </c:pt>
                <c:pt idx="513">
                  <c:v>0.62483729534777799</c:v>
                </c:pt>
                <c:pt idx="514">
                  <c:v>0.62455140090998362</c:v>
                </c:pt>
                <c:pt idx="515">
                  <c:v>0.62426459101341469</c:v>
                </c:pt>
                <c:pt idx="516">
                  <c:v>0.62397686124815421</c:v>
                </c:pt>
                <c:pt idx="517">
                  <c:v>0.62368820717589191</c:v>
                </c:pt>
                <c:pt idx="518">
                  <c:v>0.62339862432969384</c:v>
                </c:pt>
                <c:pt idx="519">
                  <c:v>0.62310810821377205</c:v>
                </c:pt>
                <c:pt idx="520">
                  <c:v>0.62281665430325095</c:v>
                </c:pt>
                <c:pt idx="521">
                  <c:v>0.62252425804393074</c:v>
                </c:pt>
                <c:pt idx="522">
                  <c:v>0.62223091485205062</c:v>
                </c:pt>
                <c:pt idx="523">
                  <c:v>0.6219366201140476</c:v>
                </c:pt>
                <c:pt idx="524">
                  <c:v>0.6216413691863133</c:v>
                </c:pt>
                <c:pt idx="525">
                  <c:v>0.62134515739495</c:v>
                </c:pt>
                <c:pt idx="526">
                  <c:v>0.62104798003552208</c:v>
                </c:pt>
                <c:pt idx="527">
                  <c:v>0.62074983237280656</c:v>
                </c:pt>
                <c:pt idx="528">
                  <c:v>0.62045070964054072</c:v>
                </c:pt>
                <c:pt idx="529">
                  <c:v>0.62015060704116642</c:v>
                </c:pt>
                <c:pt idx="530">
                  <c:v>0.61984951974557378</c:v>
                </c:pt>
                <c:pt idx="531">
                  <c:v>0.61954744289284036</c:v>
                </c:pt>
                <c:pt idx="532">
                  <c:v>0.61924437158996903</c:v>
                </c:pt>
                <c:pt idx="533">
                  <c:v>0.61894030091162222</c:v>
                </c:pt>
                <c:pt idx="534">
                  <c:v>0.61863522589985509</c:v>
                </c:pt>
                <c:pt idx="535">
                  <c:v>0.618329141563844</c:v>
                </c:pt>
                <c:pt idx="536">
                  <c:v>0.61802204287961426</c:v>
                </c:pt>
                <c:pt idx="537">
                  <c:v>0.61771392478976317</c:v>
                </c:pt>
                <c:pt idx="538">
                  <c:v>0.6174047822031824</c:v>
                </c:pt>
                <c:pt idx="539">
                  <c:v>0.61709460999477628</c:v>
                </c:pt>
                <c:pt idx="540">
                  <c:v>0.61678340300517653</c:v>
                </c:pt>
                <c:pt idx="541">
                  <c:v>0.61647115604045688</c:v>
                </c:pt>
                <c:pt idx="542">
                  <c:v>0.61615786387184135</c:v>
                </c:pt>
                <c:pt idx="543">
                  <c:v>0.61584352123541219</c:v>
                </c:pt>
                <c:pt idx="544">
                  <c:v>0.61552812283181391</c:v>
                </c:pt>
                <c:pt idx="545">
                  <c:v>0.61521166332595378</c:v>
                </c:pt>
                <c:pt idx="546">
                  <c:v>0.61489413734670062</c:v>
                </c:pt>
                <c:pt idx="547">
                  <c:v>0.61457553948657928</c:v>
                </c:pt>
                <c:pt idx="548">
                  <c:v>0.61425586430146284</c:v>
                </c:pt>
                <c:pt idx="549">
                  <c:v>0.61393510631026071</c:v>
                </c:pt>
                <c:pt idx="550">
                  <c:v>0.61361325999460503</c:v>
                </c:pt>
                <c:pt idx="551">
                  <c:v>0.61329031979853221</c:v>
                </c:pt>
                <c:pt idx="552">
                  <c:v>0.61296628012816257</c:v>
                </c:pt>
                <c:pt idx="553">
                  <c:v>0.61264113535137577</c:v>
                </c:pt>
                <c:pt idx="554">
                  <c:v>0.61231487979748367</c:v>
                </c:pt>
                <c:pt idx="555">
                  <c:v>0.6119875077568987</c:v>
                </c:pt>
                <c:pt idx="556">
                  <c:v>0.61165901348079976</c:v>
                </c:pt>
                <c:pt idx="557">
                  <c:v>0.61132939118079543</c:v>
                </c:pt>
                <c:pt idx="558">
                  <c:v>0.61099863502858076</c:v>
                </c:pt>
                <c:pt idx="559">
                  <c:v>0.61066673915559411</c:v>
                </c:pt>
                <c:pt idx="560">
                  <c:v>0.61033369765266765</c:v>
                </c:pt>
                <c:pt idx="561">
                  <c:v>0.60999950456967611</c:v>
                </c:pt>
                <c:pt idx="562">
                  <c:v>0.60966415391518036</c:v>
                </c:pt>
                <c:pt idx="563">
                  <c:v>0.60932763965606818</c:v>
                </c:pt>
                <c:pt idx="564">
                  <c:v>0.6089899557171915</c:v>
                </c:pt>
                <c:pt idx="565">
                  <c:v>0.60865109598099865</c:v>
                </c:pt>
                <c:pt idx="566">
                  <c:v>0.60831105428716381</c:v>
                </c:pt>
                <c:pt idx="567">
                  <c:v>0.60796982443221281</c:v>
                </c:pt>
                <c:pt idx="568">
                  <c:v>0.60762740016914296</c:v>
                </c:pt>
                <c:pt idx="569">
                  <c:v>0.60728377520704235</c:v>
                </c:pt>
                <c:pt idx="570">
                  <c:v>0.60693894321070085</c:v>
                </c:pt>
                <c:pt idx="571">
                  <c:v>0.60659289780022119</c:v>
                </c:pt>
                <c:pt idx="572">
                  <c:v>0.60624563255062258</c:v>
                </c:pt>
                <c:pt idx="573">
                  <c:v>0.60589714099144254</c:v>
                </c:pt>
                <c:pt idx="574">
                  <c:v>0.60554741660633249</c:v>
                </c:pt>
                <c:pt idx="575">
                  <c:v>0.60519645283265044</c:v>
                </c:pt>
                <c:pt idx="576">
                  <c:v>0.60484424306104922</c:v>
                </c:pt>
                <c:pt idx="577">
                  <c:v>0.60449078063505901</c:v>
                </c:pt>
                <c:pt idx="578">
                  <c:v>0.60413605885066735</c:v>
                </c:pt>
                <c:pt idx="579">
                  <c:v>0.60378007095589259</c:v>
                </c:pt>
                <c:pt idx="580">
                  <c:v>0.60342281015035482</c:v>
                </c:pt>
                <c:pt idx="581">
                  <c:v>0.60306426958484016</c:v>
                </c:pt>
                <c:pt idx="582">
                  <c:v>0.60270444236086196</c:v>
                </c:pt>
                <c:pt idx="583">
                  <c:v>0.60234332153021619</c:v>
                </c:pt>
                <c:pt idx="584">
                  <c:v>0.60198090009453253</c:v>
                </c:pt>
                <c:pt idx="585">
                  <c:v>0.60161717100482071</c:v>
                </c:pt>
                <c:pt idx="586">
                  <c:v>0.60125212716101117</c:v>
                </c:pt>
                <c:pt idx="587">
                  <c:v>0.60088576141149141</c:v>
                </c:pt>
                <c:pt idx="588">
                  <c:v>0.60051806655263762</c:v>
                </c:pt>
                <c:pt idx="589">
                  <c:v>0.60014903532833952</c:v>
                </c:pt>
                <c:pt idx="590">
                  <c:v>0.59977866042952177</c:v>
                </c:pt>
                <c:pt idx="591">
                  <c:v>0.59940693449365978</c:v>
                </c:pt>
                <c:pt idx="592">
                  <c:v>0.59903385010428922</c:v>
                </c:pt>
                <c:pt idx="593">
                  <c:v>0.59865939979051086</c:v>
                </c:pt>
                <c:pt idx="594">
                  <c:v>0.59828357602649029</c:v>
                </c:pt>
                <c:pt idx="595">
                  <c:v>0.59790637123095103</c:v>
                </c:pt>
                <c:pt idx="596">
                  <c:v>0.59752777776666344</c:v>
                </c:pt>
                <c:pt idx="597">
                  <c:v>0.59714778793992607</c:v>
                </c:pt>
                <c:pt idx="598">
                  <c:v>0.59676639400004361</c:v>
                </c:pt>
                <c:pt idx="599">
                  <c:v>0.59638358813879666</c:v>
                </c:pt>
                <c:pt idx="600">
                  <c:v>0.59599936248990726</c:v>
                </c:pt>
                <c:pt idx="601">
                  <c:v>0.59561370912849765</c:v>
                </c:pt>
                <c:pt idx="602">
                  <c:v>0.59522662007054294</c:v>
                </c:pt>
                <c:pt idx="603">
                  <c:v>0.59483808727231879</c:v>
                </c:pt>
                <c:pt idx="604">
                  <c:v>0.59444810262984016</c:v>
                </c:pt>
                <c:pt idx="605">
                  <c:v>0.59405665797829743</c:v>
                </c:pt>
                <c:pt idx="606">
                  <c:v>0.5936637450914829</c:v>
                </c:pt>
                <c:pt idx="607">
                  <c:v>0.59326935568121231</c:v>
                </c:pt>
                <c:pt idx="608">
                  <c:v>0.59287348139674045</c:v>
                </c:pt>
                <c:pt idx="609">
                  <c:v>0.59247611382416854</c:v>
                </c:pt>
                <c:pt idx="610">
                  <c:v>0.5920772444858452</c:v>
                </c:pt>
                <c:pt idx="611">
                  <c:v>0.59167686483976223</c:v>
                </c:pt>
                <c:pt idx="612">
                  <c:v>0.59127496627894105</c:v>
                </c:pt>
                <c:pt idx="613">
                  <c:v>0.59087154013081411</c:v>
                </c:pt>
                <c:pt idx="614">
                  <c:v>0.59046657765659805</c:v>
                </c:pt>
                <c:pt idx="615">
                  <c:v>0.59006007005066052</c:v>
                </c:pt>
                <c:pt idx="616">
                  <c:v>0.58965200843987808</c:v>
                </c:pt>
                <c:pt idx="617">
                  <c:v>0.58924238388298911</c:v>
                </c:pt>
                <c:pt idx="618">
                  <c:v>0.58883118736993734</c:v>
                </c:pt>
                <c:pt idx="619">
                  <c:v>0.5884184098212083</c:v>
                </c:pt>
                <c:pt idx="620">
                  <c:v>0.5880040420871584</c:v>
                </c:pt>
                <c:pt idx="621">
                  <c:v>0.587588074947336</c:v>
                </c:pt>
                <c:pt idx="622">
                  <c:v>0.58717049910979413</c:v>
                </c:pt>
                <c:pt idx="623">
                  <c:v>0.5867513052103962</c:v>
                </c:pt>
                <c:pt idx="624">
                  <c:v>0.58633048381211261</c:v>
                </c:pt>
                <c:pt idx="625">
                  <c:v>0.58590802540430964</c:v>
                </c:pt>
                <c:pt idx="626">
                  <c:v>0.58548392040202968</c:v>
                </c:pt>
                <c:pt idx="627">
                  <c:v>0.58505815914526338</c:v>
                </c:pt>
                <c:pt idx="628">
                  <c:v>0.58463073189821269</c:v>
                </c:pt>
                <c:pt idx="629">
                  <c:v>0.58420162884854632</c:v>
                </c:pt>
                <c:pt idx="630">
                  <c:v>0.58377084010664404</c:v>
                </c:pt>
                <c:pt idx="631">
                  <c:v>0.5833383557048355</c:v>
                </c:pt>
                <c:pt idx="632">
                  <c:v>0.58290416559662628</c:v>
                </c:pt>
                <c:pt idx="633">
                  <c:v>0.58246825965591775</c:v>
                </c:pt>
                <c:pt idx="634">
                  <c:v>0.58203062767621572</c:v>
                </c:pt>
                <c:pt idx="635">
                  <c:v>0.58159125936983069</c:v>
                </c:pt>
                <c:pt idx="636">
                  <c:v>0.5811501443670678</c:v>
                </c:pt>
                <c:pt idx="637">
                  <c:v>0.58070727221540752</c:v>
                </c:pt>
                <c:pt idx="638">
                  <c:v>0.58026263237867659</c:v>
                </c:pt>
                <c:pt idx="639">
                  <c:v>0.57981621423620822</c:v>
                </c:pt>
                <c:pt idx="640">
                  <c:v>0.5793680070819931</c:v>
                </c:pt>
                <c:pt idx="641">
                  <c:v>0.57891800012381966</c:v>
                </c:pt>
                <c:pt idx="642">
                  <c:v>0.57846618248240389</c:v>
                </c:pt>
                <c:pt idx="643">
                  <c:v>0.57801254319050843</c:v>
                </c:pt>
                <c:pt idx="644">
                  <c:v>0.57755707119205124</c:v>
                </c:pt>
                <c:pt idx="645">
                  <c:v>0.57709975534120406</c:v>
                </c:pt>
                <c:pt idx="646">
                  <c:v>0.57664058440147781</c:v>
                </c:pt>
                <c:pt idx="647">
                  <c:v>0.57617954704479935</c:v>
                </c:pt>
                <c:pt idx="648">
                  <c:v>0.57571663185057442</c:v>
                </c:pt>
                <c:pt idx="649">
                  <c:v>0.57525182730474167</c:v>
                </c:pt>
                <c:pt idx="650">
                  <c:v>0.57478512179881236</c:v>
                </c:pt>
                <c:pt idx="651">
                  <c:v>0.57431650362890052</c:v>
                </c:pt>
                <c:pt idx="652">
                  <c:v>0.57384596099473928</c:v>
                </c:pt>
                <c:pt idx="653">
                  <c:v>0.5733734819986861</c:v>
                </c:pt>
                <c:pt idx="654">
                  <c:v>0.5728990546447158</c:v>
                </c:pt>
                <c:pt idx="655">
                  <c:v>0.57242266683739984</c:v>
                </c:pt>
                <c:pt idx="656">
                  <c:v>0.57194430638087412</c:v>
                </c:pt>
                <c:pt idx="657">
                  <c:v>0.57146396097779317</c:v>
                </c:pt>
                <c:pt idx="658">
                  <c:v>0.57098161822827154</c:v>
                </c:pt>
                <c:pt idx="659">
                  <c:v>0.57049726562881187</c:v>
                </c:pt>
                <c:pt idx="660">
                  <c:v>0.5700108905712189</c:v>
                </c:pt>
                <c:pt idx="661">
                  <c:v>0.56952248034150132</c:v>
                </c:pt>
                <c:pt idx="662">
                  <c:v>0.56903202211875759</c:v>
                </c:pt>
                <c:pt idx="663">
                  <c:v>0.56853950297404932</c:v>
                </c:pt>
                <c:pt idx="664">
                  <c:v>0.56804490986925993</c:v>
                </c:pt>
                <c:pt idx="665">
                  <c:v>0.56754822965593821</c:v>
                </c:pt>
                <c:pt idx="666">
                  <c:v>0.56704944907412824</c:v>
                </c:pt>
                <c:pt idx="667">
                  <c:v>0.56654855475118326</c:v>
                </c:pt>
                <c:pt idx="668">
                  <c:v>0.56604553320056483</c:v>
                </c:pt>
                <c:pt idx="669">
                  <c:v>0.56554037082062669</c:v>
                </c:pt>
                <c:pt idx="670">
                  <c:v>0.56503305389338321</c:v>
                </c:pt>
                <c:pt idx="671">
                  <c:v>0.56452356858326092</c:v>
                </c:pt>
                <c:pt idx="672">
                  <c:v>0.56401190093583553</c:v>
                </c:pt>
                <c:pt idx="673">
                  <c:v>0.56349803687655109</c:v>
                </c:pt>
                <c:pt idx="674">
                  <c:v>0.5629819622094232</c:v>
                </c:pt>
                <c:pt idx="675">
                  <c:v>0.562463662615726</c:v>
                </c:pt>
                <c:pt idx="676">
                  <c:v>0.56194312365266064</c:v>
                </c:pt>
                <c:pt idx="677">
                  <c:v>0.56142033075200759</c:v>
                </c:pt>
                <c:pt idx="678">
                  <c:v>0.56089526921876065</c:v>
                </c:pt>
                <c:pt idx="679">
                  <c:v>0.56036792422974391</c:v>
                </c:pt>
                <c:pt idx="680">
                  <c:v>0.55983828083220888</c:v>
                </c:pt>
                <c:pt idx="681">
                  <c:v>0.55930632394241508</c:v>
                </c:pt>
                <c:pt idx="682">
                  <c:v>0.55877203834419031</c:v>
                </c:pt>
                <c:pt idx="683">
                  <c:v>0.55823540868747357</c:v>
                </c:pt>
                <c:pt idx="684">
                  <c:v>0.55769641948683657</c:v>
                </c:pt>
                <c:pt idx="685">
                  <c:v>0.55715505511998731</c:v>
                </c:pt>
                <c:pt idx="686">
                  <c:v>0.55661129982625324</c:v>
                </c:pt>
                <c:pt idx="687">
                  <c:v>0.55606513770504373</c:v>
                </c:pt>
                <c:pt idx="688">
                  <c:v>0.55551655271429246</c:v>
                </c:pt>
                <c:pt idx="689">
                  <c:v>0.55496552866887883</c:v>
                </c:pt>
                <c:pt idx="690">
                  <c:v>0.55441204923902798</c:v>
                </c:pt>
                <c:pt idx="691">
                  <c:v>0.55385609794868995</c:v>
                </c:pt>
                <c:pt idx="692">
                  <c:v>0.55329765817389587</c:v>
                </c:pt>
                <c:pt idx="693">
                  <c:v>0.55273671314109252</c:v>
                </c:pt>
                <c:pt idx="694">
                  <c:v>0.55217324592545458</c:v>
                </c:pt>
                <c:pt idx="695">
                  <c:v>0.55160723944917356</c:v>
                </c:pt>
                <c:pt idx="696">
                  <c:v>0.5510386764797236</c:v>
                </c:pt>
                <c:pt idx="697">
                  <c:v>0.55046753962810313</c:v>
                </c:pt>
                <c:pt idx="698">
                  <c:v>0.54989381134705351</c:v>
                </c:pt>
                <c:pt idx="699">
                  <c:v>0.54931747392925168</c:v>
                </c:pt>
                <c:pt idx="700">
                  <c:v>0.5487385095054802</c:v>
                </c:pt>
                <c:pt idx="701">
                  <c:v>0.54815690004276951</c:v>
                </c:pt>
                <c:pt idx="702">
                  <c:v>0.54757262734251677</c:v>
                </c:pt>
                <c:pt idx="703">
                  <c:v>0.54698567303857681</c:v>
                </c:pt>
                <c:pt idx="704">
                  <c:v>0.54639601859532816</c:v>
                </c:pt>
                <c:pt idx="705">
                  <c:v>0.54580364530571179</c:v>
                </c:pt>
                <c:pt idx="706">
                  <c:v>0.54520853428924099</c:v>
                </c:pt>
                <c:pt idx="707">
                  <c:v>0.54461066648998613</c:v>
                </c:pt>
                <c:pt idx="708">
                  <c:v>0.54401002267452925</c:v>
                </c:pt>
                <c:pt idx="709">
                  <c:v>0.54340658342988979</c:v>
                </c:pt>
                <c:pt idx="710">
                  <c:v>0.54280032916142318</c:v>
                </c:pt>
                <c:pt idx="711">
                  <c:v>0.54219124009068731</c:v>
                </c:pt>
                <c:pt idx="712">
                  <c:v>0.5415792962532805</c:v>
                </c:pt>
                <c:pt idx="713">
                  <c:v>0.54096447749664811</c:v>
                </c:pt>
                <c:pt idx="714">
                  <c:v>0.54034676347785882</c:v>
                </c:pt>
                <c:pt idx="715">
                  <c:v>0.53972613366134747</c:v>
                </c:pt>
                <c:pt idx="716">
                  <c:v>0.53910256731662798</c:v>
                </c:pt>
                <c:pt idx="717">
                  <c:v>0.538476043515972</c:v>
                </c:pt>
                <c:pt idx="718">
                  <c:v>0.5378465411320541</c:v>
                </c:pt>
                <c:pt idx="719">
                  <c:v>0.53721403883556551</c:v>
                </c:pt>
                <c:pt idx="720">
                  <c:v>0.53657851509278909</c:v>
                </c:pt>
                <c:pt idx="721">
                  <c:v>0.53593994816314461</c:v>
                </c:pt>
                <c:pt idx="722">
                  <c:v>0.53529831609669354</c:v>
                </c:pt>
                <c:pt idx="723">
                  <c:v>0.53465359673161095</c:v>
                </c:pt>
                <c:pt idx="724">
                  <c:v>0.53400576769161956</c:v>
                </c:pt>
                <c:pt idx="725">
                  <c:v>0.53335480638338584</c:v>
                </c:pt>
                <c:pt idx="726">
                  <c:v>0.53270068999387887</c:v>
                </c:pt>
                <c:pt idx="727">
                  <c:v>0.53204339548768986</c:v>
                </c:pt>
                <c:pt idx="728">
                  <c:v>0.53138289960431295</c:v>
                </c:pt>
                <c:pt idx="729">
                  <c:v>0.53071917885538489</c:v>
                </c:pt>
                <c:pt idx="730">
                  <c:v>0.5300522095218857</c:v>
                </c:pt>
                <c:pt idx="731">
                  <c:v>0.52938196765129608</c:v>
                </c:pt>
                <c:pt idx="732">
                  <c:v>0.52870842905471294</c:v>
                </c:pt>
                <c:pt idx="733">
                  <c:v>0.52803156930392392</c:v>
                </c:pt>
                <c:pt idx="734">
                  <c:v>0.52735136372843516</c:v>
                </c:pt>
                <c:pt idx="735">
                  <c:v>0.52666778741245801</c:v>
                </c:pt>
                <c:pt idx="736">
                  <c:v>0.52598081519184714</c:v>
                </c:pt>
                <c:pt idx="737">
                  <c:v>0.52529042165099549</c:v>
                </c:pt>
                <c:pt idx="738">
                  <c:v>0.52459658111968122</c:v>
                </c:pt>
                <c:pt idx="739">
                  <c:v>0.52389926766986639</c:v>
                </c:pt>
                <c:pt idx="740">
                  <c:v>0.52319845511244867</c:v>
                </c:pt>
                <c:pt idx="741">
                  <c:v>0.52249411699396275</c:v>
                </c:pt>
                <c:pt idx="742">
                  <c:v>0.52178622659323171</c:v>
                </c:pt>
                <c:pt idx="743">
                  <c:v>0.52107475691796701</c:v>
                </c:pt>
                <c:pt idx="744">
                  <c:v>0.52035968070131755</c:v>
                </c:pt>
                <c:pt idx="745">
                  <c:v>0.5196409703983641</c:v>
                </c:pt>
                <c:pt idx="746">
                  <c:v>0.51891859818256181</c:v>
                </c:pt>
                <c:pt idx="747">
                  <c:v>0.518192535942126</c:v>
                </c:pt>
                <c:pt idx="748">
                  <c:v>0.51746275527636332</c:v>
                </c:pt>
                <c:pt idx="749">
                  <c:v>0.51672922749194539</c:v>
                </c:pt>
                <c:pt idx="750">
                  <c:v>0.51599192359912516</c:v>
                </c:pt>
                <c:pt idx="751">
                  <c:v>0.51525081430789355</c:v>
                </c:pt>
                <c:pt idx="752">
                  <c:v>0.51450587002407688</c:v>
                </c:pt>
                <c:pt idx="753">
                  <c:v>0.51375706084537232</c:v>
                </c:pt>
                <c:pt idx="754">
                  <c:v>0.51300435655732179</c:v>
                </c:pt>
                <c:pt idx="755">
                  <c:v>0.51224772662922236</c:v>
                </c:pt>
                <c:pt idx="756">
                  <c:v>0.51148714020997132</c:v>
                </c:pt>
                <c:pt idx="757">
                  <c:v>0.51072256612384692</c:v>
                </c:pt>
                <c:pt idx="758">
                  <c:v>0.50995397286622068</c:v>
                </c:pt>
                <c:pt idx="759">
                  <c:v>0.5091813285992024</c:v>
                </c:pt>
                <c:pt idx="760">
                  <c:v>0.50840460114721564</c:v>
                </c:pt>
                <c:pt idx="761">
                  <c:v>0.50762375799250115</c:v>
                </c:pt>
                <c:pt idx="762">
                  <c:v>0.50683876627055058</c:v>
                </c:pt>
                <c:pt idx="763">
                  <c:v>0.50604959276546424</c:v>
                </c:pt>
                <c:pt idx="764">
                  <c:v>0.50525620390523573</c:v>
                </c:pt>
                <c:pt idx="765">
                  <c:v>0.50445856575695902</c:v>
                </c:pt>
                <c:pt idx="766">
                  <c:v>0.50365664402195909</c:v>
                </c:pt>
                <c:pt idx="767">
                  <c:v>0.50285040403084236</c:v>
                </c:pt>
                <c:pt idx="768">
                  <c:v>0.50203981073846671</c:v>
                </c:pt>
                <c:pt idx="769">
                  <c:v>0.50122482871882912</c:v>
                </c:pt>
                <c:pt idx="770">
                  <c:v>0.50040542215987061</c:v>
                </c:pt>
                <c:pt idx="771">
                  <c:v>0.49958155485819333</c:v>
                </c:pt>
                <c:pt idx="772">
                  <c:v>0.49875319021369319</c:v>
                </c:pt>
                <c:pt idx="773">
                  <c:v>0.49792029122410203</c:v>
                </c:pt>
                <c:pt idx="774">
                  <c:v>0.49708282047943997</c:v>
                </c:pt>
                <c:pt idx="775">
                  <c:v>0.49624074015637509</c:v>
                </c:pt>
                <c:pt idx="776">
                  <c:v>0.49539401201248989</c:v>
                </c:pt>
                <c:pt idx="777">
                  <c:v>0.49454259738045081</c:v>
                </c:pt>
                <c:pt idx="778">
                  <c:v>0.49368645716208037</c:v>
                </c:pt>
                <c:pt idx="779">
                  <c:v>0.49282555182233034</c:v>
                </c:pt>
                <c:pt idx="780">
                  <c:v>0.49195984138315224</c:v>
                </c:pt>
                <c:pt idx="781">
                  <c:v>0.49108928541726476</c:v>
                </c:pt>
                <c:pt idx="782">
                  <c:v>0.49021384304181481</c:v>
                </c:pt>
                <c:pt idx="783">
                  <c:v>0.48933347291193213</c:v>
                </c:pt>
                <c:pt idx="784">
                  <c:v>0.48844813321417213</c:v>
                </c:pt>
                <c:pt idx="785">
                  <c:v>0.48755778165984814</c:v>
                </c:pt>
                <c:pt idx="786">
                  <c:v>0.48666237547824787</c:v>
                </c:pt>
                <c:pt idx="787">
                  <c:v>0.48576187140973465</c:v>
                </c:pt>
                <c:pt idx="788">
                  <c:v>0.48485622569872844</c:v>
                </c:pt>
                <c:pt idx="789">
                  <c:v>0.48394539408656512</c:v>
                </c:pt>
                <c:pt idx="790">
                  <c:v>0.48302933180423324</c:v>
                </c:pt>
                <c:pt idx="791">
                  <c:v>0.48210799356498329</c:v>
                </c:pt>
                <c:pt idx="792">
                  <c:v>0.48118133355680759</c:v>
                </c:pt>
                <c:pt idx="793">
                  <c:v>0.4802493054347895</c:v>
                </c:pt>
                <c:pt idx="794">
                  <c:v>0.47931186231331729</c:v>
                </c:pt>
                <c:pt idx="795">
                  <c:v>0.47836895675816132</c:v>
                </c:pt>
                <c:pt idx="796">
                  <c:v>0.47742054077841151</c:v>
                </c:pt>
                <c:pt idx="797">
                  <c:v>0.47646656581827085</c:v>
                </c:pt>
                <c:pt idx="798">
                  <c:v>0.4755069827487044</c:v>
                </c:pt>
                <c:pt idx="799">
                  <c:v>0.47454174185893766</c:v>
                </c:pt>
                <c:pt idx="800">
                  <c:v>0.4735707928478049</c:v>
                </c:pt>
                <c:pt idx="801">
                  <c:v>0.47259408481494031</c:v>
                </c:pt>
                <c:pt idx="802">
                  <c:v>0.47161156625181239</c:v>
                </c:pt>
                <c:pt idx="803">
                  <c:v>0.47062318503259509</c:v>
                </c:pt>
                <c:pt idx="804">
                  <c:v>0.46962888840487438</c:v>
                </c:pt>
                <c:pt idx="805">
                  <c:v>0.46862862298018598</c:v>
                </c:pt>
                <c:pt idx="806">
                  <c:v>0.46762233472438053</c:v>
                </c:pt>
                <c:pt idx="807">
                  <c:v>0.4666099689478127</c:v>
                </c:pt>
                <c:pt idx="808">
                  <c:v>0.46559147029535114</c:v>
                </c:pt>
                <c:pt idx="809">
                  <c:v>0.46456678273620289</c:v>
                </c:pt>
                <c:pt idx="810">
                  <c:v>0.46353584955355254</c:v>
                </c:pt>
                <c:pt idx="811">
                  <c:v>0.4624986133340076</c:v>
                </c:pt>
                <c:pt idx="812">
                  <c:v>0.46145501595684962</c:v>
                </c:pt>
                <c:pt idx="813">
                  <c:v>0.46040499858308354</c:v>
                </c:pt>
                <c:pt idx="814">
                  <c:v>0.45934850164428331</c:v>
                </c:pt>
                <c:pt idx="815">
                  <c:v>0.45828546483122928</c:v>
                </c:pt>
                <c:pt idx="816">
                  <c:v>0.45721582708232983</c:v>
                </c:pt>
                <c:pt idx="817">
                  <c:v>0.45613952657182688</c:v>
                </c:pt>
                <c:pt idx="818">
                  <c:v>0.45505650069777681</c:v>
                </c:pt>
                <c:pt idx="819">
                  <c:v>0.45396668606980395</c:v>
                </c:pt>
                <c:pt idx="820">
                  <c:v>0.45287001849662029</c:v>
                </c:pt>
                <c:pt idx="821">
                  <c:v>0.45176643297330682</c:v>
                </c:pt>
                <c:pt idx="822">
                  <c:v>0.4506558636683522</c:v>
                </c:pt>
                <c:pt idx="823">
                  <c:v>0.44953824391043989</c:v>
                </c:pt>
                <c:pt idx="824">
                  <c:v>0.44841350617498282</c:v>
                </c:pt>
                <c:pt idx="825">
                  <c:v>0.44728158207039553</c:v>
                </c:pt>
                <c:pt idx="826">
                  <c:v>0.4461424023241008</c:v>
                </c:pt>
                <c:pt idx="827">
                  <c:v>0.44499589676826284</c:v>
                </c:pt>
                <c:pt idx="828">
                  <c:v>0.44384199432524224</c:v>
                </c:pt>
                <c:pt idx="829">
                  <c:v>0.44268062299276489</c:v>
                </c:pt>
                <c:pt idx="830">
                  <c:v>0.44151170982879906</c:v>
                </c:pt>
                <c:pt idx="831">
                  <c:v>0.44033518093613472</c:v>
                </c:pt>
                <c:pt idx="832">
                  <c:v>0.43915096144665616</c:v>
                </c:pt>
                <c:pt idx="833">
                  <c:v>0.43795897550530161</c:v>
                </c:pt>
                <c:pt idx="834">
                  <c:v>0.43675914625370438</c:v>
                </c:pt>
                <c:pt idx="835">
                  <c:v>0.43555139581350533</c:v>
                </c:pt>
                <c:pt idx="836">
                  <c:v>0.43433564526932977</c:v>
                </c:pt>
                <c:pt idx="837">
                  <c:v>0.43311181465142218</c:v>
                </c:pt>
                <c:pt idx="838">
                  <c:v>0.43187982291792892</c:v>
                </c:pt>
                <c:pt idx="839">
                  <c:v>0.43063958793682172</c:v>
                </c:pt>
                <c:pt idx="840">
                  <c:v>0.42939102646745203</c:v>
                </c:pt>
                <c:pt idx="841">
                  <c:v>0.42813405414173006</c:v>
                </c:pt>
                <c:pt idx="842">
                  <c:v>0.42686858544491563</c:v>
                </c:pt>
                <c:pt idx="843">
                  <c:v>0.42559453369601469</c:v>
                </c:pt>
                <c:pt idx="844">
                  <c:v>0.42431181102777132</c:v>
                </c:pt>
                <c:pt idx="845">
                  <c:v>0.42302032836624309</c:v>
                </c:pt>
                <c:pt idx="846">
                  <c:v>0.42171999540995342</c:v>
                </c:pt>
                <c:pt idx="847">
                  <c:v>0.4204107206086074</c:v>
                </c:pt>
                <c:pt idx="848">
                  <c:v>0.41909241114136125</c:v>
                </c:pt>
                <c:pt idx="849">
                  <c:v>0.4177649728946361</c:v>
                </c:pt>
                <c:pt idx="850">
                  <c:v>0.41642831043946166</c:v>
                </c:pt>
                <c:pt idx="851">
                  <c:v>0.41508232700834069</c:v>
                </c:pt>
                <c:pt idx="852">
                  <c:v>0.41372692447162213</c:v>
                </c:pt>
                <c:pt idx="853">
                  <c:v>0.41236200331336786</c:v>
                </c:pt>
                <c:pt idx="854">
                  <c:v>0.41098746260670499</c:v>
                </c:pt>
                <c:pt idx="855">
                  <c:v>0.40960319998864531</c:v>
                </c:pt>
                <c:pt idx="856">
                  <c:v>0.40820911163436424</c:v>
                </c:pt>
                <c:pt idx="857">
                  <c:v>0.40680509223091993</c:v>
                </c:pt>
                <c:pt idx="858">
                  <c:v>0.40539103495040174</c:v>
                </c:pt>
                <c:pt idx="859">
                  <c:v>0.4039668314224929</c:v>
                </c:pt>
                <c:pt idx="860">
                  <c:v>0.40253237170643219</c:v>
                </c:pt>
                <c:pt idx="861">
                  <c:v>0.40108754426235688</c:v>
                </c:pt>
                <c:pt idx="862">
                  <c:v>0.39963223592201541</c:v>
                </c:pt>
                <c:pt idx="863">
                  <c:v>0.39816633185882871</c:v>
                </c:pt>
                <c:pt idx="864">
                  <c:v>0.39668971555728705</c:v>
                </c:pt>
                <c:pt idx="865">
                  <c:v>0.39520226878166187</c:v>
                </c:pt>
                <c:pt idx="866">
                  <c:v>0.39370387154401593</c:v>
                </c:pt>
                <c:pt idx="867">
                  <c:v>0.39219440207149453</c:v>
                </c:pt>
                <c:pt idx="868">
                  <c:v>0.39067373677287515</c:v>
                </c:pt>
                <c:pt idx="869">
                  <c:v>0.38914175020436009</c:v>
                </c:pt>
                <c:pt idx="870">
                  <c:v>0.38759831503458791</c:v>
                </c:pt>
                <c:pt idx="871">
                  <c:v>0.38604330200884546</c:v>
                </c:pt>
                <c:pt idx="872">
                  <c:v>0.38447657991245693</c:v>
                </c:pt>
                <c:pt idx="873">
                  <c:v>0.38289801553332986</c:v>
                </c:pt>
                <c:pt idx="874">
                  <c:v>0.38130747362363199</c:v>
                </c:pt>
                <c:pt idx="875">
                  <c:v>0.37970481686057861</c:v>
                </c:pt>
                <c:pt idx="876">
                  <c:v>0.37808990580630258</c:v>
                </c:pt>
                <c:pt idx="877">
                  <c:v>0.37646259886678568</c:v>
                </c:pt>
                <c:pt idx="878">
                  <c:v>0.37482275224982065</c:v>
                </c:pt>
                <c:pt idx="879">
                  <c:v>0.37317021992198041</c:v>
                </c:pt>
                <c:pt idx="880">
                  <c:v>0.37150485356456658</c:v>
                </c:pt>
                <c:pt idx="881">
                  <c:v>0.36982650252850524</c:v>
                </c:pt>
                <c:pt idx="882">
                  <c:v>0.36813501378816438</c:v>
                </c:pt>
                <c:pt idx="883">
                  <c:v>0.3664302318940606</c:v>
                </c:pt>
                <c:pt idx="884">
                  <c:v>0.36471199892442263</c:v>
                </c:pt>
                <c:pt idx="885">
                  <c:v>0.36298015443558029</c:v>
                </c:pt>
                <c:pt idx="886">
                  <c:v>0.36123453541114492</c:v>
                </c:pt>
                <c:pt idx="887">
                  <c:v>0.35947497620994606</c:v>
                </c:pt>
                <c:pt idx="888">
                  <c:v>0.3577013085126875</c:v>
                </c:pt>
                <c:pt idx="889">
                  <c:v>0.35591336126728784</c:v>
                </c:pt>
                <c:pt idx="890">
                  <c:v>0.35411096063286368</c:v>
                </c:pt>
                <c:pt idx="891">
                  <c:v>0.35229392992231834</c:v>
                </c:pt>
                <c:pt idx="892">
                  <c:v>0.35046208954349317</c:v>
                </c:pt>
                <c:pt idx="893">
                  <c:v>0.34861525693883955</c:v>
                </c:pt>
                <c:pt idx="894">
                  <c:v>0.34675324652356665</c:v>
                </c:pt>
                <c:pt idx="895">
                  <c:v>0.34487586962222</c:v>
                </c:pt>
                <c:pt idx="896">
                  <c:v>0.3429829344036428</c:v>
                </c:pt>
                <c:pt idx="897">
                  <c:v>0.34107424581427115</c:v>
                </c:pt>
                <c:pt idx="898">
                  <c:v>0.33914960550971279</c:v>
                </c:pt>
                <c:pt idx="899">
                  <c:v>0.33720881178455553</c:v>
                </c:pt>
                <c:pt idx="900">
                  <c:v>0.33525165950035252</c:v>
                </c:pt>
                <c:pt idx="901">
                  <c:v>0.33327794001172628</c:v>
                </c:pt>
                <c:pt idx="902">
                  <c:v>0.33128744109053332</c:v>
                </c:pt>
                <c:pt idx="903">
                  <c:v>0.32927994684802953</c:v>
                </c:pt>
                <c:pt idx="904">
                  <c:v>0.32725523765497161</c:v>
                </c:pt>
                <c:pt idx="905">
                  <c:v>0.32521309005959065</c:v>
                </c:pt>
                <c:pt idx="906">
                  <c:v>0.32315327670336924</c:v>
                </c:pt>
                <c:pt idx="907">
                  <c:v>0.32107556623455141</c:v>
                </c:pt>
                <c:pt idx="908">
                  <c:v>0.31897972321931384</c:v>
                </c:pt>
                <c:pt idx="909">
                  <c:v>0.31686550805052</c:v>
                </c:pt>
                <c:pt idx="910">
                  <c:v>0.31473267685398038</c:v>
                </c:pt>
                <c:pt idx="911">
                  <c:v>0.31258098139213608</c:v>
                </c:pt>
                <c:pt idx="912">
                  <c:v>0.31041016896508017</c:v>
                </c:pt>
                <c:pt idx="913">
                  <c:v>0.30821998230882947</c:v>
                </c:pt>
                <c:pt idx="914">
                  <c:v>0.30601015949075311</c:v>
                </c:pt>
                <c:pt idx="915">
                  <c:v>0.30378043380206371</c:v>
                </c:pt>
                <c:pt idx="916">
                  <c:v>0.30153053364726884</c:v>
                </c:pt>
                <c:pt idx="917">
                  <c:v>0.29926018243048358</c:v>
                </c:pt>
                <c:pt idx="918">
                  <c:v>0.29696909843849001</c:v>
                </c:pt>
                <c:pt idx="919">
                  <c:v>0.29465699472043644</c:v>
                </c:pt>
                <c:pt idx="920">
                  <c:v>0.29232357896405531</c:v>
                </c:pt>
                <c:pt idx="921">
                  <c:v>0.28996855336827992</c:v>
                </c:pt>
                <c:pt idx="922">
                  <c:v>0.28759161451212967</c:v>
                </c:pt>
                <c:pt idx="923">
                  <c:v>0.28519245321973369</c:v>
                </c:pt>
                <c:pt idx="924">
                  <c:v>0.28277075442135052</c:v>
                </c:pt>
                <c:pt idx="925">
                  <c:v>0.28032619701024086</c:v>
                </c:pt>
                <c:pt idx="926">
                  <c:v>0.27785845369524143</c:v>
                </c:pt>
                <c:pt idx="927">
                  <c:v>0.27536719084887928</c:v>
                </c:pt>
                <c:pt idx="928">
                  <c:v>0.27285206835086229</c:v>
                </c:pt>
                <c:pt idx="929">
                  <c:v>0.27031273942677209</c:v>
                </c:pt>
                <c:pt idx="930">
                  <c:v>0.26774885048177538</c:v>
                </c:pt>
                <c:pt idx="931">
                  <c:v>0.26516004092916573</c:v>
                </c:pt>
                <c:pt idx="932">
                  <c:v>0.26254594301353246</c:v>
                </c:pt>
                <c:pt idx="933">
                  <c:v>0.25990618162834994</c:v>
                </c:pt>
                <c:pt idx="934">
                  <c:v>0.25724037412776435</c:v>
                </c:pt>
                <c:pt idx="935">
                  <c:v>0.25454813013234651</c:v>
                </c:pt>
                <c:pt idx="936">
                  <c:v>0.25182905132856848</c:v>
                </c:pt>
                <c:pt idx="937">
                  <c:v>0.24908273126174571</c:v>
                </c:pt>
                <c:pt idx="938">
                  <c:v>0.24630875512217409</c:v>
                </c:pt>
                <c:pt idx="939">
                  <c:v>0.24350669952417942</c:v>
                </c:pt>
                <c:pt idx="940">
                  <c:v>0.24067613227777332</c:v>
                </c:pt>
                <c:pt idx="941">
                  <c:v>0.23781661215260341</c:v>
                </c:pt>
                <c:pt idx="942">
                  <c:v>0.23492768863385519</c:v>
                </c:pt>
                <c:pt idx="943">
                  <c:v>0.23200890166975294</c:v>
                </c:pt>
                <c:pt idx="944">
                  <c:v>0.2290597814102793</c:v>
                </c:pt>
                <c:pt idx="945">
                  <c:v>0.22607984793671171</c:v>
                </c:pt>
                <c:pt idx="946">
                  <c:v>0.22306861098154937</c:v>
                </c:pt>
                <c:pt idx="947">
                  <c:v>0.22002556963837266</c:v>
                </c:pt>
                <c:pt idx="948">
                  <c:v>0.216950212061151</c:v>
                </c:pt>
                <c:pt idx="949">
                  <c:v>0.21384201515247819</c:v>
                </c:pt>
                <c:pt idx="950">
                  <c:v>0.2107004442401782</c:v>
                </c:pt>
                <c:pt idx="951">
                  <c:v>0.2075249527416835</c:v>
                </c:pt>
                <c:pt idx="952">
                  <c:v>0.20431498181554325</c:v>
                </c:pt>
                <c:pt idx="953">
                  <c:v>0.20106995999936708</c:v>
                </c:pt>
                <c:pt idx="954">
                  <c:v>0.19778930283345506</c:v>
                </c:pt>
                <c:pt idx="955">
                  <c:v>0.19447241246930116</c:v>
                </c:pt>
                <c:pt idx="956">
                  <c:v>0.19111867726208653</c:v>
                </c:pt>
                <c:pt idx="957">
                  <c:v>0.18772747134619991</c:v>
                </c:pt>
                <c:pt idx="958">
                  <c:v>0.18429815419273024</c:v>
                </c:pt>
                <c:pt idx="959">
                  <c:v>0.18083007014777616</c:v>
                </c:pt>
                <c:pt idx="960">
                  <c:v>0.17732254795029653</c:v>
                </c:pt>
                <c:pt idx="961">
                  <c:v>0.17377490022809236</c:v>
                </c:pt>
                <c:pt idx="962">
                  <c:v>0.1701864229703533</c:v>
                </c:pt>
                <c:pt idx="963">
                  <c:v>0.16655639497501978</c:v>
                </c:pt>
                <c:pt idx="964">
                  <c:v>0.16288407726900042</c:v>
                </c:pt>
                <c:pt idx="965">
                  <c:v>0.15916871249903389</c:v>
                </c:pt>
                <c:pt idx="966">
                  <c:v>0.15540952429068997</c:v>
                </c:pt>
                <c:pt idx="967">
                  <c:v>0.15160571657265365</c:v>
                </c:pt>
                <c:pt idx="968">
                  <c:v>0.14775647286301805</c:v>
                </c:pt>
                <c:pt idx="969">
                  <c:v>0.1438609555138029</c:v>
                </c:pt>
                <c:pt idx="970">
                  <c:v>0.13991830490930549</c:v>
                </c:pt>
                <c:pt idx="971">
                  <c:v>0.13592763861313661</c:v>
                </c:pt>
                <c:pt idx="972">
                  <c:v>0.13188805045787055</c:v>
                </c:pt>
                <c:pt idx="973">
                  <c:v>0.12779860957008812</c:v>
                </c:pt>
                <c:pt idx="974">
                  <c:v>0.12365835932214632</c:v>
                </c:pt>
                <c:pt idx="975">
                  <c:v>0.11946631620018543</c:v>
                </c:pt>
                <c:pt idx="976">
                  <c:v>0.11522146857555042</c:v>
                </c:pt>
                <c:pt idx="977">
                  <c:v>0.11092277536378498</c:v>
                </c:pt>
                <c:pt idx="978">
                  <c:v>0.10656916455142307</c:v>
                </c:pt>
                <c:pt idx="979">
                  <c:v>0.10215953156559261</c:v>
                </c:pt>
                <c:pt idx="980">
                  <c:v>9.769273745446827E-2</c:v>
                </c:pt>
                <c:pt idx="981">
                  <c:v>9.3167606837133377E-2</c:v>
                </c:pt>
                <c:pt idx="982">
                  <c:v>8.8582925568329168E-2</c:v>
                </c:pt>
                <c:pt idx="983">
                  <c:v>8.3937438045213905E-2</c:v>
                </c:pt>
                <c:pt idx="984">
                  <c:v>7.9229844057012125E-2</c:v>
                </c:pt>
                <c:pt idx="985">
                  <c:v>7.4458795040129852E-2</c:v>
                </c:pt>
                <c:pt idx="986">
                  <c:v>6.9622889544112138E-2</c:v>
                </c:pt>
                <c:pt idx="987">
                  <c:v>6.4720667626138942E-2</c:v>
                </c:pt>
                <c:pt idx="988">
                  <c:v>5.9750603753359971E-2</c:v>
                </c:pt>
                <c:pt idx="989">
                  <c:v>5.4711097566405603E-2</c:v>
                </c:pt>
                <c:pt idx="990">
                  <c:v>4.9600461473747602E-2</c:v>
                </c:pt>
                <c:pt idx="991">
                  <c:v>4.4416903364444121E-2</c:v>
                </c:pt>
                <c:pt idx="992">
                  <c:v>3.9158501445337703E-2</c:v>
                </c:pt>
                <c:pt idx="993">
                  <c:v>3.3823165634118461E-2</c:v>
                </c:pt>
                <c:pt idx="994">
                  <c:v>2.8408574312882864E-2</c:v>
                </c:pt>
                <c:pt idx="995">
                  <c:v>2.2912061533311937E-2</c:v>
                </c:pt>
                <c:pt idx="996">
                  <c:v>1.7330390991982001E-2</c:v>
                </c:pt>
                <c:pt idx="997">
                  <c:v>1.1659216664558467E-2</c:v>
                </c:pt>
                <c:pt idx="998">
                  <c:v>5.8913314742493946E-3</c:v>
                </c:pt>
                <c:pt idx="999">
                  <c:v>1.3037164496199878E-11</c:v>
                </c:pt>
                <c:pt idx="1004">
                  <c:v>0.56465798223074959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F-4BF6-A536-59F337A1A522}"/>
            </c:ext>
          </c:extLst>
        </c:ser>
        <c:ser>
          <c:idx val="3"/>
          <c:order val="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'PASO 4 -OPTIMIZADOR'!$A$10:$A$11</c:f>
              <c:numCache>
                <c:formatCode>General</c:formatCode>
                <c:ptCount val="2"/>
              </c:numCache>
            </c:numRef>
          </c:xVal>
          <c:yVal>
            <c:numRef>
              <c:f>'PASO 4 -OPTIMIZADOR'!$B$10:$B$11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F-4BF6-A536-59F337A1A522}"/>
            </c:ext>
          </c:extLst>
        </c:ser>
        <c:ser>
          <c:idx val="1"/>
          <c:order val="2"/>
          <c:tx>
            <c:strRef>
              <c:f>'PASO 4 -OPTIMIZADOR'!$F$37</c:f>
              <c:strCache>
                <c:ptCount val="1"/>
                <c:pt idx="0">
                  <c:v>PLATAFORMAS VOD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4 -OPTIMIZADOR'!$D$38:$D$1037</c:f>
              <c:numCache>
                <c:formatCode>0.00</c:formatCode>
                <c:ptCount val="1000"/>
                <c:pt idx="0" formatCode="_-* #,##0_-;\-* #,##0_-;_-* &quot;-&quot;??_-;_-@_-">
                  <c:v>500000</c:v>
                </c:pt>
                <c:pt idx="1">
                  <c:v>499499.49949949951</c:v>
                </c:pt>
                <c:pt idx="2">
                  <c:v>498998.99899899901</c:v>
                </c:pt>
                <c:pt idx="3">
                  <c:v>498498.49849849846</c:v>
                </c:pt>
                <c:pt idx="4">
                  <c:v>497997.99799799797</c:v>
                </c:pt>
                <c:pt idx="5">
                  <c:v>497497.49749749748</c:v>
                </c:pt>
                <c:pt idx="6">
                  <c:v>496996.99699699698</c:v>
                </c:pt>
                <c:pt idx="7">
                  <c:v>496496.49649649655</c:v>
                </c:pt>
                <c:pt idx="8">
                  <c:v>495995.995995996</c:v>
                </c:pt>
                <c:pt idx="9">
                  <c:v>495495.4954954955</c:v>
                </c:pt>
                <c:pt idx="10">
                  <c:v>494994.99499499501</c:v>
                </c:pt>
                <c:pt idx="11">
                  <c:v>494494.49449449452</c:v>
                </c:pt>
                <c:pt idx="12">
                  <c:v>493993.99399399402</c:v>
                </c:pt>
                <c:pt idx="13">
                  <c:v>493493.49349349347</c:v>
                </c:pt>
                <c:pt idx="14">
                  <c:v>492992.99299299298</c:v>
                </c:pt>
                <c:pt idx="15">
                  <c:v>492492.49249249249</c:v>
                </c:pt>
                <c:pt idx="16">
                  <c:v>491991.99199199199</c:v>
                </c:pt>
                <c:pt idx="17">
                  <c:v>491491.4914914915</c:v>
                </c:pt>
                <c:pt idx="18">
                  <c:v>490990.99099099095</c:v>
                </c:pt>
                <c:pt idx="19">
                  <c:v>490490.49049049045</c:v>
                </c:pt>
                <c:pt idx="20">
                  <c:v>489989.98998999002</c:v>
                </c:pt>
                <c:pt idx="21">
                  <c:v>489489.48948948953</c:v>
                </c:pt>
                <c:pt idx="22">
                  <c:v>488988.98898898903</c:v>
                </c:pt>
                <c:pt idx="23">
                  <c:v>488488.48848848848</c:v>
                </c:pt>
                <c:pt idx="24">
                  <c:v>487987.98798798799</c:v>
                </c:pt>
                <c:pt idx="25">
                  <c:v>487487.48748748749</c:v>
                </c:pt>
                <c:pt idx="26">
                  <c:v>486986.986986987</c:v>
                </c:pt>
                <c:pt idx="27">
                  <c:v>486486.48648648651</c:v>
                </c:pt>
                <c:pt idx="28">
                  <c:v>485985.98598598596</c:v>
                </c:pt>
                <c:pt idx="29">
                  <c:v>485485.48548548546</c:v>
                </c:pt>
                <c:pt idx="30">
                  <c:v>484984.98498498497</c:v>
                </c:pt>
                <c:pt idx="31">
                  <c:v>484484.48448448448</c:v>
                </c:pt>
                <c:pt idx="32">
                  <c:v>483983.98398398398</c:v>
                </c:pt>
                <c:pt idx="33">
                  <c:v>483483.48348348349</c:v>
                </c:pt>
                <c:pt idx="34">
                  <c:v>482982.982982983</c:v>
                </c:pt>
                <c:pt idx="35">
                  <c:v>482482.4824824825</c:v>
                </c:pt>
                <c:pt idx="36">
                  <c:v>481981.98198198201</c:v>
                </c:pt>
                <c:pt idx="37">
                  <c:v>481481.48148148146</c:v>
                </c:pt>
                <c:pt idx="38">
                  <c:v>480980.98098098097</c:v>
                </c:pt>
                <c:pt idx="39">
                  <c:v>480480.48048048047</c:v>
                </c:pt>
                <c:pt idx="40">
                  <c:v>479979.97997997998</c:v>
                </c:pt>
                <c:pt idx="41">
                  <c:v>479479.47947947949</c:v>
                </c:pt>
                <c:pt idx="42">
                  <c:v>478978.97897897894</c:v>
                </c:pt>
                <c:pt idx="43">
                  <c:v>478478.47847847844</c:v>
                </c:pt>
                <c:pt idx="44">
                  <c:v>477977.97797797795</c:v>
                </c:pt>
                <c:pt idx="45">
                  <c:v>477477.47747747751</c:v>
                </c:pt>
                <c:pt idx="46">
                  <c:v>476976.97697697702</c:v>
                </c:pt>
                <c:pt idx="47">
                  <c:v>476476.47647647647</c:v>
                </c:pt>
                <c:pt idx="48">
                  <c:v>475975.97597597598</c:v>
                </c:pt>
                <c:pt idx="49">
                  <c:v>475475.47547547548</c:v>
                </c:pt>
                <c:pt idx="50">
                  <c:v>474974.97497497499</c:v>
                </c:pt>
                <c:pt idx="51">
                  <c:v>474474.4744744745</c:v>
                </c:pt>
                <c:pt idx="52">
                  <c:v>473973.97397397395</c:v>
                </c:pt>
                <c:pt idx="53">
                  <c:v>473473.47347347345</c:v>
                </c:pt>
                <c:pt idx="54">
                  <c:v>472972.97297297296</c:v>
                </c:pt>
                <c:pt idx="55">
                  <c:v>472472.47247247247</c:v>
                </c:pt>
                <c:pt idx="56">
                  <c:v>471971.97197197197</c:v>
                </c:pt>
                <c:pt idx="57">
                  <c:v>471471.47147147142</c:v>
                </c:pt>
                <c:pt idx="58">
                  <c:v>470970.97097097099</c:v>
                </c:pt>
                <c:pt idx="59">
                  <c:v>470470.47047047049</c:v>
                </c:pt>
                <c:pt idx="60">
                  <c:v>469969.96996997</c:v>
                </c:pt>
                <c:pt idx="61">
                  <c:v>469469.46946946951</c:v>
                </c:pt>
                <c:pt idx="62">
                  <c:v>468968.96896896895</c:v>
                </c:pt>
                <c:pt idx="63">
                  <c:v>468468.46846846846</c:v>
                </c:pt>
                <c:pt idx="64">
                  <c:v>467967.96796796797</c:v>
                </c:pt>
                <c:pt idx="65">
                  <c:v>467467.46746746748</c:v>
                </c:pt>
                <c:pt idx="66">
                  <c:v>466966.96696696698</c:v>
                </c:pt>
                <c:pt idx="67">
                  <c:v>466466.46646646643</c:v>
                </c:pt>
                <c:pt idx="68">
                  <c:v>465965.96596596594</c:v>
                </c:pt>
                <c:pt idx="69">
                  <c:v>465465.46546546544</c:v>
                </c:pt>
                <c:pt idx="70">
                  <c:v>464964.96496496495</c:v>
                </c:pt>
                <c:pt idx="71">
                  <c:v>464464.46446446452</c:v>
                </c:pt>
                <c:pt idx="72">
                  <c:v>463963.96396396396</c:v>
                </c:pt>
                <c:pt idx="73">
                  <c:v>463463.46346346347</c:v>
                </c:pt>
                <c:pt idx="74">
                  <c:v>462962.96296296298</c:v>
                </c:pt>
                <c:pt idx="75">
                  <c:v>462462.46246246248</c:v>
                </c:pt>
                <c:pt idx="76">
                  <c:v>461961.96196196199</c:v>
                </c:pt>
                <c:pt idx="77">
                  <c:v>461461.46146146144</c:v>
                </c:pt>
                <c:pt idx="78">
                  <c:v>460960.96096096095</c:v>
                </c:pt>
                <c:pt idx="79">
                  <c:v>460460.46046046045</c:v>
                </c:pt>
                <c:pt idx="80">
                  <c:v>459959.95995995996</c:v>
                </c:pt>
                <c:pt idx="81">
                  <c:v>459459.45945945947</c:v>
                </c:pt>
                <c:pt idx="82">
                  <c:v>458958.95895895892</c:v>
                </c:pt>
                <c:pt idx="83">
                  <c:v>458458.45845845842</c:v>
                </c:pt>
                <c:pt idx="84">
                  <c:v>457957.95795795799</c:v>
                </c:pt>
                <c:pt idx="85">
                  <c:v>457457.45745745749</c:v>
                </c:pt>
                <c:pt idx="86">
                  <c:v>456956.956956957</c:v>
                </c:pt>
                <c:pt idx="87">
                  <c:v>456456.45645645645</c:v>
                </c:pt>
                <c:pt idx="88">
                  <c:v>455955.95595595596</c:v>
                </c:pt>
                <c:pt idx="89">
                  <c:v>455455.45545545546</c:v>
                </c:pt>
                <c:pt idx="90">
                  <c:v>454954.95495495497</c:v>
                </c:pt>
                <c:pt idx="91">
                  <c:v>454454.45445445448</c:v>
                </c:pt>
                <c:pt idx="92">
                  <c:v>453953.95395395393</c:v>
                </c:pt>
                <c:pt idx="93">
                  <c:v>453453.45345345343</c:v>
                </c:pt>
                <c:pt idx="94">
                  <c:v>452952.95295295294</c:v>
                </c:pt>
                <c:pt idx="95">
                  <c:v>452452.45245245245</c:v>
                </c:pt>
                <c:pt idx="96">
                  <c:v>451951.95195195195</c:v>
                </c:pt>
                <c:pt idx="97">
                  <c:v>451451.45145145146</c:v>
                </c:pt>
                <c:pt idx="98">
                  <c:v>450950.95095095097</c:v>
                </c:pt>
                <c:pt idx="99">
                  <c:v>450450.45045045047</c:v>
                </c:pt>
                <c:pt idx="100">
                  <c:v>449949.94994994998</c:v>
                </c:pt>
                <c:pt idx="101">
                  <c:v>449449.44944944943</c:v>
                </c:pt>
                <c:pt idx="102">
                  <c:v>448948.94894894894</c:v>
                </c:pt>
                <c:pt idx="103">
                  <c:v>448448.44844844844</c:v>
                </c:pt>
                <c:pt idx="104">
                  <c:v>447947.94794794795</c:v>
                </c:pt>
                <c:pt idx="105">
                  <c:v>447447.44744744746</c:v>
                </c:pt>
                <c:pt idx="106">
                  <c:v>446946.9469469469</c:v>
                </c:pt>
                <c:pt idx="107">
                  <c:v>446446.44644644641</c:v>
                </c:pt>
                <c:pt idx="108">
                  <c:v>445945.94594594592</c:v>
                </c:pt>
                <c:pt idx="109">
                  <c:v>445445.44544544548</c:v>
                </c:pt>
                <c:pt idx="110">
                  <c:v>444944.94494494499</c:v>
                </c:pt>
                <c:pt idx="111">
                  <c:v>444444.44444444444</c:v>
                </c:pt>
                <c:pt idx="112">
                  <c:v>443943.94394394394</c:v>
                </c:pt>
                <c:pt idx="113">
                  <c:v>443443.44344344345</c:v>
                </c:pt>
                <c:pt idx="114">
                  <c:v>442942.94294294296</c:v>
                </c:pt>
                <c:pt idx="115">
                  <c:v>442442.44244244247</c:v>
                </c:pt>
                <c:pt idx="116">
                  <c:v>441941.94194194191</c:v>
                </c:pt>
                <c:pt idx="117">
                  <c:v>441441.44144144142</c:v>
                </c:pt>
                <c:pt idx="118">
                  <c:v>440940.94094094093</c:v>
                </c:pt>
                <c:pt idx="119">
                  <c:v>440440.44044044043</c:v>
                </c:pt>
                <c:pt idx="120">
                  <c:v>439939.93993993994</c:v>
                </c:pt>
                <c:pt idx="121">
                  <c:v>439439.43943943939</c:v>
                </c:pt>
                <c:pt idx="122">
                  <c:v>438938.93893893895</c:v>
                </c:pt>
                <c:pt idx="123">
                  <c:v>438438.43843843846</c:v>
                </c:pt>
                <c:pt idx="124">
                  <c:v>437937.93793793797</c:v>
                </c:pt>
                <c:pt idx="125">
                  <c:v>437437.43743743747</c:v>
                </c:pt>
                <c:pt idx="126">
                  <c:v>436936.93693693692</c:v>
                </c:pt>
                <c:pt idx="127">
                  <c:v>436436.43643643643</c:v>
                </c:pt>
                <c:pt idx="128">
                  <c:v>435935.93593593594</c:v>
                </c:pt>
                <c:pt idx="129">
                  <c:v>435435.43543543544</c:v>
                </c:pt>
                <c:pt idx="130">
                  <c:v>434934.93493493495</c:v>
                </c:pt>
                <c:pt idx="131">
                  <c:v>434434.4344344344</c:v>
                </c:pt>
                <c:pt idx="132">
                  <c:v>433933.93393393391</c:v>
                </c:pt>
                <c:pt idx="133">
                  <c:v>433433.43343343341</c:v>
                </c:pt>
                <c:pt idx="134">
                  <c:v>432932.93293293292</c:v>
                </c:pt>
                <c:pt idx="135">
                  <c:v>432432.43243243248</c:v>
                </c:pt>
                <c:pt idx="136">
                  <c:v>431931.93193193193</c:v>
                </c:pt>
                <c:pt idx="137">
                  <c:v>431431.43143143144</c:v>
                </c:pt>
                <c:pt idx="138">
                  <c:v>430930.93093093095</c:v>
                </c:pt>
                <c:pt idx="139">
                  <c:v>430430.43043043045</c:v>
                </c:pt>
                <c:pt idx="140">
                  <c:v>429929.92992992996</c:v>
                </c:pt>
                <c:pt idx="141">
                  <c:v>429429.42942942941</c:v>
                </c:pt>
                <c:pt idx="142">
                  <c:v>428928.92892892892</c:v>
                </c:pt>
                <c:pt idx="143">
                  <c:v>428428.42842842842</c:v>
                </c:pt>
                <c:pt idx="144">
                  <c:v>427927.92792792793</c:v>
                </c:pt>
                <c:pt idx="145">
                  <c:v>427427.42742742744</c:v>
                </c:pt>
                <c:pt idx="146">
                  <c:v>426926.92692692688</c:v>
                </c:pt>
                <c:pt idx="147">
                  <c:v>426426.42642642639</c:v>
                </c:pt>
                <c:pt idx="148">
                  <c:v>425925.92592592596</c:v>
                </c:pt>
                <c:pt idx="149">
                  <c:v>425425.42542542546</c:v>
                </c:pt>
                <c:pt idx="150">
                  <c:v>424924.92492492497</c:v>
                </c:pt>
                <c:pt idx="151">
                  <c:v>424424.42442442442</c:v>
                </c:pt>
                <c:pt idx="152">
                  <c:v>423923.92392392393</c:v>
                </c:pt>
                <c:pt idx="153">
                  <c:v>423423.42342342343</c:v>
                </c:pt>
                <c:pt idx="154">
                  <c:v>422922.92292292294</c:v>
                </c:pt>
                <c:pt idx="155">
                  <c:v>422422.42242242245</c:v>
                </c:pt>
                <c:pt idx="156">
                  <c:v>421921.92192192189</c:v>
                </c:pt>
                <c:pt idx="157">
                  <c:v>421421.4214214214</c:v>
                </c:pt>
                <c:pt idx="158">
                  <c:v>420920.92092092091</c:v>
                </c:pt>
                <c:pt idx="159">
                  <c:v>420420.42042042041</c:v>
                </c:pt>
                <c:pt idx="160">
                  <c:v>419919.91991991992</c:v>
                </c:pt>
                <c:pt idx="161">
                  <c:v>419419.41941941943</c:v>
                </c:pt>
                <c:pt idx="162">
                  <c:v>418918.91891891893</c:v>
                </c:pt>
                <c:pt idx="163">
                  <c:v>418418.41841841844</c:v>
                </c:pt>
                <c:pt idx="164">
                  <c:v>417917.91791791795</c:v>
                </c:pt>
                <c:pt idx="165">
                  <c:v>417417.4174174174</c:v>
                </c:pt>
                <c:pt idx="166">
                  <c:v>416916.9169169169</c:v>
                </c:pt>
                <c:pt idx="167">
                  <c:v>416416.41641641641</c:v>
                </c:pt>
                <c:pt idx="168">
                  <c:v>415915.91591591592</c:v>
                </c:pt>
                <c:pt idx="169">
                  <c:v>415415.41541541542</c:v>
                </c:pt>
                <c:pt idx="170">
                  <c:v>414914.91491491487</c:v>
                </c:pt>
                <c:pt idx="171">
                  <c:v>414414.41441441438</c:v>
                </c:pt>
                <c:pt idx="172">
                  <c:v>413913.91391391389</c:v>
                </c:pt>
                <c:pt idx="173">
                  <c:v>413413.41341341345</c:v>
                </c:pt>
                <c:pt idx="174">
                  <c:v>412912.91291291296</c:v>
                </c:pt>
                <c:pt idx="175">
                  <c:v>412412.41241241241</c:v>
                </c:pt>
                <c:pt idx="176">
                  <c:v>411911.91191191191</c:v>
                </c:pt>
                <c:pt idx="177">
                  <c:v>411411.41141141142</c:v>
                </c:pt>
                <c:pt idx="178">
                  <c:v>410910.91091091093</c:v>
                </c:pt>
                <c:pt idx="179">
                  <c:v>410410.41041041043</c:v>
                </c:pt>
                <c:pt idx="180">
                  <c:v>409909.90990990988</c:v>
                </c:pt>
                <c:pt idx="181">
                  <c:v>409409.40940940939</c:v>
                </c:pt>
                <c:pt idx="182">
                  <c:v>408908.9089089089</c:v>
                </c:pt>
                <c:pt idx="183">
                  <c:v>408408.4084084084</c:v>
                </c:pt>
                <c:pt idx="184">
                  <c:v>407907.90790790791</c:v>
                </c:pt>
                <c:pt idx="185">
                  <c:v>407407.40740740736</c:v>
                </c:pt>
                <c:pt idx="186">
                  <c:v>406906.90690690692</c:v>
                </c:pt>
                <c:pt idx="187">
                  <c:v>406406.40640640643</c:v>
                </c:pt>
                <c:pt idx="188">
                  <c:v>405905.90590590594</c:v>
                </c:pt>
                <c:pt idx="189">
                  <c:v>405405.40540540544</c:v>
                </c:pt>
                <c:pt idx="190">
                  <c:v>404904.90490490489</c:v>
                </c:pt>
                <c:pt idx="191">
                  <c:v>404404.4044044044</c:v>
                </c:pt>
                <c:pt idx="192">
                  <c:v>403903.90390390391</c:v>
                </c:pt>
                <c:pt idx="193">
                  <c:v>403403.40340340341</c:v>
                </c:pt>
                <c:pt idx="194">
                  <c:v>402902.90290290292</c:v>
                </c:pt>
                <c:pt idx="195">
                  <c:v>402402.40240240237</c:v>
                </c:pt>
                <c:pt idx="196">
                  <c:v>401901.90190190187</c:v>
                </c:pt>
                <c:pt idx="197">
                  <c:v>401401.40140140138</c:v>
                </c:pt>
                <c:pt idx="198">
                  <c:v>400900.90090090089</c:v>
                </c:pt>
                <c:pt idx="199">
                  <c:v>400400.40040040045</c:v>
                </c:pt>
                <c:pt idx="200">
                  <c:v>399899.8998998999</c:v>
                </c:pt>
                <c:pt idx="201">
                  <c:v>399399.39939939941</c:v>
                </c:pt>
                <c:pt idx="202">
                  <c:v>398898.89889889891</c:v>
                </c:pt>
                <c:pt idx="203">
                  <c:v>398398.39839839842</c:v>
                </c:pt>
                <c:pt idx="204">
                  <c:v>397897.89789789793</c:v>
                </c:pt>
                <c:pt idx="205">
                  <c:v>397397.39739739738</c:v>
                </c:pt>
                <c:pt idx="206">
                  <c:v>396896.89689689688</c:v>
                </c:pt>
                <c:pt idx="207">
                  <c:v>396396.39639639639</c:v>
                </c:pt>
                <c:pt idx="208">
                  <c:v>395895.8958958959</c:v>
                </c:pt>
                <c:pt idx="209">
                  <c:v>395395.3953953954</c:v>
                </c:pt>
                <c:pt idx="210">
                  <c:v>394894.89489489485</c:v>
                </c:pt>
                <c:pt idx="211">
                  <c:v>394394.39439439436</c:v>
                </c:pt>
                <c:pt idx="212">
                  <c:v>393893.89389389392</c:v>
                </c:pt>
                <c:pt idx="213">
                  <c:v>393393.39339339343</c:v>
                </c:pt>
                <c:pt idx="214">
                  <c:v>392892.89289289294</c:v>
                </c:pt>
                <c:pt idx="215">
                  <c:v>392392.39239239239</c:v>
                </c:pt>
                <c:pt idx="216">
                  <c:v>391891.89189189189</c:v>
                </c:pt>
                <c:pt idx="217">
                  <c:v>391391.3913913914</c:v>
                </c:pt>
                <c:pt idx="218">
                  <c:v>390890.89089089091</c:v>
                </c:pt>
                <c:pt idx="219">
                  <c:v>390390.39039039036</c:v>
                </c:pt>
                <c:pt idx="220">
                  <c:v>389889.88988988986</c:v>
                </c:pt>
                <c:pt idx="221">
                  <c:v>389389.38938938937</c:v>
                </c:pt>
                <c:pt idx="222">
                  <c:v>388888.88888888888</c:v>
                </c:pt>
                <c:pt idx="223">
                  <c:v>388388.38838838838</c:v>
                </c:pt>
                <c:pt idx="224">
                  <c:v>387887.88788788789</c:v>
                </c:pt>
                <c:pt idx="225">
                  <c:v>387387.3873873874</c:v>
                </c:pt>
                <c:pt idx="226">
                  <c:v>386886.8868868869</c:v>
                </c:pt>
                <c:pt idx="227">
                  <c:v>386386.38638638641</c:v>
                </c:pt>
                <c:pt idx="228">
                  <c:v>385885.88588588592</c:v>
                </c:pt>
                <c:pt idx="229">
                  <c:v>385385.38538538537</c:v>
                </c:pt>
                <c:pt idx="230">
                  <c:v>384884.88488488487</c:v>
                </c:pt>
                <c:pt idx="231">
                  <c:v>384384.38438438438</c:v>
                </c:pt>
                <c:pt idx="232">
                  <c:v>383883.88388388389</c:v>
                </c:pt>
                <c:pt idx="233">
                  <c:v>383383.38338338339</c:v>
                </c:pt>
                <c:pt idx="234">
                  <c:v>382882.88288288284</c:v>
                </c:pt>
                <c:pt idx="235">
                  <c:v>382382.38238238235</c:v>
                </c:pt>
                <c:pt idx="236">
                  <c:v>381881.88188188185</c:v>
                </c:pt>
                <c:pt idx="237">
                  <c:v>381381.38138138136</c:v>
                </c:pt>
                <c:pt idx="238">
                  <c:v>380880.88088088093</c:v>
                </c:pt>
                <c:pt idx="239">
                  <c:v>380380.38038038037</c:v>
                </c:pt>
                <c:pt idx="240">
                  <c:v>379879.87987987988</c:v>
                </c:pt>
                <c:pt idx="241">
                  <c:v>379379.37937937939</c:v>
                </c:pt>
                <c:pt idx="242">
                  <c:v>378878.8788788789</c:v>
                </c:pt>
                <c:pt idx="243">
                  <c:v>378378.3783783784</c:v>
                </c:pt>
                <c:pt idx="244">
                  <c:v>377877.87787787785</c:v>
                </c:pt>
                <c:pt idx="245">
                  <c:v>377377.37737737736</c:v>
                </c:pt>
                <c:pt idx="246">
                  <c:v>376876.87687687686</c:v>
                </c:pt>
                <c:pt idx="247">
                  <c:v>376376.37637637637</c:v>
                </c:pt>
                <c:pt idx="248">
                  <c:v>375875.87587587588</c:v>
                </c:pt>
                <c:pt idx="249">
                  <c:v>375375.37537537533</c:v>
                </c:pt>
                <c:pt idx="250">
                  <c:v>374874.87487487489</c:v>
                </c:pt>
                <c:pt idx="251">
                  <c:v>374374.3743743744</c:v>
                </c:pt>
                <c:pt idx="252">
                  <c:v>373873.8738738739</c:v>
                </c:pt>
                <c:pt idx="253">
                  <c:v>373373.37337337341</c:v>
                </c:pt>
                <c:pt idx="254">
                  <c:v>372872.87287287286</c:v>
                </c:pt>
                <c:pt idx="255">
                  <c:v>372372.37237237237</c:v>
                </c:pt>
                <c:pt idx="256">
                  <c:v>371871.87187187187</c:v>
                </c:pt>
                <c:pt idx="257">
                  <c:v>371371.37137137138</c:v>
                </c:pt>
                <c:pt idx="258">
                  <c:v>370870.87087087089</c:v>
                </c:pt>
                <c:pt idx="259">
                  <c:v>370370.37037037034</c:v>
                </c:pt>
                <c:pt idx="260">
                  <c:v>369869.86986986984</c:v>
                </c:pt>
                <c:pt idx="261">
                  <c:v>369369.36936936935</c:v>
                </c:pt>
                <c:pt idx="262">
                  <c:v>368868.86886886886</c:v>
                </c:pt>
                <c:pt idx="263">
                  <c:v>368368.36836836842</c:v>
                </c:pt>
                <c:pt idx="264">
                  <c:v>367867.86786786787</c:v>
                </c:pt>
                <c:pt idx="265">
                  <c:v>367367.36736736738</c:v>
                </c:pt>
                <c:pt idx="266">
                  <c:v>366866.86686686688</c:v>
                </c:pt>
                <c:pt idx="267">
                  <c:v>366366.36636636639</c:v>
                </c:pt>
                <c:pt idx="268">
                  <c:v>365865.8658658659</c:v>
                </c:pt>
                <c:pt idx="269">
                  <c:v>365365.36536536535</c:v>
                </c:pt>
                <c:pt idx="270">
                  <c:v>364864.86486486485</c:v>
                </c:pt>
                <c:pt idx="271">
                  <c:v>364364.36436436436</c:v>
                </c:pt>
                <c:pt idx="272">
                  <c:v>363863.86386386387</c:v>
                </c:pt>
                <c:pt idx="273">
                  <c:v>363363.36336336337</c:v>
                </c:pt>
                <c:pt idx="274">
                  <c:v>362862.86286286282</c:v>
                </c:pt>
                <c:pt idx="275">
                  <c:v>362362.36236236233</c:v>
                </c:pt>
                <c:pt idx="276">
                  <c:v>361861.86186186189</c:v>
                </c:pt>
                <c:pt idx="277">
                  <c:v>361361.3613613614</c:v>
                </c:pt>
                <c:pt idx="278">
                  <c:v>360860.86086086091</c:v>
                </c:pt>
                <c:pt idx="279">
                  <c:v>360360.36036036036</c:v>
                </c:pt>
                <c:pt idx="280">
                  <c:v>359859.85985985986</c:v>
                </c:pt>
                <c:pt idx="281">
                  <c:v>359359.35935935937</c:v>
                </c:pt>
                <c:pt idx="282">
                  <c:v>358858.85885885888</c:v>
                </c:pt>
                <c:pt idx="283">
                  <c:v>358358.35835835832</c:v>
                </c:pt>
                <c:pt idx="284">
                  <c:v>357857.85785785783</c:v>
                </c:pt>
                <c:pt idx="285">
                  <c:v>357357.35735735734</c:v>
                </c:pt>
                <c:pt idx="286">
                  <c:v>356856.85685685684</c:v>
                </c:pt>
                <c:pt idx="287">
                  <c:v>356356.35635635635</c:v>
                </c:pt>
                <c:pt idx="288">
                  <c:v>355855.85585585586</c:v>
                </c:pt>
                <c:pt idx="289">
                  <c:v>355355.35535535536</c:v>
                </c:pt>
                <c:pt idx="290">
                  <c:v>354854.85485485487</c:v>
                </c:pt>
                <c:pt idx="291">
                  <c:v>354354.35435435438</c:v>
                </c:pt>
                <c:pt idx="292">
                  <c:v>353853.85385385389</c:v>
                </c:pt>
                <c:pt idx="293">
                  <c:v>353353.35335335333</c:v>
                </c:pt>
                <c:pt idx="294">
                  <c:v>352852.85285285284</c:v>
                </c:pt>
                <c:pt idx="295">
                  <c:v>352352.35235235235</c:v>
                </c:pt>
                <c:pt idx="296">
                  <c:v>351851.85185185185</c:v>
                </c:pt>
                <c:pt idx="297">
                  <c:v>351351.35135135136</c:v>
                </c:pt>
                <c:pt idx="298">
                  <c:v>350850.85085085081</c:v>
                </c:pt>
                <c:pt idx="299">
                  <c:v>350350.35035035032</c:v>
                </c:pt>
                <c:pt idx="300">
                  <c:v>349849.84984984982</c:v>
                </c:pt>
                <c:pt idx="301">
                  <c:v>349349.34934934933</c:v>
                </c:pt>
                <c:pt idx="302">
                  <c:v>348848.84884884889</c:v>
                </c:pt>
                <c:pt idx="303">
                  <c:v>348348.34834834834</c:v>
                </c:pt>
                <c:pt idx="304">
                  <c:v>347847.84784784785</c:v>
                </c:pt>
                <c:pt idx="305">
                  <c:v>347347.34734734736</c:v>
                </c:pt>
                <c:pt idx="306">
                  <c:v>346846.84684684686</c:v>
                </c:pt>
                <c:pt idx="307">
                  <c:v>346346.34634634637</c:v>
                </c:pt>
                <c:pt idx="308">
                  <c:v>345845.84584584582</c:v>
                </c:pt>
                <c:pt idx="309">
                  <c:v>345345.34534534533</c:v>
                </c:pt>
                <c:pt idx="310">
                  <c:v>344844.84484484483</c:v>
                </c:pt>
                <c:pt idx="311">
                  <c:v>344344.34434434434</c:v>
                </c:pt>
                <c:pt idx="312">
                  <c:v>343843.84384384385</c:v>
                </c:pt>
                <c:pt idx="313">
                  <c:v>343343.34334334329</c:v>
                </c:pt>
                <c:pt idx="314">
                  <c:v>342842.84284284286</c:v>
                </c:pt>
                <c:pt idx="315">
                  <c:v>342342.34234234237</c:v>
                </c:pt>
                <c:pt idx="316">
                  <c:v>341841.84184184187</c:v>
                </c:pt>
                <c:pt idx="317">
                  <c:v>341341.34134134138</c:v>
                </c:pt>
                <c:pt idx="318">
                  <c:v>340840.84084084083</c:v>
                </c:pt>
                <c:pt idx="319">
                  <c:v>340340.34034034034</c:v>
                </c:pt>
                <c:pt idx="320">
                  <c:v>339839.83983983984</c:v>
                </c:pt>
                <c:pt idx="321">
                  <c:v>339339.33933933935</c:v>
                </c:pt>
                <c:pt idx="322">
                  <c:v>338838.83883883886</c:v>
                </c:pt>
                <c:pt idx="323">
                  <c:v>338338.3383383383</c:v>
                </c:pt>
                <c:pt idx="324">
                  <c:v>337837.83783783781</c:v>
                </c:pt>
                <c:pt idx="325">
                  <c:v>337337.33733733732</c:v>
                </c:pt>
                <c:pt idx="326">
                  <c:v>336836.83683683682</c:v>
                </c:pt>
                <c:pt idx="327">
                  <c:v>336336.33633633639</c:v>
                </c:pt>
                <c:pt idx="328">
                  <c:v>335835.83583583584</c:v>
                </c:pt>
                <c:pt idx="329">
                  <c:v>335335.33533533535</c:v>
                </c:pt>
                <c:pt idx="330">
                  <c:v>334834.83483483485</c:v>
                </c:pt>
                <c:pt idx="331">
                  <c:v>334334.33433433436</c:v>
                </c:pt>
                <c:pt idx="332">
                  <c:v>333833.83383383387</c:v>
                </c:pt>
                <c:pt idx="333">
                  <c:v>333333.33333333331</c:v>
                </c:pt>
                <c:pt idx="334">
                  <c:v>332832.83283283282</c:v>
                </c:pt>
                <c:pt idx="335">
                  <c:v>332332.33233233233</c:v>
                </c:pt>
                <c:pt idx="336">
                  <c:v>331831.83183183183</c:v>
                </c:pt>
                <c:pt idx="337">
                  <c:v>331331.33133133134</c:v>
                </c:pt>
                <c:pt idx="338">
                  <c:v>330830.83083083079</c:v>
                </c:pt>
                <c:pt idx="339">
                  <c:v>330330.3303303303</c:v>
                </c:pt>
                <c:pt idx="340">
                  <c:v>329829.82982982986</c:v>
                </c:pt>
                <c:pt idx="341">
                  <c:v>329329.32932932937</c:v>
                </c:pt>
                <c:pt idx="342">
                  <c:v>328828.82882882887</c:v>
                </c:pt>
                <c:pt idx="343">
                  <c:v>328328.32832832832</c:v>
                </c:pt>
                <c:pt idx="344">
                  <c:v>327827.82782782783</c:v>
                </c:pt>
                <c:pt idx="345">
                  <c:v>327327.32732732734</c:v>
                </c:pt>
                <c:pt idx="346">
                  <c:v>326826.82682682684</c:v>
                </c:pt>
                <c:pt idx="347">
                  <c:v>326326.32632632629</c:v>
                </c:pt>
                <c:pt idx="348">
                  <c:v>325825.8258258258</c:v>
                </c:pt>
                <c:pt idx="349">
                  <c:v>325325.32532532531</c:v>
                </c:pt>
                <c:pt idx="350">
                  <c:v>324824.82482482481</c:v>
                </c:pt>
                <c:pt idx="351">
                  <c:v>324324.32432432432</c:v>
                </c:pt>
                <c:pt idx="352">
                  <c:v>323823.82382382383</c:v>
                </c:pt>
                <c:pt idx="353">
                  <c:v>323323.32332332333</c:v>
                </c:pt>
                <c:pt idx="354">
                  <c:v>322822.82282282284</c:v>
                </c:pt>
                <c:pt idx="355">
                  <c:v>322322.32232232235</c:v>
                </c:pt>
                <c:pt idx="356">
                  <c:v>321821.82182182185</c:v>
                </c:pt>
                <c:pt idx="357">
                  <c:v>321321.3213213213</c:v>
                </c:pt>
                <c:pt idx="358">
                  <c:v>320820.82082082081</c:v>
                </c:pt>
                <c:pt idx="359">
                  <c:v>320320.32032032032</c:v>
                </c:pt>
                <c:pt idx="360">
                  <c:v>319819.81981981982</c:v>
                </c:pt>
                <c:pt idx="361">
                  <c:v>319319.31931931933</c:v>
                </c:pt>
                <c:pt idx="362">
                  <c:v>318818.81881881878</c:v>
                </c:pt>
                <c:pt idx="363">
                  <c:v>318318.31831831828</c:v>
                </c:pt>
                <c:pt idx="364">
                  <c:v>317817.81781781779</c:v>
                </c:pt>
                <c:pt idx="365">
                  <c:v>317317.3173173173</c:v>
                </c:pt>
                <c:pt idx="366">
                  <c:v>316816.81681681686</c:v>
                </c:pt>
                <c:pt idx="367">
                  <c:v>316316.31631631631</c:v>
                </c:pt>
                <c:pt idx="368">
                  <c:v>315815.81581581582</c:v>
                </c:pt>
                <c:pt idx="369">
                  <c:v>315315.31531531533</c:v>
                </c:pt>
                <c:pt idx="370">
                  <c:v>314814.81481481483</c:v>
                </c:pt>
                <c:pt idx="371">
                  <c:v>314314.31431431434</c:v>
                </c:pt>
                <c:pt idx="372">
                  <c:v>313813.81381381379</c:v>
                </c:pt>
                <c:pt idx="373">
                  <c:v>313313.31331331329</c:v>
                </c:pt>
                <c:pt idx="374">
                  <c:v>312812.8128128128</c:v>
                </c:pt>
                <c:pt idx="375">
                  <c:v>312312.31231231231</c:v>
                </c:pt>
                <c:pt idx="376">
                  <c:v>311811.81181181181</c:v>
                </c:pt>
                <c:pt idx="377">
                  <c:v>311311.31131131126</c:v>
                </c:pt>
                <c:pt idx="378">
                  <c:v>310810.81081081083</c:v>
                </c:pt>
                <c:pt idx="379">
                  <c:v>310310.31031031033</c:v>
                </c:pt>
                <c:pt idx="380">
                  <c:v>309809.80980980984</c:v>
                </c:pt>
                <c:pt idx="381">
                  <c:v>309309.30930930935</c:v>
                </c:pt>
                <c:pt idx="382">
                  <c:v>308808.8088088088</c:v>
                </c:pt>
                <c:pt idx="383">
                  <c:v>308308.3083083083</c:v>
                </c:pt>
                <c:pt idx="384">
                  <c:v>307807.80780780781</c:v>
                </c:pt>
                <c:pt idx="385">
                  <c:v>307307.30730730732</c:v>
                </c:pt>
                <c:pt idx="386">
                  <c:v>306806.80680680682</c:v>
                </c:pt>
                <c:pt idx="387">
                  <c:v>306306.30630630627</c:v>
                </c:pt>
                <c:pt idx="388">
                  <c:v>305805.80580580578</c:v>
                </c:pt>
                <c:pt idx="389">
                  <c:v>305305.30530530529</c:v>
                </c:pt>
                <c:pt idx="390">
                  <c:v>304804.80480480479</c:v>
                </c:pt>
                <c:pt idx="391">
                  <c:v>304304.30430430436</c:v>
                </c:pt>
                <c:pt idx="392">
                  <c:v>303803.80380380381</c:v>
                </c:pt>
                <c:pt idx="393">
                  <c:v>303303.30330330331</c:v>
                </c:pt>
                <c:pt idx="394">
                  <c:v>302802.80280280282</c:v>
                </c:pt>
                <c:pt idx="395">
                  <c:v>302302.30230230233</c:v>
                </c:pt>
                <c:pt idx="396">
                  <c:v>301801.80180180183</c:v>
                </c:pt>
                <c:pt idx="397">
                  <c:v>301301.30130130128</c:v>
                </c:pt>
                <c:pt idx="398">
                  <c:v>300800.80080080079</c:v>
                </c:pt>
                <c:pt idx="399">
                  <c:v>300300.3003003003</c:v>
                </c:pt>
                <c:pt idx="400">
                  <c:v>299799.7997997998</c:v>
                </c:pt>
                <c:pt idx="401">
                  <c:v>299299.29929929931</c:v>
                </c:pt>
                <c:pt idx="402">
                  <c:v>298798.79879879876</c:v>
                </c:pt>
                <c:pt idx="403">
                  <c:v>298298.29829829826</c:v>
                </c:pt>
                <c:pt idx="404">
                  <c:v>297797.79779779783</c:v>
                </c:pt>
                <c:pt idx="405">
                  <c:v>297297.29729729734</c:v>
                </c:pt>
                <c:pt idx="406">
                  <c:v>296796.79679679679</c:v>
                </c:pt>
                <c:pt idx="407">
                  <c:v>296296.29629629629</c:v>
                </c:pt>
                <c:pt idx="408">
                  <c:v>295795.7957957958</c:v>
                </c:pt>
                <c:pt idx="409">
                  <c:v>295295.29529529531</c:v>
                </c:pt>
                <c:pt idx="410">
                  <c:v>294794.79479479481</c:v>
                </c:pt>
                <c:pt idx="411">
                  <c:v>294294.29429429426</c:v>
                </c:pt>
                <c:pt idx="412">
                  <c:v>293793.79379379377</c:v>
                </c:pt>
                <c:pt idx="413">
                  <c:v>293293.29329329327</c:v>
                </c:pt>
                <c:pt idx="414">
                  <c:v>292792.79279279278</c:v>
                </c:pt>
                <c:pt idx="415">
                  <c:v>292292.29229229229</c:v>
                </c:pt>
                <c:pt idx="416">
                  <c:v>291791.79179179179</c:v>
                </c:pt>
                <c:pt idx="417">
                  <c:v>291291.2912912913</c:v>
                </c:pt>
                <c:pt idx="418">
                  <c:v>290790.79079079081</c:v>
                </c:pt>
                <c:pt idx="419">
                  <c:v>290290.29029029032</c:v>
                </c:pt>
                <c:pt idx="420">
                  <c:v>289789.78978978982</c:v>
                </c:pt>
                <c:pt idx="421">
                  <c:v>289289.28928928927</c:v>
                </c:pt>
                <c:pt idx="422">
                  <c:v>288788.78878878878</c:v>
                </c:pt>
                <c:pt idx="423">
                  <c:v>288288.28828828828</c:v>
                </c:pt>
                <c:pt idx="424">
                  <c:v>287787.78778778779</c:v>
                </c:pt>
                <c:pt idx="425">
                  <c:v>287287.2872872873</c:v>
                </c:pt>
                <c:pt idx="426">
                  <c:v>286786.78678678675</c:v>
                </c:pt>
                <c:pt idx="427">
                  <c:v>286286.28628628625</c:v>
                </c:pt>
                <c:pt idx="428">
                  <c:v>285785.78578578576</c:v>
                </c:pt>
                <c:pt idx="429">
                  <c:v>285285.28528528527</c:v>
                </c:pt>
                <c:pt idx="430">
                  <c:v>284784.78478478483</c:v>
                </c:pt>
                <c:pt idx="431">
                  <c:v>284284.28428428428</c:v>
                </c:pt>
                <c:pt idx="432">
                  <c:v>283783.78378378379</c:v>
                </c:pt>
                <c:pt idx="433">
                  <c:v>283283.28328328329</c:v>
                </c:pt>
                <c:pt idx="434">
                  <c:v>282782.7827827828</c:v>
                </c:pt>
                <c:pt idx="435">
                  <c:v>282282.28228228231</c:v>
                </c:pt>
                <c:pt idx="436">
                  <c:v>281781.78178178176</c:v>
                </c:pt>
                <c:pt idx="437">
                  <c:v>281281.28128128126</c:v>
                </c:pt>
                <c:pt idx="438">
                  <c:v>280780.78078078077</c:v>
                </c:pt>
                <c:pt idx="439">
                  <c:v>280280.28028028028</c:v>
                </c:pt>
                <c:pt idx="440">
                  <c:v>279779.77977977978</c:v>
                </c:pt>
                <c:pt idx="441">
                  <c:v>279279.27927927923</c:v>
                </c:pt>
                <c:pt idx="442">
                  <c:v>278778.7787787788</c:v>
                </c:pt>
                <c:pt idx="443">
                  <c:v>278278.2782782783</c:v>
                </c:pt>
                <c:pt idx="444">
                  <c:v>277777.77777777781</c:v>
                </c:pt>
                <c:pt idx="445">
                  <c:v>277277.27727727732</c:v>
                </c:pt>
                <c:pt idx="446">
                  <c:v>276776.77677677677</c:v>
                </c:pt>
                <c:pt idx="447">
                  <c:v>276276.27627627627</c:v>
                </c:pt>
                <c:pt idx="448">
                  <c:v>275775.77577577578</c:v>
                </c:pt>
                <c:pt idx="449">
                  <c:v>275275.27527527529</c:v>
                </c:pt>
                <c:pt idx="450">
                  <c:v>274774.77477477479</c:v>
                </c:pt>
                <c:pt idx="451">
                  <c:v>274274.27427427424</c:v>
                </c:pt>
                <c:pt idx="452">
                  <c:v>273773.77377377375</c:v>
                </c:pt>
                <c:pt idx="453">
                  <c:v>273273.27327327325</c:v>
                </c:pt>
                <c:pt idx="454">
                  <c:v>272772.77277277276</c:v>
                </c:pt>
                <c:pt idx="455">
                  <c:v>272272.27227227233</c:v>
                </c:pt>
                <c:pt idx="456">
                  <c:v>271771.77177177178</c:v>
                </c:pt>
                <c:pt idx="457">
                  <c:v>271271.27127127128</c:v>
                </c:pt>
                <c:pt idx="458">
                  <c:v>270770.77077077079</c:v>
                </c:pt>
                <c:pt idx="459">
                  <c:v>270270.2702702703</c:v>
                </c:pt>
                <c:pt idx="460">
                  <c:v>269769.7697697698</c:v>
                </c:pt>
                <c:pt idx="461">
                  <c:v>269269.26926926925</c:v>
                </c:pt>
                <c:pt idx="462">
                  <c:v>268768.76876876876</c:v>
                </c:pt>
                <c:pt idx="463">
                  <c:v>268268.26826826826</c:v>
                </c:pt>
                <c:pt idx="464">
                  <c:v>267767.76776776777</c:v>
                </c:pt>
                <c:pt idx="465">
                  <c:v>267267.26726726728</c:v>
                </c:pt>
                <c:pt idx="466">
                  <c:v>266766.76676676673</c:v>
                </c:pt>
                <c:pt idx="467">
                  <c:v>266266.26626626623</c:v>
                </c:pt>
                <c:pt idx="468">
                  <c:v>265765.7657657658</c:v>
                </c:pt>
                <c:pt idx="469">
                  <c:v>265265.26526526531</c:v>
                </c:pt>
                <c:pt idx="470">
                  <c:v>264764.76476476475</c:v>
                </c:pt>
                <c:pt idx="471">
                  <c:v>264264.26426426426</c:v>
                </c:pt>
                <c:pt idx="472">
                  <c:v>263763.76376376377</c:v>
                </c:pt>
                <c:pt idx="473">
                  <c:v>263263.26326326327</c:v>
                </c:pt>
                <c:pt idx="474">
                  <c:v>262762.76276276278</c:v>
                </c:pt>
                <c:pt idx="475">
                  <c:v>262262.26226226223</c:v>
                </c:pt>
                <c:pt idx="476">
                  <c:v>261761.76176176174</c:v>
                </c:pt>
                <c:pt idx="477">
                  <c:v>261261.26126126124</c:v>
                </c:pt>
                <c:pt idx="478">
                  <c:v>260760.76076076078</c:v>
                </c:pt>
                <c:pt idx="479">
                  <c:v>260260.26026026029</c:v>
                </c:pt>
                <c:pt idx="480">
                  <c:v>259759.75975975973</c:v>
                </c:pt>
                <c:pt idx="481">
                  <c:v>259259.25925925924</c:v>
                </c:pt>
                <c:pt idx="482">
                  <c:v>258758.75875875875</c:v>
                </c:pt>
                <c:pt idx="483">
                  <c:v>258258.25825825825</c:v>
                </c:pt>
                <c:pt idx="484">
                  <c:v>257757.75775775779</c:v>
                </c:pt>
                <c:pt idx="485">
                  <c:v>257257.25725725724</c:v>
                </c:pt>
                <c:pt idx="486">
                  <c:v>256756.75675675675</c:v>
                </c:pt>
                <c:pt idx="487">
                  <c:v>256256.25625625625</c:v>
                </c:pt>
                <c:pt idx="488">
                  <c:v>255755.75575575576</c:v>
                </c:pt>
                <c:pt idx="489">
                  <c:v>255255.25525525527</c:v>
                </c:pt>
                <c:pt idx="490">
                  <c:v>254754.75475475474</c:v>
                </c:pt>
                <c:pt idx="491">
                  <c:v>254254.25425425425</c:v>
                </c:pt>
                <c:pt idx="492">
                  <c:v>253753.75375375376</c:v>
                </c:pt>
                <c:pt idx="493">
                  <c:v>253253.25325325326</c:v>
                </c:pt>
                <c:pt idx="494">
                  <c:v>252752.75275275277</c:v>
                </c:pt>
                <c:pt idx="495">
                  <c:v>252252.25225225222</c:v>
                </c:pt>
                <c:pt idx="496">
                  <c:v>251751.75175175173</c:v>
                </c:pt>
                <c:pt idx="497">
                  <c:v>251251.25125125126</c:v>
                </c:pt>
                <c:pt idx="498">
                  <c:v>250750.75075075077</c:v>
                </c:pt>
                <c:pt idx="499">
                  <c:v>250250.25025025028</c:v>
                </c:pt>
                <c:pt idx="500">
                  <c:v>249749.74974974975</c:v>
                </c:pt>
                <c:pt idx="501">
                  <c:v>249249.24924924923</c:v>
                </c:pt>
                <c:pt idx="502">
                  <c:v>248748.74874874874</c:v>
                </c:pt>
                <c:pt idx="503">
                  <c:v>248248.24824824827</c:v>
                </c:pt>
                <c:pt idx="504">
                  <c:v>247747.74774774775</c:v>
                </c:pt>
                <c:pt idx="505">
                  <c:v>247247.24724724726</c:v>
                </c:pt>
                <c:pt idx="506">
                  <c:v>246746.74674674674</c:v>
                </c:pt>
                <c:pt idx="507">
                  <c:v>246246.24624624624</c:v>
                </c:pt>
                <c:pt idx="508">
                  <c:v>245745.74574574575</c:v>
                </c:pt>
                <c:pt idx="509">
                  <c:v>245245.24524524523</c:v>
                </c:pt>
                <c:pt idx="510">
                  <c:v>244744.74474474476</c:v>
                </c:pt>
                <c:pt idx="511">
                  <c:v>244244.24424424424</c:v>
                </c:pt>
                <c:pt idx="512">
                  <c:v>243743.74374374375</c:v>
                </c:pt>
                <c:pt idx="513">
                  <c:v>243243.24324324325</c:v>
                </c:pt>
                <c:pt idx="514">
                  <c:v>242742.74274274273</c:v>
                </c:pt>
                <c:pt idx="515">
                  <c:v>242242.24224224224</c:v>
                </c:pt>
                <c:pt idx="516">
                  <c:v>241741.74174174175</c:v>
                </c:pt>
                <c:pt idx="517">
                  <c:v>241241.24124124125</c:v>
                </c:pt>
                <c:pt idx="518">
                  <c:v>240740.74074074073</c:v>
                </c:pt>
                <c:pt idx="519">
                  <c:v>240240.24024024024</c:v>
                </c:pt>
                <c:pt idx="520">
                  <c:v>239739.73973973974</c:v>
                </c:pt>
                <c:pt idx="521">
                  <c:v>239239.23923923922</c:v>
                </c:pt>
                <c:pt idx="522">
                  <c:v>238738.73873873876</c:v>
                </c:pt>
                <c:pt idx="523">
                  <c:v>238238.23823823823</c:v>
                </c:pt>
                <c:pt idx="524">
                  <c:v>237737.73773773774</c:v>
                </c:pt>
                <c:pt idx="525">
                  <c:v>237237.23723723725</c:v>
                </c:pt>
                <c:pt idx="526">
                  <c:v>236736.73673673673</c:v>
                </c:pt>
                <c:pt idx="527">
                  <c:v>236236.23623623623</c:v>
                </c:pt>
                <c:pt idx="528">
                  <c:v>235735.73573573571</c:v>
                </c:pt>
                <c:pt idx="529">
                  <c:v>235235.23523523525</c:v>
                </c:pt>
                <c:pt idx="530">
                  <c:v>234734.73473473475</c:v>
                </c:pt>
                <c:pt idx="531">
                  <c:v>234234.23423423423</c:v>
                </c:pt>
                <c:pt idx="532">
                  <c:v>233733.73373373374</c:v>
                </c:pt>
                <c:pt idx="533">
                  <c:v>233233.23323323322</c:v>
                </c:pt>
                <c:pt idx="534">
                  <c:v>232732.73273273272</c:v>
                </c:pt>
                <c:pt idx="535">
                  <c:v>232232.23223223226</c:v>
                </c:pt>
                <c:pt idx="536">
                  <c:v>231731.73173173174</c:v>
                </c:pt>
                <c:pt idx="537">
                  <c:v>231231.23123123124</c:v>
                </c:pt>
                <c:pt idx="538">
                  <c:v>230730.73073073072</c:v>
                </c:pt>
                <c:pt idx="539">
                  <c:v>230230.23023023023</c:v>
                </c:pt>
                <c:pt idx="540">
                  <c:v>229729.72972972973</c:v>
                </c:pt>
                <c:pt idx="541">
                  <c:v>229229.22922922921</c:v>
                </c:pt>
                <c:pt idx="542">
                  <c:v>228728.72872872875</c:v>
                </c:pt>
                <c:pt idx="543">
                  <c:v>228228.22822822822</c:v>
                </c:pt>
                <c:pt idx="544">
                  <c:v>227727.72772772773</c:v>
                </c:pt>
                <c:pt idx="545">
                  <c:v>227227.22722722724</c:v>
                </c:pt>
                <c:pt idx="546">
                  <c:v>226726.72672672672</c:v>
                </c:pt>
                <c:pt idx="547">
                  <c:v>226226.22622622622</c:v>
                </c:pt>
                <c:pt idx="548">
                  <c:v>225725.72572572573</c:v>
                </c:pt>
                <c:pt idx="549">
                  <c:v>225225.22522522524</c:v>
                </c:pt>
                <c:pt idx="550">
                  <c:v>224724.72472472471</c:v>
                </c:pt>
                <c:pt idx="551">
                  <c:v>224224.22422422422</c:v>
                </c:pt>
                <c:pt idx="552">
                  <c:v>223723.72372372373</c:v>
                </c:pt>
                <c:pt idx="553">
                  <c:v>223223.22322322321</c:v>
                </c:pt>
                <c:pt idx="554">
                  <c:v>222722.72272272274</c:v>
                </c:pt>
                <c:pt idx="555">
                  <c:v>222222.22222222222</c:v>
                </c:pt>
                <c:pt idx="556">
                  <c:v>221721.72172172173</c:v>
                </c:pt>
                <c:pt idx="557">
                  <c:v>221221.22122122123</c:v>
                </c:pt>
                <c:pt idx="558">
                  <c:v>220720.72072072071</c:v>
                </c:pt>
                <c:pt idx="559">
                  <c:v>220220.22022022022</c:v>
                </c:pt>
                <c:pt idx="560">
                  <c:v>219719.71971971969</c:v>
                </c:pt>
                <c:pt idx="561">
                  <c:v>219219.21921921923</c:v>
                </c:pt>
                <c:pt idx="562">
                  <c:v>218718.71871871874</c:v>
                </c:pt>
                <c:pt idx="563">
                  <c:v>218218.21821821822</c:v>
                </c:pt>
                <c:pt idx="564">
                  <c:v>217717.71771771772</c:v>
                </c:pt>
                <c:pt idx="565">
                  <c:v>217217.2172172172</c:v>
                </c:pt>
                <c:pt idx="566">
                  <c:v>216716.71671671671</c:v>
                </c:pt>
                <c:pt idx="567">
                  <c:v>216216.21621621624</c:v>
                </c:pt>
                <c:pt idx="568">
                  <c:v>215715.71571571572</c:v>
                </c:pt>
                <c:pt idx="569">
                  <c:v>215215.21521521523</c:v>
                </c:pt>
                <c:pt idx="570">
                  <c:v>214714.7147147147</c:v>
                </c:pt>
                <c:pt idx="571">
                  <c:v>214214.21421421421</c:v>
                </c:pt>
                <c:pt idx="572">
                  <c:v>213713.71371371372</c:v>
                </c:pt>
                <c:pt idx="573">
                  <c:v>213213.2132132132</c:v>
                </c:pt>
                <c:pt idx="574">
                  <c:v>212712.71271271273</c:v>
                </c:pt>
                <c:pt idx="575">
                  <c:v>212212.21221221221</c:v>
                </c:pt>
                <c:pt idx="576">
                  <c:v>211711.71171171172</c:v>
                </c:pt>
                <c:pt idx="577">
                  <c:v>211211.21121121122</c:v>
                </c:pt>
                <c:pt idx="578">
                  <c:v>210710.7107107107</c:v>
                </c:pt>
                <c:pt idx="579">
                  <c:v>210210.21021021021</c:v>
                </c:pt>
                <c:pt idx="580">
                  <c:v>209709.70970970971</c:v>
                </c:pt>
                <c:pt idx="581">
                  <c:v>209209.20920920922</c:v>
                </c:pt>
                <c:pt idx="582">
                  <c:v>208708.7087087087</c:v>
                </c:pt>
                <c:pt idx="583">
                  <c:v>208208.20820820821</c:v>
                </c:pt>
                <c:pt idx="584">
                  <c:v>207707.70770770771</c:v>
                </c:pt>
                <c:pt idx="585">
                  <c:v>207207.20720720719</c:v>
                </c:pt>
                <c:pt idx="586">
                  <c:v>206706.70670670673</c:v>
                </c:pt>
                <c:pt idx="587">
                  <c:v>206206.2062062062</c:v>
                </c:pt>
                <c:pt idx="588">
                  <c:v>205705.70570570571</c:v>
                </c:pt>
                <c:pt idx="589">
                  <c:v>205205.20520520522</c:v>
                </c:pt>
                <c:pt idx="590">
                  <c:v>204704.70470470469</c:v>
                </c:pt>
                <c:pt idx="591">
                  <c:v>204204.2042042042</c:v>
                </c:pt>
                <c:pt idx="592">
                  <c:v>203703.70370370368</c:v>
                </c:pt>
                <c:pt idx="593">
                  <c:v>203203.20320320321</c:v>
                </c:pt>
                <c:pt idx="594">
                  <c:v>202702.70270270272</c:v>
                </c:pt>
                <c:pt idx="595">
                  <c:v>202202.2022022022</c:v>
                </c:pt>
                <c:pt idx="596">
                  <c:v>201701.70170170171</c:v>
                </c:pt>
                <c:pt idx="597">
                  <c:v>201201.20120120118</c:v>
                </c:pt>
                <c:pt idx="598">
                  <c:v>200700.70070070069</c:v>
                </c:pt>
                <c:pt idx="599">
                  <c:v>200200.20020020023</c:v>
                </c:pt>
                <c:pt idx="600">
                  <c:v>199699.6996996997</c:v>
                </c:pt>
                <c:pt idx="601">
                  <c:v>199199.19919919921</c:v>
                </c:pt>
                <c:pt idx="602">
                  <c:v>198698.69869869869</c:v>
                </c:pt>
                <c:pt idx="603">
                  <c:v>198198.1981981982</c:v>
                </c:pt>
                <c:pt idx="604">
                  <c:v>197697.6976976977</c:v>
                </c:pt>
                <c:pt idx="605">
                  <c:v>197197.19719719718</c:v>
                </c:pt>
                <c:pt idx="606">
                  <c:v>196696.69669669672</c:v>
                </c:pt>
                <c:pt idx="607">
                  <c:v>196196.19619619619</c:v>
                </c:pt>
                <c:pt idx="608">
                  <c:v>195695.6956956957</c:v>
                </c:pt>
                <c:pt idx="609">
                  <c:v>195195.19519519518</c:v>
                </c:pt>
                <c:pt idx="610">
                  <c:v>194694.69469469468</c:v>
                </c:pt>
                <c:pt idx="611">
                  <c:v>194194.19419419419</c:v>
                </c:pt>
                <c:pt idx="612">
                  <c:v>193693.6936936937</c:v>
                </c:pt>
                <c:pt idx="613">
                  <c:v>193193.1931931932</c:v>
                </c:pt>
                <c:pt idx="614">
                  <c:v>192692.69269269268</c:v>
                </c:pt>
                <c:pt idx="615">
                  <c:v>192192.19219219219</c:v>
                </c:pt>
                <c:pt idx="616">
                  <c:v>191691.6916916917</c:v>
                </c:pt>
                <c:pt idx="617">
                  <c:v>191191.19119119117</c:v>
                </c:pt>
                <c:pt idx="618">
                  <c:v>190690.69069069068</c:v>
                </c:pt>
                <c:pt idx="619">
                  <c:v>190190.19019019019</c:v>
                </c:pt>
                <c:pt idx="620">
                  <c:v>189689.68968968969</c:v>
                </c:pt>
                <c:pt idx="621">
                  <c:v>189189.1891891892</c:v>
                </c:pt>
                <c:pt idx="622">
                  <c:v>188688.68868868868</c:v>
                </c:pt>
                <c:pt idx="623">
                  <c:v>188188.18818818819</c:v>
                </c:pt>
                <c:pt idx="624">
                  <c:v>187687.68768768766</c:v>
                </c:pt>
                <c:pt idx="625">
                  <c:v>187187.1871871872</c:v>
                </c:pt>
                <c:pt idx="626">
                  <c:v>186686.68668668671</c:v>
                </c:pt>
                <c:pt idx="627">
                  <c:v>186186.18618618618</c:v>
                </c:pt>
                <c:pt idx="628">
                  <c:v>185685.68568568569</c:v>
                </c:pt>
                <c:pt idx="629">
                  <c:v>185185.18518518517</c:v>
                </c:pt>
                <c:pt idx="630">
                  <c:v>184684.68468468467</c:v>
                </c:pt>
                <c:pt idx="631">
                  <c:v>184184.18418418421</c:v>
                </c:pt>
                <c:pt idx="632">
                  <c:v>183683.68368368369</c:v>
                </c:pt>
                <c:pt idx="633">
                  <c:v>183183.1831831832</c:v>
                </c:pt>
                <c:pt idx="634">
                  <c:v>182682.68268268267</c:v>
                </c:pt>
                <c:pt idx="635">
                  <c:v>182182.18218218218</c:v>
                </c:pt>
                <c:pt idx="636">
                  <c:v>181681.68168168169</c:v>
                </c:pt>
                <c:pt idx="637">
                  <c:v>181181.18118118116</c:v>
                </c:pt>
                <c:pt idx="638">
                  <c:v>180680.6806806807</c:v>
                </c:pt>
                <c:pt idx="639">
                  <c:v>180180.18018018018</c:v>
                </c:pt>
                <c:pt idx="640">
                  <c:v>179679.67967967968</c:v>
                </c:pt>
                <c:pt idx="641">
                  <c:v>179179.17917917916</c:v>
                </c:pt>
                <c:pt idx="642">
                  <c:v>178678.67867867867</c:v>
                </c:pt>
                <c:pt idx="643">
                  <c:v>178178.17817817818</c:v>
                </c:pt>
                <c:pt idx="644">
                  <c:v>177677.67767767768</c:v>
                </c:pt>
                <c:pt idx="645">
                  <c:v>177177.17717717719</c:v>
                </c:pt>
                <c:pt idx="646">
                  <c:v>176676.67667667667</c:v>
                </c:pt>
                <c:pt idx="647">
                  <c:v>176176.17617617617</c:v>
                </c:pt>
                <c:pt idx="648">
                  <c:v>175675.67567567568</c:v>
                </c:pt>
                <c:pt idx="649">
                  <c:v>175175.17517517516</c:v>
                </c:pt>
                <c:pt idx="650">
                  <c:v>174674.67467467466</c:v>
                </c:pt>
                <c:pt idx="651">
                  <c:v>174174.17417417417</c:v>
                </c:pt>
                <c:pt idx="652">
                  <c:v>173673.67367367368</c:v>
                </c:pt>
                <c:pt idx="653">
                  <c:v>173173.17317317319</c:v>
                </c:pt>
                <c:pt idx="654">
                  <c:v>172672.67267267266</c:v>
                </c:pt>
                <c:pt idx="655">
                  <c:v>172172.17217217217</c:v>
                </c:pt>
                <c:pt idx="656">
                  <c:v>171671.67167167165</c:v>
                </c:pt>
                <c:pt idx="657">
                  <c:v>171171.17117117118</c:v>
                </c:pt>
                <c:pt idx="658">
                  <c:v>170670.67067067069</c:v>
                </c:pt>
                <c:pt idx="659">
                  <c:v>170170.17017017017</c:v>
                </c:pt>
                <c:pt idx="660">
                  <c:v>169669.66966966967</c:v>
                </c:pt>
                <c:pt idx="661">
                  <c:v>169169.16916916915</c:v>
                </c:pt>
                <c:pt idx="662">
                  <c:v>168668.66866866866</c:v>
                </c:pt>
                <c:pt idx="663">
                  <c:v>168168.16816816819</c:v>
                </c:pt>
                <c:pt idx="664">
                  <c:v>167667.66766766767</c:v>
                </c:pt>
                <c:pt idx="665">
                  <c:v>167167.16716716718</c:v>
                </c:pt>
                <c:pt idx="666">
                  <c:v>166666.66666666666</c:v>
                </c:pt>
                <c:pt idx="667">
                  <c:v>166166.16616616616</c:v>
                </c:pt>
                <c:pt idx="668">
                  <c:v>165665.66566566567</c:v>
                </c:pt>
                <c:pt idx="669">
                  <c:v>165165.16516516515</c:v>
                </c:pt>
                <c:pt idx="670">
                  <c:v>164664.66466466468</c:v>
                </c:pt>
                <c:pt idx="671">
                  <c:v>164164.16416416416</c:v>
                </c:pt>
                <c:pt idx="672">
                  <c:v>163663.66366366367</c:v>
                </c:pt>
                <c:pt idx="673">
                  <c:v>163163.16316316315</c:v>
                </c:pt>
                <c:pt idx="674">
                  <c:v>162662.66266266265</c:v>
                </c:pt>
                <c:pt idx="675">
                  <c:v>162162.16216216216</c:v>
                </c:pt>
                <c:pt idx="676">
                  <c:v>161661.66166166167</c:v>
                </c:pt>
                <c:pt idx="677">
                  <c:v>161161.16116116117</c:v>
                </c:pt>
                <c:pt idx="678">
                  <c:v>160660.66066066065</c:v>
                </c:pt>
                <c:pt idx="679">
                  <c:v>160160.16016016016</c:v>
                </c:pt>
                <c:pt idx="680">
                  <c:v>159659.65965965966</c:v>
                </c:pt>
                <c:pt idx="681">
                  <c:v>159159.15915915914</c:v>
                </c:pt>
                <c:pt idx="682">
                  <c:v>158658.65865865865</c:v>
                </c:pt>
                <c:pt idx="683">
                  <c:v>158158.15815815816</c:v>
                </c:pt>
                <c:pt idx="684">
                  <c:v>157657.65765765766</c:v>
                </c:pt>
                <c:pt idx="685">
                  <c:v>157157.15715715717</c:v>
                </c:pt>
                <c:pt idx="686">
                  <c:v>156656.65665665665</c:v>
                </c:pt>
                <c:pt idx="687">
                  <c:v>156156.15615615615</c:v>
                </c:pt>
                <c:pt idx="688">
                  <c:v>155655.65565565563</c:v>
                </c:pt>
                <c:pt idx="689">
                  <c:v>155155.15515515517</c:v>
                </c:pt>
                <c:pt idx="690">
                  <c:v>154654.65465465467</c:v>
                </c:pt>
                <c:pt idx="691">
                  <c:v>154154.15415415415</c:v>
                </c:pt>
                <c:pt idx="692">
                  <c:v>153653.65365365366</c:v>
                </c:pt>
                <c:pt idx="693">
                  <c:v>153153.15315315314</c:v>
                </c:pt>
                <c:pt idx="694">
                  <c:v>152652.65265265264</c:v>
                </c:pt>
                <c:pt idx="695">
                  <c:v>152152.15215215218</c:v>
                </c:pt>
                <c:pt idx="696">
                  <c:v>151651.65165165166</c:v>
                </c:pt>
                <c:pt idx="697">
                  <c:v>151151.15115115116</c:v>
                </c:pt>
                <c:pt idx="698">
                  <c:v>150650.65065065064</c:v>
                </c:pt>
                <c:pt idx="699">
                  <c:v>150150.15015015015</c:v>
                </c:pt>
                <c:pt idx="700">
                  <c:v>149649.64964964965</c:v>
                </c:pt>
                <c:pt idx="701">
                  <c:v>149149.14914914913</c:v>
                </c:pt>
                <c:pt idx="702">
                  <c:v>148648.64864864867</c:v>
                </c:pt>
                <c:pt idx="703">
                  <c:v>148148.14814814815</c:v>
                </c:pt>
                <c:pt idx="704">
                  <c:v>147647.64764764765</c:v>
                </c:pt>
                <c:pt idx="705">
                  <c:v>147147.14714714713</c:v>
                </c:pt>
                <c:pt idx="706">
                  <c:v>146646.64664664664</c:v>
                </c:pt>
                <c:pt idx="707">
                  <c:v>146146.14614614614</c:v>
                </c:pt>
                <c:pt idx="708">
                  <c:v>145645.64564564565</c:v>
                </c:pt>
                <c:pt idx="709">
                  <c:v>145145.14514514516</c:v>
                </c:pt>
                <c:pt idx="710">
                  <c:v>144644.64464464464</c:v>
                </c:pt>
                <c:pt idx="711">
                  <c:v>144144.14414414414</c:v>
                </c:pt>
                <c:pt idx="712">
                  <c:v>143643.64364364365</c:v>
                </c:pt>
                <c:pt idx="713">
                  <c:v>143143.14314314313</c:v>
                </c:pt>
                <c:pt idx="714">
                  <c:v>142642.64264264263</c:v>
                </c:pt>
                <c:pt idx="715">
                  <c:v>142142.14214214214</c:v>
                </c:pt>
                <c:pt idx="716">
                  <c:v>141641.64164164165</c:v>
                </c:pt>
                <c:pt idx="717">
                  <c:v>141141.14114114115</c:v>
                </c:pt>
                <c:pt idx="718">
                  <c:v>140640.64064064063</c:v>
                </c:pt>
                <c:pt idx="719">
                  <c:v>140140.14014014014</c:v>
                </c:pt>
                <c:pt idx="720">
                  <c:v>139639.63963963962</c:v>
                </c:pt>
                <c:pt idx="721">
                  <c:v>139139.13913913915</c:v>
                </c:pt>
                <c:pt idx="722">
                  <c:v>138638.63863863866</c:v>
                </c:pt>
                <c:pt idx="723">
                  <c:v>138138.13813813814</c:v>
                </c:pt>
                <c:pt idx="724">
                  <c:v>137637.63763763764</c:v>
                </c:pt>
                <c:pt idx="725">
                  <c:v>137137.13713713712</c:v>
                </c:pt>
                <c:pt idx="726">
                  <c:v>136636.63663663663</c:v>
                </c:pt>
                <c:pt idx="727">
                  <c:v>136136.13613613616</c:v>
                </c:pt>
                <c:pt idx="728">
                  <c:v>135635.63563563564</c:v>
                </c:pt>
                <c:pt idx="729">
                  <c:v>135135.13513513515</c:v>
                </c:pt>
                <c:pt idx="730">
                  <c:v>134634.63463463463</c:v>
                </c:pt>
                <c:pt idx="731">
                  <c:v>134134.13413413413</c:v>
                </c:pt>
                <c:pt idx="732">
                  <c:v>133633.63363363364</c:v>
                </c:pt>
                <c:pt idx="733">
                  <c:v>133133.13313313312</c:v>
                </c:pt>
                <c:pt idx="734">
                  <c:v>132632.63263263265</c:v>
                </c:pt>
                <c:pt idx="735">
                  <c:v>132132.13213213213</c:v>
                </c:pt>
                <c:pt idx="736">
                  <c:v>131631.63163163164</c:v>
                </c:pt>
                <c:pt idx="737">
                  <c:v>131131.13113113111</c:v>
                </c:pt>
                <c:pt idx="738">
                  <c:v>130630.63063063062</c:v>
                </c:pt>
                <c:pt idx="739">
                  <c:v>130130.13013013014</c:v>
                </c:pt>
                <c:pt idx="740">
                  <c:v>129629.62962962962</c:v>
                </c:pt>
                <c:pt idx="741">
                  <c:v>129129.12912912913</c:v>
                </c:pt>
                <c:pt idx="742">
                  <c:v>128628.62862862862</c:v>
                </c:pt>
                <c:pt idx="743">
                  <c:v>128128.12812812813</c:v>
                </c:pt>
                <c:pt idx="744">
                  <c:v>127627.62762762763</c:v>
                </c:pt>
                <c:pt idx="745">
                  <c:v>127127.12712712713</c:v>
                </c:pt>
                <c:pt idx="746">
                  <c:v>126626.62662662663</c:v>
                </c:pt>
                <c:pt idx="747">
                  <c:v>126126.12612612611</c:v>
                </c:pt>
                <c:pt idx="748">
                  <c:v>125625.62562562563</c:v>
                </c:pt>
                <c:pt idx="749">
                  <c:v>125125.12512512514</c:v>
                </c:pt>
                <c:pt idx="750">
                  <c:v>124624.62462462462</c:v>
                </c:pt>
                <c:pt idx="751">
                  <c:v>124124.12412412414</c:v>
                </c:pt>
                <c:pt idx="752">
                  <c:v>123623.62362362363</c:v>
                </c:pt>
                <c:pt idx="753">
                  <c:v>123123.12312312312</c:v>
                </c:pt>
                <c:pt idx="754">
                  <c:v>122622.62262262261</c:v>
                </c:pt>
                <c:pt idx="755">
                  <c:v>122122.12212212212</c:v>
                </c:pt>
                <c:pt idx="756">
                  <c:v>121621.62162162163</c:v>
                </c:pt>
                <c:pt idx="757">
                  <c:v>121121.12112112112</c:v>
                </c:pt>
                <c:pt idx="758">
                  <c:v>120620.62062062063</c:v>
                </c:pt>
                <c:pt idx="759">
                  <c:v>120120.12012012012</c:v>
                </c:pt>
                <c:pt idx="760">
                  <c:v>119619.61961961961</c:v>
                </c:pt>
                <c:pt idx="761">
                  <c:v>119119.11911911912</c:v>
                </c:pt>
                <c:pt idx="762">
                  <c:v>118618.61861861862</c:v>
                </c:pt>
                <c:pt idx="763">
                  <c:v>118118.11811811812</c:v>
                </c:pt>
                <c:pt idx="764">
                  <c:v>117617.61761761762</c:v>
                </c:pt>
                <c:pt idx="765">
                  <c:v>117117.11711711712</c:v>
                </c:pt>
                <c:pt idx="766">
                  <c:v>116616.61661661661</c:v>
                </c:pt>
                <c:pt idx="767">
                  <c:v>116116.11611611613</c:v>
                </c:pt>
                <c:pt idx="768">
                  <c:v>115615.61561561562</c:v>
                </c:pt>
                <c:pt idx="769">
                  <c:v>115115.11511511511</c:v>
                </c:pt>
                <c:pt idx="770">
                  <c:v>114614.61461461461</c:v>
                </c:pt>
                <c:pt idx="771">
                  <c:v>114114.11411411411</c:v>
                </c:pt>
                <c:pt idx="772">
                  <c:v>113613.61361361362</c:v>
                </c:pt>
                <c:pt idx="773">
                  <c:v>113113.11311311311</c:v>
                </c:pt>
                <c:pt idx="774">
                  <c:v>112612.61261261262</c:v>
                </c:pt>
                <c:pt idx="775">
                  <c:v>112112.11211211211</c:v>
                </c:pt>
                <c:pt idx="776">
                  <c:v>111611.6116116116</c:v>
                </c:pt>
                <c:pt idx="777">
                  <c:v>111111.11111111111</c:v>
                </c:pt>
                <c:pt idx="778">
                  <c:v>110610.61061061062</c:v>
                </c:pt>
                <c:pt idx="779">
                  <c:v>110110.11011011011</c:v>
                </c:pt>
                <c:pt idx="780">
                  <c:v>109609.60960960962</c:v>
                </c:pt>
                <c:pt idx="781">
                  <c:v>109109.10910910911</c:v>
                </c:pt>
                <c:pt idx="782">
                  <c:v>108608.6086086086</c:v>
                </c:pt>
                <c:pt idx="783">
                  <c:v>108108.10810810812</c:v>
                </c:pt>
                <c:pt idx="784">
                  <c:v>107607.60760760761</c:v>
                </c:pt>
                <c:pt idx="785">
                  <c:v>107107.10710710711</c:v>
                </c:pt>
                <c:pt idx="786">
                  <c:v>106606.6066066066</c:v>
                </c:pt>
                <c:pt idx="787">
                  <c:v>106106.1061061061</c:v>
                </c:pt>
                <c:pt idx="788">
                  <c:v>105605.60560560561</c:v>
                </c:pt>
                <c:pt idx="789">
                  <c:v>105105.1051051051</c:v>
                </c:pt>
                <c:pt idx="790">
                  <c:v>104604.60460460461</c:v>
                </c:pt>
                <c:pt idx="791">
                  <c:v>104104.1041041041</c:v>
                </c:pt>
                <c:pt idx="792">
                  <c:v>103603.60360360359</c:v>
                </c:pt>
                <c:pt idx="793">
                  <c:v>103103.1031031031</c:v>
                </c:pt>
                <c:pt idx="794">
                  <c:v>102602.60260260261</c:v>
                </c:pt>
                <c:pt idx="795">
                  <c:v>102102.1021021021</c:v>
                </c:pt>
                <c:pt idx="796">
                  <c:v>101601.60160160161</c:v>
                </c:pt>
                <c:pt idx="797">
                  <c:v>101101.1011011011</c:v>
                </c:pt>
                <c:pt idx="798">
                  <c:v>100600.60060060059</c:v>
                </c:pt>
                <c:pt idx="799">
                  <c:v>100100.10010010011</c:v>
                </c:pt>
                <c:pt idx="800">
                  <c:v>99599.599599599605</c:v>
                </c:pt>
                <c:pt idx="801">
                  <c:v>99099.099099099098</c:v>
                </c:pt>
                <c:pt idx="802">
                  <c:v>98598.59859859859</c:v>
                </c:pt>
                <c:pt idx="803">
                  <c:v>98098.098098098097</c:v>
                </c:pt>
                <c:pt idx="804">
                  <c:v>97597.597597597589</c:v>
                </c:pt>
                <c:pt idx="805">
                  <c:v>97097.097097097096</c:v>
                </c:pt>
                <c:pt idx="806">
                  <c:v>96596.596596596602</c:v>
                </c:pt>
                <c:pt idx="807">
                  <c:v>96096.096096096095</c:v>
                </c:pt>
                <c:pt idx="808">
                  <c:v>95595.595595595587</c:v>
                </c:pt>
                <c:pt idx="809">
                  <c:v>95095.095095095094</c:v>
                </c:pt>
                <c:pt idx="810">
                  <c:v>94594.5945945946</c:v>
                </c:pt>
                <c:pt idx="811">
                  <c:v>94094.094094094093</c:v>
                </c:pt>
                <c:pt idx="812">
                  <c:v>93593.5935935936</c:v>
                </c:pt>
                <c:pt idx="813">
                  <c:v>93093.093093093092</c:v>
                </c:pt>
                <c:pt idx="814">
                  <c:v>92592.592592592584</c:v>
                </c:pt>
                <c:pt idx="815">
                  <c:v>92092.092092092105</c:v>
                </c:pt>
                <c:pt idx="816">
                  <c:v>91591.591591591598</c:v>
                </c:pt>
                <c:pt idx="817">
                  <c:v>91091.09109109109</c:v>
                </c:pt>
                <c:pt idx="818">
                  <c:v>90590.590590590582</c:v>
                </c:pt>
                <c:pt idx="819">
                  <c:v>90090.090090090089</c:v>
                </c:pt>
                <c:pt idx="820">
                  <c:v>89589.589589589581</c:v>
                </c:pt>
                <c:pt idx="821">
                  <c:v>89089.089089089088</c:v>
                </c:pt>
                <c:pt idx="822">
                  <c:v>88588.588588588595</c:v>
                </c:pt>
                <c:pt idx="823">
                  <c:v>88088.088088088087</c:v>
                </c:pt>
                <c:pt idx="824">
                  <c:v>87587.587587587579</c:v>
                </c:pt>
                <c:pt idx="825">
                  <c:v>87087.087087087086</c:v>
                </c:pt>
                <c:pt idx="826">
                  <c:v>86586.586586586593</c:v>
                </c:pt>
                <c:pt idx="827">
                  <c:v>86086.086086086085</c:v>
                </c:pt>
                <c:pt idx="828">
                  <c:v>85585.585585585592</c:v>
                </c:pt>
                <c:pt idx="829">
                  <c:v>85085.085085085084</c:v>
                </c:pt>
                <c:pt idx="830">
                  <c:v>84584.584584584576</c:v>
                </c:pt>
                <c:pt idx="831">
                  <c:v>84084.084084084097</c:v>
                </c:pt>
                <c:pt idx="832">
                  <c:v>83583.58358358359</c:v>
                </c:pt>
                <c:pt idx="833">
                  <c:v>83083.083083083082</c:v>
                </c:pt>
                <c:pt idx="834">
                  <c:v>82582.582582582574</c:v>
                </c:pt>
                <c:pt idx="835">
                  <c:v>82082.082082082081</c:v>
                </c:pt>
                <c:pt idx="836">
                  <c:v>81581.581581581573</c:v>
                </c:pt>
                <c:pt idx="837">
                  <c:v>81081.08108108108</c:v>
                </c:pt>
                <c:pt idx="838">
                  <c:v>80580.580580580587</c:v>
                </c:pt>
                <c:pt idx="839">
                  <c:v>80080.080080080079</c:v>
                </c:pt>
                <c:pt idx="840">
                  <c:v>79579.579579579571</c:v>
                </c:pt>
                <c:pt idx="841">
                  <c:v>79079.079079079078</c:v>
                </c:pt>
                <c:pt idx="842">
                  <c:v>78578.578578578585</c:v>
                </c:pt>
                <c:pt idx="843">
                  <c:v>78078.078078078077</c:v>
                </c:pt>
                <c:pt idx="844">
                  <c:v>77577.577577577584</c:v>
                </c:pt>
                <c:pt idx="845">
                  <c:v>77077.077077077076</c:v>
                </c:pt>
                <c:pt idx="846">
                  <c:v>76576.576576576568</c:v>
                </c:pt>
                <c:pt idx="847">
                  <c:v>76076.07607607609</c:v>
                </c:pt>
                <c:pt idx="848">
                  <c:v>75575.575575575582</c:v>
                </c:pt>
                <c:pt idx="849">
                  <c:v>75075.075075075074</c:v>
                </c:pt>
                <c:pt idx="850">
                  <c:v>74574.574574574566</c:v>
                </c:pt>
                <c:pt idx="851">
                  <c:v>74074.074074074073</c:v>
                </c:pt>
                <c:pt idx="852">
                  <c:v>73573.573573573565</c:v>
                </c:pt>
                <c:pt idx="853">
                  <c:v>73073.073073073072</c:v>
                </c:pt>
                <c:pt idx="854">
                  <c:v>72572.572572572579</c:v>
                </c:pt>
                <c:pt idx="855">
                  <c:v>72072.072072072071</c:v>
                </c:pt>
                <c:pt idx="856">
                  <c:v>71571.571571571563</c:v>
                </c:pt>
                <c:pt idx="857">
                  <c:v>71071.07107107107</c:v>
                </c:pt>
                <c:pt idx="858">
                  <c:v>70570.570570570577</c:v>
                </c:pt>
                <c:pt idx="859">
                  <c:v>70070.070070070069</c:v>
                </c:pt>
                <c:pt idx="860">
                  <c:v>69569.569569569576</c:v>
                </c:pt>
                <c:pt idx="861">
                  <c:v>69069.069069069068</c:v>
                </c:pt>
                <c:pt idx="862">
                  <c:v>68568.56856856856</c:v>
                </c:pt>
                <c:pt idx="863">
                  <c:v>68068.068068068082</c:v>
                </c:pt>
                <c:pt idx="864">
                  <c:v>67567.567567567574</c:v>
                </c:pt>
                <c:pt idx="865">
                  <c:v>67067.067067067066</c:v>
                </c:pt>
                <c:pt idx="866">
                  <c:v>66566.566566566558</c:v>
                </c:pt>
                <c:pt idx="867">
                  <c:v>66066.066066066065</c:v>
                </c:pt>
                <c:pt idx="868">
                  <c:v>65565.565565565557</c:v>
                </c:pt>
                <c:pt idx="869">
                  <c:v>65065.065065065071</c:v>
                </c:pt>
                <c:pt idx="870">
                  <c:v>64564.564564564564</c:v>
                </c:pt>
                <c:pt idx="871">
                  <c:v>64064.064064064063</c:v>
                </c:pt>
                <c:pt idx="872">
                  <c:v>63563.563563563563</c:v>
                </c:pt>
                <c:pt idx="873">
                  <c:v>63063.063063063055</c:v>
                </c:pt>
                <c:pt idx="874">
                  <c:v>62562.562562562569</c:v>
                </c:pt>
                <c:pt idx="875">
                  <c:v>62062.062062062068</c:v>
                </c:pt>
                <c:pt idx="876">
                  <c:v>61561.561561561561</c:v>
                </c:pt>
                <c:pt idx="877">
                  <c:v>61061.06106106106</c:v>
                </c:pt>
                <c:pt idx="878">
                  <c:v>60560.56056056056</c:v>
                </c:pt>
                <c:pt idx="879">
                  <c:v>60060.060060060059</c:v>
                </c:pt>
                <c:pt idx="880">
                  <c:v>59559.559559559559</c:v>
                </c:pt>
                <c:pt idx="881">
                  <c:v>59059.059059059058</c:v>
                </c:pt>
                <c:pt idx="882">
                  <c:v>58558.558558558558</c:v>
                </c:pt>
                <c:pt idx="883">
                  <c:v>58058.058058058064</c:v>
                </c:pt>
                <c:pt idx="884">
                  <c:v>57557.557557557557</c:v>
                </c:pt>
                <c:pt idx="885">
                  <c:v>57057.057057057056</c:v>
                </c:pt>
                <c:pt idx="886">
                  <c:v>56556.556556556556</c:v>
                </c:pt>
                <c:pt idx="887">
                  <c:v>56056.056056056055</c:v>
                </c:pt>
                <c:pt idx="888">
                  <c:v>55555.555555555555</c:v>
                </c:pt>
                <c:pt idx="889">
                  <c:v>55055.055055055054</c:v>
                </c:pt>
                <c:pt idx="890">
                  <c:v>54554.554554554554</c:v>
                </c:pt>
                <c:pt idx="891">
                  <c:v>54054.054054054061</c:v>
                </c:pt>
                <c:pt idx="892">
                  <c:v>53553.553553553553</c:v>
                </c:pt>
                <c:pt idx="893">
                  <c:v>53053.053053053052</c:v>
                </c:pt>
                <c:pt idx="894">
                  <c:v>52552.552552552552</c:v>
                </c:pt>
                <c:pt idx="895">
                  <c:v>52052.052052052051</c:v>
                </c:pt>
                <c:pt idx="896">
                  <c:v>51551.551551551551</c:v>
                </c:pt>
                <c:pt idx="897">
                  <c:v>51051.05105105105</c:v>
                </c:pt>
                <c:pt idx="898">
                  <c:v>50550.55055055055</c:v>
                </c:pt>
                <c:pt idx="899">
                  <c:v>50050.050050050057</c:v>
                </c:pt>
                <c:pt idx="900">
                  <c:v>49549.549549549549</c:v>
                </c:pt>
                <c:pt idx="901">
                  <c:v>49049.049049049048</c:v>
                </c:pt>
                <c:pt idx="902">
                  <c:v>48548.548548548548</c:v>
                </c:pt>
                <c:pt idx="903">
                  <c:v>48048.048048048047</c:v>
                </c:pt>
                <c:pt idx="904">
                  <c:v>47547.547547547547</c:v>
                </c:pt>
                <c:pt idx="905">
                  <c:v>47047.047047047046</c:v>
                </c:pt>
                <c:pt idx="906">
                  <c:v>46546.546546546546</c:v>
                </c:pt>
                <c:pt idx="907">
                  <c:v>46046.046046046053</c:v>
                </c:pt>
                <c:pt idx="908">
                  <c:v>45545.545545545545</c:v>
                </c:pt>
                <c:pt idx="909">
                  <c:v>45045.045045045044</c:v>
                </c:pt>
                <c:pt idx="910">
                  <c:v>44544.544544544544</c:v>
                </c:pt>
                <c:pt idx="911">
                  <c:v>44044.044044044043</c:v>
                </c:pt>
                <c:pt idx="912">
                  <c:v>43543.543543543543</c:v>
                </c:pt>
                <c:pt idx="913">
                  <c:v>43043.043043043042</c:v>
                </c:pt>
                <c:pt idx="914">
                  <c:v>42542.542542542542</c:v>
                </c:pt>
                <c:pt idx="915">
                  <c:v>42042.042042042049</c:v>
                </c:pt>
                <c:pt idx="916">
                  <c:v>41541.541541541541</c:v>
                </c:pt>
                <c:pt idx="917">
                  <c:v>41041.04104104104</c:v>
                </c:pt>
                <c:pt idx="918">
                  <c:v>40540.54054054054</c:v>
                </c:pt>
                <c:pt idx="919">
                  <c:v>40040.040040040039</c:v>
                </c:pt>
                <c:pt idx="920">
                  <c:v>39539.539539539539</c:v>
                </c:pt>
                <c:pt idx="921">
                  <c:v>39039.039039039038</c:v>
                </c:pt>
                <c:pt idx="922">
                  <c:v>38538.538538538538</c:v>
                </c:pt>
                <c:pt idx="923">
                  <c:v>38038.038038038045</c:v>
                </c:pt>
                <c:pt idx="924">
                  <c:v>37537.537537537537</c:v>
                </c:pt>
                <c:pt idx="925">
                  <c:v>37037.037037037036</c:v>
                </c:pt>
                <c:pt idx="926">
                  <c:v>36536.536536536536</c:v>
                </c:pt>
                <c:pt idx="927">
                  <c:v>36036.036036036036</c:v>
                </c:pt>
                <c:pt idx="928">
                  <c:v>35535.535535535535</c:v>
                </c:pt>
                <c:pt idx="929">
                  <c:v>35035.035035035035</c:v>
                </c:pt>
                <c:pt idx="930">
                  <c:v>34534.534534534534</c:v>
                </c:pt>
                <c:pt idx="931">
                  <c:v>34034.034034034041</c:v>
                </c:pt>
                <c:pt idx="932">
                  <c:v>33533.533533533533</c:v>
                </c:pt>
                <c:pt idx="933">
                  <c:v>33033.033033033033</c:v>
                </c:pt>
                <c:pt idx="934">
                  <c:v>32532.532532532536</c:v>
                </c:pt>
                <c:pt idx="935">
                  <c:v>32032.032032032032</c:v>
                </c:pt>
                <c:pt idx="936">
                  <c:v>31531.531531531527</c:v>
                </c:pt>
                <c:pt idx="937">
                  <c:v>31031.031031031034</c:v>
                </c:pt>
                <c:pt idx="938">
                  <c:v>30530.53053053053</c:v>
                </c:pt>
                <c:pt idx="939">
                  <c:v>30030.03003003003</c:v>
                </c:pt>
                <c:pt idx="940">
                  <c:v>29529.529529529529</c:v>
                </c:pt>
                <c:pt idx="941">
                  <c:v>29029.029029029032</c:v>
                </c:pt>
                <c:pt idx="942">
                  <c:v>28528.528528528528</c:v>
                </c:pt>
                <c:pt idx="943">
                  <c:v>28028.028028028028</c:v>
                </c:pt>
                <c:pt idx="944">
                  <c:v>27527.527527527527</c:v>
                </c:pt>
                <c:pt idx="945">
                  <c:v>27027.02702702703</c:v>
                </c:pt>
                <c:pt idx="946">
                  <c:v>26526.526526526526</c:v>
                </c:pt>
                <c:pt idx="947">
                  <c:v>26026.026026026026</c:v>
                </c:pt>
                <c:pt idx="948">
                  <c:v>25525.525525525525</c:v>
                </c:pt>
                <c:pt idx="949">
                  <c:v>25025.025025025028</c:v>
                </c:pt>
                <c:pt idx="950">
                  <c:v>24524.524524524524</c:v>
                </c:pt>
                <c:pt idx="951">
                  <c:v>24024.024024024024</c:v>
                </c:pt>
                <c:pt idx="952">
                  <c:v>23523.523523523523</c:v>
                </c:pt>
                <c:pt idx="953">
                  <c:v>23023.023023023026</c:v>
                </c:pt>
                <c:pt idx="954">
                  <c:v>22522.522522522522</c:v>
                </c:pt>
                <c:pt idx="955">
                  <c:v>22022.022022022022</c:v>
                </c:pt>
                <c:pt idx="956">
                  <c:v>21521.521521521521</c:v>
                </c:pt>
                <c:pt idx="957">
                  <c:v>21021.021021021024</c:v>
                </c:pt>
                <c:pt idx="958">
                  <c:v>20520.52052052052</c:v>
                </c:pt>
                <c:pt idx="959">
                  <c:v>20020.02002002002</c:v>
                </c:pt>
                <c:pt idx="960">
                  <c:v>19519.519519519519</c:v>
                </c:pt>
                <c:pt idx="961">
                  <c:v>19019.019019019022</c:v>
                </c:pt>
                <c:pt idx="962">
                  <c:v>18518.518518518518</c:v>
                </c:pt>
                <c:pt idx="963">
                  <c:v>18018.018018018018</c:v>
                </c:pt>
                <c:pt idx="964">
                  <c:v>17517.517517517517</c:v>
                </c:pt>
                <c:pt idx="965">
                  <c:v>17017.01701701702</c:v>
                </c:pt>
                <c:pt idx="966">
                  <c:v>16516.516516516516</c:v>
                </c:pt>
                <c:pt idx="967">
                  <c:v>16016.016016016016</c:v>
                </c:pt>
                <c:pt idx="968">
                  <c:v>15515.515515515517</c:v>
                </c:pt>
                <c:pt idx="969">
                  <c:v>15015.015015015015</c:v>
                </c:pt>
                <c:pt idx="970">
                  <c:v>14514.514514514516</c:v>
                </c:pt>
                <c:pt idx="971">
                  <c:v>14014.014014014014</c:v>
                </c:pt>
                <c:pt idx="972">
                  <c:v>13513.513513513515</c:v>
                </c:pt>
                <c:pt idx="973">
                  <c:v>13013.013013013013</c:v>
                </c:pt>
                <c:pt idx="974">
                  <c:v>12512.512512512514</c:v>
                </c:pt>
                <c:pt idx="975">
                  <c:v>12012.012012012012</c:v>
                </c:pt>
                <c:pt idx="976">
                  <c:v>11511.511511511513</c:v>
                </c:pt>
                <c:pt idx="977">
                  <c:v>11011.011011011011</c:v>
                </c:pt>
                <c:pt idx="978">
                  <c:v>10510.510510510512</c:v>
                </c:pt>
                <c:pt idx="979">
                  <c:v>10010.01001001001</c:v>
                </c:pt>
                <c:pt idx="980">
                  <c:v>9509.5095095095112</c:v>
                </c:pt>
                <c:pt idx="981">
                  <c:v>9009.0090090090089</c:v>
                </c:pt>
                <c:pt idx="982">
                  <c:v>8508.5085085085102</c:v>
                </c:pt>
                <c:pt idx="983">
                  <c:v>8008.0080080080079</c:v>
                </c:pt>
                <c:pt idx="984">
                  <c:v>7507.5075075075074</c:v>
                </c:pt>
                <c:pt idx="985">
                  <c:v>7007.0070070070069</c:v>
                </c:pt>
                <c:pt idx="986">
                  <c:v>6506.5065065065064</c:v>
                </c:pt>
                <c:pt idx="987">
                  <c:v>6006.0060060060059</c:v>
                </c:pt>
                <c:pt idx="988">
                  <c:v>5505.5055055055054</c:v>
                </c:pt>
                <c:pt idx="989">
                  <c:v>5005.0050050050049</c:v>
                </c:pt>
                <c:pt idx="990">
                  <c:v>4504.5045045045044</c:v>
                </c:pt>
                <c:pt idx="991">
                  <c:v>4004.0040040040039</c:v>
                </c:pt>
                <c:pt idx="992">
                  <c:v>3503.5035035035035</c:v>
                </c:pt>
                <c:pt idx="993">
                  <c:v>3003.003003003003</c:v>
                </c:pt>
                <c:pt idx="994">
                  <c:v>2502.5025025025025</c:v>
                </c:pt>
                <c:pt idx="995">
                  <c:v>2002.002002002002</c:v>
                </c:pt>
                <c:pt idx="996">
                  <c:v>1501.5015015015015</c:v>
                </c:pt>
                <c:pt idx="997">
                  <c:v>1001.001001001001</c:v>
                </c:pt>
                <c:pt idx="998">
                  <c:v>500.50050050050049</c:v>
                </c:pt>
                <c:pt idx="999">
                  <c:v>9.9999999999999995E-7</c:v>
                </c:pt>
              </c:numCache>
            </c:numRef>
          </c:xVal>
          <c:yVal>
            <c:numRef>
              <c:f>'PASO 4 -OPTIMIZADOR'!$F$38:$F$1037</c:f>
              <c:numCache>
                <c:formatCode>0.00</c:formatCode>
                <c:ptCount val="1000"/>
                <c:pt idx="0">
                  <c:v>0.37627680225383409</c:v>
                </c:pt>
                <c:pt idx="1">
                  <c:v>0.37623061088779586</c:v>
                </c:pt>
                <c:pt idx="2">
                  <c:v>0.37618433846855265</c:v>
                </c:pt>
                <c:pt idx="3">
                  <c:v>0.37613798478234284</c:v>
                </c:pt>
                <c:pt idx="4">
                  <c:v>0.37609154961465235</c:v>
                </c:pt>
                <c:pt idx="5">
                  <c:v>0.37604503275021117</c:v>
                </c:pt>
                <c:pt idx="6">
                  <c:v>0.37599843397298932</c:v>
                </c:pt>
                <c:pt idx="7">
                  <c:v>0.37595175306619433</c:v>
                </c:pt>
                <c:pt idx="8">
                  <c:v>0.37590498981226761</c:v>
                </c:pt>
                <c:pt idx="9">
                  <c:v>0.37585814399288087</c:v>
                </c:pt>
                <c:pt idx="10">
                  <c:v>0.3758112153889327</c:v>
                </c:pt>
                <c:pt idx="11">
                  <c:v>0.37576420378054559</c:v>
                </c:pt>
                <c:pt idx="12">
                  <c:v>0.37571710894706206</c:v>
                </c:pt>
                <c:pt idx="13">
                  <c:v>0.37566993066704124</c:v>
                </c:pt>
                <c:pt idx="14">
                  <c:v>0.37562266871825556</c:v>
                </c:pt>
                <c:pt idx="15">
                  <c:v>0.37557532287768708</c:v>
                </c:pt>
                <c:pt idx="16">
                  <c:v>0.37552789292152422</c:v>
                </c:pt>
                <c:pt idx="17">
                  <c:v>0.37548037862515793</c:v>
                </c:pt>
                <c:pt idx="18">
                  <c:v>0.37543277976317818</c:v>
                </c:pt>
                <c:pt idx="19">
                  <c:v>0.37538509610937065</c:v>
                </c:pt>
                <c:pt idx="20">
                  <c:v>0.37533732743671289</c:v>
                </c:pt>
                <c:pt idx="21">
                  <c:v>0.37528947351737074</c:v>
                </c:pt>
                <c:pt idx="22">
                  <c:v>0.37524153412269473</c:v>
                </c:pt>
                <c:pt idx="23">
                  <c:v>0.37519350902321641</c:v>
                </c:pt>
                <c:pt idx="24">
                  <c:v>0.37514539798864488</c:v>
                </c:pt>
                <c:pt idx="25">
                  <c:v>0.37509720078786263</c:v>
                </c:pt>
                <c:pt idx="26">
                  <c:v>0.3750489171889223</c:v>
                </c:pt>
                <c:pt idx="27">
                  <c:v>0.37500054695904272</c:v>
                </c:pt>
                <c:pt idx="28">
                  <c:v>0.37495208986460515</c:v>
                </c:pt>
                <c:pt idx="29">
                  <c:v>0.3749035456711497</c:v>
                </c:pt>
                <c:pt idx="30">
                  <c:v>0.37485491414337119</c:v>
                </c:pt>
                <c:pt idx="31">
                  <c:v>0.3748061950451157</c:v>
                </c:pt>
                <c:pt idx="32">
                  <c:v>0.37475738813937659</c:v>
                </c:pt>
                <c:pt idx="33">
                  <c:v>0.37470849318829053</c:v>
                </c:pt>
                <c:pt idx="34">
                  <c:v>0.3746595099531338</c:v>
                </c:pt>
                <c:pt idx="35">
                  <c:v>0.37461043819431827</c:v>
                </c:pt>
                <c:pt idx="36">
                  <c:v>0.37456127767138764</c:v>
                </c:pt>
                <c:pt idx="37">
                  <c:v>0.37451202814301338</c:v>
                </c:pt>
                <c:pt idx="38">
                  <c:v>0.37446268936699068</c:v>
                </c:pt>
                <c:pt idx="39">
                  <c:v>0.37441326110023465</c:v>
                </c:pt>
                <c:pt idx="40">
                  <c:v>0.37436374309877635</c:v>
                </c:pt>
                <c:pt idx="41">
                  <c:v>0.37431413511775841</c:v>
                </c:pt>
                <c:pt idx="42">
                  <c:v>0.37426443691143146</c:v>
                </c:pt>
                <c:pt idx="43">
                  <c:v>0.37421464823314982</c:v>
                </c:pt>
                <c:pt idx="44">
                  <c:v>0.37416476883536731</c:v>
                </c:pt>
                <c:pt idx="45">
                  <c:v>0.3741147984696333</c:v>
                </c:pt>
                <c:pt idx="46">
                  <c:v>0.37406473688658853</c:v>
                </c:pt>
                <c:pt idx="47">
                  <c:v>0.37401458383596087</c:v>
                </c:pt>
                <c:pt idx="48">
                  <c:v>0.37396433906656129</c:v>
                </c:pt>
                <c:pt idx="49">
                  <c:v>0.37391400232627958</c:v>
                </c:pt>
                <c:pt idx="50">
                  <c:v>0.37386357336208015</c:v>
                </c:pt>
                <c:pt idx="51">
                  <c:v>0.37381305191999759</c:v>
                </c:pt>
                <c:pt idx="52">
                  <c:v>0.37376243774513257</c:v>
                </c:pt>
                <c:pt idx="53">
                  <c:v>0.37371173058164775</c:v>
                </c:pt>
                <c:pt idx="54">
                  <c:v>0.37366093017276303</c:v>
                </c:pt>
                <c:pt idx="55">
                  <c:v>0.3736100362607514</c:v>
                </c:pt>
                <c:pt idx="56">
                  <c:v>0.37355904858693467</c:v>
                </c:pt>
                <c:pt idx="57">
                  <c:v>0.37350796689167876</c:v>
                </c:pt>
                <c:pt idx="58">
                  <c:v>0.37345679091438977</c:v>
                </c:pt>
                <c:pt idx="59">
                  <c:v>0.37340552039350905</c:v>
                </c:pt>
                <c:pt idx="60">
                  <c:v>0.3733541550665091</c:v>
                </c:pt>
                <c:pt idx="61">
                  <c:v>0.3733026946698888</c:v>
                </c:pt>
                <c:pt idx="62">
                  <c:v>0.37325113893916911</c:v>
                </c:pt>
                <c:pt idx="63">
                  <c:v>0.37319948760888833</c:v>
                </c:pt>
                <c:pt idx="64">
                  <c:v>0.37314774041259757</c:v>
                </c:pt>
                <c:pt idx="65">
                  <c:v>0.37309589708285651</c:v>
                </c:pt>
                <c:pt idx="66">
                  <c:v>0.37304395735122814</c:v>
                </c:pt>
                <c:pt idx="67">
                  <c:v>0.37299192094827455</c:v>
                </c:pt>
                <c:pt idx="68">
                  <c:v>0.3729397876035524</c:v>
                </c:pt>
                <c:pt idx="69">
                  <c:v>0.37288755704560761</c:v>
                </c:pt>
                <c:pt idx="70">
                  <c:v>0.37283522900197119</c:v>
                </c:pt>
                <c:pt idx="71">
                  <c:v>0.37278280319915447</c:v>
                </c:pt>
                <c:pt idx="72">
                  <c:v>0.37273027936264391</c:v>
                </c:pt>
                <c:pt idx="73">
                  <c:v>0.37267765721689661</c:v>
                </c:pt>
                <c:pt idx="74">
                  <c:v>0.37262493648533546</c:v>
                </c:pt>
                <c:pt idx="75">
                  <c:v>0.3725721168903442</c:v>
                </c:pt>
                <c:pt idx="76">
                  <c:v>0.37251919815326257</c:v>
                </c:pt>
                <c:pt idx="77">
                  <c:v>0.37246617999438142</c:v>
                </c:pt>
                <c:pt idx="78">
                  <c:v>0.37241306213293784</c:v>
                </c:pt>
                <c:pt idx="79">
                  <c:v>0.37235984428710978</c:v>
                </c:pt>
                <c:pt idx="80">
                  <c:v>0.37230652617401166</c:v>
                </c:pt>
                <c:pt idx="81">
                  <c:v>0.37225310750968887</c:v>
                </c:pt>
                <c:pt idx="82">
                  <c:v>0.37219958800911312</c:v>
                </c:pt>
                <c:pt idx="83">
                  <c:v>0.37214596738617678</c:v>
                </c:pt>
                <c:pt idx="84">
                  <c:v>0.3720922453536884</c:v>
                </c:pt>
                <c:pt idx="85">
                  <c:v>0.37203842162336714</c:v>
                </c:pt>
                <c:pt idx="86">
                  <c:v>0.37198449590583782</c:v>
                </c:pt>
                <c:pt idx="87">
                  <c:v>0.37193046791062567</c:v>
                </c:pt>
                <c:pt idx="88">
                  <c:v>0.37187633734615078</c:v>
                </c:pt>
                <c:pt idx="89">
                  <c:v>0.37182210391972353</c:v>
                </c:pt>
                <c:pt idx="90">
                  <c:v>0.37176776733753858</c:v>
                </c:pt>
                <c:pt idx="91">
                  <c:v>0.37171332730467022</c:v>
                </c:pt>
                <c:pt idx="92">
                  <c:v>0.37165878352506621</c:v>
                </c:pt>
                <c:pt idx="93">
                  <c:v>0.37160413570154321</c:v>
                </c:pt>
                <c:pt idx="94">
                  <c:v>0.37154938353578087</c:v>
                </c:pt>
                <c:pt idx="95">
                  <c:v>0.37149452672831651</c:v>
                </c:pt>
                <c:pt idx="96">
                  <c:v>0.37143956497853986</c:v>
                </c:pt>
                <c:pt idx="97">
                  <c:v>0.37138449798468703</c:v>
                </c:pt>
                <c:pt idx="98">
                  <c:v>0.3713293254438354</c:v>
                </c:pt>
                <c:pt idx="99">
                  <c:v>0.37127404705189826</c:v>
                </c:pt>
                <c:pt idx="100">
                  <c:v>0.3712186625036184</c:v>
                </c:pt>
                <c:pt idx="101">
                  <c:v>0.37116317149256334</c:v>
                </c:pt>
                <c:pt idx="102">
                  <c:v>0.37110757371111908</c:v>
                </c:pt>
                <c:pt idx="103">
                  <c:v>0.3710518688504848</c:v>
                </c:pt>
                <c:pt idx="104">
                  <c:v>0.3709960566006667</c:v>
                </c:pt>
                <c:pt idx="105">
                  <c:v>0.37094013665047271</c:v>
                </c:pt>
                <c:pt idx="106">
                  <c:v>0.37088410868750615</c:v>
                </c:pt>
                <c:pt idx="107">
                  <c:v>0.37082797239816062</c:v>
                </c:pt>
                <c:pt idx="108">
                  <c:v>0.37077172746761328</c:v>
                </c:pt>
                <c:pt idx="109">
                  <c:v>0.3707153735798196</c:v>
                </c:pt>
                <c:pt idx="110">
                  <c:v>0.37065891041750709</c:v>
                </c:pt>
                <c:pt idx="111">
                  <c:v>0.37060233766216971</c:v>
                </c:pt>
                <c:pt idx="112">
                  <c:v>0.37054565499406111</c:v>
                </c:pt>
                <c:pt idx="113">
                  <c:v>0.37048886209218951</c:v>
                </c:pt>
                <c:pt idx="114">
                  <c:v>0.37043195863431089</c:v>
                </c:pt>
                <c:pt idx="115">
                  <c:v>0.37037494429692347</c:v>
                </c:pt>
                <c:pt idx="116">
                  <c:v>0.37031781875526093</c:v>
                </c:pt>
                <c:pt idx="117">
                  <c:v>0.37026058168328679</c:v>
                </c:pt>
                <c:pt idx="118">
                  <c:v>0.37020323275368777</c:v>
                </c:pt>
                <c:pt idx="119">
                  <c:v>0.37014577163786788</c:v>
                </c:pt>
                <c:pt idx="120">
                  <c:v>0.37008819800594189</c:v>
                </c:pt>
                <c:pt idx="121">
                  <c:v>0.37003051152672911</c:v>
                </c:pt>
                <c:pt idx="122">
                  <c:v>0.369972711867747</c:v>
                </c:pt>
                <c:pt idx="123">
                  <c:v>0.36991479869520466</c:v>
                </c:pt>
                <c:pt idx="124">
                  <c:v>0.36985677167399644</c:v>
                </c:pt>
                <c:pt idx="125">
                  <c:v>0.36979863046769568</c:v>
                </c:pt>
                <c:pt idx="126">
                  <c:v>0.36974037473854798</c:v>
                </c:pt>
                <c:pt idx="127">
                  <c:v>0.36968200414746438</c:v>
                </c:pt>
                <c:pt idx="128">
                  <c:v>0.36962351835401547</c:v>
                </c:pt>
                <c:pt idx="129">
                  <c:v>0.36956491701642391</c:v>
                </c:pt>
                <c:pt idx="130">
                  <c:v>0.36950619979155841</c:v>
                </c:pt>
                <c:pt idx="131">
                  <c:v>0.36944736633492675</c:v>
                </c:pt>
                <c:pt idx="132">
                  <c:v>0.3693884163006691</c:v>
                </c:pt>
                <c:pt idx="133">
                  <c:v>0.36932934934155093</c:v>
                </c:pt>
                <c:pt idx="134">
                  <c:v>0.36927016510895661</c:v>
                </c:pt>
                <c:pt idx="135">
                  <c:v>0.36921086325288244</c:v>
                </c:pt>
                <c:pt idx="136">
                  <c:v>0.36915144342192918</c:v>
                </c:pt>
                <c:pt idx="137">
                  <c:v>0.36909190526329616</c:v>
                </c:pt>
                <c:pt idx="138">
                  <c:v>0.36903224842277316</c:v>
                </c:pt>
                <c:pt idx="139">
                  <c:v>0.36897247254473392</c:v>
                </c:pt>
                <c:pt idx="140">
                  <c:v>0.36891257727212923</c:v>
                </c:pt>
                <c:pt idx="141">
                  <c:v>0.36885256224647933</c:v>
                </c:pt>
                <c:pt idx="142">
                  <c:v>0.36879242710786708</c:v>
                </c:pt>
                <c:pt idx="143">
                  <c:v>0.36873217149493054</c:v>
                </c:pt>
                <c:pt idx="144">
                  <c:v>0.36867179504485587</c:v>
                </c:pt>
                <c:pt idx="145">
                  <c:v>0.36861129739336995</c:v>
                </c:pt>
                <c:pt idx="146">
                  <c:v>0.36855067817473292</c:v>
                </c:pt>
                <c:pt idx="147">
                  <c:v>0.36848993702173116</c:v>
                </c:pt>
                <c:pt idx="148">
                  <c:v>0.3684290735656694</c:v>
                </c:pt>
                <c:pt idx="149">
                  <c:v>0.36836808743636335</c:v>
                </c:pt>
                <c:pt idx="150">
                  <c:v>0.36830697826213254</c:v>
                </c:pt>
                <c:pt idx="151">
                  <c:v>0.36824574566979229</c:v>
                </c:pt>
                <c:pt idx="152">
                  <c:v>0.36818438928464631</c:v>
                </c:pt>
                <c:pt idx="153">
                  <c:v>0.36812290873047893</c:v>
                </c:pt>
                <c:pt idx="154">
                  <c:v>0.36806130362954753</c:v>
                </c:pt>
                <c:pt idx="155">
                  <c:v>0.36799957360257463</c:v>
                </c:pt>
                <c:pt idx="156">
                  <c:v>0.36793771826874033</c:v>
                </c:pt>
                <c:pt idx="157">
                  <c:v>0.36787573724567402</c:v>
                </c:pt>
                <c:pt idx="158">
                  <c:v>0.3678136301494469</c:v>
                </c:pt>
                <c:pt idx="159">
                  <c:v>0.36775139659456391</c:v>
                </c:pt>
                <c:pt idx="160">
                  <c:v>0.36768903619395554</c:v>
                </c:pt>
                <c:pt idx="161">
                  <c:v>0.36762654855897015</c:v>
                </c:pt>
                <c:pt idx="162">
                  <c:v>0.36756393329936526</c:v>
                </c:pt>
                <c:pt idx="163">
                  <c:v>0.36750119002330028</c:v>
                </c:pt>
                <c:pt idx="164">
                  <c:v>0.36743831833732749</c:v>
                </c:pt>
                <c:pt idx="165">
                  <c:v>0.36737531784638422</c:v>
                </c:pt>
                <c:pt idx="166">
                  <c:v>0.36731218815378452</c:v>
                </c:pt>
                <c:pt idx="167">
                  <c:v>0.36724892886121069</c:v>
                </c:pt>
                <c:pt idx="168">
                  <c:v>0.36718553956870503</c:v>
                </c:pt>
                <c:pt idx="169">
                  <c:v>0.36712201987466103</c:v>
                </c:pt>
                <c:pt idx="170">
                  <c:v>0.36705836937581532</c:v>
                </c:pt>
                <c:pt idx="171">
                  <c:v>0.36699458766723914</c:v>
                </c:pt>
                <c:pt idx="172">
                  <c:v>0.36693067434232901</c:v>
                </c:pt>
                <c:pt idx="173">
                  <c:v>0.36686662899279898</c:v>
                </c:pt>
                <c:pt idx="174">
                  <c:v>0.36680245120867128</c:v>
                </c:pt>
                <c:pt idx="175">
                  <c:v>0.36673814057826776</c:v>
                </c:pt>
                <c:pt idx="176">
                  <c:v>0.3666736966882011</c:v>
                </c:pt>
                <c:pt idx="177">
                  <c:v>0.36660911912336597</c:v>
                </c:pt>
                <c:pt idx="178">
                  <c:v>0.36654440746692979</c:v>
                </c:pt>
                <c:pt idx="179">
                  <c:v>0.36647956130032411</c:v>
                </c:pt>
                <c:pt idx="180">
                  <c:v>0.36641458020323531</c:v>
                </c:pt>
                <c:pt idx="181">
                  <c:v>0.36634946375359578</c:v>
                </c:pt>
                <c:pt idx="182">
                  <c:v>0.36628421152757423</c:v>
                </c:pt>
                <c:pt idx="183">
                  <c:v>0.36621882309956705</c:v>
                </c:pt>
                <c:pt idx="184">
                  <c:v>0.3661532980421886</c:v>
                </c:pt>
                <c:pt idx="185">
                  <c:v>0.3660876359262622</c:v>
                </c:pt>
                <c:pt idx="186">
                  <c:v>0.36602183632081037</c:v>
                </c:pt>
                <c:pt idx="187">
                  <c:v>0.36595589879304574</c:v>
                </c:pt>
                <c:pt idx="188">
                  <c:v>0.36588982290836136</c:v>
                </c:pt>
                <c:pt idx="189">
                  <c:v>0.36582360823032101</c:v>
                </c:pt>
                <c:pt idx="190">
                  <c:v>0.36575725432064976</c:v>
                </c:pt>
                <c:pt idx="191">
                  <c:v>0.36569076073922424</c:v>
                </c:pt>
                <c:pt idx="192">
                  <c:v>0.36562412704406266</c:v>
                </c:pt>
                <c:pt idx="193">
                  <c:v>0.3655573527913154</c:v>
                </c:pt>
                <c:pt idx="194">
                  <c:v>0.36549043753525473</c:v>
                </c:pt>
                <c:pt idx="195">
                  <c:v>0.36542338082826503</c:v>
                </c:pt>
                <c:pt idx="196">
                  <c:v>0.36535618222083277</c:v>
                </c:pt>
                <c:pt idx="197">
                  <c:v>0.36528884126153655</c:v>
                </c:pt>
                <c:pt idx="198">
                  <c:v>0.36522135749703666</c:v>
                </c:pt>
                <c:pt idx="199">
                  <c:v>0.36515373047206512</c:v>
                </c:pt>
                <c:pt idx="200">
                  <c:v>0.36508595972941543</c:v>
                </c:pt>
                <c:pt idx="201">
                  <c:v>0.36501804480993205</c:v>
                </c:pt>
                <c:pt idx="202">
                  <c:v>0.36494998525250022</c:v>
                </c:pt>
                <c:pt idx="203">
                  <c:v>0.36488178059403531</c:v>
                </c:pt>
                <c:pt idx="204">
                  <c:v>0.36481343036947234</c:v>
                </c:pt>
                <c:pt idx="205">
                  <c:v>0.36474493411175551</c:v>
                </c:pt>
                <c:pt idx="206">
                  <c:v>0.36467629135182716</c:v>
                </c:pt>
                <c:pt idx="207">
                  <c:v>0.36460750161861755</c:v>
                </c:pt>
                <c:pt idx="208">
                  <c:v>0.3645385644390336</c:v>
                </c:pt>
                <c:pt idx="209">
                  <c:v>0.36446947933794832</c:v>
                </c:pt>
                <c:pt idx="210">
                  <c:v>0.36440024583818964</c:v>
                </c:pt>
                <c:pt idx="211">
                  <c:v>0.36433086346052956</c:v>
                </c:pt>
                <c:pt idx="212">
                  <c:v>0.36426133172367298</c:v>
                </c:pt>
                <c:pt idx="213">
                  <c:v>0.36419165014424654</c:v>
                </c:pt>
                <c:pt idx="214">
                  <c:v>0.36412181823678719</c:v>
                </c:pt>
                <c:pt idx="215">
                  <c:v>0.36405183551373144</c:v>
                </c:pt>
                <c:pt idx="216">
                  <c:v>0.36398170148540343</c:v>
                </c:pt>
                <c:pt idx="217">
                  <c:v>0.36391141566000368</c:v>
                </c:pt>
                <c:pt idx="218">
                  <c:v>0.36384097754359734</c:v>
                </c:pt>
                <c:pt idx="219">
                  <c:v>0.3637703866401033</c:v>
                </c:pt>
                <c:pt idx="220">
                  <c:v>0.36369964245128134</c:v>
                </c:pt>
                <c:pt idx="221">
                  <c:v>0.36362874447672167</c:v>
                </c:pt>
                <c:pt idx="222">
                  <c:v>0.36355769221383188</c:v>
                </c:pt>
                <c:pt idx="223">
                  <c:v>0.36348648515782611</c:v>
                </c:pt>
                <c:pt idx="224">
                  <c:v>0.36341512280171206</c:v>
                </c:pt>
                <c:pt idx="225">
                  <c:v>0.3633436046362799</c:v>
                </c:pt>
                <c:pt idx="226">
                  <c:v>0.36327193015008929</c:v>
                </c:pt>
                <c:pt idx="227">
                  <c:v>0.36320009882945758</c:v>
                </c:pt>
                <c:pt idx="228">
                  <c:v>0.36312811015844737</c:v>
                </c:pt>
                <c:pt idx="229">
                  <c:v>0.36305596361885434</c:v>
                </c:pt>
                <c:pt idx="230">
                  <c:v>0.36298365869019444</c:v>
                </c:pt>
                <c:pt idx="231">
                  <c:v>0.36291119484969148</c:v>
                </c:pt>
                <c:pt idx="232">
                  <c:v>0.36283857157226462</c:v>
                </c:pt>
                <c:pt idx="233">
                  <c:v>0.36276578833051554</c:v>
                </c:pt>
                <c:pt idx="234">
                  <c:v>0.36269284459471551</c:v>
                </c:pt>
                <c:pt idx="235">
                  <c:v>0.36261973983279266</c:v>
                </c:pt>
                <c:pt idx="236">
                  <c:v>0.36254647351031916</c:v>
                </c:pt>
                <c:pt idx="237">
                  <c:v>0.36247304509049755</c:v>
                </c:pt>
                <c:pt idx="238">
                  <c:v>0.36239945403414842</c:v>
                </c:pt>
                <c:pt idx="239">
                  <c:v>0.36232569979969653</c:v>
                </c:pt>
                <c:pt idx="240">
                  <c:v>0.36225178184315776</c:v>
                </c:pt>
                <c:pt idx="241">
                  <c:v>0.36217769961812557</c:v>
                </c:pt>
                <c:pt idx="242">
                  <c:v>0.36210345257575777</c:v>
                </c:pt>
                <c:pt idx="243">
                  <c:v>0.36202904016476239</c:v>
                </c:pt>
                <c:pt idx="244">
                  <c:v>0.36195446183138469</c:v>
                </c:pt>
                <c:pt idx="245">
                  <c:v>0.36187971701939275</c:v>
                </c:pt>
                <c:pt idx="246">
                  <c:v>0.36180480517006408</c:v>
                </c:pt>
                <c:pt idx="247">
                  <c:v>0.36172972572217116</c:v>
                </c:pt>
                <c:pt idx="248">
                  <c:v>0.36165447811196788</c:v>
                </c:pt>
                <c:pt idx="249">
                  <c:v>0.36157906177317506</c:v>
                </c:pt>
                <c:pt idx="250">
                  <c:v>0.36150347613696643</c:v>
                </c:pt>
                <c:pt idx="251">
                  <c:v>0.36142772063195411</c:v>
                </c:pt>
                <c:pt idx="252">
                  <c:v>0.36135179468417411</c:v>
                </c:pt>
                <c:pt idx="253">
                  <c:v>0.36127569771707196</c:v>
                </c:pt>
                <c:pt idx="254">
                  <c:v>0.36119942915148817</c:v>
                </c:pt>
                <c:pt idx="255">
                  <c:v>0.361122988405643</c:v>
                </c:pt>
                <c:pt idx="256">
                  <c:v>0.36104637489512231</c:v>
                </c:pt>
                <c:pt idx="257">
                  <c:v>0.36096958803286205</c:v>
                </c:pt>
                <c:pt idx="258">
                  <c:v>0.36089262722913362</c:v>
                </c:pt>
                <c:pt idx="259">
                  <c:v>0.36081549189152812</c:v>
                </c:pt>
                <c:pt idx="260">
                  <c:v>0.36073818142494196</c:v>
                </c:pt>
                <c:pt idx="261">
                  <c:v>0.36066069523156086</c:v>
                </c:pt>
                <c:pt idx="262">
                  <c:v>0.36058303271084474</c:v>
                </c:pt>
                <c:pt idx="263">
                  <c:v>0.36050519325951191</c:v>
                </c:pt>
                <c:pt idx="264">
                  <c:v>0.36042717627152343</c:v>
                </c:pt>
                <c:pt idx="265">
                  <c:v>0.36034898113806757</c:v>
                </c:pt>
                <c:pt idx="266">
                  <c:v>0.36027060724754367</c:v>
                </c:pt>
                <c:pt idx="267">
                  <c:v>0.36019205398554627</c:v>
                </c:pt>
                <c:pt idx="268">
                  <c:v>0.36011332073484909</c:v>
                </c:pt>
                <c:pt idx="269">
                  <c:v>0.36003440687538851</c:v>
                </c:pt>
                <c:pt idx="270">
                  <c:v>0.35995531178424744</c:v>
                </c:pt>
                <c:pt idx="271">
                  <c:v>0.35987603483563896</c:v>
                </c:pt>
                <c:pt idx="272">
                  <c:v>0.35979657540088966</c:v>
                </c:pt>
                <c:pt idx="273">
                  <c:v>0.35971693284842299</c:v>
                </c:pt>
                <c:pt idx="274">
                  <c:v>0.35963710654374237</c:v>
                </c:pt>
                <c:pt idx="275">
                  <c:v>0.35955709584941448</c:v>
                </c:pt>
                <c:pt idx="276">
                  <c:v>0.35947690012505218</c:v>
                </c:pt>
                <c:pt idx="277">
                  <c:v>0.35939651872729722</c:v>
                </c:pt>
                <c:pt idx="278">
                  <c:v>0.35931595100980301</c:v>
                </c:pt>
                <c:pt idx="279">
                  <c:v>0.35923519632321765</c:v>
                </c:pt>
                <c:pt idx="280">
                  <c:v>0.35915425401516582</c:v>
                </c:pt>
                <c:pt idx="281">
                  <c:v>0.35907312343023157</c:v>
                </c:pt>
                <c:pt idx="282">
                  <c:v>0.35899180390994045</c:v>
                </c:pt>
                <c:pt idx="283">
                  <c:v>0.35891029479274156</c:v>
                </c:pt>
                <c:pt idx="284">
                  <c:v>0.35882859541398959</c:v>
                </c:pt>
                <c:pt idx="285">
                  <c:v>0.35874670510592693</c:v>
                </c:pt>
                <c:pt idx="286">
                  <c:v>0.35866462319766512</c:v>
                </c:pt>
                <c:pt idx="287">
                  <c:v>0.3585823490151665</c:v>
                </c:pt>
                <c:pt idx="288">
                  <c:v>0.358499881881226</c:v>
                </c:pt>
                <c:pt idx="289">
                  <c:v>0.35841722111545193</c:v>
                </c:pt>
                <c:pt idx="290">
                  <c:v>0.35833436603424795</c:v>
                </c:pt>
                <c:pt idx="291">
                  <c:v>0.35825131595079357</c:v>
                </c:pt>
                <c:pt idx="292">
                  <c:v>0.35816807017502517</c:v>
                </c:pt>
                <c:pt idx="293">
                  <c:v>0.35808462801361735</c:v>
                </c:pt>
                <c:pt idx="294">
                  <c:v>0.35800098876996289</c:v>
                </c:pt>
                <c:pt idx="295">
                  <c:v>0.35791715174415384</c:v>
                </c:pt>
                <c:pt idx="296">
                  <c:v>0.35783311623296177</c:v>
                </c:pt>
                <c:pt idx="297">
                  <c:v>0.35774888152981799</c:v>
                </c:pt>
                <c:pt idx="298">
                  <c:v>0.3576644469247936</c:v>
                </c:pt>
                <c:pt idx="299">
                  <c:v>0.35757981170457981</c:v>
                </c:pt>
                <c:pt idx="300">
                  <c:v>0.35749497515246742</c:v>
                </c:pt>
                <c:pt idx="301">
                  <c:v>0.35740993654832681</c:v>
                </c:pt>
                <c:pt idx="302">
                  <c:v>0.35732469516858717</c:v>
                </c:pt>
                <c:pt idx="303">
                  <c:v>0.35723925028621645</c:v>
                </c:pt>
                <c:pt idx="304">
                  <c:v>0.3571536011707</c:v>
                </c:pt>
                <c:pt idx="305">
                  <c:v>0.35706774708802019</c:v>
                </c:pt>
                <c:pt idx="306">
                  <c:v>0.35698168730063484</c:v>
                </c:pt>
                <c:pt idx="307">
                  <c:v>0.35689542106745675</c:v>
                </c:pt>
                <c:pt idx="308">
                  <c:v>0.35680894764383181</c:v>
                </c:pt>
                <c:pt idx="309">
                  <c:v>0.35672226628151738</c:v>
                </c:pt>
                <c:pt idx="310">
                  <c:v>0.35663537622866143</c:v>
                </c:pt>
                <c:pt idx="311">
                  <c:v>0.35654827672977984</c:v>
                </c:pt>
                <c:pt idx="312">
                  <c:v>0.35646096702573493</c:v>
                </c:pt>
                <c:pt idx="313">
                  <c:v>0.35637344635371315</c:v>
                </c:pt>
                <c:pt idx="314">
                  <c:v>0.3562857139472031</c:v>
                </c:pt>
                <c:pt idx="315">
                  <c:v>0.35619776903597244</c:v>
                </c:pt>
                <c:pt idx="316">
                  <c:v>0.35610961084604603</c:v>
                </c:pt>
                <c:pt idx="317">
                  <c:v>0.35602123859968265</c:v>
                </c:pt>
                <c:pt idx="318">
                  <c:v>0.35593265151535225</c:v>
                </c:pt>
                <c:pt idx="319">
                  <c:v>0.35584384880771269</c:v>
                </c:pt>
                <c:pt idx="320">
                  <c:v>0.3557548296875867</c:v>
                </c:pt>
                <c:pt idx="321">
                  <c:v>0.35566559336193815</c:v>
                </c:pt>
                <c:pt idx="322">
                  <c:v>0.35557613903384866</c:v>
                </c:pt>
                <c:pt idx="323">
                  <c:v>0.35548646590249372</c:v>
                </c:pt>
                <c:pt idx="324">
                  <c:v>0.35539657316311857</c:v>
                </c:pt>
                <c:pt idx="325">
                  <c:v>0.35530646000701427</c:v>
                </c:pt>
                <c:pt idx="326">
                  <c:v>0.35521612562149318</c:v>
                </c:pt>
                <c:pt idx="327">
                  <c:v>0.35512556918986471</c:v>
                </c:pt>
                <c:pt idx="328">
                  <c:v>0.3550347898914103</c:v>
                </c:pt>
                <c:pt idx="329">
                  <c:v>0.3549437869013588</c:v>
                </c:pt>
                <c:pt idx="330">
                  <c:v>0.35485255939086119</c:v>
                </c:pt>
                <c:pt idx="331">
                  <c:v>0.35476110652696563</c:v>
                </c:pt>
                <c:pt idx="332">
                  <c:v>0.35466942747259173</c:v>
                </c:pt>
                <c:pt idx="333">
                  <c:v>0.35457752138650522</c:v>
                </c:pt>
                <c:pt idx="334">
                  <c:v>0.35448538742329166</c:v>
                </c:pt>
                <c:pt idx="335">
                  <c:v>0.35439302473333101</c:v>
                </c:pt>
                <c:pt idx="336">
                  <c:v>0.35430043246277104</c:v>
                </c:pt>
                <c:pt idx="337">
                  <c:v>0.35420760975350124</c:v>
                </c:pt>
                <c:pt idx="338">
                  <c:v>0.35411455574312567</c:v>
                </c:pt>
                <c:pt idx="339">
                  <c:v>0.35402126956493696</c:v>
                </c:pt>
                <c:pt idx="340">
                  <c:v>0.35392775034788854</c:v>
                </c:pt>
                <c:pt idx="341">
                  <c:v>0.35383399721656794</c:v>
                </c:pt>
                <c:pt idx="342">
                  <c:v>0.35374000929116928</c:v>
                </c:pt>
                <c:pt idx="343">
                  <c:v>0.35364578568746546</c:v>
                </c:pt>
                <c:pt idx="344">
                  <c:v>0.35355132551678053</c:v>
                </c:pt>
                <c:pt idx="345">
                  <c:v>0.35345662788596177</c:v>
                </c:pt>
                <c:pt idx="346">
                  <c:v>0.35336169189735117</c:v>
                </c:pt>
                <c:pt idx="347">
                  <c:v>0.35326651664875697</c:v>
                </c:pt>
                <c:pt idx="348">
                  <c:v>0.35317110123342532</c:v>
                </c:pt>
                <c:pt idx="349">
                  <c:v>0.35307544474001112</c:v>
                </c:pt>
                <c:pt idx="350">
                  <c:v>0.35297954625254896</c:v>
                </c:pt>
                <c:pt idx="351">
                  <c:v>0.3528834048504238</c:v>
                </c:pt>
                <c:pt idx="352">
                  <c:v>0.35278701960834141</c:v>
                </c:pt>
                <c:pt idx="353">
                  <c:v>0.35269038959629856</c:v>
                </c:pt>
                <c:pt idx="354">
                  <c:v>0.35259351387955307</c:v>
                </c:pt>
                <c:pt idx="355">
                  <c:v>0.35249639151859358</c:v>
                </c:pt>
                <c:pt idx="356">
                  <c:v>0.35239902156910885</c:v>
                </c:pt>
                <c:pt idx="357">
                  <c:v>0.35230140308195751</c:v>
                </c:pt>
                <c:pt idx="358">
                  <c:v>0.35220353510313662</c:v>
                </c:pt>
                <c:pt idx="359">
                  <c:v>0.35210541667375089</c:v>
                </c:pt>
                <c:pt idx="360">
                  <c:v>0.35200704682998091</c:v>
                </c:pt>
                <c:pt idx="361">
                  <c:v>0.35190842460305183</c:v>
                </c:pt>
                <c:pt idx="362">
                  <c:v>0.35180954901920108</c:v>
                </c:pt>
                <c:pt idx="363">
                  <c:v>0.35171041909964662</c:v>
                </c:pt>
                <c:pt idx="364">
                  <c:v>0.3516110338605542</c:v>
                </c:pt>
                <c:pt idx="365">
                  <c:v>0.35151139231300488</c:v>
                </c:pt>
                <c:pt idx="366">
                  <c:v>0.35141149346296202</c:v>
                </c:pt>
                <c:pt idx="367">
                  <c:v>0.35131133631123823</c:v>
                </c:pt>
                <c:pt idx="368">
                  <c:v>0.35121091985346181</c:v>
                </c:pt>
                <c:pt idx="369">
                  <c:v>0.35111024308004335</c:v>
                </c:pt>
                <c:pt idx="370">
                  <c:v>0.35100930497614125</c:v>
                </c:pt>
                <c:pt idx="371">
                  <c:v>0.35090810452162802</c:v>
                </c:pt>
                <c:pt idx="372">
                  <c:v>0.3508066406910556</c:v>
                </c:pt>
                <c:pt idx="373">
                  <c:v>0.35070491245362051</c:v>
                </c:pt>
                <c:pt idx="374">
                  <c:v>0.35060291877312894</c:v>
                </c:pt>
                <c:pt idx="375">
                  <c:v>0.35050065860796165</c:v>
                </c:pt>
                <c:pt idx="376">
                  <c:v>0.35039813091103783</c:v>
                </c:pt>
                <c:pt idx="377">
                  <c:v>0.3502953346297798</c:v>
                </c:pt>
                <c:pt idx="378">
                  <c:v>0.35019226870607673</c:v>
                </c:pt>
                <c:pt idx="379">
                  <c:v>0.35008893207624786</c:v>
                </c:pt>
                <c:pt idx="380">
                  <c:v>0.34998532367100638</c:v>
                </c:pt>
                <c:pt idx="381">
                  <c:v>0.34988144241542174</c:v>
                </c:pt>
                <c:pt idx="382">
                  <c:v>0.34977728722888313</c:v>
                </c:pt>
                <c:pt idx="383">
                  <c:v>0.34967285702506118</c:v>
                </c:pt>
                <c:pt idx="384">
                  <c:v>0.34956815071187036</c:v>
                </c:pt>
                <c:pt idx="385">
                  <c:v>0.34946316719143089</c:v>
                </c:pt>
                <c:pt idx="386">
                  <c:v>0.34935790536003014</c:v>
                </c:pt>
                <c:pt idx="387">
                  <c:v>0.34925236410808358</c:v>
                </c:pt>
                <c:pt idx="388">
                  <c:v>0.34914654232009623</c:v>
                </c:pt>
                <c:pt idx="389">
                  <c:v>0.34904043887462249</c:v>
                </c:pt>
                <c:pt idx="390">
                  <c:v>0.34893405264422706</c:v>
                </c:pt>
                <c:pt idx="391">
                  <c:v>0.34882738249544448</c:v>
                </c:pt>
                <c:pt idx="392">
                  <c:v>0.34872042728873875</c:v>
                </c:pt>
                <c:pt idx="393">
                  <c:v>0.34861318587846291</c:v>
                </c:pt>
                <c:pt idx="394">
                  <c:v>0.34850565711281772</c:v>
                </c:pt>
                <c:pt idx="395">
                  <c:v>0.34839783983381017</c:v>
                </c:pt>
                <c:pt idx="396">
                  <c:v>0.34828973287721227</c:v>
                </c:pt>
                <c:pt idx="397">
                  <c:v>0.34818133507251831</c:v>
                </c:pt>
                <c:pt idx="398">
                  <c:v>0.34807264524290316</c:v>
                </c:pt>
                <c:pt idx="399">
                  <c:v>0.34796366220517921</c:v>
                </c:pt>
                <c:pt idx="400">
                  <c:v>0.34785438476975311</c:v>
                </c:pt>
                <c:pt idx="401">
                  <c:v>0.34774481174058258</c:v>
                </c:pt>
                <c:pt idx="402">
                  <c:v>0.34763494191513261</c:v>
                </c:pt>
                <c:pt idx="403">
                  <c:v>0.3475247740843313</c:v>
                </c:pt>
                <c:pt idx="404">
                  <c:v>0.34741430703252529</c:v>
                </c:pt>
                <c:pt idx="405">
                  <c:v>0.34730353953743492</c:v>
                </c:pt>
                <c:pt idx="406">
                  <c:v>0.34719247037010909</c:v>
                </c:pt>
                <c:pt idx="407">
                  <c:v>0.34708109829487943</c:v>
                </c:pt>
                <c:pt idx="408">
                  <c:v>0.34696942206931464</c:v>
                </c:pt>
                <c:pt idx="409">
                  <c:v>0.34685744044417377</c:v>
                </c:pt>
                <c:pt idx="410">
                  <c:v>0.34674515216335966</c:v>
                </c:pt>
                <c:pt idx="411">
                  <c:v>0.34663255596387205</c:v>
                </c:pt>
                <c:pt idx="412">
                  <c:v>0.34651965057575951</c:v>
                </c:pt>
                <c:pt idx="413">
                  <c:v>0.34640643472207194</c:v>
                </c:pt>
                <c:pt idx="414">
                  <c:v>0.34629290711881222</c:v>
                </c:pt>
                <c:pt idx="415">
                  <c:v>0.34617906647488739</c:v>
                </c:pt>
                <c:pt idx="416">
                  <c:v>0.34606491149205959</c:v>
                </c:pt>
                <c:pt idx="417">
                  <c:v>0.34595044086489646</c:v>
                </c:pt>
                <c:pt idx="418">
                  <c:v>0.34583565328072141</c:v>
                </c:pt>
                <c:pt idx="419">
                  <c:v>0.34572054741956298</c:v>
                </c:pt>
                <c:pt idx="420">
                  <c:v>0.34560512195410426</c:v>
                </c:pt>
                <c:pt idx="421">
                  <c:v>0.34548937554963177</c:v>
                </c:pt>
                <c:pt idx="422">
                  <c:v>0.3453733068639836</c:v>
                </c:pt>
                <c:pt idx="423">
                  <c:v>0.34525691454749752</c:v>
                </c:pt>
                <c:pt idx="424">
                  <c:v>0.3451401972429583</c:v>
                </c:pt>
                <c:pt idx="425">
                  <c:v>0.34502315358554503</c:v>
                </c:pt>
                <c:pt idx="426">
                  <c:v>0.34490578220277757</c:v>
                </c:pt>
                <c:pt idx="427">
                  <c:v>0.34478808171446268</c:v>
                </c:pt>
                <c:pt idx="428">
                  <c:v>0.34467005073263984</c:v>
                </c:pt>
                <c:pt idx="429">
                  <c:v>0.34455168786152657</c:v>
                </c:pt>
                <c:pt idx="430">
                  <c:v>0.34443299169746283</c:v>
                </c:pt>
                <c:pt idx="431">
                  <c:v>0.3443139608288559</c:v>
                </c:pt>
                <c:pt idx="432">
                  <c:v>0.34419459383612366</c:v>
                </c:pt>
                <c:pt idx="433">
                  <c:v>0.34407488929163837</c:v>
                </c:pt>
                <c:pt idx="434">
                  <c:v>0.3439548457596695</c:v>
                </c:pt>
                <c:pt idx="435">
                  <c:v>0.34383446179632576</c:v>
                </c:pt>
                <c:pt idx="436">
                  <c:v>0.3437137359494975</c:v>
                </c:pt>
                <c:pt idx="437">
                  <c:v>0.34359266675879785</c:v>
                </c:pt>
                <c:pt idx="438">
                  <c:v>0.34347125275550361</c:v>
                </c:pt>
                <c:pt idx="439">
                  <c:v>0.34334949246249574</c:v>
                </c:pt>
                <c:pt idx="440">
                  <c:v>0.3432273843941992</c:v>
                </c:pt>
                <c:pt idx="441">
                  <c:v>0.34310492705652229</c:v>
                </c:pt>
                <c:pt idx="442">
                  <c:v>0.34298211894679564</c:v>
                </c:pt>
                <c:pt idx="443">
                  <c:v>0.34285895855371024</c:v>
                </c:pt>
                <c:pt idx="444">
                  <c:v>0.34273544435725545</c:v>
                </c:pt>
                <c:pt idx="445">
                  <c:v>0.34261157482865628</c:v>
                </c:pt>
                <c:pt idx="446">
                  <c:v>0.34248734843030987</c:v>
                </c:pt>
                <c:pt idx="447">
                  <c:v>0.34236276361572193</c:v>
                </c:pt>
                <c:pt idx="448">
                  <c:v>0.34223781882944193</c:v>
                </c:pt>
                <c:pt idx="449">
                  <c:v>0.34211251250699859</c:v>
                </c:pt>
                <c:pt idx="450">
                  <c:v>0.34198684307483407</c:v>
                </c:pt>
                <c:pt idx="451">
                  <c:v>0.34186080895023779</c:v>
                </c:pt>
                <c:pt idx="452">
                  <c:v>0.34173440854128012</c:v>
                </c:pt>
                <c:pt idx="453">
                  <c:v>0.34160764024674473</c:v>
                </c:pt>
                <c:pt idx="454">
                  <c:v>0.34148050245606076</c:v>
                </c:pt>
                <c:pt idx="455">
                  <c:v>0.34135299354923476</c:v>
                </c:pt>
                <c:pt idx="456">
                  <c:v>0.34122511189678106</c:v>
                </c:pt>
                <c:pt idx="457">
                  <c:v>0.34109685585965271</c:v>
                </c:pt>
                <c:pt idx="458">
                  <c:v>0.34096822378917063</c:v>
                </c:pt>
                <c:pt idx="459">
                  <c:v>0.340839214026953</c:v>
                </c:pt>
                <c:pt idx="460">
                  <c:v>0.34070982490484381</c:v>
                </c:pt>
                <c:pt idx="461">
                  <c:v>0.34058005474484054</c:v>
                </c:pt>
                <c:pt idx="462">
                  <c:v>0.3404499018590213</c:v>
                </c:pt>
                <c:pt idx="463">
                  <c:v>0.34031936454947176</c:v>
                </c:pt>
                <c:pt idx="464">
                  <c:v>0.34018844110821034</c:v>
                </c:pt>
                <c:pt idx="465">
                  <c:v>0.34005712981711428</c:v>
                </c:pt>
                <c:pt idx="466">
                  <c:v>0.33992542894784361</c:v>
                </c:pt>
                <c:pt idx="467">
                  <c:v>0.33979333676176515</c:v>
                </c:pt>
                <c:pt idx="468">
                  <c:v>0.33966085150987602</c:v>
                </c:pt>
                <c:pt idx="469">
                  <c:v>0.33952797143272573</c:v>
                </c:pt>
                <c:pt idx="470">
                  <c:v>0.3393946947603384</c:v>
                </c:pt>
                <c:pt idx="471">
                  <c:v>0.3392610197121334</c:v>
                </c:pt>
                <c:pt idx="472">
                  <c:v>0.33912694449684655</c:v>
                </c:pt>
                <c:pt idx="473">
                  <c:v>0.33899246731244886</c:v>
                </c:pt>
                <c:pt idx="474">
                  <c:v>0.33885758634606616</c:v>
                </c:pt>
                <c:pt idx="475">
                  <c:v>0.33872229977389723</c:v>
                </c:pt>
                <c:pt idx="476">
                  <c:v>0.33858660576113103</c:v>
                </c:pt>
                <c:pt idx="477">
                  <c:v>0.3384505024618637</c:v>
                </c:pt>
                <c:pt idx="478">
                  <c:v>0.33831398801901436</c:v>
                </c:pt>
                <c:pt idx="479">
                  <c:v>0.33817706056424057</c:v>
                </c:pt>
                <c:pt idx="480">
                  <c:v>0.33803971821785261</c:v>
                </c:pt>
                <c:pt idx="481">
                  <c:v>0.33790195908872711</c:v>
                </c:pt>
                <c:pt idx="482">
                  <c:v>0.33776378127421997</c:v>
                </c:pt>
                <c:pt idx="483">
                  <c:v>0.33762518286007853</c:v>
                </c:pt>
                <c:pt idx="484">
                  <c:v>0.3374861619203528</c:v>
                </c:pt>
                <c:pt idx="485">
                  <c:v>0.33734671651730586</c:v>
                </c:pt>
                <c:pt idx="486">
                  <c:v>0.33720684470132339</c:v>
                </c:pt>
                <c:pt idx="487">
                  <c:v>0.3370665445108228</c:v>
                </c:pt>
                <c:pt idx="488">
                  <c:v>0.33692581397216087</c:v>
                </c:pt>
                <c:pt idx="489">
                  <c:v>0.33678465109954092</c:v>
                </c:pt>
                <c:pt idx="490">
                  <c:v>0.33664305389491928</c:v>
                </c:pt>
                <c:pt idx="491">
                  <c:v>0.3365010203479103</c:v>
                </c:pt>
                <c:pt idx="492">
                  <c:v>0.33635854843569124</c:v>
                </c:pt>
                <c:pt idx="493">
                  <c:v>0.33621563612290534</c:v>
                </c:pt>
                <c:pt idx="494">
                  <c:v>0.33607228136156525</c:v>
                </c:pt>
                <c:pt idx="495">
                  <c:v>0.33592848209095411</c:v>
                </c:pt>
                <c:pt idx="496">
                  <c:v>0.33578423623752712</c:v>
                </c:pt>
                <c:pt idx="497">
                  <c:v>0.33563954171481075</c:v>
                </c:pt>
                <c:pt idx="498">
                  <c:v>0.33549439642330242</c:v>
                </c:pt>
                <c:pt idx="499">
                  <c:v>0.33534879825036812</c:v>
                </c:pt>
                <c:pt idx="500">
                  <c:v>0.33520274507013981</c:v>
                </c:pt>
                <c:pt idx="501">
                  <c:v>0.3350562347434114</c:v>
                </c:pt>
                <c:pt idx="502">
                  <c:v>0.33490926511753394</c:v>
                </c:pt>
                <c:pt idx="503">
                  <c:v>0.33476183402630977</c:v>
                </c:pt>
                <c:pt idx="504">
                  <c:v>0.33461393928988581</c:v>
                </c:pt>
                <c:pt idx="505">
                  <c:v>0.3344655787146455</c:v>
                </c:pt>
                <c:pt idx="506">
                  <c:v>0.33431675009309997</c:v>
                </c:pt>
                <c:pt idx="507">
                  <c:v>0.3341674512037785</c:v>
                </c:pt>
                <c:pt idx="508">
                  <c:v>0.33401767981111702</c:v>
                </c:pt>
                <c:pt idx="509">
                  <c:v>0.33386743366534638</c:v>
                </c:pt>
                <c:pt idx="510">
                  <c:v>0.33371671050237933</c:v>
                </c:pt>
                <c:pt idx="511">
                  <c:v>0.33356550804369617</c:v>
                </c:pt>
                <c:pt idx="512">
                  <c:v>0.3334138239962296</c:v>
                </c:pt>
                <c:pt idx="513">
                  <c:v>0.33326165605224828</c:v>
                </c:pt>
                <c:pt idx="514">
                  <c:v>0.33310900188923936</c:v>
                </c:pt>
                <c:pt idx="515">
                  <c:v>0.33295585916979015</c:v>
                </c:pt>
                <c:pt idx="516">
                  <c:v>0.33280222554146777</c:v>
                </c:pt>
                <c:pt idx="517">
                  <c:v>0.3326480986366987</c:v>
                </c:pt>
                <c:pt idx="518">
                  <c:v>0.33249347607264651</c:v>
                </c:pt>
                <c:pt idx="519">
                  <c:v>0.33233835545108859</c:v>
                </c:pt>
                <c:pt idx="520">
                  <c:v>0.33218273435829182</c:v>
                </c:pt>
                <c:pt idx="521">
                  <c:v>0.33202661036488651</c:v>
                </c:pt>
                <c:pt idx="522">
                  <c:v>0.33186998102574</c:v>
                </c:pt>
                <c:pt idx="523">
                  <c:v>0.33171284387982802</c:v>
                </c:pt>
                <c:pt idx="524">
                  <c:v>0.33155519645010573</c:v>
                </c:pt>
                <c:pt idx="525">
                  <c:v>0.33139703624337657</c:v>
                </c:pt>
                <c:pt idx="526">
                  <c:v>0.33123836075016089</c:v>
                </c:pt>
                <c:pt idx="527">
                  <c:v>0.33107916744456212</c:v>
                </c:pt>
                <c:pt idx="528">
                  <c:v>0.33091945378413257</c:v>
                </c:pt>
                <c:pt idx="529">
                  <c:v>0.3307592172097375</c:v>
                </c:pt>
                <c:pt idx="530">
                  <c:v>0.33059845514541769</c:v>
                </c:pt>
                <c:pt idx="531">
                  <c:v>0.33043716499825115</c:v>
                </c:pt>
                <c:pt idx="532">
                  <c:v>0.33027534415821302</c:v>
                </c:pt>
                <c:pt idx="533">
                  <c:v>0.33011298999803401</c:v>
                </c:pt>
                <c:pt idx="534">
                  <c:v>0.32995009987305818</c:v>
                </c:pt>
                <c:pt idx="535">
                  <c:v>0.32978667112109816</c:v>
                </c:pt>
                <c:pt idx="536">
                  <c:v>0.32962270106228986</c:v>
                </c:pt>
                <c:pt idx="537">
                  <c:v>0.32945818699894552</c:v>
                </c:pt>
                <c:pt idx="538">
                  <c:v>0.32929312621540491</c:v>
                </c:pt>
                <c:pt idx="539">
                  <c:v>0.32912751597788542</c:v>
                </c:pt>
                <c:pt idx="540">
                  <c:v>0.32896135353433048</c:v>
                </c:pt>
                <c:pt idx="541">
                  <c:v>0.32879463611425658</c:v>
                </c:pt>
                <c:pt idx="542">
                  <c:v>0.32862736092859868</c:v>
                </c:pt>
                <c:pt idx="543">
                  <c:v>0.3284595251695539</c:v>
                </c:pt>
                <c:pt idx="544">
                  <c:v>0.32829112601042398</c:v>
                </c:pt>
                <c:pt idx="545">
                  <c:v>0.32812216060545574</c:v>
                </c:pt>
                <c:pt idx="546">
                  <c:v>0.32795262608968029</c:v>
                </c:pt>
                <c:pt idx="547">
                  <c:v>0.32778251957875038</c:v>
                </c:pt>
                <c:pt idx="548">
                  <c:v>0.32761183816877626</c:v>
                </c:pt>
                <c:pt idx="549">
                  <c:v>0.32744057893615969</c:v>
                </c:pt>
                <c:pt idx="550">
                  <c:v>0.32726873893742603</c:v>
                </c:pt>
                <c:pt idx="551">
                  <c:v>0.32709631520905552</c:v>
                </c:pt>
                <c:pt idx="552">
                  <c:v>0.32692330476731185</c:v>
                </c:pt>
                <c:pt idx="553">
                  <c:v>0.32674970460806929</c:v>
                </c:pt>
                <c:pt idx="554">
                  <c:v>0.32657551170663834</c:v>
                </c:pt>
                <c:pt idx="555">
                  <c:v>0.32640072301758899</c:v>
                </c:pt>
                <c:pt idx="556">
                  <c:v>0.32622533547457305</c:v>
                </c:pt>
                <c:pt idx="557">
                  <c:v>0.32604934599014351</c:v>
                </c:pt>
                <c:pt idx="558">
                  <c:v>0.3258727514555731</c:v>
                </c:pt>
                <c:pt idx="559">
                  <c:v>0.32569554874067008</c:v>
                </c:pt>
                <c:pt idx="560">
                  <c:v>0.32551773469359285</c:v>
                </c:pt>
                <c:pt idx="561">
                  <c:v>0.3253393061406622</c:v>
                </c:pt>
                <c:pt idx="562">
                  <c:v>0.3251602598861717</c:v>
                </c:pt>
                <c:pt idx="563">
                  <c:v>0.32498059271219598</c:v>
                </c:pt>
                <c:pt idx="564">
                  <c:v>0.32480030137839733</c:v>
                </c:pt>
                <c:pt idx="565">
                  <c:v>0.32461938262183032</c:v>
                </c:pt>
                <c:pt idx="566">
                  <c:v>0.3244378331567434</c:v>
                </c:pt>
                <c:pt idx="567">
                  <c:v>0.32425564967437981</c:v>
                </c:pt>
                <c:pt idx="568">
                  <c:v>0.32407282884277555</c:v>
                </c:pt>
                <c:pt idx="569">
                  <c:v>0.32388936730655526</c:v>
                </c:pt>
                <c:pt idx="570">
                  <c:v>0.32370526168672636</c:v>
                </c:pt>
                <c:pt idx="571">
                  <c:v>0.32352050858047043</c:v>
                </c:pt>
                <c:pt idx="572">
                  <c:v>0.32333510456093273</c:v>
                </c:pt>
                <c:pt idx="573">
                  <c:v>0.32314904617700951</c:v>
                </c:pt>
                <c:pt idx="574">
                  <c:v>0.32296232995313329</c:v>
                </c:pt>
                <c:pt idx="575">
                  <c:v>0.32277495238905474</c:v>
                </c:pt>
                <c:pt idx="576">
                  <c:v>0.3225869099596238</c:v>
                </c:pt>
                <c:pt idx="577">
                  <c:v>0.32239819911456719</c:v>
                </c:pt>
                <c:pt idx="578">
                  <c:v>0.32220881627826431</c:v>
                </c:pt>
                <c:pt idx="579">
                  <c:v>0.32201875784952033</c:v>
                </c:pt>
                <c:pt idx="580">
                  <c:v>0.32182802020133694</c:v>
                </c:pt>
                <c:pt idx="581">
                  <c:v>0.32163659968068053</c:v>
                </c:pt>
                <c:pt idx="582">
                  <c:v>0.32144449260824837</c:v>
                </c:pt>
                <c:pt idx="583">
                  <c:v>0.32125169527823133</c:v>
                </c:pt>
                <c:pt idx="584">
                  <c:v>0.32105820395807499</c:v>
                </c:pt>
                <c:pt idx="585">
                  <c:v>0.32086401488823763</c:v>
                </c:pt>
                <c:pt idx="586">
                  <c:v>0.32066912428194533</c:v>
                </c:pt>
                <c:pt idx="587">
                  <c:v>0.32047352832494541</c:v>
                </c:pt>
                <c:pt idx="588">
                  <c:v>0.32027722317525587</c:v>
                </c:pt>
                <c:pt idx="589">
                  <c:v>0.32008020496291328</c:v>
                </c:pt>
                <c:pt idx="590">
                  <c:v>0.31988246978971691</c:v>
                </c:pt>
                <c:pt idx="591">
                  <c:v>0.31968401372897082</c:v>
                </c:pt>
                <c:pt idx="592">
                  <c:v>0.31948483282522272</c:v>
                </c:pt>
                <c:pt idx="593">
                  <c:v>0.31928492309399997</c:v>
                </c:pt>
                <c:pt idx="594">
                  <c:v>0.3190842805215427</c:v>
                </c:pt>
                <c:pt idx="595">
                  <c:v>0.31888290106453432</c:v>
                </c:pt>
                <c:pt idx="596">
                  <c:v>0.31868078064982808</c:v>
                </c:pt>
                <c:pt idx="597">
                  <c:v>0.31847791517417201</c:v>
                </c:pt>
                <c:pt idx="598">
                  <c:v>0.31827430050392941</c:v>
                </c:pt>
                <c:pt idx="599">
                  <c:v>0.3180699324747972</c:v>
                </c:pt>
                <c:pt idx="600">
                  <c:v>0.31786480689152069</c:v>
                </c:pt>
                <c:pt idx="601">
                  <c:v>0.31765891952760522</c:v>
                </c:pt>
                <c:pt idx="602">
                  <c:v>0.31745226612502453</c:v>
                </c:pt>
                <c:pt idx="603">
                  <c:v>0.31724484239392586</c:v>
                </c:pt>
                <c:pt idx="604">
                  <c:v>0.31703664401233211</c:v>
                </c:pt>
                <c:pt idx="605">
                  <c:v>0.31682766662584005</c:v>
                </c:pt>
                <c:pt idx="606">
                  <c:v>0.31661790584731525</c:v>
                </c:pt>
                <c:pt idx="607">
                  <c:v>0.31640735725658398</c:v>
                </c:pt>
                <c:pt idx="608">
                  <c:v>0.31619601640012157</c:v>
                </c:pt>
                <c:pt idx="609">
                  <c:v>0.31598387879073614</c:v>
                </c:pt>
                <c:pt idx="610">
                  <c:v>0.3157709399072503</c:v>
                </c:pt>
                <c:pt idx="611">
                  <c:v>0.31555719519417846</c:v>
                </c:pt>
                <c:pt idx="612">
                  <c:v>0.31534264006140045</c:v>
                </c:pt>
                <c:pt idx="613">
                  <c:v>0.315127269883831</c:v>
                </c:pt>
                <c:pt idx="614">
                  <c:v>0.31491108000108642</c:v>
                </c:pt>
                <c:pt idx="615">
                  <c:v>0.31469406571714698</c:v>
                </c:pt>
                <c:pt idx="616">
                  <c:v>0.31447622230001471</c:v>
                </c:pt>
                <c:pt idx="617">
                  <c:v>0.31425754498136865</c:v>
                </c:pt>
                <c:pt idx="618">
                  <c:v>0.31403802895621491</c:v>
                </c:pt>
                <c:pt idx="619">
                  <c:v>0.31381766938253297</c:v>
                </c:pt>
                <c:pt idx="620">
                  <c:v>0.31359646138091846</c:v>
                </c:pt>
                <c:pt idx="621">
                  <c:v>0.31337440003422123</c:v>
                </c:pt>
                <c:pt idx="622">
                  <c:v>0.31315148038717905</c:v>
                </c:pt>
                <c:pt idx="623">
                  <c:v>0.31292769744604759</c:v>
                </c:pt>
                <c:pt idx="624">
                  <c:v>0.31270304617822581</c:v>
                </c:pt>
                <c:pt idx="625">
                  <c:v>0.31247752151187669</c:v>
                </c:pt>
                <c:pt idx="626">
                  <c:v>0.31225111833554409</c:v>
                </c:pt>
                <c:pt idx="627">
                  <c:v>0.31202383149776464</c:v>
                </c:pt>
                <c:pt idx="628">
                  <c:v>0.31179565580667501</c:v>
                </c:pt>
                <c:pt idx="629">
                  <c:v>0.31156658602961512</c:v>
                </c:pt>
                <c:pt idx="630">
                  <c:v>0.31133661689272613</c:v>
                </c:pt>
                <c:pt idx="631">
                  <c:v>0.31110574308054356</c:v>
                </c:pt>
                <c:pt idx="632">
                  <c:v>0.31087395923558592</c:v>
                </c:pt>
                <c:pt idx="633">
                  <c:v>0.31064125995793868</c:v>
                </c:pt>
                <c:pt idx="634">
                  <c:v>0.3104076398048326</c:v>
                </c:pt>
                <c:pt idx="635">
                  <c:v>0.31017309329021742</c:v>
                </c:pt>
                <c:pt idx="636">
                  <c:v>0.30993761488433036</c:v>
                </c:pt>
                <c:pt idx="637">
                  <c:v>0.30970119901325982</c:v>
                </c:pt>
                <c:pt idx="638">
                  <c:v>0.3094638400585028</c:v>
                </c:pt>
                <c:pt idx="639">
                  <c:v>0.30922553235651851</c:v>
                </c:pt>
                <c:pt idx="640">
                  <c:v>0.30898627019827507</c:v>
                </c:pt>
                <c:pt idx="641">
                  <c:v>0.30874604782879173</c:v>
                </c:pt>
                <c:pt idx="642">
                  <c:v>0.30850485944667533</c:v>
                </c:pt>
                <c:pt idx="643">
                  <c:v>0.30826269920365079</c:v>
                </c:pt>
                <c:pt idx="644">
                  <c:v>0.30801956120408613</c:v>
                </c:pt>
                <c:pt idx="645">
                  <c:v>0.30777543950451214</c:v>
                </c:pt>
                <c:pt idx="646">
                  <c:v>0.30753032811313485</c:v>
                </c:pt>
                <c:pt idx="647">
                  <c:v>0.30728422098934421</c:v>
                </c:pt>
                <c:pt idx="648">
                  <c:v>0.30703711204321399</c:v>
                </c:pt>
                <c:pt idx="649">
                  <c:v>0.30678899513499824</c:v>
                </c:pt>
                <c:pt idx="650">
                  <c:v>0.30653986407461936</c:v>
                </c:pt>
                <c:pt idx="651">
                  <c:v>0.30628971262115168</c:v>
                </c:pt>
                <c:pt idx="652">
                  <c:v>0.30603853448229679</c:v>
                </c:pt>
                <c:pt idx="653">
                  <c:v>0.3057863233138543</c:v>
                </c:pt>
                <c:pt idx="654">
                  <c:v>0.30553307271918423</c:v>
                </c:pt>
                <c:pt idx="655">
                  <c:v>0.30527877624866429</c:v>
                </c:pt>
                <c:pt idx="656">
                  <c:v>0.30502342739913896</c:v>
                </c:pt>
                <c:pt idx="657">
                  <c:v>0.30476701961336278</c:v>
                </c:pt>
                <c:pt idx="658">
                  <c:v>0.30450954627943633</c:v>
                </c:pt>
                <c:pt idx="659">
                  <c:v>0.3042510007302347</c:v>
                </c:pt>
                <c:pt idx="660">
                  <c:v>0.30399137624282935</c:v>
                </c:pt>
                <c:pt idx="661">
                  <c:v>0.30373066603790233</c:v>
                </c:pt>
                <c:pt idx="662">
                  <c:v>0.30346886327915362</c:v>
                </c:pt>
                <c:pt idx="663">
                  <c:v>0.30320596107269998</c:v>
                </c:pt>
                <c:pt idx="664">
                  <c:v>0.30294195246646716</c:v>
                </c:pt>
                <c:pt idx="665">
                  <c:v>0.30267683044957394</c:v>
                </c:pt>
                <c:pt idx="666">
                  <c:v>0.30241058795170822</c:v>
                </c:pt>
                <c:pt idx="667">
                  <c:v>0.30214321784249543</c:v>
                </c:pt>
                <c:pt idx="668">
                  <c:v>0.30187471293085888</c:v>
                </c:pt>
                <c:pt idx="669">
                  <c:v>0.30160506596437137</c:v>
                </c:pt>
                <c:pt idx="670">
                  <c:v>0.30133426962859922</c:v>
                </c:pt>
                <c:pt idx="671">
                  <c:v>0.30106231654643734</c:v>
                </c:pt>
                <c:pt idx="672">
                  <c:v>0.30078919927743558</c:v>
                </c:pt>
                <c:pt idx="673">
                  <c:v>0.30051491031711741</c:v>
                </c:pt>
                <c:pt idx="674">
                  <c:v>0.30023944209628817</c:v>
                </c:pt>
                <c:pt idx="675">
                  <c:v>0.29996278698033568</c:v>
                </c:pt>
                <c:pt idx="676">
                  <c:v>0.29968493726852108</c:v>
                </c:pt>
                <c:pt idx="677">
                  <c:v>0.29940588519326067</c:v>
                </c:pt>
                <c:pt idx="678">
                  <c:v>0.29912562291939804</c:v>
                </c:pt>
                <c:pt idx="679">
                  <c:v>0.29884414254346736</c:v>
                </c:pt>
                <c:pt idx="680">
                  <c:v>0.29856143609294578</c:v>
                </c:pt>
                <c:pt idx="681">
                  <c:v>0.2982774955254977</c:v>
                </c:pt>
                <c:pt idx="682">
                  <c:v>0.29799231272820703</c:v>
                </c:pt>
                <c:pt idx="683">
                  <c:v>0.29770587951680133</c:v>
                </c:pt>
                <c:pt idx="684">
                  <c:v>0.29741818763486411</c:v>
                </c:pt>
                <c:pt idx="685">
                  <c:v>0.29712922875303766</c:v>
                </c:pt>
                <c:pt idx="686">
                  <c:v>0.29683899446821443</c:v>
                </c:pt>
                <c:pt idx="687">
                  <c:v>0.29654747630271849</c:v>
                </c:pt>
                <c:pt idx="688">
                  <c:v>0.29625466570347558</c:v>
                </c:pt>
                <c:pt idx="689">
                  <c:v>0.29596055404117194</c:v>
                </c:pt>
                <c:pt idx="690">
                  <c:v>0.29566513260940197</c:v>
                </c:pt>
                <c:pt idx="691">
                  <c:v>0.29536839262380465</c:v>
                </c:pt>
                <c:pt idx="692">
                  <c:v>0.29507032522118809</c:v>
                </c:pt>
                <c:pt idx="693">
                  <c:v>0.29477092145864181</c:v>
                </c:pt>
                <c:pt idx="694">
                  <c:v>0.29447017231263828</c:v>
                </c:pt>
                <c:pt idx="695">
                  <c:v>0.29416806867812062</c:v>
                </c:pt>
                <c:pt idx="696">
                  <c:v>0.29386460136757903</c:v>
                </c:pt>
                <c:pt idx="697">
                  <c:v>0.29355976111011428</c:v>
                </c:pt>
                <c:pt idx="698">
                  <c:v>0.29325353855048836</c:v>
                </c:pt>
                <c:pt idx="699">
                  <c:v>0.29294592424816207</c:v>
                </c:pt>
                <c:pt idx="700">
                  <c:v>0.29263690867631942</c:v>
                </c:pt>
                <c:pt idx="701">
                  <c:v>0.29232648222087876</c:v>
                </c:pt>
                <c:pt idx="702">
                  <c:v>0.29201463517949</c:v>
                </c:pt>
                <c:pt idx="703">
                  <c:v>0.29170135776051814</c:v>
                </c:pt>
                <c:pt idx="704">
                  <c:v>0.29138664008201265</c:v>
                </c:pt>
                <c:pt idx="705">
                  <c:v>0.29107047217066262</c:v>
                </c:pt>
                <c:pt idx="706">
                  <c:v>0.29075284396073692</c:v>
                </c:pt>
                <c:pt idx="707">
                  <c:v>0.2904337452930103</c:v>
                </c:pt>
                <c:pt idx="708">
                  <c:v>0.29011316591367381</c:v>
                </c:pt>
                <c:pt idx="709">
                  <c:v>0.28979109547323018</c:v>
                </c:pt>
                <c:pt idx="710">
                  <c:v>0.28946752352537397</c:v>
                </c:pt>
                <c:pt idx="711">
                  <c:v>0.289142439525855</c:v>
                </c:pt>
                <c:pt idx="712">
                  <c:v>0.28881583283132695</c:v>
                </c:pt>
                <c:pt idx="713">
                  <c:v>0.28848769269817875</c:v>
                </c:pt>
                <c:pt idx="714">
                  <c:v>0.2881580082813498</c:v>
                </c:pt>
                <c:pt idx="715">
                  <c:v>0.28782676863312789</c:v>
                </c:pt>
                <c:pt idx="716">
                  <c:v>0.28749396270193089</c:v>
                </c:pt>
                <c:pt idx="717">
                  <c:v>0.28715957933106956</c:v>
                </c:pt>
                <c:pt idx="718">
                  <c:v>0.28682360725749428</c:v>
                </c:pt>
                <c:pt idx="719">
                  <c:v>0.28648603511052251</c:v>
                </c:pt>
                <c:pt idx="720">
                  <c:v>0.28614685141054835</c:v>
                </c:pt>
                <c:pt idx="721">
                  <c:v>0.28580604456773412</c:v>
                </c:pt>
                <c:pt idx="722">
                  <c:v>0.28546360288068112</c:v>
                </c:pt>
                <c:pt idx="723">
                  <c:v>0.28511951453508377</c:v>
                </c:pt>
                <c:pt idx="724">
                  <c:v>0.2847737676023615</c:v>
                </c:pt>
                <c:pt idx="725">
                  <c:v>0.28442635003827305</c:v>
                </c:pt>
                <c:pt idx="726">
                  <c:v>0.28407724968150866</c:v>
                </c:pt>
                <c:pt idx="727">
                  <c:v>0.28372645425226267</c:v>
                </c:pt>
                <c:pt idx="728">
                  <c:v>0.28337395135078453</c:v>
                </c:pt>
                <c:pt idx="729">
                  <c:v>0.2830197284559095</c:v>
                </c:pt>
                <c:pt idx="730">
                  <c:v>0.28266377292356643</c:v>
                </c:pt>
                <c:pt idx="731">
                  <c:v>0.28230607198526403</c:v>
                </c:pt>
                <c:pt idx="732">
                  <c:v>0.28194661274655464</c:v>
                </c:pt>
                <c:pt idx="733">
                  <c:v>0.28158538218547563</c:v>
                </c:pt>
                <c:pt idx="734">
                  <c:v>0.28122236715096638</c:v>
                </c:pt>
                <c:pt idx="735">
                  <c:v>0.2808575543612627</c:v>
                </c:pt>
                <c:pt idx="736">
                  <c:v>0.2804909304022668</c:v>
                </c:pt>
                <c:pt idx="737">
                  <c:v>0.28012248172589266</c:v>
                </c:pt>
                <c:pt idx="738">
                  <c:v>0.27975219464838658</c:v>
                </c:pt>
                <c:pt idx="739">
                  <c:v>0.27938005534862242</c:v>
                </c:pt>
                <c:pt idx="740">
                  <c:v>0.27900604986637123</c:v>
                </c:pt>
                <c:pt idx="741">
                  <c:v>0.27863016410054364</c:v>
                </c:pt>
                <c:pt idx="742">
                  <c:v>0.27825238380740713</c:v>
                </c:pt>
                <c:pt idx="743">
                  <c:v>0.27787269459877462</c:v>
                </c:pt>
                <c:pt idx="744">
                  <c:v>0.27749108194016614</c:v>
                </c:pt>
                <c:pt idx="745">
                  <c:v>0.27710753114894221</c:v>
                </c:pt>
                <c:pt idx="746">
                  <c:v>0.27672202739240814</c:v>
                </c:pt>
                <c:pt idx="747">
                  <c:v>0.27633455568588977</c:v>
                </c:pt>
                <c:pt idx="748">
                  <c:v>0.27594510089077906</c:v>
                </c:pt>
                <c:pt idx="749">
                  <c:v>0.27555364771254881</c:v>
                </c:pt>
                <c:pt idx="750">
                  <c:v>0.27516018069873827</c:v>
                </c:pt>
                <c:pt idx="751">
                  <c:v>0.2747646842369052</c:v>
                </c:pt>
                <c:pt idx="752">
                  <c:v>0.27436714255254785</c:v>
                </c:pt>
                <c:pt idx="753">
                  <c:v>0.27396753970699295</c:v>
                </c:pt>
                <c:pt idx="754">
                  <c:v>0.27356585959525176</c:v>
                </c:pt>
                <c:pt idx="755">
                  <c:v>0.27316208594384117</c:v>
                </c:pt>
                <c:pt idx="756">
                  <c:v>0.2727562023085715</c:v>
                </c:pt>
                <c:pt idx="757">
                  <c:v>0.27234819207229849</c:v>
                </c:pt>
                <c:pt idx="758">
                  <c:v>0.27193803844264042</c:v>
                </c:pt>
                <c:pt idx="759">
                  <c:v>0.27152572444965778</c:v>
                </c:pt>
                <c:pt idx="760">
                  <c:v>0.27111123294349693</c:v>
                </c:pt>
                <c:pt idx="761">
                  <c:v>0.27069454659199577</c:v>
                </c:pt>
                <c:pt idx="762">
                  <c:v>0.27027564787825104</c:v>
                </c:pt>
                <c:pt idx="763">
                  <c:v>0.26985451909814595</c:v>
                </c:pt>
                <c:pt idx="764">
                  <c:v>0.26943114235783877</c:v>
                </c:pt>
                <c:pt idx="765">
                  <c:v>0.26900549957121045</c:v>
                </c:pt>
                <c:pt idx="766">
                  <c:v>0.26857757245727065</c:v>
                </c:pt>
                <c:pt idx="767">
                  <c:v>0.26814734253752204</c:v>
                </c:pt>
                <c:pt idx="768">
                  <c:v>0.26771479113328089</c:v>
                </c:pt>
                <c:pt idx="769">
                  <c:v>0.26727989936295499</c:v>
                </c:pt>
                <c:pt idx="770">
                  <c:v>0.26684264813927577</c:v>
                </c:pt>
                <c:pt idx="771">
                  <c:v>0.26640301816648576</c:v>
                </c:pt>
                <c:pt idx="772">
                  <c:v>0.26596098993747902</c:v>
                </c:pt>
                <c:pt idx="773">
                  <c:v>0.26551654373089506</c:v>
                </c:pt>
                <c:pt idx="774">
                  <c:v>0.26506965960816375</c:v>
                </c:pt>
                <c:pt idx="775">
                  <c:v>0.26462031741050168</c:v>
                </c:pt>
                <c:pt idx="776">
                  <c:v>0.26416849675585846</c:v>
                </c:pt>
                <c:pt idx="777">
                  <c:v>0.26371417703581151</c:v>
                </c:pt>
                <c:pt idx="778">
                  <c:v>0.26325733741240914</c:v>
                </c:pt>
                <c:pt idx="779">
                  <c:v>0.26279795681496049</c:v>
                </c:pt>
                <c:pt idx="780">
                  <c:v>0.26233601393677131</c:v>
                </c:pt>
                <c:pt idx="781">
                  <c:v>0.26187148723182457</c:v>
                </c:pt>
                <c:pt idx="782">
                  <c:v>0.26140435491140485</c:v>
                </c:pt>
                <c:pt idx="783">
                  <c:v>0.26093459494066473</c:v>
                </c:pt>
                <c:pt idx="784">
                  <c:v>0.26046218503513419</c:v>
                </c:pt>
                <c:pt idx="785">
                  <c:v>0.25998710265716796</c:v>
                </c:pt>
                <c:pt idx="786">
                  <c:v>0.25950932501233404</c:v>
                </c:pt>
                <c:pt idx="787">
                  <c:v>0.25902882904573893</c:v>
                </c:pt>
                <c:pt idx="788">
                  <c:v>0.25854559143828992</c:v>
                </c:pt>
                <c:pt idx="789">
                  <c:v>0.25805958860289219</c:v>
                </c:pt>
                <c:pt idx="790">
                  <c:v>0.25757079668058069</c:v>
                </c:pt>
                <c:pt idx="791">
                  <c:v>0.25707919153658387</c:v>
                </c:pt>
                <c:pt idx="792">
                  <c:v>0.25658474875631904</c:v>
                </c:pt>
                <c:pt idx="793">
                  <c:v>0.25608744364131797</c:v>
                </c:pt>
                <c:pt idx="794">
                  <c:v>0.25558725120508025</c:v>
                </c:pt>
                <c:pt idx="795">
                  <c:v>0.25508414616885383</c:v>
                </c:pt>
                <c:pt idx="796">
                  <c:v>0.25457810295734157</c:v>
                </c:pt>
                <c:pt idx="797">
                  <c:v>0.2540690956943305</c:v>
                </c:pt>
                <c:pt idx="798">
                  <c:v>0.25355709819824485</c:v>
                </c:pt>
                <c:pt idx="799">
                  <c:v>0.25304208397761857</c:v>
                </c:pt>
                <c:pt idx="800">
                  <c:v>0.25252402622648745</c:v>
                </c:pt>
                <c:pt idx="801">
                  <c:v>0.25200289781969853</c:v>
                </c:pt>
                <c:pt idx="802">
                  <c:v>0.25147867130813512</c:v>
                </c:pt>
                <c:pt idx="803">
                  <c:v>0.25095131891385547</c:v>
                </c:pt>
                <c:pt idx="804">
                  <c:v>0.25042081252514381</c:v>
                </c:pt>
                <c:pt idx="805">
                  <c:v>0.2498871236914709</c:v>
                </c:pt>
                <c:pt idx="806">
                  <c:v>0.2493502236183634</c:v>
                </c:pt>
                <c:pt idx="807">
                  <c:v>0.24881008316217923</c:v>
                </c:pt>
                <c:pt idx="808">
                  <c:v>0.24826667282478712</c:v>
                </c:pt>
                <c:pt idx="809">
                  <c:v>0.24771996274814831</c:v>
                </c:pt>
                <c:pt idx="810">
                  <c:v>0.24716992270879856</c:v>
                </c:pt>
                <c:pt idx="811">
                  <c:v>0.24661652211222776</c:v>
                </c:pt>
                <c:pt idx="812">
                  <c:v>0.24605972998715542</c:v>
                </c:pt>
                <c:pt idx="813">
                  <c:v>0.24549951497969946</c:v>
                </c:pt>
                <c:pt idx="814">
                  <c:v>0.24493584534743626</c:v>
                </c:pt>
                <c:pt idx="815">
                  <c:v>0.24436868895334898</c:v>
                </c:pt>
                <c:pt idx="816">
                  <c:v>0.2437980132596628</c:v>
                </c:pt>
                <c:pt idx="817">
                  <c:v>0.24322378532156308</c:v>
                </c:pt>
                <c:pt idx="818">
                  <c:v>0.2426459717807955</c:v>
                </c:pt>
                <c:pt idx="819">
                  <c:v>0.24206453885914392</c:v>
                </c:pt>
                <c:pt idx="820">
                  <c:v>0.24147945235178467</c:v>
                </c:pt>
                <c:pt idx="821">
                  <c:v>0.24089067762051369</c:v>
                </c:pt>
                <c:pt idx="822">
                  <c:v>0.24029817958684346</c:v>
                </c:pt>
                <c:pt idx="823">
                  <c:v>0.23970192272496785</c:v>
                </c:pt>
                <c:pt idx="824">
                  <c:v>0.23910187105459085</c:v>
                </c:pt>
                <c:pt idx="825">
                  <c:v>0.23849798813361633</c:v>
                </c:pt>
                <c:pt idx="826">
                  <c:v>0.23789023705069604</c:v>
                </c:pt>
                <c:pt idx="827">
                  <c:v>0.23727858041763275</c:v>
                </c:pt>
                <c:pt idx="828">
                  <c:v>0.23666298036163383</c:v>
                </c:pt>
                <c:pt idx="829">
                  <c:v>0.2360433985174141</c:v>
                </c:pt>
                <c:pt idx="830">
                  <c:v>0.23541979601914231</c:v>
                </c:pt>
                <c:pt idx="831">
                  <c:v>0.23479213349222891</c:v>
                </c:pt>
                <c:pt idx="832">
                  <c:v>0.23416037104495113</c:v>
                </c:pt>
                <c:pt idx="833">
                  <c:v>0.23352446825991147</c:v>
                </c:pt>
                <c:pt idx="834">
                  <c:v>0.23288438418532573</c:v>
                </c:pt>
                <c:pt idx="835">
                  <c:v>0.23224007732613608</c:v>
                </c:pt>
                <c:pt idx="836">
                  <c:v>0.23159150563494729</c:v>
                </c:pt>
                <c:pt idx="837">
                  <c:v>0.23093862650277786</c:v>
                </c:pt>
                <c:pt idx="838">
                  <c:v>0.23028139674962583</c:v>
                </c:pt>
                <c:pt idx="839">
                  <c:v>0.22961977261484237</c:v>
                </c:pt>
                <c:pt idx="840">
                  <c:v>0.22895370974730925</c:v>
                </c:pt>
                <c:pt idx="841">
                  <c:v>0.22828316319541586</c:v>
                </c:pt>
                <c:pt idx="842">
                  <c:v>0.22760808739682994</c:v>
                </c:pt>
                <c:pt idx="843">
                  <c:v>0.22692843616805838</c:v>
                </c:pt>
                <c:pt idx="844">
                  <c:v>0.22624416269379205</c:v>
                </c:pt>
                <c:pt idx="845">
                  <c:v>0.22555521951602928</c:v>
                </c:pt>
                <c:pt idx="846">
                  <c:v>0.2248615585229739</c:v>
                </c:pt>
                <c:pt idx="847">
                  <c:v>0.22416313093770066</c:v>
                </c:pt>
                <c:pt idx="848">
                  <c:v>0.22345988730658295</c:v>
                </c:pt>
                <c:pt idx="849">
                  <c:v>0.22275177748747793</c:v>
                </c:pt>
                <c:pt idx="850">
                  <c:v>0.2220387506376611</c:v>
                </c:pt>
                <c:pt idx="851">
                  <c:v>0.22132075520150632</c:v>
                </c:pt>
                <c:pt idx="852">
                  <c:v>0.22059773889790252</c:v>
                </c:pt>
                <c:pt idx="853">
                  <c:v>0.21986964870740305</c:v>
                </c:pt>
                <c:pt idx="854">
                  <c:v>0.21913643085909854</c:v>
                </c:pt>
                <c:pt idx="855">
                  <c:v>0.21839803081720804</c:v>
                </c:pt>
                <c:pt idx="856">
                  <c:v>0.2176543932673809</c:v>
                </c:pt>
                <c:pt idx="857">
                  <c:v>0.21690546210270076</c:v>
                </c:pt>
                <c:pt idx="858">
                  <c:v>0.21615118040938627</c:v>
                </c:pt>
                <c:pt idx="859">
                  <c:v>0.21539149045217906</c:v>
                </c:pt>
                <c:pt idx="860">
                  <c:v>0.21462633365941111</c:v>
                </c:pt>
                <c:pt idx="861">
                  <c:v>0.21385565060774417</c:v>
                </c:pt>
                <c:pt idx="862">
                  <c:v>0.21307938100657181</c:v>
                </c:pt>
                <c:pt idx="863">
                  <c:v>0.21229746368207508</c:v>
                </c:pt>
                <c:pt idx="864">
                  <c:v>0.21150983656092481</c:v>
                </c:pt>
                <c:pt idx="865">
                  <c:v>0.21071643665361758</c:v>
                </c:pt>
                <c:pt idx="866">
                  <c:v>0.20991720003743947</c:v>
                </c:pt>
                <c:pt idx="867">
                  <c:v>0.20911206183904565</c:v>
                </c:pt>
                <c:pt idx="868">
                  <c:v>0.20830095621664532</c:v>
                </c:pt>
                <c:pt idx="869">
                  <c:v>0.20748381634178342</c:v>
                </c:pt>
                <c:pt idx="870">
                  <c:v>0.20666057438070567</c:v>
                </c:pt>
                <c:pt idx="871">
                  <c:v>0.20583116147529884</c:v>
                </c:pt>
                <c:pt idx="872">
                  <c:v>0.20499550772359068</c:v>
                </c:pt>
                <c:pt idx="873">
                  <c:v>0.2041535421598025</c:v>
                </c:pt>
                <c:pt idx="874">
                  <c:v>0.20330519273393749</c:v>
                </c:pt>
                <c:pt idx="875">
                  <c:v>0.20245038629089546</c:v>
                </c:pt>
                <c:pt idx="876">
                  <c:v>0.20158904854909898</c:v>
                </c:pt>
                <c:pt idx="877">
                  <c:v>0.20072110407861882</c:v>
                </c:pt>
                <c:pt idx="878">
                  <c:v>0.19984647627878291</c:v>
                </c:pt>
                <c:pt idx="879">
                  <c:v>0.19896508735525745</c:v>
                </c:pt>
                <c:pt idx="880">
                  <c:v>0.19807685829658142</c:v>
                </c:pt>
                <c:pt idx="881">
                  <c:v>0.19718170885014299</c:v>
                </c:pt>
                <c:pt idx="882">
                  <c:v>0.19627955749757958</c:v>
                </c:pt>
                <c:pt idx="883">
                  <c:v>0.19537032142958591</c:v>
                </c:pt>
                <c:pt idx="884">
                  <c:v>0.19445391652011298</c:v>
                </c:pt>
                <c:pt idx="885">
                  <c:v>0.19353025729994169</c:v>
                </c:pt>
                <c:pt idx="886">
                  <c:v>0.1925992569296113</c:v>
                </c:pt>
                <c:pt idx="887">
                  <c:v>0.19166082717168476</c:v>
                </c:pt>
                <c:pt idx="888">
                  <c:v>0.19071487836233295</c:v>
                </c:pt>
                <c:pt idx="889">
                  <c:v>0.18976131938221533</c:v>
                </c:pt>
                <c:pt idx="890">
                  <c:v>0.18880005762663887</c:v>
                </c:pt>
                <c:pt idx="891">
                  <c:v>0.18783099897497266</c:v>
                </c:pt>
                <c:pt idx="892">
                  <c:v>0.18685404775929593</c:v>
                </c:pt>
                <c:pt idx="893">
                  <c:v>0.18586910673225793</c:v>
                </c:pt>
                <c:pt idx="894">
                  <c:v>0.18487607703412484</c:v>
                </c:pt>
                <c:pt idx="895">
                  <c:v>0.1838748581589891</c:v>
                </c:pt>
                <c:pt idx="896">
                  <c:v>0.18286534792011772</c:v>
                </c:pt>
                <c:pt idx="897">
                  <c:v>0.18184744241441084</c:v>
                </c:pt>
                <c:pt idx="898">
                  <c:v>0.18082103598594518</c:v>
                </c:pt>
                <c:pt idx="899">
                  <c:v>0.17978602118857359</c:v>
                </c:pt>
                <c:pt idx="900">
                  <c:v>0.17874228874755158</c:v>
                </c:pt>
                <c:pt idx="901">
                  <c:v>0.17768972752016041</c:v>
                </c:pt>
                <c:pt idx="902">
                  <c:v>0.17662822445529597</c:v>
                </c:pt>
                <c:pt idx="903">
                  <c:v>0.17555766455199018</c:v>
                </c:pt>
                <c:pt idx="904">
                  <c:v>0.17447793081683216</c:v>
                </c:pt>
                <c:pt idx="905">
                  <c:v>0.17338890422025302</c:v>
                </c:pt>
                <c:pt idx="906">
                  <c:v>0.17229046365163919</c:v>
                </c:pt>
                <c:pt idx="907">
                  <c:v>0.17118248587323548</c:v>
                </c:pt>
                <c:pt idx="908">
                  <c:v>0.17006484547279946</c:v>
                </c:pt>
                <c:pt idx="909">
                  <c:v>0.16893741481496691</c:v>
                </c:pt>
                <c:pt idx="910">
                  <c:v>0.16780006399128433</c:v>
                </c:pt>
                <c:pt idx="911">
                  <c:v>0.16665266076886712</c:v>
                </c:pt>
                <c:pt idx="912">
                  <c:v>0.16549507053763526</c:v>
                </c:pt>
                <c:pt idx="913">
                  <c:v>0.16432715625608191</c:v>
                </c:pt>
                <c:pt idx="914">
                  <c:v>0.16314877839552208</c:v>
                </c:pt>
                <c:pt idx="915">
                  <c:v>0.16195979488277382</c:v>
                </c:pt>
                <c:pt idx="916">
                  <c:v>0.1607600610412149</c:v>
                </c:pt>
                <c:pt idx="917">
                  <c:v>0.15954942953016218</c:v>
                </c:pt>
                <c:pt idx="918">
                  <c:v>0.15832775028251433</c:v>
                </c:pt>
                <c:pt idx="919">
                  <c:v>0.15709487044059672</c:v>
                </c:pt>
                <c:pt idx="920">
                  <c:v>0.15585063429014792</c:v>
                </c:pt>
                <c:pt idx="921">
                  <c:v>0.15459488319237896</c:v>
                </c:pt>
                <c:pt idx="922">
                  <c:v>0.1533274555140402</c:v>
                </c:pt>
                <c:pt idx="923">
                  <c:v>0.15204818655542054</c:v>
                </c:pt>
                <c:pt idx="924">
                  <c:v>0.15075690847620801</c:v>
                </c:pt>
                <c:pt idx="925">
                  <c:v>0.14945345021913045</c:v>
                </c:pt>
                <c:pt idx="926">
                  <c:v>0.14813763743129674</c:v>
                </c:pt>
                <c:pt idx="927">
                  <c:v>0.14680929238315216</c:v>
                </c:pt>
                <c:pt idx="928">
                  <c:v>0.14546823388495891</c:v>
                </c:pt>
                <c:pt idx="929">
                  <c:v>0.14411427720070794</c:v>
                </c:pt>
                <c:pt idx="930">
                  <c:v>0.14274723395936453</c:v>
                </c:pt>
                <c:pt idx="931">
                  <c:v>0.14136691206334404</c:v>
                </c:pt>
                <c:pt idx="932">
                  <c:v>0.13997311559411071</c:v>
                </c:pt>
                <c:pt idx="933">
                  <c:v>0.13856564471478588</c:v>
                </c:pt>
                <c:pt idx="934">
                  <c:v>0.13714429556964669</c:v>
                </c:pt>
                <c:pt idx="935">
                  <c:v>0.13570886018038988</c:v>
                </c:pt>
                <c:pt idx="936">
                  <c:v>0.13425912633902981</c:v>
                </c:pt>
                <c:pt idx="937">
                  <c:v>0.1327948774972908</c:v>
                </c:pt>
                <c:pt idx="938">
                  <c:v>0.13131589265234855</c:v>
                </c:pt>
                <c:pt idx="939">
                  <c:v>0.12982194622876581</c:v>
                </c:pt>
                <c:pt idx="940">
                  <c:v>0.12831280795645891</c:v>
                </c:pt>
                <c:pt idx="941">
                  <c:v>0.12678824274452377</c:v>
                </c:pt>
                <c:pt idx="942">
                  <c:v>0.12524801055073706</c:v>
                </c:pt>
                <c:pt idx="943">
                  <c:v>0.12369186624654056</c:v>
                </c:pt>
                <c:pt idx="944">
                  <c:v>0.12211955947730208</c:v>
                </c:pt>
                <c:pt idx="945">
                  <c:v>0.12053083451763433</c:v>
                </c:pt>
                <c:pt idx="946">
                  <c:v>0.11892543012153996</c:v>
                </c:pt>
                <c:pt idx="947">
                  <c:v>0.11730307936713297</c:v>
                </c:pt>
                <c:pt idx="948">
                  <c:v>0.11566350949567329</c:v>
                </c:pt>
                <c:pt idx="949">
                  <c:v>0.11400644174462883</c:v>
                </c:pt>
                <c:pt idx="950">
                  <c:v>0.11233159117446166</c:v>
                </c:pt>
                <c:pt idx="951">
                  <c:v>0.11063866648881143</c:v>
                </c:pt>
                <c:pt idx="952">
                  <c:v>0.10892736984772272</c:v>
                </c:pt>
                <c:pt idx="953">
                  <c:v>0.10719739667353745</c:v>
                </c:pt>
                <c:pt idx="954">
                  <c:v>0.10544843544903926</c:v>
                </c:pt>
                <c:pt idx="955">
                  <c:v>0.10368016750740403</c:v>
                </c:pt>
                <c:pt idx="956">
                  <c:v>0.10189226681347044</c:v>
                </c:pt>
                <c:pt idx="957">
                  <c:v>0.10008439973579868</c:v>
                </c:pt>
                <c:pt idx="958">
                  <c:v>9.8256224808936699E-2</c:v>
                </c:pt>
                <c:pt idx="959">
                  <c:v>9.6407392485254165E-2</c:v>
                </c:pt>
                <c:pt idx="960">
                  <c:v>9.4537544875638591E-2</c:v>
                </c:pt>
                <c:pt idx="961">
                  <c:v>9.2646315478272068E-2</c:v>
                </c:pt>
                <c:pt idx="962">
                  <c:v>9.0733328894619089E-2</c:v>
                </c:pt>
                <c:pt idx="963">
                  <c:v>8.8798200531652924E-2</c:v>
                </c:pt>
                <c:pt idx="964">
                  <c:v>8.6840536289228679E-2</c:v>
                </c:pt>
                <c:pt idx="965">
                  <c:v>8.4859932231371629E-2</c:v>
                </c:pt>
                <c:pt idx="966">
                  <c:v>8.2855974240080107E-2</c:v>
                </c:pt>
                <c:pt idx="967">
                  <c:v>8.0828237650047957E-2</c:v>
                </c:pt>
                <c:pt idx="968">
                  <c:v>7.8776286862470166E-2</c:v>
                </c:pt>
                <c:pt idx="969">
                  <c:v>7.6699674935813117E-2</c:v>
                </c:pt>
                <c:pt idx="970">
                  <c:v>7.4597943151080898E-2</c:v>
                </c:pt>
                <c:pt idx="971">
                  <c:v>7.2470620548683667E-2</c:v>
                </c:pt>
                <c:pt idx="972">
                  <c:v>7.0317223433491727E-2</c:v>
                </c:pt>
                <c:pt idx="973">
                  <c:v>6.8137254844004153E-2</c:v>
                </c:pt>
                <c:pt idx="974">
                  <c:v>6.5930203980744756E-2</c:v>
                </c:pt>
                <c:pt idx="975">
                  <c:v>6.3695545587959798E-2</c:v>
                </c:pt>
                <c:pt idx="976">
                  <c:v>6.1432739281369816E-2</c:v>
                </c:pt>
                <c:pt idx="977">
                  <c:v>5.9141228813013702E-2</c:v>
                </c:pt>
                <c:pt idx="978">
                  <c:v>5.6820441261988409E-2</c:v>
                </c:pt>
                <c:pt idx="979">
                  <c:v>5.4469786136928093E-2</c:v>
                </c:pt>
                <c:pt idx="980">
                  <c:v>5.208865437210361E-2</c:v>
                </c:pt>
                <c:pt idx="981">
                  <c:v>4.967641719363651E-2</c:v>
                </c:pt>
                <c:pt idx="982">
                  <c:v>4.7232424824887764E-2</c:v>
                </c:pt>
                <c:pt idx="983">
                  <c:v>4.4756004989648907E-2</c:v>
                </c:pt>
                <c:pt idx="984">
                  <c:v>4.2246461156845987E-2</c:v>
                </c:pt>
                <c:pt idx="985">
                  <c:v>3.9703070448691584E-2</c:v>
                </c:pt>
                <c:pt idx="986">
                  <c:v>3.7125081101701735E-2</c:v>
                </c:pt>
                <c:pt idx="987">
                  <c:v>3.4511709320143621E-2</c:v>
                </c:pt>
                <c:pt idx="988">
                  <c:v>3.1862135282792206E-2</c:v>
                </c:pt>
                <c:pt idx="989">
                  <c:v>2.9175497935388886E-2</c:v>
                </c:pt>
                <c:pt idx="990">
                  <c:v>2.6450887983033369E-2</c:v>
                </c:pt>
                <c:pt idx="991">
                  <c:v>2.3687338108840571E-2</c:v>
                </c:pt>
                <c:pt idx="992">
                  <c:v>2.0883808716454857E-2</c:v>
                </c:pt>
                <c:pt idx="993">
                  <c:v>1.8039166029807124E-2</c:v>
                </c:pt>
                <c:pt idx="994">
                  <c:v>1.5152146183410148E-2</c:v>
                </c:pt>
                <c:pt idx="995">
                  <c:v>1.2221291136887448E-2</c:v>
                </c:pt>
                <c:pt idx="996">
                  <c:v>9.2448201941292048E-3</c:v>
                </c:pt>
                <c:pt idx="997">
                  <c:v>6.2203233027191343E-3</c:v>
                </c:pt>
                <c:pt idx="998">
                  <c:v>3.1437649376034413E-3</c:v>
                </c:pt>
                <c:pt idx="999">
                  <c:v>7.0006669706789028E-12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F-4BF6-A536-59F337A1A522}"/>
            </c:ext>
          </c:extLst>
        </c:ser>
        <c:ser>
          <c:idx val="4"/>
          <c:order val="3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F-4BF6-A536-59F337A1A522}"/>
              </c:ext>
            </c:extLst>
          </c:dPt>
          <c:xVal>
            <c:numRef>
              <c:f>'PASO 4 -OPTIMIZADOR'!$D$1045:$D$1046</c:f>
              <c:numCache>
                <c:formatCode>#,##0</c:formatCode>
                <c:ptCount val="2"/>
                <c:pt idx="0">
                  <c:v>48176</c:v>
                </c:pt>
                <c:pt idx="1">
                  <c:v>48176</c:v>
                </c:pt>
              </c:numCache>
            </c:numRef>
          </c:xVal>
          <c:yVal>
            <c:numRef>
              <c:f>'PASO 4 -OPTIMIZADOR'!$F$1045:$F$1046</c:f>
              <c:numCache>
                <c:formatCode>0.00</c:formatCode>
                <c:ptCount val="2"/>
                <c:pt idx="0">
                  <c:v>0.17583221920993525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DF-4BF6-A536-59F337A1A522}"/>
            </c:ext>
          </c:extLst>
        </c:ser>
        <c:ser>
          <c:idx val="2"/>
          <c:order val="4"/>
          <c:tx>
            <c:strRef>
              <c:f>'PASO 4 -OPTIMIZADOR'!$G$37</c:f>
              <c:strCache>
                <c:ptCount val="1"/>
                <c:pt idx="0">
                  <c:v>NETWORKS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4 -OPTIMIZADOR'!$D$38:$D$1037</c:f>
              <c:numCache>
                <c:formatCode>0.00</c:formatCode>
                <c:ptCount val="1000"/>
                <c:pt idx="0" formatCode="_-* #,##0_-;\-* #,##0_-;_-* &quot;-&quot;??_-;_-@_-">
                  <c:v>500000</c:v>
                </c:pt>
                <c:pt idx="1">
                  <c:v>499499.49949949951</c:v>
                </c:pt>
                <c:pt idx="2">
                  <c:v>498998.99899899901</c:v>
                </c:pt>
                <c:pt idx="3">
                  <c:v>498498.49849849846</c:v>
                </c:pt>
                <c:pt idx="4">
                  <c:v>497997.99799799797</c:v>
                </c:pt>
                <c:pt idx="5">
                  <c:v>497497.49749749748</c:v>
                </c:pt>
                <c:pt idx="6">
                  <c:v>496996.99699699698</c:v>
                </c:pt>
                <c:pt idx="7">
                  <c:v>496496.49649649655</c:v>
                </c:pt>
                <c:pt idx="8">
                  <c:v>495995.995995996</c:v>
                </c:pt>
                <c:pt idx="9">
                  <c:v>495495.4954954955</c:v>
                </c:pt>
                <c:pt idx="10">
                  <c:v>494994.99499499501</c:v>
                </c:pt>
                <c:pt idx="11">
                  <c:v>494494.49449449452</c:v>
                </c:pt>
                <c:pt idx="12">
                  <c:v>493993.99399399402</c:v>
                </c:pt>
                <c:pt idx="13">
                  <c:v>493493.49349349347</c:v>
                </c:pt>
                <c:pt idx="14">
                  <c:v>492992.99299299298</c:v>
                </c:pt>
                <c:pt idx="15">
                  <c:v>492492.49249249249</c:v>
                </c:pt>
                <c:pt idx="16">
                  <c:v>491991.99199199199</c:v>
                </c:pt>
                <c:pt idx="17">
                  <c:v>491491.4914914915</c:v>
                </c:pt>
                <c:pt idx="18">
                  <c:v>490990.99099099095</c:v>
                </c:pt>
                <c:pt idx="19">
                  <c:v>490490.49049049045</c:v>
                </c:pt>
                <c:pt idx="20">
                  <c:v>489989.98998999002</c:v>
                </c:pt>
                <c:pt idx="21">
                  <c:v>489489.48948948953</c:v>
                </c:pt>
                <c:pt idx="22">
                  <c:v>488988.98898898903</c:v>
                </c:pt>
                <c:pt idx="23">
                  <c:v>488488.48848848848</c:v>
                </c:pt>
                <c:pt idx="24">
                  <c:v>487987.98798798799</c:v>
                </c:pt>
                <c:pt idx="25">
                  <c:v>487487.48748748749</c:v>
                </c:pt>
                <c:pt idx="26">
                  <c:v>486986.986986987</c:v>
                </c:pt>
                <c:pt idx="27">
                  <c:v>486486.48648648651</c:v>
                </c:pt>
                <c:pt idx="28">
                  <c:v>485985.98598598596</c:v>
                </c:pt>
                <c:pt idx="29">
                  <c:v>485485.48548548546</c:v>
                </c:pt>
                <c:pt idx="30">
                  <c:v>484984.98498498497</c:v>
                </c:pt>
                <c:pt idx="31">
                  <c:v>484484.48448448448</c:v>
                </c:pt>
                <c:pt idx="32">
                  <c:v>483983.98398398398</c:v>
                </c:pt>
                <c:pt idx="33">
                  <c:v>483483.48348348349</c:v>
                </c:pt>
                <c:pt idx="34">
                  <c:v>482982.982982983</c:v>
                </c:pt>
                <c:pt idx="35">
                  <c:v>482482.4824824825</c:v>
                </c:pt>
                <c:pt idx="36">
                  <c:v>481981.98198198201</c:v>
                </c:pt>
                <c:pt idx="37">
                  <c:v>481481.48148148146</c:v>
                </c:pt>
                <c:pt idx="38">
                  <c:v>480980.98098098097</c:v>
                </c:pt>
                <c:pt idx="39">
                  <c:v>480480.48048048047</c:v>
                </c:pt>
                <c:pt idx="40">
                  <c:v>479979.97997997998</c:v>
                </c:pt>
                <c:pt idx="41">
                  <c:v>479479.47947947949</c:v>
                </c:pt>
                <c:pt idx="42">
                  <c:v>478978.97897897894</c:v>
                </c:pt>
                <c:pt idx="43">
                  <c:v>478478.47847847844</c:v>
                </c:pt>
                <c:pt idx="44">
                  <c:v>477977.97797797795</c:v>
                </c:pt>
                <c:pt idx="45">
                  <c:v>477477.47747747751</c:v>
                </c:pt>
                <c:pt idx="46">
                  <c:v>476976.97697697702</c:v>
                </c:pt>
                <c:pt idx="47">
                  <c:v>476476.47647647647</c:v>
                </c:pt>
                <c:pt idx="48">
                  <c:v>475975.97597597598</c:v>
                </c:pt>
                <c:pt idx="49">
                  <c:v>475475.47547547548</c:v>
                </c:pt>
                <c:pt idx="50">
                  <c:v>474974.97497497499</c:v>
                </c:pt>
                <c:pt idx="51">
                  <c:v>474474.4744744745</c:v>
                </c:pt>
                <c:pt idx="52">
                  <c:v>473973.97397397395</c:v>
                </c:pt>
                <c:pt idx="53">
                  <c:v>473473.47347347345</c:v>
                </c:pt>
                <c:pt idx="54">
                  <c:v>472972.97297297296</c:v>
                </c:pt>
                <c:pt idx="55">
                  <c:v>472472.47247247247</c:v>
                </c:pt>
                <c:pt idx="56">
                  <c:v>471971.97197197197</c:v>
                </c:pt>
                <c:pt idx="57">
                  <c:v>471471.47147147142</c:v>
                </c:pt>
                <c:pt idx="58">
                  <c:v>470970.97097097099</c:v>
                </c:pt>
                <c:pt idx="59">
                  <c:v>470470.47047047049</c:v>
                </c:pt>
                <c:pt idx="60">
                  <c:v>469969.96996997</c:v>
                </c:pt>
                <c:pt idx="61">
                  <c:v>469469.46946946951</c:v>
                </c:pt>
                <c:pt idx="62">
                  <c:v>468968.96896896895</c:v>
                </c:pt>
                <c:pt idx="63">
                  <c:v>468468.46846846846</c:v>
                </c:pt>
                <c:pt idx="64">
                  <c:v>467967.96796796797</c:v>
                </c:pt>
                <c:pt idx="65">
                  <c:v>467467.46746746748</c:v>
                </c:pt>
                <c:pt idx="66">
                  <c:v>466966.96696696698</c:v>
                </c:pt>
                <c:pt idx="67">
                  <c:v>466466.46646646643</c:v>
                </c:pt>
                <c:pt idx="68">
                  <c:v>465965.96596596594</c:v>
                </c:pt>
                <c:pt idx="69">
                  <c:v>465465.46546546544</c:v>
                </c:pt>
                <c:pt idx="70">
                  <c:v>464964.96496496495</c:v>
                </c:pt>
                <c:pt idx="71">
                  <c:v>464464.46446446452</c:v>
                </c:pt>
                <c:pt idx="72">
                  <c:v>463963.96396396396</c:v>
                </c:pt>
                <c:pt idx="73">
                  <c:v>463463.46346346347</c:v>
                </c:pt>
                <c:pt idx="74">
                  <c:v>462962.96296296298</c:v>
                </c:pt>
                <c:pt idx="75">
                  <c:v>462462.46246246248</c:v>
                </c:pt>
                <c:pt idx="76">
                  <c:v>461961.96196196199</c:v>
                </c:pt>
                <c:pt idx="77">
                  <c:v>461461.46146146144</c:v>
                </c:pt>
                <c:pt idx="78">
                  <c:v>460960.96096096095</c:v>
                </c:pt>
                <c:pt idx="79">
                  <c:v>460460.46046046045</c:v>
                </c:pt>
                <c:pt idx="80">
                  <c:v>459959.95995995996</c:v>
                </c:pt>
                <c:pt idx="81">
                  <c:v>459459.45945945947</c:v>
                </c:pt>
                <c:pt idx="82">
                  <c:v>458958.95895895892</c:v>
                </c:pt>
                <c:pt idx="83">
                  <c:v>458458.45845845842</c:v>
                </c:pt>
                <c:pt idx="84">
                  <c:v>457957.95795795799</c:v>
                </c:pt>
                <c:pt idx="85">
                  <c:v>457457.45745745749</c:v>
                </c:pt>
                <c:pt idx="86">
                  <c:v>456956.956956957</c:v>
                </c:pt>
                <c:pt idx="87">
                  <c:v>456456.45645645645</c:v>
                </c:pt>
                <c:pt idx="88">
                  <c:v>455955.95595595596</c:v>
                </c:pt>
                <c:pt idx="89">
                  <c:v>455455.45545545546</c:v>
                </c:pt>
                <c:pt idx="90">
                  <c:v>454954.95495495497</c:v>
                </c:pt>
                <c:pt idx="91">
                  <c:v>454454.45445445448</c:v>
                </c:pt>
                <c:pt idx="92">
                  <c:v>453953.95395395393</c:v>
                </c:pt>
                <c:pt idx="93">
                  <c:v>453453.45345345343</c:v>
                </c:pt>
                <c:pt idx="94">
                  <c:v>452952.95295295294</c:v>
                </c:pt>
                <c:pt idx="95">
                  <c:v>452452.45245245245</c:v>
                </c:pt>
                <c:pt idx="96">
                  <c:v>451951.95195195195</c:v>
                </c:pt>
                <c:pt idx="97">
                  <c:v>451451.45145145146</c:v>
                </c:pt>
                <c:pt idx="98">
                  <c:v>450950.95095095097</c:v>
                </c:pt>
                <c:pt idx="99">
                  <c:v>450450.45045045047</c:v>
                </c:pt>
                <c:pt idx="100">
                  <c:v>449949.94994994998</c:v>
                </c:pt>
                <c:pt idx="101">
                  <c:v>449449.44944944943</c:v>
                </c:pt>
                <c:pt idx="102">
                  <c:v>448948.94894894894</c:v>
                </c:pt>
                <c:pt idx="103">
                  <c:v>448448.44844844844</c:v>
                </c:pt>
                <c:pt idx="104">
                  <c:v>447947.94794794795</c:v>
                </c:pt>
                <c:pt idx="105">
                  <c:v>447447.44744744746</c:v>
                </c:pt>
                <c:pt idx="106">
                  <c:v>446946.9469469469</c:v>
                </c:pt>
                <c:pt idx="107">
                  <c:v>446446.44644644641</c:v>
                </c:pt>
                <c:pt idx="108">
                  <c:v>445945.94594594592</c:v>
                </c:pt>
                <c:pt idx="109">
                  <c:v>445445.44544544548</c:v>
                </c:pt>
                <c:pt idx="110">
                  <c:v>444944.94494494499</c:v>
                </c:pt>
                <c:pt idx="111">
                  <c:v>444444.44444444444</c:v>
                </c:pt>
                <c:pt idx="112">
                  <c:v>443943.94394394394</c:v>
                </c:pt>
                <c:pt idx="113">
                  <c:v>443443.44344344345</c:v>
                </c:pt>
                <c:pt idx="114">
                  <c:v>442942.94294294296</c:v>
                </c:pt>
                <c:pt idx="115">
                  <c:v>442442.44244244247</c:v>
                </c:pt>
                <c:pt idx="116">
                  <c:v>441941.94194194191</c:v>
                </c:pt>
                <c:pt idx="117">
                  <c:v>441441.44144144142</c:v>
                </c:pt>
                <c:pt idx="118">
                  <c:v>440940.94094094093</c:v>
                </c:pt>
                <c:pt idx="119">
                  <c:v>440440.44044044043</c:v>
                </c:pt>
                <c:pt idx="120">
                  <c:v>439939.93993993994</c:v>
                </c:pt>
                <c:pt idx="121">
                  <c:v>439439.43943943939</c:v>
                </c:pt>
                <c:pt idx="122">
                  <c:v>438938.93893893895</c:v>
                </c:pt>
                <c:pt idx="123">
                  <c:v>438438.43843843846</c:v>
                </c:pt>
                <c:pt idx="124">
                  <c:v>437937.93793793797</c:v>
                </c:pt>
                <c:pt idx="125">
                  <c:v>437437.43743743747</c:v>
                </c:pt>
                <c:pt idx="126">
                  <c:v>436936.93693693692</c:v>
                </c:pt>
                <c:pt idx="127">
                  <c:v>436436.43643643643</c:v>
                </c:pt>
                <c:pt idx="128">
                  <c:v>435935.93593593594</c:v>
                </c:pt>
                <c:pt idx="129">
                  <c:v>435435.43543543544</c:v>
                </c:pt>
                <c:pt idx="130">
                  <c:v>434934.93493493495</c:v>
                </c:pt>
                <c:pt idx="131">
                  <c:v>434434.4344344344</c:v>
                </c:pt>
                <c:pt idx="132">
                  <c:v>433933.93393393391</c:v>
                </c:pt>
                <c:pt idx="133">
                  <c:v>433433.43343343341</c:v>
                </c:pt>
                <c:pt idx="134">
                  <c:v>432932.93293293292</c:v>
                </c:pt>
                <c:pt idx="135">
                  <c:v>432432.43243243248</c:v>
                </c:pt>
                <c:pt idx="136">
                  <c:v>431931.93193193193</c:v>
                </c:pt>
                <c:pt idx="137">
                  <c:v>431431.43143143144</c:v>
                </c:pt>
                <c:pt idx="138">
                  <c:v>430930.93093093095</c:v>
                </c:pt>
                <c:pt idx="139">
                  <c:v>430430.43043043045</c:v>
                </c:pt>
                <c:pt idx="140">
                  <c:v>429929.92992992996</c:v>
                </c:pt>
                <c:pt idx="141">
                  <c:v>429429.42942942941</c:v>
                </c:pt>
                <c:pt idx="142">
                  <c:v>428928.92892892892</c:v>
                </c:pt>
                <c:pt idx="143">
                  <c:v>428428.42842842842</c:v>
                </c:pt>
                <c:pt idx="144">
                  <c:v>427927.92792792793</c:v>
                </c:pt>
                <c:pt idx="145">
                  <c:v>427427.42742742744</c:v>
                </c:pt>
                <c:pt idx="146">
                  <c:v>426926.92692692688</c:v>
                </c:pt>
                <c:pt idx="147">
                  <c:v>426426.42642642639</c:v>
                </c:pt>
                <c:pt idx="148">
                  <c:v>425925.92592592596</c:v>
                </c:pt>
                <c:pt idx="149">
                  <c:v>425425.42542542546</c:v>
                </c:pt>
                <c:pt idx="150">
                  <c:v>424924.92492492497</c:v>
                </c:pt>
                <c:pt idx="151">
                  <c:v>424424.42442442442</c:v>
                </c:pt>
                <c:pt idx="152">
                  <c:v>423923.92392392393</c:v>
                </c:pt>
                <c:pt idx="153">
                  <c:v>423423.42342342343</c:v>
                </c:pt>
                <c:pt idx="154">
                  <c:v>422922.92292292294</c:v>
                </c:pt>
                <c:pt idx="155">
                  <c:v>422422.42242242245</c:v>
                </c:pt>
                <c:pt idx="156">
                  <c:v>421921.92192192189</c:v>
                </c:pt>
                <c:pt idx="157">
                  <c:v>421421.4214214214</c:v>
                </c:pt>
                <c:pt idx="158">
                  <c:v>420920.92092092091</c:v>
                </c:pt>
                <c:pt idx="159">
                  <c:v>420420.42042042041</c:v>
                </c:pt>
                <c:pt idx="160">
                  <c:v>419919.91991991992</c:v>
                </c:pt>
                <c:pt idx="161">
                  <c:v>419419.41941941943</c:v>
                </c:pt>
                <c:pt idx="162">
                  <c:v>418918.91891891893</c:v>
                </c:pt>
                <c:pt idx="163">
                  <c:v>418418.41841841844</c:v>
                </c:pt>
                <c:pt idx="164">
                  <c:v>417917.91791791795</c:v>
                </c:pt>
                <c:pt idx="165">
                  <c:v>417417.4174174174</c:v>
                </c:pt>
                <c:pt idx="166">
                  <c:v>416916.9169169169</c:v>
                </c:pt>
                <c:pt idx="167">
                  <c:v>416416.41641641641</c:v>
                </c:pt>
                <c:pt idx="168">
                  <c:v>415915.91591591592</c:v>
                </c:pt>
                <c:pt idx="169">
                  <c:v>415415.41541541542</c:v>
                </c:pt>
                <c:pt idx="170">
                  <c:v>414914.91491491487</c:v>
                </c:pt>
                <c:pt idx="171">
                  <c:v>414414.41441441438</c:v>
                </c:pt>
                <c:pt idx="172">
                  <c:v>413913.91391391389</c:v>
                </c:pt>
                <c:pt idx="173">
                  <c:v>413413.41341341345</c:v>
                </c:pt>
                <c:pt idx="174">
                  <c:v>412912.91291291296</c:v>
                </c:pt>
                <c:pt idx="175">
                  <c:v>412412.41241241241</c:v>
                </c:pt>
                <c:pt idx="176">
                  <c:v>411911.91191191191</c:v>
                </c:pt>
                <c:pt idx="177">
                  <c:v>411411.41141141142</c:v>
                </c:pt>
                <c:pt idx="178">
                  <c:v>410910.91091091093</c:v>
                </c:pt>
                <c:pt idx="179">
                  <c:v>410410.41041041043</c:v>
                </c:pt>
                <c:pt idx="180">
                  <c:v>409909.90990990988</c:v>
                </c:pt>
                <c:pt idx="181">
                  <c:v>409409.40940940939</c:v>
                </c:pt>
                <c:pt idx="182">
                  <c:v>408908.9089089089</c:v>
                </c:pt>
                <c:pt idx="183">
                  <c:v>408408.4084084084</c:v>
                </c:pt>
                <c:pt idx="184">
                  <c:v>407907.90790790791</c:v>
                </c:pt>
                <c:pt idx="185">
                  <c:v>407407.40740740736</c:v>
                </c:pt>
                <c:pt idx="186">
                  <c:v>406906.90690690692</c:v>
                </c:pt>
                <c:pt idx="187">
                  <c:v>406406.40640640643</c:v>
                </c:pt>
                <c:pt idx="188">
                  <c:v>405905.90590590594</c:v>
                </c:pt>
                <c:pt idx="189">
                  <c:v>405405.40540540544</c:v>
                </c:pt>
                <c:pt idx="190">
                  <c:v>404904.90490490489</c:v>
                </c:pt>
                <c:pt idx="191">
                  <c:v>404404.4044044044</c:v>
                </c:pt>
                <c:pt idx="192">
                  <c:v>403903.90390390391</c:v>
                </c:pt>
                <c:pt idx="193">
                  <c:v>403403.40340340341</c:v>
                </c:pt>
                <c:pt idx="194">
                  <c:v>402902.90290290292</c:v>
                </c:pt>
                <c:pt idx="195">
                  <c:v>402402.40240240237</c:v>
                </c:pt>
                <c:pt idx="196">
                  <c:v>401901.90190190187</c:v>
                </c:pt>
                <c:pt idx="197">
                  <c:v>401401.40140140138</c:v>
                </c:pt>
                <c:pt idx="198">
                  <c:v>400900.90090090089</c:v>
                </c:pt>
                <c:pt idx="199">
                  <c:v>400400.40040040045</c:v>
                </c:pt>
                <c:pt idx="200">
                  <c:v>399899.8998998999</c:v>
                </c:pt>
                <c:pt idx="201">
                  <c:v>399399.39939939941</c:v>
                </c:pt>
                <c:pt idx="202">
                  <c:v>398898.89889889891</c:v>
                </c:pt>
                <c:pt idx="203">
                  <c:v>398398.39839839842</c:v>
                </c:pt>
                <c:pt idx="204">
                  <c:v>397897.89789789793</c:v>
                </c:pt>
                <c:pt idx="205">
                  <c:v>397397.39739739738</c:v>
                </c:pt>
                <c:pt idx="206">
                  <c:v>396896.89689689688</c:v>
                </c:pt>
                <c:pt idx="207">
                  <c:v>396396.39639639639</c:v>
                </c:pt>
                <c:pt idx="208">
                  <c:v>395895.8958958959</c:v>
                </c:pt>
                <c:pt idx="209">
                  <c:v>395395.3953953954</c:v>
                </c:pt>
                <c:pt idx="210">
                  <c:v>394894.89489489485</c:v>
                </c:pt>
                <c:pt idx="211">
                  <c:v>394394.39439439436</c:v>
                </c:pt>
                <c:pt idx="212">
                  <c:v>393893.89389389392</c:v>
                </c:pt>
                <c:pt idx="213">
                  <c:v>393393.39339339343</c:v>
                </c:pt>
                <c:pt idx="214">
                  <c:v>392892.89289289294</c:v>
                </c:pt>
                <c:pt idx="215">
                  <c:v>392392.39239239239</c:v>
                </c:pt>
                <c:pt idx="216">
                  <c:v>391891.89189189189</c:v>
                </c:pt>
                <c:pt idx="217">
                  <c:v>391391.3913913914</c:v>
                </c:pt>
                <c:pt idx="218">
                  <c:v>390890.89089089091</c:v>
                </c:pt>
                <c:pt idx="219">
                  <c:v>390390.39039039036</c:v>
                </c:pt>
                <c:pt idx="220">
                  <c:v>389889.88988988986</c:v>
                </c:pt>
                <c:pt idx="221">
                  <c:v>389389.38938938937</c:v>
                </c:pt>
                <c:pt idx="222">
                  <c:v>388888.88888888888</c:v>
                </c:pt>
                <c:pt idx="223">
                  <c:v>388388.38838838838</c:v>
                </c:pt>
                <c:pt idx="224">
                  <c:v>387887.88788788789</c:v>
                </c:pt>
                <c:pt idx="225">
                  <c:v>387387.3873873874</c:v>
                </c:pt>
                <c:pt idx="226">
                  <c:v>386886.8868868869</c:v>
                </c:pt>
                <c:pt idx="227">
                  <c:v>386386.38638638641</c:v>
                </c:pt>
                <c:pt idx="228">
                  <c:v>385885.88588588592</c:v>
                </c:pt>
                <c:pt idx="229">
                  <c:v>385385.38538538537</c:v>
                </c:pt>
                <c:pt idx="230">
                  <c:v>384884.88488488487</c:v>
                </c:pt>
                <c:pt idx="231">
                  <c:v>384384.38438438438</c:v>
                </c:pt>
                <c:pt idx="232">
                  <c:v>383883.88388388389</c:v>
                </c:pt>
                <c:pt idx="233">
                  <c:v>383383.38338338339</c:v>
                </c:pt>
                <c:pt idx="234">
                  <c:v>382882.88288288284</c:v>
                </c:pt>
                <c:pt idx="235">
                  <c:v>382382.38238238235</c:v>
                </c:pt>
                <c:pt idx="236">
                  <c:v>381881.88188188185</c:v>
                </c:pt>
                <c:pt idx="237">
                  <c:v>381381.38138138136</c:v>
                </c:pt>
                <c:pt idx="238">
                  <c:v>380880.88088088093</c:v>
                </c:pt>
                <c:pt idx="239">
                  <c:v>380380.38038038037</c:v>
                </c:pt>
                <c:pt idx="240">
                  <c:v>379879.87987987988</c:v>
                </c:pt>
                <c:pt idx="241">
                  <c:v>379379.37937937939</c:v>
                </c:pt>
                <c:pt idx="242">
                  <c:v>378878.8788788789</c:v>
                </c:pt>
                <c:pt idx="243">
                  <c:v>378378.3783783784</c:v>
                </c:pt>
                <c:pt idx="244">
                  <c:v>377877.87787787785</c:v>
                </c:pt>
                <c:pt idx="245">
                  <c:v>377377.37737737736</c:v>
                </c:pt>
                <c:pt idx="246">
                  <c:v>376876.87687687686</c:v>
                </c:pt>
                <c:pt idx="247">
                  <c:v>376376.37637637637</c:v>
                </c:pt>
                <c:pt idx="248">
                  <c:v>375875.87587587588</c:v>
                </c:pt>
                <c:pt idx="249">
                  <c:v>375375.37537537533</c:v>
                </c:pt>
                <c:pt idx="250">
                  <c:v>374874.87487487489</c:v>
                </c:pt>
                <c:pt idx="251">
                  <c:v>374374.3743743744</c:v>
                </c:pt>
                <c:pt idx="252">
                  <c:v>373873.8738738739</c:v>
                </c:pt>
                <c:pt idx="253">
                  <c:v>373373.37337337341</c:v>
                </c:pt>
                <c:pt idx="254">
                  <c:v>372872.87287287286</c:v>
                </c:pt>
                <c:pt idx="255">
                  <c:v>372372.37237237237</c:v>
                </c:pt>
                <c:pt idx="256">
                  <c:v>371871.87187187187</c:v>
                </c:pt>
                <c:pt idx="257">
                  <c:v>371371.37137137138</c:v>
                </c:pt>
                <c:pt idx="258">
                  <c:v>370870.87087087089</c:v>
                </c:pt>
                <c:pt idx="259">
                  <c:v>370370.37037037034</c:v>
                </c:pt>
                <c:pt idx="260">
                  <c:v>369869.86986986984</c:v>
                </c:pt>
                <c:pt idx="261">
                  <c:v>369369.36936936935</c:v>
                </c:pt>
                <c:pt idx="262">
                  <c:v>368868.86886886886</c:v>
                </c:pt>
                <c:pt idx="263">
                  <c:v>368368.36836836842</c:v>
                </c:pt>
                <c:pt idx="264">
                  <c:v>367867.86786786787</c:v>
                </c:pt>
                <c:pt idx="265">
                  <c:v>367367.36736736738</c:v>
                </c:pt>
                <c:pt idx="266">
                  <c:v>366866.86686686688</c:v>
                </c:pt>
                <c:pt idx="267">
                  <c:v>366366.36636636639</c:v>
                </c:pt>
                <c:pt idx="268">
                  <c:v>365865.8658658659</c:v>
                </c:pt>
                <c:pt idx="269">
                  <c:v>365365.36536536535</c:v>
                </c:pt>
                <c:pt idx="270">
                  <c:v>364864.86486486485</c:v>
                </c:pt>
                <c:pt idx="271">
                  <c:v>364364.36436436436</c:v>
                </c:pt>
                <c:pt idx="272">
                  <c:v>363863.86386386387</c:v>
                </c:pt>
                <c:pt idx="273">
                  <c:v>363363.36336336337</c:v>
                </c:pt>
                <c:pt idx="274">
                  <c:v>362862.86286286282</c:v>
                </c:pt>
                <c:pt idx="275">
                  <c:v>362362.36236236233</c:v>
                </c:pt>
                <c:pt idx="276">
                  <c:v>361861.86186186189</c:v>
                </c:pt>
                <c:pt idx="277">
                  <c:v>361361.3613613614</c:v>
                </c:pt>
                <c:pt idx="278">
                  <c:v>360860.86086086091</c:v>
                </c:pt>
                <c:pt idx="279">
                  <c:v>360360.36036036036</c:v>
                </c:pt>
                <c:pt idx="280">
                  <c:v>359859.85985985986</c:v>
                </c:pt>
                <c:pt idx="281">
                  <c:v>359359.35935935937</c:v>
                </c:pt>
                <c:pt idx="282">
                  <c:v>358858.85885885888</c:v>
                </c:pt>
                <c:pt idx="283">
                  <c:v>358358.35835835832</c:v>
                </c:pt>
                <c:pt idx="284">
                  <c:v>357857.85785785783</c:v>
                </c:pt>
                <c:pt idx="285">
                  <c:v>357357.35735735734</c:v>
                </c:pt>
                <c:pt idx="286">
                  <c:v>356856.85685685684</c:v>
                </c:pt>
                <c:pt idx="287">
                  <c:v>356356.35635635635</c:v>
                </c:pt>
                <c:pt idx="288">
                  <c:v>355855.85585585586</c:v>
                </c:pt>
                <c:pt idx="289">
                  <c:v>355355.35535535536</c:v>
                </c:pt>
                <c:pt idx="290">
                  <c:v>354854.85485485487</c:v>
                </c:pt>
                <c:pt idx="291">
                  <c:v>354354.35435435438</c:v>
                </c:pt>
                <c:pt idx="292">
                  <c:v>353853.85385385389</c:v>
                </c:pt>
                <c:pt idx="293">
                  <c:v>353353.35335335333</c:v>
                </c:pt>
                <c:pt idx="294">
                  <c:v>352852.85285285284</c:v>
                </c:pt>
                <c:pt idx="295">
                  <c:v>352352.35235235235</c:v>
                </c:pt>
                <c:pt idx="296">
                  <c:v>351851.85185185185</c:v>
                </c:pt>
                <c:pt idx="297">
                  <c:v>351351.35135135136</c:v>
                </c:pt>
                <c:pt idx="298">
                  <c:v>350850.85085085081</c:v>
                </c:pt>
                <c:pt idx="299">
                  <c:v>350350.35035035032</c:v>
                </c:pt>
                <c:pt idx="300">
                  <c:v>349849.84984984982</c:v>
                </c:pt>
                <c:pt idx="301">
                  <c:v>349349.34934934933</c:v>
                </c:pt>
                <c:pt idx="302">
                  <c:v>348848.84884884889</c:v>
                </c:pt>
                <c:pt idx="303">
                  <c:v>348348.34834834834</c:v>
                </c:pt>
                <c:pt idx="304">
                  <c:v>347847.84784784785</c:v>
                </c:pt>
                <c:pt idx="305">
                  <c:v>347347.34734734736</c:v>
                </c:pt>
                <c:pt idx="306">
                  <c:v>346846.84684684686</c:v>
                </c:pt>
                <c:pt idx="307">
                  <c:v>346346.34634634637</c:v>
                </c:pt>
                <c:pt idx="308">
                  <c:v>345845.84584584582</c:v>
                </c:pt>
                <c:pt idx="309">
                  <c:v>345345.34534534533</c:v>
                </c:pt>
                <c:pt idx="310">
                  <c:v>344844.84484484483</c:v>
                </c:pt>
                <c:pt idx="311">
                  <c:v>344344.34434434434</c:v>
                </c:pt>
                <c:pt idx="312">
                  <c:v>343843.84384384385</c:v>
                </c:pt>
                <c:pt idx="313">
                  <c:v>343343.34334334329</c:v>
                </c:pt>
                <c:pt idx="314">
                  <c:v>342842.84284284286</c:v>
                </c:pt>
                <c:pt idx="315">
                  <c:v>342342.34234234237</c:v>
                </c:pt>
                <c:pt idx="316">
                  <c:v>341841.84184184187</c:v>
                </c:pt>
                <c:pt idx="317">
                  <c:v>341341.34134134138</c:v>
                </c:pt>
                <c:pt idx="318">
                  <c:v>340840.84084084083</c:v>
                </c:pt>
                <c:pt idx="319">
                  <c:v>340340.34034034034</c:v>
                </c:pt>
                <c:pt idx="320">
                  <c:v>339839.83983983984</c:v>
                </c:pt>
                <c:pt idx="321">
                  <c:v>339339.33933933935</c:v>
                </c:pt>
                <c:pt idx="322">
                  <c:v>338838.83883883886</c:v>
                </c:pt>
                <c:pt idx="323">
                  <c:v>338338.3383383383</c:v>
                </c:pt>
                <c:pt idx="324">
                  <c:v>337837.83783783781</c:v>
                </c:pt>
                <c:pt idx="325">
                  <c:v>337337.33733733732</c:v>
                </c:pt>
                <c:pt idx="326">
                  <c:v>336836.83683683682</c:v>
                </c:pt>
                <c:pt idx="327">
                  <c:v>336336.33633633639</c:v>
                </c:pt>
                <c:pt idx="328">
                  <c:v>335835.83583583584</c:v>
                </c:pt>
                <c:pt idx="329">
                  <c:v>335335.33533533535</c:v>
                </c:pt>
                <c:pt idx="330">
                  <c:v>334834.83483483485</c:v>
                </c:pt>
                <c:pt idx="331">
                  <c:v>334334.33433433436</c:v>
                </c:pt>
                <c:pt idx="332">
                  <c:v>333833.83383383387</c:v>
                </c:pt>
                <c:pt idx="333">
                  <c:v>333333.33333333331</c:v>
                </c:pt>
                <c:pt idx="334">
                  <c:v>332832.83283283282</c:v>
                </c:pt>
                <c:pt idx="335">
                  <c:v>332332.33233233233</c:v>
                </c:pt>
                <c:pt idx="336">
                  <c:v>331831.83183183183</c:v>
                </c:pt>
                <c:pt idx="337">
                  <c:v>331331.33133133134</c:v>
                </c:pt>
                <c:pt idx="338">
                  <c:v>330830.83083083079</c:v>
                </c:pt>
                <c:pt idx="339">
                  <c:v>330330.3303303303</c:v>
                </c:pt>
                <c:pt idx="340">
                  <c:v>329829.82982982986</c:v>
                </c:pt>
                <c:pt idx="341">
                  <c:v>329329.32932932937</c:v>
                </c:pt>
                <c:pt idx="342">
                  <c:v>328828.82882882887</c:v>
                </c:pt>
                <c:pt idx="343">
                  <c:v>328328.32832832832</c:v>
                </c:pt>
                <c:pt idx="344">
                  <c:v>327827.82782782783</c:v>
                </c:pt>
                <c:pt idx="345">
                  <c:v>327327.32732732734</c:v>
                </c:pt>
                <c:pt idx="346">
                  <c:v>326826.82682682684</c:v>
                </c:pt>
                <c:pt idx="347">
                  <c:v>326326.32632632629</c:v>
                </c:pt>
                <c:pt idx="348">
                  <c:v>325825.8258258258</c:v>
                </c:pt>
                <c:pt idx="349">
                  <c:v>325325.32532532531</c:v>
                </c:pt>
                <c:pt idx="350">
                  <c:v>324824.82482482481</c:v>
                </c:pt>
                <c:pt idx="351">
                  <c:v>324324.32432432432</c:v>
                </c:pt>
                <c:pt idx="352">
                  <c:v>323823.82382382383</c:v>
                </c:pt>
                <c:pt idx="353">
                  <c:v>323323.32332332333</c:v>
                </c:pt>
                <c:pt idx="354">
                  <c:v>322822.82282282284</c:v>
                </c:pt>
                <c:pt idx="355">
                  <c:v>322322.32232232235</c:v>
                </c:pt>
                <c:pt idx="356">
                  <c:v>321821.82182182185</c:v>
                </c:pt>
                <c:pt idx="357">
                  <c:v>321321.3213213213</c:v>
                </c:pt>
                <c:pt idx="358">
                  <c:v>320820.82082082081</c:v>
                </c:pt>
                <c:pt idx="359">
                  <c:v>320320.32032032032</c:v>
                </c:pt>
                <c:pt idx="360">
                  <c:v>319819.81981981982</c:v>
                </c:pt>
                <c:pt idx="361">
                  <c:v>319319.31931931933</c:v>
                </c:pt>
                <c:pt idx="362">
                  <c:v>318818.81881881878</c:v>
                </c:pt>
                <c:pt idx="363">
                  <c:v>318318.31831831828</c:v>
                </c:pt>
                <c:pt idx="364">
                  <c:v>317817.81781781779</c:v>
                </c:pt>
                <c:pt idx="365">
                  <c:v>317317.3173173173</c:v>
                </c:pt>
                <c:pt idx="366">
                  <c:v>316816.81681681686</c:v>
                </c:pt>
                <c:pt idx="367">
                  <c:v>316316.31631631631</c:v>
                </c:pt>
                <c:pt idx="368">
                  <c:v>315815.81581581582</c:v>
                </c:pt>
                <c:pt idx="369">
                  <c:v>315315.31531531533</c:v>
                </c:pt>
                <c:pt idx="370">
                  <c:v>314814.81481481483</c:v>
                </c:pt>
                <c:pt idx="371">
                  <c:v>314314.31431431434</c:v>
                </c:pt>
                <c:pt idx="372">
                  <c:v>313813.81381381379</c:v>
                </c:pt>
                <c:pt idx="373">
                  <c:v>313313.31331331329</c:v>
                </c:pt>
                <c:pt idx="374">
                  <c:v>312812.8128128128</c:v>
                </c:pt>
                <c:pt idx="375">
                  <c:v>312312.31231231231</c:v>
                </c:pt>
                <c:pt idx="376">
                  <c:v>311811.81181181181</c:v>
                </c:pt>
                <c:pt idx="377">
                  <c:v>311311.31131131126</c:v>
                </c:pt>
                <c:pt idx="378">
                  <c:v>310810.81081081083</c:v>
                </c:pt>
                <c:pt idx="379">
                  <c:v>310310.31031031033</c:v>
                </c:pt>
                <c:pt idx="380">
                  <c:v>309809.80980980984</c:v>
                </c:pt>
                <c:pt idx="381">
                  <c:v>309309.30930930935</c:v>
                </c:pt>
                <c:pt idx="382">
                  <c:v>308808.8088088088</c:v>
                </c:pt>
                <c:pt idx="383">
                  <c:v>308308.3083083083</c:v>
                </c:pt>
                <c:pt idx="384">
                  <c:v>307807.80780780781</c:v>
                </c:pt>
                <c:pt idx="385">
                  <c:v>307307.30730730732</c:v>
                </c:pt>
                <c:pt idx="386">
                  <c:v>306806.80680680682</c:v>
                </c:pt>
                <c:pt idx="387">
                  <c:v>306306.30630630627</c:v>
                </c:pt>
                <c:pt idx="388">
                  <c:v>305805.80580580578</c:v>
                </c:pt>
                <c:pt idx="389">
                  <c:v>305305.30530530529</c:v>
                </c:pt>
                <c:pt idx="390">
                  <c:v>304804.80480480479</c:v>
                </c:pt>
                <c:pt idx="391">
                  <c:v>304304.30430430436</c:v>
                </c:pt>
                <c:pt idx="392">
                  <c:v>303803.80380380381</c:v>
                </c:pt>
                <c:pt idx="393">
                  <c:v>303303.30330330331</c:v>
                </c:pt>
                <c:pt idx="394">
                  <c:v>302802.80280280282</c:v>
                </c:pt>
                <c:pt idx="395">
                  <c:v>302302.30230230233</c:v>
                </c:pt>
                <c:pt idx="396">
                  <c:v>301801.80180180183</c:v>
                </c:pt>
                <c:pt idx="397">
                  <c:v>301301.30130130128</c:v>
                </c:pt>
                <c:pt idx="398">
                  <c:v>300800.80080080079</c:v>
                </c:pt>
                <c:pt idx="399">
                  <c:v>300300.3003003003</c:v>
                </c:pt>
                <c:pt idx="400">
                  <c:v>299799.7997997998</c:v>
                </c:pt>
                <c:pt idx="401">
                  <c:v>299299.29929929931</c:v>
                </c:pt>
                <c:pt idx="402">
                  <c:v>298798.79879879876</c:v>
                </c:pt>
                <c:pt idx="403">
                  <c:v>298298.29829829826</c:v>
                </c:pt>
                <c:pt idx="404">
                  <c:v>297797.79779779783</c:v>
                </c:pt>
                <c:pt idx="405">
                  <c:v>297297.29729729734</c:v>
                </c:pt>
                <c:pt idx="406">
                  <c:v>296796.79679679679</c:v>
                </c:pt>
                <c:pt idx="407">
                  <c:v>296296.29629629629</c:v>
                </c:pt>
                <c:pt idx="408">
                  <c:v>295795.7957957958</c:v>
                </c:pt>
                <c:pt idx="409">
                  <c:v>295295.29529529531</c:v>
                </c:pt>
                <c:pt idx="410">
                  <c:v>294794.79479479481</c:v>
                </c:pt>
                <c:pt idx="411">
                  <c:v>294294.29429429426</c:v>
                </c:pt>
                <c:pt idx="412">
                  <c:v>293793.79379379377</c:v>
                </c:pt>
                <c:pt idx="413">
                  <c:v>293293.29329329327</c:v>
                </c:pt>
                <c:pt idx="414">
                  <c:v>292792.79279279278</c:v>
                </c:pt>
                <c:pt idx="415">
                  <c:v>292292.29229229229</c:v>
                </c:pt>
                <c:pt idx="416">
                  <c:v>291791.79179179179</c:v>
                </c:pt>
                <c:pt idx="417">
                  <c:v>291291.2912912913</c:v>
                </c:pt>
                <c:pt idx="418">
                  <c:v>290790.79079079081</c:v>
                </c:pt>
                <c:pt idx="419">
                  <c:v>290290.29029029032</c:v>
                </c:pt>
                <c:pt idx="420">
                  <c:v>289789.78978978982</c:v>
                </c:pt>
                <c:pt idx="421">
                  <c:v>289289.28928928927</c:v>
                </c:pt>
                <c:pt idx="422">
                  <c:v>288788.78878878878</c:v>
                </c:pt>
                <c:pt idx="423">
                  <c:v>288288.28828828828</c:v>
                </c:pt>
                <c:pt idx="424">
                  <c:v>287787.78778778779</c:v>
                </c:pt>
                <c:pt idx="425">
                  <c:v>287287.2872872873</c:v>
                </c:pt>
                <c:pt idx="426">
                  <c:v>286786.78678678675</c:v>
                </c:pt>
                <c:pt idx="427">
                  <c:v>286286.28628628625</c:v>
                </c:pt>
                <c:pt idx="428">
                  <c:v>285785.78578578576</c:v>
                </c:pt>
                <c:pt idx="429">
                  <c:v>285285.28528528527</c:v>
                </c:pt>
                <c:pt idx="430">
                  <c:v>284784.78478478483</c:v>
                </c:pt>
                <c:pt idx="431">
                  <c:v>284284.28428428428</c:v>
                </c:pt>
                <c:pt idx="432">
                  <c:v>283783.78378378379</c:v>
                </c:pt>
                <c:pt idx="433">
                  <c:v>283283.28328328329</c:v>
                </c:pt>
                <c:pt idx="434">
                  <c:v>282782.7827827828</c:v>
                </c:pt>
                <c:pt idx="435">
                  <c:v>282282.28228228231</c:v>
                </c:pt>
                <c:pt idx="436">
                  <c:v>281781.78178178176</c:v>
                </c:pt>
                <c:pt idx="437">
                  <c:v>281281.28128128126</c:v>
                </c:pt>
                <c:pt idx="438">
                  <c:v>280780.78078078077</c:v>
                </c:pt>
                <c:pt idx="439">
                  <c:v>280280.28028028028</c:v>
                </c:pt>
                <c:pt idx="440">
                  <c:v>279779.77977977978</c:v>
                </c:pt>
                <c:pt idx="441">
                  <c:v>279279.27927927923</c:v>
                </c:pt>
                <c:pt idx="442">
                  <c:v>278778.7787787788</c:v>
                </c:pt>
                <c:pt idx="443">
                  <c:v>278278.2782782783</c:v>
                </c:pt>
                <c:pt idx="444">
                  <c:v>277777.77777777781</c:v>
                </c:pt>
                <c:pt idx="445">
                  <c:v>277277.27727727732</c:v>
                </c:pt>
                <c:pt idx="446">
                  <c:v>276776.77677677677</c:v>
                </c:pt>
                <c:pt idx="447">
                  <c:v>276276.27627627627</c:v>
                </c:pt>
                <c:pt idx="448">
                  <c:v>275775.77577577578</c:v>
                </c:pt>
                <c:pt idx="449">
                  <c:v>275275.27527527529</c:v>
                </c:pt>
                <c:pt idx="450">
                  <c:v>274774.77477477479</c:v>
                </c:pt>
                <c:pt idx="451">
                  <c:v>274274.27427427424</c:v>
                </c:pt>
                <c:pt idx="452">
                  <c:v>273773.77377377375</c:v>
                </c:pt>
                <c:pt idx="453">
                  <c:v>273273.27327327325</c:v>
                </c:pt>
                <c:pt idx="454">
                  <c:v>272772.77277277276</c:v>
                </c:pt>
                <c:pt idx="455">
                  <c:v>272272.27227227233</c:v>
                </c:pt>
                <c:pt idx="456">
                  <c:v>271771.77177177178</c:v>
                </c:pt>
                <c:pt idx="457">
                  <c:v>271271.27127127128</c:v>
                </c:pt>
                <c:pt idx="458">
                  <c:v>270770.77077077079</c:v>
                </c:pt>
                <c:pt idx="459">
                  <c:v>270270.2702702703</c:v>
                </c:pt>
                <c:pt idx="460">
                  <c:v>269769.7697697698</c:v>
                </c:pt>
                <c:pt idx="461">
                  <c:v>269269.26926926925</c:v>
                </c:pt>
                <c:pt idx="462">
                  <c:v>268768.76876876876</c:v>
                </c:pt>
                <c:pt idx="463">
                  <c:v>268268.26826826826</c:v>
                </c:pt>
                <c:pt idx="464">
                  <c:v>267767.76776776777</c:v>
                </c:pt>
                <c:pt idx="465">
                  <c:v>267267.26726726728</c:v>
                </c:pt>
                <c:pt idx="466">
                  <c:v>266766.76676676673</c:v>
                </c:pt>
                <c:pt idx="467">
                  <c:v>266266.26626626623</c:v>
                </c:pt>
                <c:pt idx="468">
                  <c:v>265765.7657657658</c:v>
                </c:pt>
                <c:pt idx="469">
                  <c:v>265265.26526526531</c:v>
                </c:pt>
                <c:pt idx="470">
                  <c:v>264764.76476476475</c:v>
                </c:pt>
                <c:pt idx="471">
                  <c:v>264264.26426426426</c:v>
                </c:pt>
                <c:pt idx="472">
                  <c:v>263763.76376376377</c:v>
                </c:pt>
                <c:pt idx="473">
                  <c:v>263263.26326326327</c:v>
                </c:pt>
                <c:pt idx="474">
                  <c:v>262762.76276276278</c:v>
                </c:pt>
                <c:pt idx="475">
                  <c:v>262262.26226226223</c:v>
                </c:pt>
                <c:pt idx="476">
                  <c:v>261761.76176176174</c:v>
                </c:pt>
                <c:pt idx="477">
                  <c:v>261261.26126126124</c:v>
                </c:pt>
                <c:pt idx="478">
                  <c:v>260760.76076076078</c:v>
                </c:pt>
                <c:pt idx="479">
                  <c:v>260260.26026026029</c:v>
                </c:pt>
                <c:pt idx="480">
                  <c:v>259759.75975975973</c:v>
                </c:pt>
                <c:pt idx="481">
                  <c:v>259259.25925925924</c:v>
                </c:pt>
                <c:pt idx="482">
                  <c:v>258758.75875875875</c:v>
                </c:pt>
                <c:pt idx="483">
                  <c:v>258258.25825825825</c:v>
                </c:pt>
                <c:pt idx="484">
                  <c:v>257757.75775775779</c:v>
                </c:pt>
                <c:pt idx="485">
                  <c:v>257257.25725725724</c:v>
                </c:pt>
                <c:pt idx="486">
                  <c:v>256756.75675675675</c:v>
                </c:pt>
                <c:pt idx="487">
                  <c:v>256256.25625625625</c:v>
                </c:pt>
                <c:pt idx="488">
                  <c:v>255755.75575575576</c:v>
                </c:pt>
                <c:pt idx="489">
                  <c:v>255255.25525525527</c:v>
                </c:pt>
                <c:pt idx="490">
                  <c:v>254754.75475475474</c:v>
                </c:pt>
                <c:pt idx="491">
                  <c:v>254254.25425425425</c:v>
                </c:pt>
                <c:pt idx="492">
                  <c:v>253753.75375375376</c:v>
                </c:pt>
                <c:pt idx="493">
                  <c:v>253253.25325325326</c:v>
                </c:pt>
                <c:pt idx="494">
                  <c:v>252752.75275275277</c:v>
                </c:pt>
                <c:pt idx="495">
                  <c:v>252252.25225225222</c:v>
                </c:pt>
                <c:pt idx="496">
                  <c:v>251751.75175175173</c:v>
                </c:pt>
                <c:pt idx="497">
                  <c:v>251251.25125125126</c:v>
                </c:pt>
                <c:pt idx="498">
                  <c:v>250750.75075075077</c:v>
                </c:pt>
                <c:pt idx="499">
                  <c:v>250250.25025025028</c:v>
                </c:pt>
                <c:pt idx="500">
                  <c:v>249749.74974974975</c:v>
                </c:pt>
                <c:pt idx="501">
                  <c:v>249249.24924924923</c:v>
                </c:pt>
                <c:pt idx="502">
                  <c:v>248748.74874874874</c:v>
                </c:pt>
                <c:pt idx="503">
                  <c:v>248248.24824824827</c:v>
                </c:pt>
                <c:pt idx="504">
                  <c:v>247747.74774774775</c:v>
                </c:pt>
                <c:pt idx="505">
                  <c:v>247247.24724724726</c:v>
                </c:pt>
                <c:pt idx="506">
                  <c:v>246746.74674674674</c:v>
                </c:pt>
                <c:pt idx="507">
                  <c:v>246246.24624624624</c:v>
                </c:pt>
                <c:pt idx="508">
                  <c:v>245745.74574574575</c:v>
                </c:pt>
                <c:pt idx="509">
                  <c:v>245245.24524524523</c:v>
                </c:pt>
                <c:pt idx="510">
                  <c:v>244744.74474474476</c:v>
                </c:pt>
                <c:pt idx="511">
                  <c:v>244244.24424424424</c:v>
                </c:pt>
                <c:pt idx="512">
                  <c:v>243743.74374374375</c:v>
                </c:pt>
                <c:pt idx="513">
                  <c:v>243243.24324324325</c:v>
                </c:pt>
                <c:pt idx="514">
                  <c:v>242742.74274274273</c:v>
                </c:pt>
                <c:pt idx="515">
                  <c:v>242242.24224224224</c:v>
                </c:pt>
                <c:pt idx="516">
                  <c:v>241741.74174174175</c:v>
                </c:pt>
                <c:pt idx="517">
                  <c:v>241241.24124124125</c:v>
                </c:pt>
                <c:pt idx="518">
                  <c:v>240740.74074074073</c:v>
                </c:pt>
                <c:pt idx="519">
                  <c:v>240240.24024024024</c:v>
                </c:pt>
                <c:pt idx="520">
                  <c:v>239739.73973973974</c:v>
                </c:pt>
                <c:pt idx="521">
                  <c:v>239239.23923923922</c:v>
                </c:pt>
                <c:pt idx="522">
                  <c:v>238738.73873873876</c:v>
                </c:pt>
                <c:pt idx="523">
                  <c:v>238238.23823823823</c:v>
                </c:pt>
                <c:pt idx="524">
                  <c:v>237737.73773773774</c:v>
                </c:pt>
                <c:pt idx="525">
                  <c:v>237237.23723723725</c:v>
                </c:pt>
                <c:pt idx="526">
                  <c:v>236736.73673673673</c:v>
                </c:pt>
                <c:pt idx="527">
                  <c:v>236236.23623623623</c:v>
                </c:pt>
                <c:pt idx="528">
                  <c:v>235735.73573573571</c:v>
                </c:pt>
                <c:pt idx="529">
                  <c:v>235235.23523523525</c:v>
                </c:pt>
                <c:pt idx="530">
                  <c:v>234734.73473473475</c:v>
                </c:pt>
                <c:pt idx="531">
                  <c:v>234234.23423423423</c:v>
                </c:pt>
                <c:pt idx="532">
                  <c:v>233733.73373373374</c:v>
                </c:pt>
                <c:pt idx="533">
                  <c:v>233233.23323323322</c:v>
                </c:pt>
                <c:pt idx="534">
                  <c:v>232732.73273273272</c:v>
                </c:pt>
                <c:pt idx="535">
                  <c:v>232232.23223223226</c:v>
                </c:pt>
                <c:pt idx="536">
                  <c:v>231731.73173173174</c:v>
                </c:pt>
                <c:pt idx="537">
                  <c:v>231231.23123123124</c:v>
                </c:pt>
                <c:pt idx="538">
                  <c:v>230730.73073073072</c:v>
                </c:pt>
                <c:pt idx="539">
                  <c:v>230230.23023023023</c:v>
                </c:pt>
                <c:pt idx="540">
                  <c:v>229729.72972972973</c:v>
                </c:pt>
                <c:pt idx="541">
                  <c:v>229229.22922922921</c:v>
                </c:pt>
                <c:pt idx="542">
                  <c:v>228728.72872872875</c:v>
                </c:pt>
                <c:pt idx="543">
                  <c:v>228228.22822822822</c:v>
                </c:pt>
                <c:pt idx="544">
                  <c:v>227727.72772772773</c:v>
                </c:pt>
                <c:pt idx="545">
                  <c:v>227227.22722722724</c:v>
                </c:pt>
                <c:pt idx="546">
                  <c:v>226726.72672672672</c:v>
                </c:pt>
                <c:pt idx="547">
                  <c:v>226226.22622622622</c:v>
                </c:pt>
                <c:pt idx="548">
                  <c:v>225725.72572572573</c:v>
                </c:pt>
                <c:pt idx="549">
                  <c:v>225225.22522522524</c:v>
                </c:pt>
                <c:pt idx="550">
                  <c:v>224724.72472472471</c:v>
                </c:pt>
                <c:pt idx="551">
                  <c:v>224224.22422422422</c:v>
                </c:pt>
                <c:pt idx="552">
                  <c:v>223723.72372372373</c:v>
                </c:pt>
                <c:pt idx="553">
                  <c:v>223223.22322322321</c:v>
                </c:pt>
                <c:pt idx="554">
                  <c:v>222722.72272272274</c:v>
                </c:pt>
                <c:pt idx="555">
                  <c:v>222222.22222222222</c:v>
                </c:pt>
                <c:pt idx="556">
                  <c:v>221721.72172172173</c:v>
                </c:pt>
                <c:pt idx="557">
                  <c:v>221221.22122122123</c:v>
                </c:pt>
                <c:pt idx="558">
                  <c:v>220720.72072072071</c:v>
                </c:pt>
                <c:pt idx="559">
                  <c:v>220220.22022022022</c:v>
                </c:pt>
                <c:pt idx="560">
                  <c:v>219719.71971971969</c:v>
                </c:pt>
                <c:pt idx="561">
                  <c:v>219219.21921921923</c:v>
                </c:pt>
                <c:pt idx="562">
                  <c:v>218718.71871871874</c:v>
                </c:pt>
                <c:pt idx="563">
                  <c:v>218218.21821821822</c:v>
                </c:pt>
                <c:pt idx="564">
                  <c:v>217717.71771771772</c:v>
                </c:pt>
                <c:pt idx="565">
                  <c:v>217217.2172172172</c:v>
                </c:pt>
                <c:pt idx="566">
                  <c:v>216716.71671671671</c:v>
                </c:pt>
                <c:pt idx="567">
                  <c:v>216216.21621621624</c:v>
                </c:pt>
                <c:pt idx="568">
                  <c:v>215715.71571571572</c:v>
                </c:pt>
                <c:pt idx="569">
                  <c:v>215215.21521521523</c:v>
                </c:pt>
                <c:pt idx="570">
                  <c:v>214714.7147147147</c:v>
                </c:pt>
                <c:pt idx="571">
                  <c:v>214214.21421421421</c:v>
                </c:pt>
                <c:pt idx="572">
                  <c:v>213713.71371371372</c:v>
                </c:pt>
                <c:pt idx="573">
                  <c:v>213213.2132132132</c:v>
                </c:pt>
                <c:pt idx="574">
                  <c:v>212712.71271271273</c:v>
                </c:pt>
                <c:pt idx="575">
                  <c:v>212212.21221221221</c:v>
                </c:pt>
                <c:pt idx="576">
                  <c:v>211711.71171171172</c:v>
                </c:pt>
                <c:pt idx="577">
                  <c:v>211211.21121121122</c:v>
                </c:pt>
                <c:pt idx="578">
                  <c:v>210710.7107107107</c:v>
                </c:pt>
                <c:pt idx="579">
                  <c:v>210210.21021021021</c:v>
                </c:pt>
                <c:pt idx="580">
                  <c:v>209709.70970970971</c:v>
                </c:pt>
                <c:pt idx="581">
                  <c:v>209209.20920920922</c:v>
                </c:pt>
                <c:pt idx="582">
                  <c:v>208708.7087087087</c:v>
                </c:pt>
                <c:pt idx="583">
                  <c:v>208208.20820820821</c:v>
                </c:pt>
                <c:pt idx="584">
                  <c:v>207707.70770770771</c:v>
                </c:pt>
                <c:pt idx="585">
                  <c:v>207207.20720720719</c:v>
                </c:pt>
                <c:pt idx="586">
                  <c:v>206706.70670670673</c:v>
                </c:pt>
                <c:pt idx="587">
                  <c:v>206206.2062062062</c:v>
                </c:pt>
                <c:pt idx="588">
                  <c:v>205705.70570570571</c:v>
                </c:pt>
                <c:pt idx="589">
                  <c:v>205205.20520520522</c:v>
                </c:pt>
                <c:pt idx="590">
                  <c:v>204704.70470470469</c:v>
                </c:pt>
                <c:pt idx="591">
                  <c:v>204204.2042042042</c:v>
                </c:pt>
                <c:pt idx="592">
                  <c:v>203703.70370370368</c:v>
                </c:pt>
                <c:pt idx="593">
                  <c:v>203203.20320320321</c:v>
                </c:pt>
                <c:pt idx="594">
                  <c:v>202702.70270270272</c:v>
                </c:pt>
                <c:pt idx="595">
                  <c:v>202202.2022022022</c:v>
                </c:pt>
                <c:pt idx="596">
                  <c:v>201701.70170170171</c:v>
                </c:pt>
                <c:pt idx="597">
                  <c:v>201201.20120120118</c:v>
                </c:pt>
                <c:pt idx="598">
                  <c:v>200700.70070070069</c:v>
                </c:pt>
                <c:pt idx="599">
                  <c:v>200200.20020020023</c:v>
                </c:pt>
                <c:pt idx="600">
                  <c:v>199699.6996996997</c:v>
                </c:pt>
                <c:pt idx="601">
                  <c:v>199199.19919919921</c:v>
                </c:pt>
                <c:pt idx="602">
                  <c:v>198698.69869869869</c:v>
                </c:pt>
                <c:pt idx="603">
                  <c:v>198198.1981981982</c:v>
                </c:pt>
                <c:pt idx="604">
                  <c:v>197697.6976976977</c:v>
                </c:pt>
                <c:pt idx="605">
                  <c:v>197197.19719719718</c:v>
                </c:pt>
                <c:pt idx="606">
                  <c:v>196696.69669669672</c:v>
                </c:pt>
                <c:pt idx="607">
                  <c:v>196196.19619619619</c:v>
                </c:pt>
                <c:pt idx="608">
                  <c:v>195695.6956956957</c:v>
                </c:pt>
                <c:pt idx="609">
                  <c:v>195195.19519519518</c:v>
                </c:pt>
                <c:pt idx="610">
                  <c:v>194694.69469469468</c:v>
                </c:pt>
                <c:pt idx="611">
                  <c:v>194194.19419419419</c:v>
                </c:pt>
                <c:pt idx="612">
                  <c:v>193693.6936936937</c:v>
                </c:pt>
                <c:pt idx="613">
                  <c:v>193193.1931931932</c:v>
                </c:pt>
                <c:pt idx="614">
                  <c:v>192692.69269269268</c:v>
                </c:pt>
                <c:pt idx="615">
                  <c:v>192192.19219219219</c:v>
                </c:pt>
                <c:pt idx="616">
                  <c:v>191691.6916916917</c:v>
                </c:pt>
                <c:pt idx="617">
                  <c:v>191191.19119119117</c:v>
                </c:pt>
                <c:pt idx="618">
                  <c:v>190690.69069069068</c:v>
                </c:pt>
                <c:pt idx="619">
                  <c:v>190190.19019019019</c:v>
                </c:pt>
                <c:pt idx="620">
                  <c:v>189689.68968968969</c:v>
                </c:pt>
                <c:pt idx="621">
                  <c:v>189189.1891891892</c:v>
                </c:pt>
                <c:pt idx="622">
                  <c:v>188688.68868868868</c:v>
                </c:pt>
                <c:pt idx="623">
                  <c:v>188188.18818818819</c:v>
                </c:pt>
                <c:pt idx="624">
                  <c:v>187687.68768768766</c:v>
                </c:pt>
                <c:pt idx="625">
                  <c:v>187187.1871871872</c:v>
                </c:pt>
                <c:pt idx="626">
                  <c:v>186686.68668668671</c:v>
                </c:pt>
                <c:pt idx="627">
                  <c:v>186186.18618618618</c:v>
                </c:pt>
                <c:pt idx="628">
                  <c:v>185685.68568568569</c:v>
                </c:pt>
                <c:pt idx="629">
                  <c:v>185185.18518518517</c:v>
                </c:pt>
                <c:pt idx="630">
                  <c:v>184684.68468468467</c:v>
                </c:pt>
                <c:pt idx="631">
                  <c:v>184184.18418418421</c:v>
                </c:pt>
                <c:pt idx="632">
                  <c:v>183683.68368368369</c:v>
                </c:pt>
                <c:pt idx="633">
                  <c:v>183183.1831831832</c:v>
                </c:pt>
                <c:pt idx="634">
                  <c:v>182682.68268268267</c:v>
                </c:pt>
                <c:pt idx="635">
                  <c:v>182182.18218218218</c:v>
                </c:pt>
                <c:pt idx="636">
                  <c:v>181681.68168168169</c:v>
                </c:pt>
                <c:pt idx="637">
                  <c:v>181181.18118118116</c:v>
                </c:pt>
                <c:pt idx="638">
                  <c:v>180680.6806806807</c:v>
                </c:pt>
                <c:pt idx="639">
                  <c:v>180180.18018018018</c:v>
                </c:pt>
                <c:pt idx="640">
                  <c:v>179679.67967967968</c:v>
                </c:pt>
                <c:pt idx="641">
                  <c:v>179179.17917917916</c:v>
                </c:pt>
                <c:pt idx="642">
                  <c:v>178678.67867867867</c:v>
                </c:pt>
                <c:pt idx="643">
                  <c:v>178178.17817817818</c:v>
                </c:pt>
                <c:pt idx="644">
                  <c:v>177677.67767767768</c:v>
                </c:pt>
                <c:pt idx="645">
                  <c:v>177177.17717717719</c:v>
                </c:pt>
                <c:pt idx="646">
                  <c:v>176676.67667667667</c:v>
                </c:pt>
                <c:pt idx="647">
                  <c:v>176176.17617617617</c:v>
                </c:pt>
                <c:pt idx="648">
                  <c:v>175675.67567567568</c:v>
                </c:pt>
                <c:pt idx="649">
                  <c:v>175175.17517517516</c:v>
                </c:pt>
                <c:pt idx="650">
                  <c:v>174674.67467467466</c:v>
                </c:pt>
                <c:pt idx="651">
                  <c:v>174174.17417417417</c:v>
                </c:pt>
                <c:pt idx="652">
                  <c:v>173673.67367367368</c:v>
                </c:pt>
                <c:pt idx="653">
                  <c:v>173173.17317317319</c:v>
                </c:pt>
                <c:pt idx="654">
                  <c:v>172672.67267267266</c:v>
                </c:pt>
                <c:pt idx="655">
                  <c:v>172172.17217217217</c:v>
                </c:pt>
                <c:pt idx="656">
                  <c:v>171671.67167167165</c:v>
                </c:pt>
                <c:pt idx="657">
                  <c:v>171171.17117117118</c:v>
                </c:pt>
                <c:pt idx="658">
                  <c:v>170670.67067067069</c:v>
                </c:pt>
                <c:pt idx="659">
                  <c:v>170170.17017017017</c:v>
                </c:pt>
                <c:pt idx="660">
                  <c:v>169669.66966966967</c:v>
                </c:pt>
                <c:pt idx="661">
                  <c:v>169169.16916916915</c:v>
                </c:pt>
                <c:pt idx="662">
                  <c:v>168668.66866866866</c:v>
                </c:pt>
                <c:pt idx="663">
                  <c:v>168168.16816816819</c:v>
                </c:pt>
                <c:pt idx="664">
                  <c:v>167667.66766766767</c:v>
                </c:pt>
                <c:pt idx="665">
                  <c:v>167167.16716716718</c:v>
                </c:pt>
                <c:pt idx="666">
                  <c:v>166666.66666666666</c:v>
                </c:pt>
                <c:pt idx="667">
                  <c:v>166166.16616616616</c:v>
                </c:pt>
                <c:pt idx="668">
                  <c:v>165665.66566566567</c:v>
                </c:pt>
                <c:pt idx="669">
                  <c:v>165165.16516516515</c:v>
                </c:pt>
                <c:pt idx="670">
                  <c:v>164664.66466466468</c:v>
                </c:pt>
                <c:pt idx="671">
                  <c:v>164164.16416416416</c:v>
                </c:pt>
                <c:pt idx="672">
                  <c:v>163663.66366366367</c:v>
                </c:pt>
                <c:pt idx="673">
                  <c:v>163163.16316316315</c:v>
                </c:pt>
                <c:pt idx="674">
                  <c:v>162662.66266266265</c:v>
                </c:pt>
                <c:pt idx="675">
                  <c:v>162162.16216216216</c:v>
                </c:pt>
                <c:pt idx="676">
                  <c:v>161661.66166166167</c:v>
                </c:pt>
                <c:pt idx="677">
                  <c:v>161161.16116116117</c:v>
                </c:pt>
                <c:pt idx="678">
                  <c:v>160660.66066066065</c:v>
                </c:pt>
                <c:pt idx="679">
                  <c:v>160160.16016016016</c:v>
                </c:pt>
                <c:pt idx="680">
                  <c:v>159659.65965965966</c:v>
                </c:pt>
                <c:pt idx="681">
                  <c:v>159159.15915915914</c:v>
                </c:pt>
                <c:pt idx="682">
                  <c:v>158658.65865865865</c:v>
                </c:pt>
                <c:pt idx="683">
                  <c:v>158158.15815815816</c:v>
                </c:pt>
                <c:pt idx="684">
                  <c:v>157657.65765765766</c:v>
                </c:pt>
                <c:pt idx="685">
                  <c:v>157157.15715715717</c:v>
                </c:pt>
                <c:pt idx="686">
                  <c:v>156656.65665665665</c:v>
                </c:pt>
                <c:pt idx="687">
                  <c:v>156156.15615615615</c:v>
                </c:pt>
                <c:pt idx="688">
                  <c:v>155655.65565565563</c:v>
                </c:pt>
                <c:pt idx="689">
                  <c:v>155155.15515515517</c:v>
                </c:pt>
                <c:pt idx="690">
                  <c:v>154654.65465465467</c:v>
                </c:pt>
                <c:pt idx="691">
                  <c:v>154154.15415415415</c:v>
                </c:pt>
                <c:pt idx="692">
                  <c:v>153653.65365365366</c:v>
                </c:pt>
                <c:pt idx="693">
                  <c:v>153153.15315315314</c:v>
                </c:pt>
                <c:pt idx="694">
                  <c:v>152652.65265265264</c:v>
                </c:pt>
                <c:pt idx="695">
                  <c:v>152152.15215215218</c:v>
                </c:pt>
                <c:pt idx="696">
                  <c:v>151651.65165165166</c:v>
                </c:pt>
                <c:pt idx="697">
                  <c:v>151151.15115115116</c:v>
                </c:pt>
                <c:pt idx="698">
                  <c:v>150650.65065065064</c:v>
                </c:pt>
                <c:pt idx="699">
                  <c:v>150150.15015015015</c:v>
                </c:pt>
                <c:pt idx="700">
                  <c:v>149649.64964964965</c:v>
                </c:pt>
                <c:pt idx="701">
                  <c:v>149149.14914914913</c:v>
                </c:pt>
                <c:pt idx="702">
                  <c:v>148648.64864864867</c:v>
                </c:pt>
                <c:pt idx="703">
                  <c:v>148148.14814814815</c:v>
                </c:pt>
                <c:pt idx="704">
                  <c:v>147647.64764764765</c:v>
                </c:pt>
                <c:pt idx="705">
                  <c:v>147147.14714714713</c:v>
                </c:pt>
                <c:pt idx="706">
                  <c:v>146646.64664664664</c:v>
                </c:pt>
                <c:pt idx="707">
                  <c:v>146146.14614614614</c:v>
                </c:pt>
                <c:pt idx="708">
                  <c:v>145645.64564564565</c:v>
                </c:pt>
                <c:pt idx="709">
                  <c:v>145145.14514514516</c:v>
                </c:pt>
                <c:pt idx="710">
                  <c:v>144644.64464464464</c:v>
                </c:pt>
                <c:pt idx="711">
                  <c:v>144144.14414414414</c:v>
                </c:pt>
                <c:pt idx="712">
                  <c:v>143643.64364364365</c:v>
                </c:pt>
                <c:pt idx="713">
                  <c:v>143143.14314314313</c:v>
                </c:pt>
                <c:pt idx="714">
                  <c:v>142642.64264264263</c:v>
                </c:pt>
                <c:pt idx="715">
                  <c:v>142142.14214214214</c:v>
                </c:pt>
                <c:pt idx="716">
                  <c:v>141641.64164164165</c:v>
                </c:pt>
                <c:pt idx="717">
                  <c:v>141141.14114114115</c:v>
                </c:pt>
                <c:pt idx="718">
                  <c:v>140640.64064064063</c:v>
                </c:pt>
                <c:pt idx="719">
                  <c:v>140140.14014014014</c:v>
                </c:pt>
                <c:pt idx="720">
                  <c:v>139639.63963963962</c:v>
                </c:pt>
                <c:pt idx="721">
                  <c:v>139139.13913913915</c:v>
                </c:pt>
                <c:pt idx="722">
                  <c:v>138638.63863863866</c:v>
                </c:pt>
                <c:pt idx="723">
                  <c:v>138138.13813813814</c:v>
                </c:pt>
                <c:pt idx="724">
                  <c:v>137637.63763763764</c:v>
                </c:pt>
                <c:pt idx="725">
                  <c:v>137137.13713713712</c:v>
                </c:pt>
                <c:pt idx="726">
                  <c:v>136636.63663663663</c:v>
                </c:pt>
                <c:pt idx="727">
                  <c:v>136136.13613613616</c:v>
                </c:pt>
                <c:pt idx="728">
                  <c:v>135635.63563563564</c:v>
                </c:pt>
                <c:pt idx="729">
                  <c:v>135135.13513513515</c:v>
                </c:pt>
                <c:pt idx="730">
                  <c:v>134634.63463463463</c:v>
                </c:pt>
                <c:pt idx="731">
                  <c:v>134134.13413413413</c:v>
                </c:pt>
                <c:pt idx="732">
                  <c:v>133633.63363363364</c:v>
                </c:pt>
                <c:pt idx="733">
                  <c:v>133133.13313313312</c:v>
                </c:pt>
                <c:pt idx="734">
                  <c:v>132632.63263263265</c:v>
                </c:pt>
                <c:pt idx="735">
                  <c:v>132132.13213213213</c:v>
                </c:pt>
                <c:pt idx="736">
                  <c:v>131631.63163163164</c:v>
                </c:pt>
                <c:pt idx="737">
                  <c:v>131131.13113113111</c:v>
                </c:pt>
                <c:pt idx="738">
                  <c:v>130630.63063063062</c:v>
                </c:pt>
                <c:pt idx="739">
                  <c:v>130130.13013013014</c:v>
                </c:pt>
                <c:pt idx="740">
                  <c:v>129629.62962962962</c:v>
                </c:pt>
                <c:pt idx="741">
                  <c:v>129129.12912912913</c:v>
                </c:pt>
                <c:pt idx="742">
                  <c:v>128628.62862862862</c:v>
                </c:pt>
                <c:pt idx="743">
                  <c:v>128128.12812812813</c:v>
                </c:pt>
                <c:pt idx="744">
                  <c:v>127627.62762762763</c:v>
                </c:pt>
                <c:pt idx="745">
                  <c:v>127127.12712712713</c:v>
                </c:pt>
                <c:pt idx="746">
                  <c:v>126626.62662662663</c:v>
                </c:pt>
                <c:pt idx="747">
                  <c:v>126126.12612612611</c:v>
                </c:pt>
                <c:pt idx="748">
                  <c:v>125625.62562562563</c:v>
                </c:pt>
                <c:pt idx="749">
                  <c:v>125125.12512512514</c:v>
                </c:pt>
                <c:pt idx="750">
                  <c:v>124624.62462462462</c:v>
                </c:pt>
                <c:pt idx="751">
                  <c:v>124124.12412412414</c:v>
                </c:pt>
                <c:pt idx="752">
                  <c:v>123623.62362362363</c:v>
                </c:pt>
                <c:pt idx="753">
                  <c:v>123123.12312312312</c:v>
                </c:pt>
                <c:pt idx="754">
                  <c:v>122622.62262262261</c:v>
                </c:pt>
                <c:pt idx="755">
                  <c:v>122122.12212212212</c:v>
                </c:pt>
                <c:pt idx="756">
                  <c:v>121621.62162162163</c:v>
                </c:pt>
                <c:pt idx="757">
                  <c:v>121121.12112112112</c:v>
                </c:pt>
                <c:pt idx="758">
                  <c:v>120620.62062062063</c:v>
                </c:pt>
                <c:pt idx="759">
                  <c:v>120120.12012012012</c:v>
                </c:pt>
                <c:pt idx="760">
                  <c:v>119619.61961961961</c:v>
                </c:pt>
                <c:pt idx="761">
                  <c:v>119119.11911911912</c:v>
                </c:pt>
                <c:pt idx="762">
                  <c:v>118618.61861861862</c:v>
                </c:pt>
                <c:pt idx="763">
                  <c:v>118118.11811811812</c:v>
                </c:pt>
                <c:pt idx="764">
                  <c:v>117617.61761761762</c:v>
                </c:pt>
                <c:pt idx="765">
                  <c:v>117117.11711711712</c:v>
                </c:pt>
                <c:pt idx="766">
                  <c:v>116616.61661661661</c:v>
                </c:pt>
                <c:pt idx="767">
                  <c:v>116116.11611611613</c:v>
                </c:pt>
                <c:pt idx="768">
                  <c:v>115615.61561561562</c:v>
                </c:pt>
                <c:pt idx="769">
                  <c:v>115115.11511511511</c:v>
                </c:pt>
                <c:pt idx="770">
                  <c:v>114614.61461461461</c:v>
                </c:pt>
                <c:pt idx="771">
                  <c:v>114114.11411411411</c:v>
                </c:pt>
                <c:pt idx="772">
                  <c:v>113613.61361361362</c:v>
                </c:pt>
                <c:pt idx="773">
                  <c:v>113113.11311311311</c:v>
                </c:pt>
                <c:pt idx="774">
                  <c:v>112612.61261261262</c:v>
                </c:pt>
                <c:pt idx="775">
                  <c:v>112112.11211211211</c:v>
                </c:pt>
                <c:pt idx="776">
                  <c:v>111611.6116116116</c:v>
                </c:pt>
                <c:pt idx="777">
                  <c:v>111111.11111111111</c:v>
                </c:pt>
                <c:pt idx="778">
                  <c:v>110610.61061061062</c:v>
                </c:pt>
                <c:pt idx="779">
                  <c:v>110110.11011011011</c:v>
                </c:pt>
                <c:pt idx="780">
                  <c:v>109609.60960960962</c:v>
                </c:pt>
                <c:pt idx="781">
                  <c:v>109109.10910910911</c:v>
                </c:pt>
                <c:pt idx="782">
                  <c:v>108608.6086086086</c:v>
                </c:pt>
                <c:pt idx="783">
                  <c:v>108108.10810810812</c:v>
                </c:pt>
                <c:pt idx="784">
                  <c:v>107607.60760760761</c:v>
                </c:pt>
                <c:pt idx="785">
                  <c:v>107107.10710710711</c:v>
                </c:pt>
                <c:pt idx="786">
                  <c:v>106606.6066066066</c:v>
                </c:pt>
                <c:pt idx="787">
                  <c:v>106106.1061061061</c:v>
                </c:pt>
                <c:pt idx="788">
                  <c:v>105605.60560560561</c:v>
                </c:pt>
                <c:pt idx="789">
                  <c:v>105105.1051051051</c:v>
                </c:pt>
                <c:pt idx="790">
                  <c:v>104604.60460460461</c:v>
                </c:pt>
                <c:pt idx="791">
                  <c:v>104104.1041041041</c:v>
                </c:pt>
                <c:pt idx="792">
                  <c:v>103603.60360360359</c:v>
                </c:pt>
                <c:pt idx="793">
                  <c:v>103103.1031031031</c:v>
                </c:pt>
                <c:pt idx="794">
                  <c:v>102602.60260260261</c:v>
                </c:pt>
                <c:pt idx="795">
                  <c:v>102102.1021021021</c:v>
                </c:pt>
                <c:pt idx="796">
                  <c:v>101601.60160160161</c:v>
                </c:pt>
                <c:pt idx="797">
                  <c:v>101101.1011011011</c:v>
                </c:pt>
                <c:pt idx="798">
                  <c:v>100600.60060060059</c:v>
                </c:pt>
                <c:pt idx="799">
                  <c:v>100100.10010010011</c:v>
                </c:pt>
                <c:pt idx="800">
                  <c:v>99599.599599599605</c:v>
                </c:pt>
                <c:pt idx="801">
                  <c:v>99099.099099099098</c:v>
                </c:pt>
                <c:pt idx="802">
                  <c:v>98598.59859859859</c:v>
                </c:pt>
                <c:pt idx="803">
                  <c:v>98098.098098098097</c:v>
                </c:pt>
                <c:pt idx="804">
                  <c:v>97597.597597597589</c:v>
                </c:pt>
                <c:pt idx="805">
                  <c:v>97097.097097097096</c:v>
                </c:pt>
                <c:pt idx="806">
                  <c:v>96596.596596596602</c:v>
                </c:pt>
                <c:pt idx="807">
                  <c:v>96096.096096096095</c:v>
                </c:pt>
                <c:pt idx="808">
                  <c:v>95595.595595595587</c:v>
                </c:pt>
                <c:pt idx="809">
                  <c:v>95095.095095095094</c:v>
                </c:pt>
                <c:pt idx="810">
                  <c:v>94594.5945945946</c:v>
                </c:pt>
                <c:pt idx="811">
                  <c:v>94094.094094094093</c:v>
                </c:pt>
                <c:pt idx="812">
                  <c:v>93593.5935935936</c:v>
                </c:pt>
                <c:pt idx="813">
                  <c:v>93093.093093093092</c:v>
                </c:pt>
                <c:pt idx="814">
                  <c:v>92592.592592592584</c:v>
                </c:pt>
                <c:pt idx="815">
                  <c:v>92092.092092092105</c:v>
                </c:pt>
                <c:pt idx="816">
                  <c:v>91591.591591591598</c:v>
                </c:pt>
                <c:pt idx="817">
                  <c:v>91091.09109109109</c:v>
                </c:pt>
                <c:pt idx="818">
                  <c:v>90590.590590590582</c:v>
                </c:pt>
                <c:pt idx="819">
                  <c:v>90090.090090090089</c:v>
                </c:pt>
                <c:pt idx="820">
                  <c:v>89589.589589589581</c:v>
                </c:pt>
                <c:pt idx="821">
                  <c:v>89089.089089089088</c:v>
                </c:pt>
                <c:pt idx="822">
                  <c:v>88588.588588588595</c:v>
                </c:pt>
                <c:pt idx="823">
                  <c:v>88088.088088088087</c:v>
                </c:pt>
                <c:pt idx="824">
                  <c:v>87587.587587587579</c:v>
                </c:pt>
                <c:pt idx="825">
                  <c:v>87087.087087087086</c:v>
                </c:pt>
                <c:pt idx="826">
                  <c:v>86586.586586586593</c:v>
                </c:pt>
                <c:pt idx="827">
                  <c:v>86086.086086086085</c:v>
                </c:pt>
                <c:pt idx="828">
                  <c:v>85585.585585585592</c:v>
                </c:pt>
                <c:pt idx="829">
                  <c:v>85085.085085085084</c:v>
                </c:pt>
                <c:pt idx="830">
                  <c:v>84584.584584584576</c:v>
                </c:pt>
                <c:pt idx="831">
                  <c:v>84084.084084084097</c:v>
                </c:pt>
                <c:pt idx="832">
                  <c:v>83583.58358358359</c:v>
                </c:pt>
                <c:pt idx="833">
                  <c:v>83083.083083083082</c:v>
                </c:pt>
                <c:pt idx="834">
                  <c:v>82582.582582582574</c:v>
                </c:pt>
                <c:pt idx="835">
                  <c:v>82082.082082082081</c:v>
                </c:pt>
                <c:pt idx="836">
                  <c:v>81581.581581581573</c:v>
                </c:pt>
                <c:pt idx="837">
                  <c:v>81081.08108108108</c:v>
                </c:pt>
                <c:pt idx="838">
                  <c:v>80580.580580580587</c:v>
                </c:pt>
                <c:pt idx="839">
                  <c:v>80080.080080080079</c:v>
                </c:pt>
                <c:pt idx="840">
                  <c:v>79579.579579579571</c:v>
                </c:pt>
                <c:pt idx="841">
                  <c:v>79079.079079079078</c:v>
                </c:pt>
                <c:pt idx="842">
                  <c:v>78578.578578578585</c:v>
                </c:pt>
                <c:pt idx="843">
                  <c:v>78078.078078078077</c:v>
                </c:pt>
                <c:pt idx="844">
                  <c:v>77577.577577577584</c:v>
                </c:pt>
                <c:pt idx="845">
                  <c:v>77077.077077077076</c:v>
                </c:pt>
                <c:pt idx="846">
                  <c:v>76576.576576576568</c:v>
                </c:pt>
                <c:pt idx="847">
                  <c:v>76076.07607607609</c:v>
                </c:pt>
                <c:pt idx="848">
                  <c:v>75575.575575575582</c:v>
                </c:pt>
                <c:pt idx="849">
                  <c:v>75075.075075075074</c:v>
                </c:pt>
                <c:pt idx="850">
                  <c:v>74574.574574574566</c:v>
                </c:pt>
                <c:pt idx="851">
                  <c:v>74074.074074074073</c:v>
                </c:pt>
                <c:pt idx="852">
                  <c:v>73573.573573573565</c:v>
                </c:pt>
                <c:pt idx="853">
                  <c:v>73073.073073073072</c:v>
                </c:pt>
                <c:pt idx="854">
                  <c:v>72572.572572572579</c:v>
                </c:pt>
                <c:pt idx="855">
                  <c:v>72072.072072072071</c:v>
                </c:pt>
                <c:pt idx="856">
                  <c:v>71571.571571571563</c:v>
                </c:pt>
                <c:pt idx="857">
                  <c:v>71071.07107107107</c:v>
                </c:pt>
                <c:pt idx="858">
                  <c:v>70570.570570570577</c:v>
                </c:pt>
                <c:pt idx="859">
                  <c:v>70070.070070070069</c:v>
                </c:pt>
                <c:pt idx="860">
                  <c:v>69569.569569569576</c:v>
                </c:pt>
                <c:pt idx="861">
                  <c:v>69069.069069069068</c:v>
                </c:pt>
                <c:pt idx="862">
                  <c:v>68568.56856856856</c:v>
                </c:pt>
                <c:pt idx="863">
                  <c:v>68068.068068068082</c:v>
                </c:pt>
                <c:pt idx="864">
                  <c:v>67567.567567567574</c:v>
                </c:pt>
                <c:pt idx="865">
                  <c:v>67067.067067067066</c:v>
                </c:pt>
                <c:pt idx="866">
                  <c:v>66566.566566566558</c:v>
                </c:pt>
                <c:pt idx="867">
                  <c:v>66066.066066066065</c:v>
                </c:pt>
                <c:pt idx="868">
                  <c:v>65565.565565565557</c:v>
                </c:pt>
                <c:pt idx="869">
                  <c:v>65065.065065065071</c:v>
                </c:pt>
                <c:pt idx="870">
                  <c:v>64564.564564564564</c:v>
                </c:pt>
                <c:pt idx="871">
                  <c:v>64064.064064064063</c:v>
                </c:pt>
                <c:pt idx="872">
                  <c:v>63563.563563563563</c:v>
                </c:pt>
                <c:pt idx="873">
                  <c:v>63063.063063063055</c:v>
                </c:pt>
                <c:pt idx="874">
                  <c:v>62562.562562562569</c:v>
                </c:pt>
                <c:pt idx="875">
                  <c:v>62062.062062062068</c:v>
                </c:pt>
                <c:pt idx="876">
                  <c:v>61561.561561561561</c:v>
                </c:pt>
                <c:pt idx="877">
                  <c:v>61061.06106106106</c:v>
                </c:pt>
                <c:pt idx="878">
                  <c:v>60560.56056056056</c:v>
                </c:pt>
                <c:pt idx="879">
                  <c:v>60060.060060060059</c:v>
                </c:pt>
                <c:pt idx="880">
                  <c:v>59559.559559559559</c:v>
                </c:pt>
                <c:pt idx="881">
                  <c:v>59059.059059059058</c:v>
                </c:pt>
                <c:pt idx="882">
                  <c:v>58558.558558558558</c:v>
                </c:pt>
                <c:pt idx="883">
                  <c:v>58058.058058058064</c:v>
                </c:pt>
                <c:pt idx="884">
                  <c:v>57557.557557557557</c:v>
                </c:pt>
                <c:pt idx="885">
                  <c:v>57057.057057057056</c:v>
                </c:pt>
                <c:pt idx="886">
                  <c:v>56556.556556556556</c:v>
                </c:pt>
                <c:pt idx="887">
                  <c:v>56056.056056056055</c:v>
                </c:pt>
                <c:pt idx="888">
                  <c:v>55555.555555555555</c:v>
                </c:pt>
                <c:pt idx="889">
                  <c:v>55055.055055055054</c:v>
                </c:pt>
                <c:pt idx="890">
                  <c:v>54554.554554554554</c:v>
                </c:pt>
                <c:pt idx="891">
                  <c:v>54054.054054054061</c:v>
                </c:pt>
                <c:pt idx="892">
                  <c:v>53553.553553553553</c:v>
                </c:pt>
                <c:pt idx="893">
                  <c:v>53053.053053053052</c:v>
                </c:pt>
                <c:pt idx="894">
                  <c:v>52552.552552552552</c:v>
                </c:pt>
                <c:pt idx="895">
                  <c:v>52052.052052052051</c:v>
                </c:pt>
                <c:pt idx="896">
                  <c:v>51551.551551551551</c:v>
                </c:pt>
                <c:pt idx="897">
                  <c:v>51051.05105105105</c:v>
                </c:pt>
                <c:pt idx="898">
                  <c:v>50550.55055055055</c:v>
                </c:pt>
                <c:pt idx="899">
                  <c:v>50050.050050050057</c:v>
                </c:pt>
                <c:pt idx="900">
                  <c:v>49549.549549549549</c:v>
                </c:pt>
                <c:pt idx="901">
                  <c:v>49049.049049049048</c:v>
                </c:pt>
                <c:pt idx="902">
                  <c:v>48548.548548548548</c:v>
                </c:pt>
                <c:pt idx="903">
                  <c:v>48048.048048048047</c:v>
                </c:pt>
                <c:pt idx="904">
                  <c:v>47547.547547547547</c:v>
                </c:pt>
                <c:pt idx="905">
                  <c:v>47047.047047047046</c:v>
                </c:pt>
                <c:pt idx="906">
                  <c:v>46546.546546546546</c:v>
                </c:pt>
                <c:pt idx="907">
                  <c:v>46046.046046046053</c:v>
                </c:pt>
                <c:pt idx="908">
                  <c:v>45545.545545545545</c:v>
                </c:pt>
                <c:pt idx="909">
                  <c:v>45045.045045045044</c:v>
                </c:pt>
                <c:pt idx="910">
                  <c:v>44544.544544544544</c:v>
                </c:pt>
                <c:pt idx="911">
                  <c:v>44044.044044044043</c:v>
                </c:pt>
                <c:pt idx="912">
                  <c:v>43543.543543543543</c:v>
                </c:pt>
                <c:pt idx="913">
                  <c:v>43043.043043043042</c:v>
                </c:pt>
                <c:pt idx="914">
                  <c:v>42542.542542542542</c:v>
                </c:pt>
                <c:pt idx="915">
                  <c:v>42042.042042042049</c:v>
                </c:pt>
                <c:pt idx="916">
                  <c:v>41541.541541541541</c:v>
                </c:pt>
                <c:pt idx="917">
                  <c:v>41041.04104104104</c:v>
                </c:pt>
                <c:pt idx="918">
                  <c:v>40540.54054054054</c:v>
                </c:pt>
                <c:pt idx="919">
                  <c:v>40040.040040040039</c:v>
                </c:pt>
                <c:pt idx="920">
                  <c:v>39539.539539539539</c:v>
                </c:pt>
                <c:pt idx="921">
                  <c:v>39039.039039039038</c:v>
                </c:pt>
                <c:pt idx="922">
                  <c:v>38538.538538538538</c:v>
                </c:pt>
                <c:pt idx="923">
                  <c:v>38038.038038038045</c:v>
                </c:pt>
                <c:pt idx="924">
                  <c:v>37537.537537537537</c:v>
                </c:pt>
                <c:pt idx="925">
                  <c:v>37037.037037037036</c:v>
                </c:pt>
                <c:pt idx="926">
                  <c:v>36536.536536536536</c:v>
                </c:pt>
                <c:pt idx="927">
                  <c:v>36036.036036036036</c:v>
                </c:pt>
                <c:pt idx="928">
                  <c:v>35535.535535535535</c:v>
                </c:pt>
                <c:pt idx="929">
                  <c:v>35035.035035035035</c:v>
                </c:pt>
                <c:pt idx="930">
                  <c:v>34534.534534534534</c:v>
                </c:pt>
                <c:pt idx="931">
                  <c:v>34034.034034034041</c:v>
                </c:pt>
                <c:pt idx="932">
                  <c:v>33533.533533533533</c:v>
                </c:pt>
                <c:pt idx="933">
                  <c:v>33033.033033033033</c:v>
                </c:pt>
                <c:pt idx="934">
                  <c:v>32532.532532532536</c:v>
                </c:pt>
                <c:pt idx="935">
                  <c:v>32032.032032032032</c:v>
                </c:pt>
                <c:pt idx="936">
                  <c:v>31531.531531531527</c:v>
                </c:pt>
                <c:pt idx="937">
                  <c:v>31031.031031031034</c:v>
                </c:pt>
                <c:pt idx="938">
                  <c:v>30530.53053053053</c:v>
                </c:pt>
                <c:pt idx="939">
                  <c:v>30030.03003003003</c:v>
                </c:pt>
                <c:pt idx="940">
                  <c:v>29529.529529529529</c:v>
                </c:pt>
                <c:pt idx="941">
                  <c:v>29029.029029029032</c:v>
                </c:pt>
                <c:pt idx="942">
                  <c:v>28528.528528528528</c:v>
                </c:pt>
                <c:pt idx="943">
                  <c:v>28028.028028028028</c:v>
                </c:pt>
                <c:pt idx="944">
                  <c:v>27527.527527527527</c:v>
                </c:pt>
                <c:pt idx="945">
                  <c:v>27027.02702702703</c:v>
                </c:pt>
                <c:pt idx="946">
                  <c:v>26526.526526526526</c:v>
                </c:pt>
                <c:pt idx="947">
                  <c:v>26026.026026026026</c:v>
                </c:pt>
                <c:pt idx="948">
                  <c:v>25525.525525525525</c:v>
                </c:pt>
                <c:pt idx="949">
                  <c:v>25025.025025025028</c:v>
                </c:pt>
                <c:pt idx="950">
                  <c:v>24524.524524524524</c:v>
                </c:pt>
                <c:pt idx="951">
                  <c:v>24024.024024024024</c:v>
                </c:pt>
                <c:pt idx="952">
                  <c:v>23523.523523523523</c:v>
                </c:pt>
                <c:pt idx="953">
                  <c:v>23023.023023023026</c:v>
                </c:pt>
                <c:pt idx="954">
                  <c:v>22522.522522522522</c:v>
                </c:pt>
                <c:pt idx="955">
                  <c:v>22022.022022022022</c:v>
                </c:pt>
                <c:pt idx="956">
                  <c:v>21521.521521521521</c:v>
                </c:pt>
                <c:pt idx="957">
                  <c:v>21021.021021021024</c:v>
                </c:pt>
                <c:pt idx="958">
                  <c:v>20520.52052052052</c:v>
                </c:pt>
                <c:pt idx="959">
                  <c:v>20020.02002002002</c:v>
                </c:pt>
                <c:pt idx="960">
                  <c:v>19519.519519519519</c:v>
                </c:pt>
                <c:pt idx="961">
                  <c:v>19019.019019019022</c:v>
                </c:pt>
                <c:pt idx="962">
                  <c:v>18518.518518518518</c:v>
                </c:pt>
                <c:pt idx="963">
                  <c:v>18018.018018018018</c:v>
                </c:pt>
                <c:pt idx="964">
                  <c:v>17517.517517517517</c:v>
                </c:pt>
                <c:pt idx="965">
                  <c:v>17017.01701701702</c:v>
                </c:pt>
                <c:pt idx="966">
                  <c:v>16516.516516516516</c:v>
                </c:pt>
                <c:pt idx="967">
                  <c:v>16016.016016016016</c:v>
                </c:pt>
                <c:pt idx="968">
                  <c:v>15515.515515515517</c:v>
                </c:pt>
                <c:pt idx="969">
                  <c:v>15015.015015015015</c:v>
                </c:pt>
                <c:pt idx="970">
                  <c:v>14514.514514514516</c:v>
                </c:pt>
                <c:pt idx="971">
                  <c:v>14014.014014014014</c:v>
                </c:pt>
                <c:pt idx="972">
                  <c:v>13513.513513513515</c:v>
                </c:pt>
                <c:pt idx="973">
                  <c:v>13013.013013013013</c:v>
                </c:pt>
                <c:pt idx="974">
                  <c:v>12512.512512512514</c:v>
                </c:pt>
                <c:pt idx="975">
                  <c:v>12012.012012012012</c:v>
                </c:pt>
                <c:pt idx="976">
                  <c:v>11511.511511511513</c:v>
                </c:pt>
                <c:pt idx="977">
                  <c:v>11011.011011011011</c:v>
                </c:pt>
                <c:pt idx="978">
                  <c:v>10510.510510510512</c:v>
                </c:pt>
                <c:pt idx="979">
                  <c:v>10010.01001001001</c:v>
                </c:pt>
                <c:pt idx="980">
                  <c:v>9509.5095095095112</c:v>
                </c:pt>
                <c:pt idx="981">
                  <c:v>9009.0090090090089</c:v>
                </c:pt>
                <c:pt idx="982">
                  <c:v>8508.5085085085102</c:v>
                </c:pt>
                <c:pt idx="983">
                  <c:v>8008.0080080080079</c:v>
                </c:pt>
                <c:pt idx="984">
                  <c:v>7507.5075075075074</c:v>
                </c:pt>
                <c:pt idx="985">
                  <c:v>7007.0070070070069</c:v>
                </c:pt>
                <c:pt idx="986">
                  <c:v>6506.5065065065064</c:v>
                </c:pt>
                <c:pt idx="987">
                  <c:v>6006.0060060060059</c:v>
                </c:pt>
                <c:pt idx="988">
                  <c:v>5505.5055055055054</c:v>
                </c:pt>
                <c:pt idx="989">
                  <c:v>5005.0050050050049</c:v>
                </c:pt>
                <c:pt idx="990">
                  <c:v>4504.5045045045044</c:v>
                </c:pt>
                <c:pt idx="991">
                  <c:v>4004.0040040040039</c:v>
                </c:pt>
                <c:pt idx="992">
                  <c:v>3503.5035035035035</c:v>
                </c:pt>
                <c:pt idx="993">
                  <c:v>3003.003003003003</c:v>
                </c:pt>
                <c:pt idx="994">
                  <c:v>2502.5025025025025</c:v>
                </c:pt>
                <c:pt idx="995">
                  <c:v>2002.002002002002</c:v>
                </c:pt>
                <c:pt idx="996">
                  <c:v>1501.5015015015015</c:v>
                </c:pt>
                <c:pt idx="997">
                  <c:v>1001.001001001001</c:v>
                </c:pt>
                <c:pt idx="998">
                  <c:v>500.50050050050049</c:v>
                </c:pt>
                <c:pt idx="999">
                  <c:v>9.9999999999999995E-7</c:v>
                </c:pt>
              </c:numCache>
            </c:numRef>
          </c:xVal>
          <c:yVal>
            <c:numRef>
              <c:f>'PASO 4 -OPTIMIZADOR'!$G$38:$G$1037</c:f>
              <c:numCache>
                <c:formatCode>0.00</c:formatCode>
                <c:ptCount val="1000"/>
                <c:pt idx="0">
                  <c:v>0.76261674864571394</c:v>
                </c:pt>
                <c:pt idx="1">
                  <c:v>0.76249833218208785</c:v>
                </c:pt>
                <c:pt idx="2">
                  <c:v>0.76237971560868389</c:v>
                </c:pt>
                <c:pt idx="3">
                  <c:v>0.76226089841727274</c:v>
                </c:pt>
                <c:pt idx="4">
                  <c:v>0.76214188009790074</c:v>
                </c:pt>
                <c:pt idx="5">
                  <c:v>0.76202266013888376</c:v>
                </c:pt>
                <c:pt idx="6">
                  <c:v>0.76190323802679938</c:v>
                </c:pt>
                <c:pt idx="7">
                  <c:v>0.76178361324647914</c:v>
                </c:pt>
                <c:pt idx="8">
                  <c:v>0.76166378528100198</c:v>
                </c:pt>
                <c:pt idx="9">
                  <c:v>0.76154375361168558</c:v>
                </c:pt>
                <c:pt idx="10">
                  <c:v>0.76142351771808037</c:v>
                </c:pt>
                <c:pt idx="11">
                  <c:v>0.76130307707796063</c:v>
                </c:pt>
                <c:pt idx="12">
                  <c:v>0.76118243116731754</c:v>
                </c:pt>
                <c:pt idx="13">
                  <c:v>0.76106157946035125</c:v>
                </c:pt>
                <c:pt idx="14">
                  <c:v>0.76094052142946389</c:v>
                </c:pt>
                <c:pt idx="15">
                  <c:v>0.76081925654525107</c:v>
                </c:pt>
                <c:pt idx="16">
                  <c:v>0.76069778427649459</c:v>
                </c:pt>
                <c:pt idx="17">
                  <c:v>0.76057610409015441</c:v>
                </c:pt>
                <c:pt idx="18">
                  <c:v>0.76045421545136116</c:v>
                </c:pt>
                <c:pt idx="19">
                  <c:v>0.7603321178234077</c:v>
                </c:pt>
                <c:pt idx="20">
                  <c:v>0.7602098106677424</c:v>
                </c:pt>
                <c:pt idx="21">
                  <c:v>0.76008729344395931</c:v>
                </c:pt>
                <c:pt idx="22">
                  <c:v>0.75996456560979231</c:v>
                </c:pt>
                <c:pt idx="23">
                  <c:v>0.75984162662110544</c:v>
                </c:pt>
                <c:pt idx="24">
                  <c:v>0.75971847593188546</c:v>
                </c:pt>
                <c:pt idx="25">
                  <c:v>0.7595951129942341</c:v>
                </c:pt>
                <c:pt idx="26">
                  <c:v>0.75947153725835903</c:v>
                </c:pt>
                <c:pt idx="27">
                  <c:v>0.75934774817256667</c:v>
                </c:pt>
                <c:pt idx="28">
                  <c:v>0.75922374518325308</c:v>
                </c:pt>
                <c:pt idx="29">
                  <c:v>0.75909952773489642</c:v>
                </c:pt>
                <c:pt idx="30">
                  <c:v>0.75897509527004792</c:v>
                </c:pt>
                <c:pt idx="31">
                  <c:v>0.75885044722932404</c:v>
                </c:pt>
                <c:pt idx="32">
                  <c:v>0.75872558305139792</c:v>
                </c:pt>
                <c:pt idx="33">
                  <c:v>0.75860050217299091</c:v>
                </c:pt>
                <c:pt idx="34">
                  <c:v>0.75847520402886393</c:v>
                </c:pt>
                <c:pt idx="35">
                  <c:v>0.75834968805180958</c:v>
                </c:pt>
                <c:pt idx="36">
                  <c:v>0.75822395367264206</c:v>
                </c:pt>
                <c:pt idx="37">
                  <c:v>0.75809800032019048</c:v>
                </c:pt>
                <c:pt idx="38">
                  <c:v>0.75797182742128899</c:v>
                </c:pt>
                <c:pt idx="39">
                  <c:v>0.7578454344007679</c:v>
                </c:pt>
                <c:pt idx="40">
                  <c:v>0.7577188206814458</c:v>
                </c:pt>
                <c:pt idx="41">
                  <c:v>0.75759198568412001</c:v>
                </c:pt>
                <c:pt idx="42">
                  <c:v>0.75746492882755823</c:v>
                </c:pt>
                <c:pt idx="43">
                  <c:v>0.75733764952848914</c:v>
                </c:pt>
                <c:pt idx="44">
                  <c:v>0.75721014720159363</c:v>
                </c:pt>
                <c:pt idx="45">
                  <c:v>0.75708242125949632</c:v>
                </c:pt>
                <c:pt idx="46">
                  <c:v>0.7569544711127556</c:v>
                </c:pt>
                <c:pt idx="47">
                  <c:v>0.75682629616985497</c:v>
                </c:pt>
                <c:pt idx="48">
                  <c:v>0.75669789583719449</c:v>
                </c:pt>
                <c:pt idx="49">
                  <c:v>0.75656926951908055</c:v>
                </c:pt>
                <c:pt idx="50">
                  <c:v>0.75644041661771722</c:v>
                </c:pt>
                <c:pt idx="51">
                  <c:v>0.7563113365331966</c:v>
                </c:pt>
                <c:pt idx="52">
                  <c:v>0.75618202866349027</c:v>
                </c:pt>
                <c:pt idx="53">
                  <c:v>0.75605249240443917</c:v>
                </c:pt>
                <c:pt idx="54">
                  <c:v>0.75592272714974396</c:v>
                </c:pt>
                <c:pt idx="55">
                  <c:v>0.75579273229095645</c:v>
                </c:pt>
                <c:pt idx="56">
                  <c:v>0.75566250721746919</c:v>
                </c:pt>
                <c:pt idx="57">
                  <c:v>0.75553205131650647</c:v>
                </c:pt>
                <c:pt idx="58">
                  <c:v>0.75540136397311453</c:v>
                </c:pt>
                <c:pt idx="59">
                  <c:v>0.75527044457015147</c:v>
                </c:pt>
                <c:pt idx="60">
                  <c:v>0.75513929248827771</c:v>
                </c:pt>
                <c:pt idx="61">
                  <c:v>0.75500790710594712</c:v>
                </c:pt>
                <c:pt idx="62">
                  <c:v>0.75487628779939531</c:v>
                </c:pt>
                <c:pt idx="63">
                  <c:v>0.75474443394263147</c:v>
                </c:pt>
                <c:pt idx="64">
                  <c:v>0.75461234490742757</c:v>
                </c:pt>
                <c:pt idx="65">
                  <c:v>0.7544800200633085</c:v>
                </c:pt>
                <c:pt idx="66">
                  <c:v>0.75434745877754183</c:v>
                </c:pt>
                <c:pt idx="67">
                  <c:v>0.75421466041512819</c:v>
                </c:pt>
                <c:pt idx="68">
                  <c:v>0.75408162433879078</c:v>
                </c:pt>
                <c:pt idx="69">
                  <c:v>0.75394834990896475</c:v>
                </c:pt>
                <c:pt idx="70">
                  <c:v>0.75381483648378789</c:v>
                </c:pt>
                <c:pt idx="71">
                  <c:v>0.75368108341908924</c:v>
                </c:pt>
                <c:pt idx="72">
                  <c:v>0.7535470900683795</c:v>
                </c:pt>
                <c:pt idx="73">
                  <c:v>0.75341285578284034</c:v>
                </c:pt>
                <c:pt idx="74">
                  <c:v>0.75327837991131352</c:v>
                </c:pt>
                <c:pt idx="75">
                  <c:v>0.75314366180029091</c:v>
                </c:pt>
                <c:pt idx="76">
                  <c:v>0.75300870079390358</c:v>
                </c:pt>
                <c:pt idx="77">
                  <c:v>0.75287349623391109</c:v>
                </c:pt>
                <c:pt idx="78">
                  <c:v>0.75273804745969075</c:v>
                </c:pt>
                <c:pt idx="79">
                  <c:v>0.75260235380822715</c:v>
                </c:pt>
                <c:pt idx="80">
                  <c:v>0.75246641461410069</c:v>
                </c:pt>
                <c:pt idx="81">
                  <c:v>0.75233022920947756</c:v>
                </c:pt>
                <c:pt idx="82">
                  <c:v>0.75219379692409749</c:v>
                </c:pt>
                <c:pt idx="83">
                  <c:v>0.75205711708526446</c:v>
                </c:pt>
                <c:pt idx="84">
                  <c:v>0.75192018901783386</c:v>
                </c:pt>
                <c:pt idx="85">
                  <c:v>0.75178301204420217</c:v>
                </c:pt>
                <c:pt idx="86">
                  <c:v>0.7516455854842965</c:v>
                </c:pt>
                <c:pt idx="87">
                  <c:v>0.75150790865556116</c:v>
                </c:pt>
                <c:pt idx="88">
                  <c:v>0.75136998087294882</c:v>
                </c:pt>
                <c:pt idx="89">
                  <c:v>0.75123180144890767</c:v>
                </c:pt>
                <c:pt idx="90">
                  <c:v>0.75109336969336993</c:v>
                </c:pt>
                <c:pt idx="91">
                  <c:v>0.75095468491374118</c:v>
                </c:pt>
                <c:pt idx="92">
                  <c:v>0.75081574641488769</c:v>
                </c:pt>
                <c:pt idx="93">
                  <c:v>0.75067655349912588</c:v>
                </c:pt>
                <c:pt idx="94">
                  <c:v>0.75053710546620966</c:v>
                </c:pt>
                <c:pt idx="95">
                  <c:v>0.75039740161331947</c:v>
                </c:pt>
                <c:pt idx="96">
                  <c:v>0.75025744123504956</c:v>
                </c:pt>
                <c:pt idx="97">
                  <c:v>0.75011722362339672</c:v>
                </c:pt>
                <c:pt idx="98">
                  <c:v>0.7499767480677485</c:v>
                </c:pt>
                <c:pt idx="99">
                  <c:v>0.74983601385486998</c:v>
                </c:pt>
                <c:pt idx="100">
                  <c:v>0.74969502026889367</c:v>
                </c:pt>
                <c:pt idx="101">
                  <c:v>0.7495537665913049</c:v>
                </c:pt>
                <c:pt idx="102">
                  <c:v>0.74941225210093154</c:v>
                </c:pt>
                <c:pt idx="103">
                  <c:v>0.74927047607393105</c:v>
                </c:pt>
                <c:pt idx="104">
                  <c:v>0.7491284377837778</c:v>
                </c:pt>
                <c:pt idx="105">
                  <c:v>0.74898613650125068</c:v>
                </c:pt>
                <c:pt idx="106">
                  <c:v>0.74884357149442105</c:v>
                </c:pt>
                <c:pt idx="107">
                  <c:v>0.74870074202864001</c:v>
                </c:pt>
                <c:pt idx="108">
                  <c:v>0.74855764736652497</c:v>
                </c:pt>
                <c:pt idx="109">
                  <c:v>0.7484142867679483</c:v>
                </c:pt>
                <c:pt idx="110">
                  <c:v>0.74827065949002325</c:v>
                </c:pt>
                <c:pt idx="111">
                  <c:v>0.74812676478709195</c:v>
                </c:pt>
                <c:pt idx="112">
                  <c:v>0.74798260191071153</c:v>
                </c:pt>
                <c:pt idx="113">
                  <c:v>0.74783817010964238</c:v>
                </c:pt>
                <c:pt idx="114">
                  <c:v>0.74769346862983432</c:v>
                </c:pt>
                <c:pt idx="115">
                  <c:v>0.74754849671441315</c:v>
                </c:pt>
                <c:pt idx="116">
                  <c:v>0.74740325360366766</c:v>
                </c:pt>
                <c:pt idx="117">
                  <c:v>0.74725773853503696</c:v>
                </c:pt>
                <c:pt idx="118">
                  <c:v>0.74711195074309633</c:v>
                </c:pt>
                <c:pt idx="119">
                  <c:v>0.74696588945954367</c:v>
                </c:pt>
                <c:pt idx="120">
                  <c:v>0.74681955391318677</c:v>
                </c:pt>
                <c:pt idx="121">
                  <c:v>0.74667294332992884</c:v>
                </c:pt>
                <c:pt idx="122">
                  <c:v>0.74652605693275531</c:v>
                </c:pt>
                <c:pt idx="123">
                  <c:v>0.74637889394171997</c:v>
                </c:pt>
                <c:pt idx="124">
                  <c:v>0.74623145357393106</c:v>
                </c:pt>
                <c:pt idx="125">
                  <c:v>0.74608373504353742</c:v>
                </c:pt>
                <c:pt idx="126">
                  <c:v>0.74593573756171427</c:v>
                </c:pt>
                <c:pt idx="127">
                  <c:v>0.74578746033664955</c:v>
                </c:pt>
                <c:pt idx="128">
                  <c:v>0.74563890257352916</c:v>
                </c:pt>
                <c:pt idx="129">
                  <c:v>0.74549006347452351</c:v>
                </c:pt>
                <c:pt idx="130">
                  <c:v>0.74534094223877234</c:v>
                </c:pt>
                <c:pt idx="131">
                  <c:v>0.74519153806237082</c:v>
                </c:pt>
                <c:pt idx="132">
                  <c:v>0.74504185013835489</c:v>
                </c:pt>
                <c:pt idx="133">
                  <c:v>0.7448918776566873</c:v>
                </c:pt>
                <c:pt idx="134">
                  <c:v>0.74474161980424147</c:v>
                </c:pt>
                <c:pt idx="135">
                  <c:v>0.74459107576478856</c:v>
                </c:pt>
                <c:pt idx="136">
                  <c:v>0.74444024471898107</c:v>
                </c:pt>
                <c:pt idx="137">
                  <c:v>0.74428912584433926</c:v>
                </c:pt>
                <c:pt idx="138">
                  <c:v>0.74413771831523479</c:v>
                </c:pt>
                <c:pt idx="139">
                  <c:v>0.74398602130287705</c:v>
                </c:pt>
                <c:pt idx="140">
                  <c:v>0.7438340339752969</c:v>
                </c:pt>
                <c:pt idx="141">
                  <c:v>0.74368175549733218</c:v>
                </c:pt>
                <c:pt idx="142">
                  <c:v>0.74352918503061161</c:v>
                </c:pt>
                <c:pt idx="143">
                  <c:v>0.74337632173354029</c:v>
                </c:pt>
                <c:pt idx="144">
                  <c:v>0.74322316476128281</c:v>
                </c:pt>
                <c:pt idx="145">
                  <c:v>0.74306971326574911</c:v>
                </c:pt>
                <c:pt idx="146">
                  <c:v>0.74291596639557833</c:v>
                </c:pt>
                <c:pt idx="147">
                  <c:v>0.74276192329612223</c:v>
                </c:pt>
                <c:pt idx="148">
                  <c:v>0.74260758310943031</c:v>
                </c:pt>
                <c:pt idx="149">
                  <c:v>0.7424529449742332</c:v>
                </c:pt>
                <c:pt idx="150">
                  <c:v>0.74229800802592694</c:v>
                </c:pt>
                <c:pt idx="151">
                  <c:v>0.74214277139655671</c:v>
                </c:pt>
                <c:pt idx="152">
                  <c:v>0.74198723421480073</c:v>
                </c:pt>
                <c:pt idx="153">
                  <c:v>0.74183139560595324</c:v>
                </c:pt>
                <c:pt idx="154">
                  <c:v>0.74167525469190898</c:v>
                </c:pt>
                <c:pt idx="155">
                  <c:v>0.74151881059114599</c:v>
                </c:pt>
                <c:pt idx="156">
                  <c:v>0.7413620624187095</c:v>
                </c:pt>
                <c:pt idx="157">
                  <c:v>0.74120500928619448</c:v>
                </c:pt>
                <c:pt idx="158">
                  <c:v>0.74104765030172959</c:v>
                </c:pt>
                <c:pt idx="159">
                  <c:v>0.74088998456995936</c:v>
                </c:pt>
                <c:pt idx="160">
                  <c:v>0.74073201119202847</c:v>
                </c:pt>
                <c:pt idx="161">
                  <c:v>0.74057372926556286</c:v>
                </c:pt>
                <c:pt idx="162">
                  <c:v>0.74041513788465418</c:v>
                </c:pt>
                <c:pt idx="163">
                  <c:v>0.74025623613984126</c:v>
                </c:pt>
                <c:pt idx="164">
                  <c:v>0.74009702311809344</c:v>
                </c:pt>
                <c:pt idx="165">
                  <c:v>0.73993749790279262</c:v>
                </c:pt>
                <c:pt idx="166">
                  <c:v>0.73977765957371544</c:v>
                </c:pt>
                <c:pt idx="167">
                  <c:v>0.73961750720701636</c:v>
                </c:pt>
                <c:pt idx="168">
                  <c:v>0.73945703987520872</c:v>
                </c:pt>
                <c:pt idx="169">
                  <c:v>0.7392962566471476</c:v>
                </c:pt>
                <c:pt idx="170">
                  <c:v>0.73913515658801132</c:v>
                </c:pt>
                <c:pt idx="171">
                  <c:v>0.73897373875928341</c:v>
                </c:pt>
                <c:pt idx="172">
                  <c:v>0.73881200221873455</c:v>
                </c:pt>
                <c:pt idx="173">
                  <c:v>0.73864994602040368</c:v>
                </c:pt>
                <c:pt idx="174">
                  <c:v>0.73848756921457992</c:v>
                </c:pt>
                <c:pt idx="175">
                  <c:v>0.73832487084778375</c:v>
                </c:pt>
                <c:pt idx="176">
                  <c:v>0.73816184996274836</c:v>
                </c:pt>
                <c:pt idx="177">
                  <c:v>0.73799850559840074</c:v>
                </c:pt>
                <c:pt idx="178">
                  <c:v>0.73783483678984307</c:v>
                </c:pt>
                <c:pt idx="179">
                  <c:v>0.73767084256833326</c:v>
                </c:pt>
                <c:pt idx="180">
                  <c:v>0.73750652196126565</c:v>
                </c:pt>
                <c:pt idx="181">
                  <c:v>0.73734187399215234</c:v>
                </c:pt>
                <c:pt idx="182">
                  <c:v>0.73717689768060324</c:v>
                </c:pt>
                <c:pt idx="183">
                  <c:v>0.73701159204230693</c:v>
                </c:pt>
                <c:pt idx="184">
                  <c:v>0.7368459560890106</c:v>
                </c:pt>
                <c:pt idx="185">
                  <c:v>0.73667998882850061</c:v>
                </c:pt>
                <c:pt idx="186">
                  <c:v>0.73651368926458272</c:v>
                </c:pt>
                <c:pt idx="187">
                  <c:v>0.73634705639706166</c:v>
                </c:pt>
                <c:pt idx="188">
                  <c:v>0.73618008922172129</c:v>
                </c:pt>
                <c:pt idx="189">
                  <c:v>0.73601278673030468</c:v>
                </c:pt>
                <c:pt idx="190">
                  <c:v>0.73584514791049271</c:v>
                </c:pt>
                <c:pt idx="191">
                  <c:v>0.73567717174588521</c:v>
                </c:pt>
                <c:pt idx="192">
                  <c:v>0.7355088572159787</c:v>
                </c:pt>
                <c:pt idx="193">
                  <c:v>0.73534020329614658</c:v>
                </c:pt>
                <c:pt idx="194">
                  <c:v>0.73517120895761823</c:v>
                </c:pt>
                <c:pt idx="195">
                  <c:v>0.73500187316745758</c:v>
                </c:pt>
                <c:pt idx="196">
                  <c:v>0.7348321948885429</c:v>
                </c:pt>
                <c:pt idx="197">
                  <c:v>0.73466217307954418</c:v>
                </c:pt>
                <c:pt idx="198">
                  <c:v>0.7344918066949031</c:v>
                </c:pt>
                <c:pt idx="199">
                  <c:v>0.73432109468481088</c:v>
                </c:pt>
                <c:pt idx="200">
                  <c:v>0.73415003599518647</c:v>
                </c:pt>
                <c:pt idx="201">
                  <c:v>0.73397862956765525</c:v>
                </c:pt>
                <c:pt idx="202">
                  <c:v>0.73380687433952685</c:v>
                </c:pt>
                <c:pt idx="203">
                  <c:v>0.73363476924377335</c:v>
                </c:pt>
                <c:pt idx="204">
                  <c:v>0.7334623132090069</c:v>
                </c:pt>
                <c:pt idx="205">
                  <c:v>0.73328950515945723</c:v>
                </c:pt>
                <c:pt idx="206">
                  <c:v>0.73311634401494996</c:v>
                </c:pt>
                <c:pt idx="207">
                  <c:v>0.73294282869088312</c:v>
                </c:pt>
                <c:pt idx="208">
                  <c:v>0.73276895809820519</c:v>
                </c:pt>
                <c:pt idx="209">
                  <c:v>0.73259473114339135</c:v>
                </c:pt>
                <c:pt idx="210">
                  <c:v>0.73242014672842137</c:v>
                </c:pt>
                <c:pt idx="211">
                  <c:v>0.7322452037507563</c:v>
                </c:pt>
                <c:pt idx="212">
                  <c:v>0.7320699011033146</c:v>
                </c:pt>
                <c:pt idx="213">
                  <c:v>0.7318942376744495</c:v>
                </c:pt>
                <c:pt idx="214">
                  <c:v>0.73171821234792478</c:v>
                </c:pt>
                <c:pt idx="215">
                  <c:v>0.73154182400289158</c:v>
                </c:pt>
                <c:pt idx="216">
                  <c:v>0.73136507151386387</c:v>
                </c:pt>
                <c:pt idx="217">
                  <c:v>0.73118795375069523</c:v>
                </c:pt>
                <c:pt idx="218">
                  <c:v>0.73101046957855409</c:v>
                </c:pt>
                <c:pt idx="219">
                  <c:v>0.73083261785789955</c:v>
                </c:pt>
                <c:pt idx="220">
                  <c:v>0.73065439744445748</c:v>
                </c:pt>
                <c:pt idx="221">
                  <c:v>0.73047580718919458</c:v>
                </c:pt>
                <c:pt idx="222">
                  <c:v>0.73029684593829525</c:v>
                </c:pt>
                <c:pt idx="223">
                  <c:v>0.73011751253313528</c:v>
                </c:pt>
                <c:pt idx="224">
                  <c:v>0.72993780581025747</c:v>
                </c:pt>
                <c:pt idx="225">
                  <c:v>0.72975772460134647</c:v>
                </c:pt>
                <c:pt idx="226">
                  <c:v>0.72957726773320297</c:v>
                </c:pt>
                <c:pt idx="227">
                  <c:v>0.72939643402771803</c:v>
                </c:pt>
                <c:pt idx="228">
                  <c:v>0.72921522230184843</c:v>
                </c:pt>
                <c:pt idx="229">
                  <c:v>0.72903363136758925</c:v>
                </c:pt>
                <c:pt idx="230">
                  <c:v>0.72885166003194901</c:v>
                </c:pt>
                <c:pt idx="231">
                  <c:v>0.72866930709692279</c:v>
                </c:pt>
                <c:pt idx="232">
                  <c:v>0.72848657135946637</c:v>
                </c:pt>
                <c:pt idx="233">
                  <c:v>0.72830345161146925</c:v>
                </c:pt>
                <c:pt idx="234">
                  <c:v>0.72811994663972812</c:v>
                </c:pt>
                <c:pt idx="235">
                  <c:v>0.72793605522591998</c:v>
                </c:pt>
                <c:pt idx="236">
                  <c:v>0.72775177614657527</c:v>
                </c:pt>
                <c:pt idx="237">
                  <c:v>0.72756710817305015</c:v>
                </c:pt>
                <c:pt idx="238">
                  <c:v>0.72738205007149959</c:v>
                </c:pt>
                <c:pt idx="239">
                  <c:v>0.72719660060284952</c:v>
                </c:pt>
                <c:pt idx="240">
                  <c:v>0.7270107585227692</c:v>
                </c:pt>
                <c:pt idx="241">
                  <c:v>0.72682452258164365</c:v>
                </c:pt>
                <c:pt idx="242">
                  <c:v>0.72663789152454483</c:v>
                </c:pt>
                <c:pt idx="243">
                  <c:v>0.72645086409120363</c:v>
                </c:pt>
                <c:pt idx="244">
                  <c:v>0.72626343901598178</c:v>
                </c:pt>
                <c:pt idx="245">
                  <c:v>0.72607561502784279</c:v>
                </c:pt>
                <c:pt idx="246">
                  <c:v>0.72588739085032328</c:v>
                </c:pt>
                <c:pt idx="247">
                  <c:v>0.72569876520150411</c:v>
                </c:pt>
                <c:pt idx="248">
                  <c:v>0.72550973679398068</c:v>
                </c:pt>
                <c:pt idx="249">
                  <c:v>0.72532030433483419</c:v>
                </c:pt>
                <c:pt idx="250">
                  <c:v>0.72513046652560154</c:v>
                </c:pt>
                <c:pt idx="251">
                  <c:v>0.72494022206224618</c:v>
                </c:pt>
                <c:pt idx="252">
                  <c:v>0.72474956963512738</c:v>
                </c:pt>
                <c:pt idx="253">
                  <c:v>0.72455850792897047</c:v>
                </c:pt>
                <c:pt idx="254">
                  <c:v>0.72436703562283666</c:v>
                </c:pt>
                <c:pt idx="255">
                  <c:v>0.72417515139009236</c:v>
                </c:pt>
                <c:pt idx="256">
                  <c:v>0.72398285389837813</c:v>
                </c:pt>
                <c:pt idx="257">
                  <c:v>0.72379014180957835</c:v>
                </c:pt>
                <c:pt idx="258">
                  <c:v>0.72359701377978958</c:v>
                </c:pt>
                <c:pt idx="259">
                  <c:v>0.72340346845928927</c:v>
                </c:pt>
                <c:pt idx="260">
                  <c:v>0.72320950449250465</c:v>
                </c:pt>
                <c:pt idx="261">
                  <c:v>0.72301512051798023</c:v>
                </c:pt>
                <c:pt idx="262">
                  <c:v>0.72282031516834655</c:v>
                </c:pt>
                <c:pt idx="263">
                  <c:v>0.72262508707028794</c:v>
                </c:pt>
                <c:pt idx="264">
                  <c:v>0.72242943484450917</c:v>
                </c:pt>
                <c:pt idx="265">
                  <c:v>0.72223335710570435</c:v>
                </c:pt>
                <c:pt idx="266">
                  <c:v>0.72203685246252314</c:v>
                </c:pt>
                <c:pt idx="267">
                  <c:v>0.72183991951753812</c:v>
                </c:pt>
                <c:pt idx="268">
                  <c:v>0.72164255686721102</c:v>
                </c:pt>
                <c:pt idx="269">
                  <c:v>0.72144476310185979</c:v>
                </c:pt>
                <c:pt idx="270">
                  <c:v>0.72124653680562545</c:v>
                </c:pt>
                <c:pt idx="271">
                  <c:v>0.72104787655643654</c:v>
                </c:pt>
                <c:pt idx="272">
                  <c:v>0.72084878092597682</c:v>
                </c:pt>
                <c:pt idx="273">
                  <c:v>0.72064924847964962</c:v>
                </c:pt>
                <c:pt idx="274">
                  <c:v>0.72044927777654399</c:v>
                </c:pt>
                <c:pt idx="275">
                  <c:v>0.72024886736939941</c:v>
                </c:pt>
                <c:pt idx="276">
                  <c:v>0.72004801580457134</c:v>
                </c:pt>
                <c:pt idx="277">
                  <c:v>0.71984672162199537</c:v>
                </c:pt>
                <c:pt idx="278">
                  <c:v>0.71964498335515237</c:v>
                </c:pt>
                <c:pt idx="279">
                  <c:v>0.71944279953103163</c:v>
                </c:pt>
                <c:pt idx="280">
                  <c:v>0.71924016867009655</c:v>
                </c:pt>
                <c:pt idx="281">
                  <c:v>0.71903708928624677</c:v>
                </c:pt>
                <c:pt idx="282">
                  <c:v>0.71883355988678288</c:v>
                </c:pt>
                <c:pt idx="283">
                  <c:v>0.7186295789723689</c:v>
                </c:pt>
                <c:pt idx="284">
                  <c:v>0.71842514503699628</c:v>
                </c:pt>
                <c:pt idx="285">
                  <c:v>0.71822025656794575</c:v>
                </c:pt>
                <c:pt idx="286">
                  <c:v>0.71801491204575052</c:v>
                </c:pt>
                <c:pt idx="287">
                  <c:v>0.71780910994415814</c:v>
                </c:pt>
                <c:pt idx="288">
                  <c:v>0.71760284873009295</c:v>
                </c:pt>
                <c:pt idx="289">
                  <c:v>0.71739612686361776</c:v>
                </c:pt>
                <c:pt idx="290">
                  <c:v>0.71718894279789525</c:v>
                </c:pt>
                <c:pt idx="291">
                  <c:v>0.71698129497914964</c:v>
                </c:pt>
                <c:pt idx="292">
                  <c:v>0.71677318184662697</c:v>
                </c:pt>
                <c:pt idx="293">
                  <c:v>0.71656460183255677</c:v>
                </c:pt>
                <c:pt idx="294">
                  <c:v>0.71635555336211187</c:v>
                </c:pt>
                <c:pt idx="295">
                  <c:v>0.71614603485336903</c:v>
                </c:pt>
                <c:pt idx="296">
                  <c:v>0.71593604471726879</c:v>
                </c:pt>
                <c:pt idx="297">
                  <c:v>0.7157255813575748</c:v>
                </c:pt>
                <c:pt idx="298">
                  <c:v>0.71551464317083413</c:v>
                </c:pt>
                <c:pt idx="299">
                  <c:v>0.71530322854633543</c:v>
                </c:pt>
                <c:pt idx="300">
                  <c:v>0.71509133586606821</c:v>
                </c:pt>
                <c:pt idx="301">
                  <c:v>0.71487896350468161</c:v>
                </c:pt>
                <c:pt idx="302">
                  <c:v>0.71466610982944268</c:v>
                </c:pt>
                <c:pt idx="303">
                  <c:v>0.71445277320019351</c:v>
                </c:pt>
                <c:pt idx="304">
                  <c:v>0.71423895196931053</c:v>
                </c:pt>
                <c:pt idx="305">
                  <c:v>0.71402464448166059</c:v>
                </c:pt>
                <c:pt idx="306">
                  <c:v>0.71380984907455869</c:v>
                </c:pt>
                <c:pt idx="307">
                  <c:v>0.71359456407772492</c:v>
                </c:pt>
                <c:pt idx="308">
                  <c:v>0.71337878781324049</c:v>
                </c:pt>
                <c:pt idx="309">
                  <c:v>0.71316251859550506</c:v>
                </c:pt>
                <c:pt idx="310">
                  <c:v>0.71294575473119104</c:v>
                </c:pt>
                <c:pt idx="311">
                  <c:v>0.71272849451920073</c:v>
                </c:pt>
                <c:pt idx="312">
                  <c:v>0.71251073625062133</c:v>
                </c:pt>
                <c:pt idx="313">
                  <c:v>0.71229247820867925</c:v>
                </c:pt>
                <c:pt idx="314">
                  <c:v>0.71207371866869595</c:v>
                </c:pt>
                <c:pt idx="315">
                  <c:v>0.71185445589804108</c:v>
                </c:pt>
                <c:pt idx="316">
                  <c:v>0.71163468815608788</c:v>
                </c:pt>
                <c:pt idx="317">
                  <c:v>0.71141441369416614</c:v>
                </c:pt>
                <c:pt idx="318">
                  <c:v>0.71119363075551567</c:v>
                </c:pt>
                <c:pt idx="319">
                  <c:v>0.7109723375752397</c:v>
                </c:pt>
                <c:pt idx="320">
                  <c:v>0.71075053238025809</c:v>
                </c:pt>
                <c:pt idx="321">
                  <c:v>0.71052821338925864</c:v>
                </c:pt>
                <c:pt idx="322">
                  <c:v>0.71030537881265055</c:v>
                </c:pt>
                <c:pt idx="323">
                  <c:v>0.7100820268525152</c:v>
                </c:pt>
                <c:pt idx="324">
                  <c:v>0.70985815570255828</c:v>
                </c:pt>
                <c:pt idx="325">
                  <c:v>0.70963376354806074</c:v>
                </c:pt>
                <c:pt idx="326">
                  <c:v>0.70940884856582931</c:v>
                </c:pt>
                <c:pt idx="327">
                  <c:v>0.70918340892414722</c:v>
                </c:pt>
                <c:pt idx="328">
                  <c:v>0.70895744278272466</c:v>
                </c:pt>
                <c:pt idx="329">
                  <c:v>0.7087309482926476</c:v>
                </c:pt>
                <c:pt idx="330">
                  <c:v>0.70850392359632808</c:v>
                </c:pt>
                <c:pt idx="331">
                  <c:v>0.70827636682745287</c:v>
                </c:pt>
                <c:pt idx="332">
                  <c:v>0.70804827611093191</c:v>
                </c:pt>
                <c:pt idx="333">
                  <c:v>0.70781964956284715</c:v>
                </c:pt>
                <c:pt idx="334">
                  <c:v>0.70759048529040003</c:v>
                </c:pt>
                <c:pt idx="335">
                  <c:v>0.70736078139185976</c:v>
                </c:pt>
                <c:pt idx="336">
                  <c:v>0.7071305359565091</c:v>
                </c:pt>
                <c:pt idx="337">
                  <c:v>0.70689974706459324</c:v>
                </c:pt>
                <c:pt idx="338">
                  <c:v>0.70666841278726422</c:v>
                </c:pt>
                <c:pt idx="339">
                  <c:v>0.7064365311865286</c:v>
                </c:pt>
                <c:pt idx="340">
                  <c:v>0.7062041003151921</c:v>
                </c:pt>
                <c:pt idx="341">
                  <c:v>0.70597111821680525</c:v>
                </c:pt>
                <c:pt idx="342">
                  <c:v>0.70573758292560873</c:v>
                </c:pt>
                <c:pt idx="343">
                  <c:v>0.70550349246647703</c:v>
                </c:pt>
                <c:pt idx="344">
                  <c:v>0.70526884485486352</c:v>
                </c:pt>
                <c:pt idx="345">
                  <c:v>0.70503363809674324</c:v>
                </c:pt>
                <c:pt idx="346">
                  <c:v>0.70479787018855689</c:v>
                </c:pt>
                <c:pt idx="347">
                  <c:v>0.70456153911715347</c:v>
                </c:pt>
                <c:pt idx="348">
                  <c:v>0.70432464285973284</c:v>
                </c:pt>
                <c:pt idx="349">
                  <c:v>0.70408717938378784</c:v>
                </c:pt>
                <c:pt idx="350">
                  <c:v>0.70384914664704568</c:v>
                </c:pt>
                <c:pt idx="351">
                  <c:v>0.70361054259740963</c:v>
                </c:pt>
                <c:pt idx="352">
                  <c:v>0.70337136517289955</c:v>
                </c:pt>
                <c:pt idx="353">
                  <c:v>0.70313161230159227</c:v>
                </c:pt>
                <c:pt idx="354">
                  <c:v>0.70289128190156158</c:v>
                </c:pt>
                <c:pt idx="355">
                  <c:v>0.70265037188081803</c:v>
                </c:pt>
                <c:pt idx="356">
                  <c:v>0.70240888013724745</c:v>
                </c:pt>
                <c:pt idx="357">
                  <c:v>0.70216680455855007</c:v>
                </c:pt>
                <c:pt idx="358">
                  <c:v>0.70192414302217876</c:v>
                </c:pt>
                <c:pt idx="359">
                  <c:v>0.70168089339527595</c:v>
                </c:pt>
                <c:pt idx="360">
                  <c:v>0.7014370535346125</c:v>
                </c:pt>
                <c:pt idx="361">
                  <c:v>0.70119262128652238</c:v>
                </c:pt>
                <c:pt idx="362">
                  <c:v>0.70094759448684119</c:v>
                </c:pt>
                <c:pt idx="363">
                  <c:v>0.70070197096084053</c:v>
                </c:pt>
                <c:pt idx="364">
                  <c:v>0.70045574852316428</c:v>
                </c:pt>
                <c:pt idx="365">
                  <c:v>0.70020892497776299</c:v>
                </c:pt>
                <c:pt idx="366">
                  <c:v>0.69996149811782882</c:v>
                </c:pt>
                <c:pt idx="367">
                  <c:v>0.69971346572572934</c:v>
                </c:pt>
                <c:pt idx="368">
                  <c:v>0.69946482557294087</c:v>
                </c:pt>
                <c:pt idx="369">
                  <c:v>0.69921557541998169</c:v>
                </c:pt>
                <c:pt idx="370">
                  <c:v>0.69896571301634458</c:v>
                </c:pt>
                <c:pt idx="371">
                  <c:v>0.69871523610042885</c:v>
                </c:pt>
                <c:pt idx="372">
                  <c:v>0.69846414239947163</c:v>
                </c:pt>
                <c:pt idx="373">
                  <c:v>0.69821242962947905</c:v>
                </c:pt>
                <c:pt idx="374">
                  <c:v>0.69796009549515703</c:v>
                </c:pt>
                <c:pt idx="375">
                  <c:v>0.69770713768984038</c:v>
                </c:pt>
                <c:pt idx="376">
                  <c:v>0.69745355389542318</c:v>
                </c:pt>
                <c:pt idx="377">
                  <c:v>0.69719934178228749</c:v>
                </c:pt>
                <c:pt idx="378">
                  <c:v>0.69694449900923128</c:v>
                </c:pt>
                <c:pt idx="379">
                  <c:v>0.69668902322339687</c:v>
                </c:pt>
                <c:pt idx="380">
                  <c:v>0.69643291206019786</c:v>
                </c:pt>
                <c:pt idx="381">
                  <c:v>0.69617616314324626</c:v>
                </c:pt>
                <c:pt idx="382">
                  <c:v>0.69591877408427805</c:v>
                </c:pt>
                <c:pt idx="383">
                  <c:v>0.69566074248307996</c:v>
                </c:pt>
                <c:pt idx="384">
                  <c:v>0.69540206592741372</c:v>
                </c:pt>
                <c:pt idx="385">
                  <c:v>0.69514274199294079</c:v>
                </c:pt>
                <c:pt idx="386">
                  <c:v>0.69488276824314599</c:v>
                </c:pt>
                <c:pt idx="387">
                  <c:v>0.69462214222926211</c:v>
                </c:pt>
                <c:pt idx="388">
                  <c:v>0.69436086149019127</c:v>
                </c:pt>
                <c:pt idx="389">
                  <c:v>0.69409892355242853</c:v>
                </c:pt>
                <c:pt idx="390">
                  <c:v>0.69383632592998223</c:v>
                </c:pt>
                <c:pt idx="391">
                  <c:v>0.69357306612429592</c:v>
                </c:pt>
                <c:pt idx="392">
                  <c:v>0.69330914162416857</c:v>
                </c:pt>
                <c:pt idx="393">
                  <c:v>0.69304454990567443</c:v>
                </c:pt>
                <c:pt idx="394">
                  <c:v>0.69277928843208236</c:v>
                </c:pt>
                <c:pt idx="395">
                  <c:v>0.69251335465377428</c:v>
                </c:pt>
                <c:pt idx="396">
                  <c:v>0.69224674600816338</c:v>
                </c:pt>
                <c:pt idx="397">
                  <c:v>0.69197945991961118</c:v>
                </c:pt>
                <c:pt idx="398">
                  <c:v>0.69171149379934482</c:v>
                </c:pt>
                <c:pt idx="399">
                  <c:v>0.69144284504537268</c:v>
                </c:pt>
                <c:pt idx="400">
                  <c:v>0.69117351104239999</c:v>
                </c:pt>
                <c:pt idx="401">
                  <c:v>0.69090348916174349</c:v>
                </c:pt>
                <c:pt idx="402">
                  <c:v>0.69063277676124635</c:v>
                </c:pt>
                <c:pt idx="403">
                  <c:v>0.69036137118519036</c:v>
                </c:pt>
                <c:pt idx="404">
                  <c:v>0.69008926976421014</c:v>
                </c:pt>
                <c:pt idx="405">
                  <c:v>0.68981646981520406</c:v>
                </c:pt>
                <c:pt idx="406">
                  <c:v>0.68954296864124676</c:v>
                </c:pt>
                <c:pt idx="407">
                  <c:v>0.68926876353149913</c:v>
                </c:pt>
                <c:pt idx="408">
                  <c:v>0.68899385176111894</c:v>
                </c:pt>
                <c:pt idx="409">
                  <c:v>0.68871823059117021</c:v>
                </c:pt>
                <c:pt idx="410">
                  <c:v>0.68844189726853122</c:v>
                </c:pt>
                <c:pt idx="411">
                  <c:v>0.68816484902580355</c:v>
                </c:pt>
                <c:pt idx="412">
                  <c:v>0.68788708308121871</c:v>
                </c:pt>
                <c:pt idx="413">
                  <c:v>0.68760859663854479</c:v>
                </c:pt>
                <c:pt idx="414">
                  <c:v>0.68732938688699197</c:v>
                </c:pt>
                <c:pt idx="415">
                  <c:v>0.68704945100111814</c:v>
                </c:pt>
                <c:pt idx="416">
                  <c:v>0.68676878614073333</c:v>
                </c:pt>
                <c:pt idx="417">
                  <c:v>0.68648738945080212</c:v>
                </c:pt>
                <c:pt idx="418">
                  <c:v>0.68620525806134813</c:v>
                </c:pt>
                <c:pt idx="419">
                  <c:v>0.6859223890873547</c:v>
                </c:pt>
                <c:pt idx="420">
                  <c:v>0.68563877962866693</c:v>
                </c:pt>
                <c:pt idx="421">
                  <c:v>0.68535442676989211</c:v>
                </c:pt>
                <c:pt idx="422">
                  <c:v>0.6850693275802987</c:v>
                </c:pt>
                <c:pt idx="423">
                  <c:v>0.68478347911371662</c:v>
                </c:pt>
                <c:pt idx="424">
                  <c:v>0.68449687840843398</c:v>
                </c:pt>
                <c:pt idx="425">
                  <c:v>0.68420952248709543</c:v>
                </c:pt>
                <c:pt idx="426">
                  <c:v>0.68392140835659809</c:v>
                </c:pt>
                <c:pt idx="427">
                  <c:v>0.68363253300798732</c:v>
                </c:pt>
                <c:pt idx="428">
                  <c:v>0.68334289341635168</c:v>
                </c:pt>
                <c:pt idx="429">
                  <c:v>0.68305248654071693</c:v>
                </c:pt>
                <c:pt idx="430">
                  <c:v>0.6827613093239393</c:v>
                </c:pt>
                <c:pt idx="431">
                  <c:v>0.68246935869259728</c:v>
                </c:pt>
                <c:pt idx="432">
                  <c:v>0.68217663155688379</c:v>
                </c:pt>
                <c:pt idx="433">
                  <c:v>0.68188312481049596</c:v>
                </c:pt>
                <c:pt idx="434">
                  <c:v>0.68158883533052605</c:v>
                </c:pt>
                <c:pt idx="435">
                  <c:v>0.68129375997734853</c:v>
                </c:pt>
                <c:pt idx="436">
                  <c:v>0.68099789559450952</c:v>
                </c:pt>
                <c:pt idx="437">
                  <c:v>0.68070123900861312</c:v>
                </c:pt>
                <c:pt idx="438">
                  <c:v>0.68040378702920756</c:v>
                </c:pt>
                <c:pt idx="439">
                  <c:v>0.68010553644867033</c:v>
                </c:pt>
                <c:pt idx="440">
                  <c:v>0.67980648404209265</c:v>
                </c:pt>
                <c:pt idx="441">
                  <c:v>0.67950662656716243</c:v>
                </c:pt>
                <c:pt idx="442">
                  <c:v>0.67920596076404738</c:v>
                </c:pt>
                <c:pt idx="443">
                  <c:v>0.6789044833552752</c:v>
                </c:pt>
                <c:pt idx="444">
                  <c:v>0.67860219104561514</c:v>
                </c:pt>
                <c:pt idx="445">
                  <c:v>0.67829908052195675</c:v>
                </c:pt>
                <c:pt idx="446">
                  <c:v>0.67799514845318887</c:v>
                </c:pt>
                <c:pt idx="447">
                  <c:v>0.67769039149007682</c:v>
                </c:pt>
                <c:pt idx="448">
                  <c:v>0.67738480626513908</c:v>
                </c:pt>
                <c:pt idx="449">
                  <c:v>0.6770783893925223</c:v>
                </c:pt>
                <c:pt idx="450">
                  <c:v>0.67677113746787643</c:v>
                </c:pt>
                <c:pt idx="451">
                  <c:v>0.67646304706822746</c:v>
                </c:pt>
                <c:pt idx="452">
                  <c:v>0.67615411475185061</c:v>
                </c:pt>
                <c:pt idx="453">
                  <c:v>0.67584433705814073</c:v>
                </c:pt>
                <c:pt idx="454">
                  <c:v>0.67553371050748345</c:v>
                </c:pt>
                <c:pt idx="455">
                  <c:v>0.67522223160112371</c:v>
                </c:pt>
                <c:pt idx="456">
                  <c:v>0.67490989682103397</c:v>
                </c:pt>
                <c:pt idx="457">
                  <c:v>0.67459670262978166</c:v>
                </c:pt>
                <c:pt idx="458">
                  <c:v>0.67428264547039463</c:v>
                </c:pt>
                <c:pt idx="459">
                  <c:v>0.67396772176622621</c:v>
                </c:pt>
                <c:pt idx="460">
                  <c:v>0.67365192792081907</c:v>
                </c:pt>
                <c:pt idx="461">
                  <c:v>0.6733352603177668</c:v>
                </c:pt>
                <c:pt idx="462">
                  <c:v>0.67301771532057664</c:v>
                </c:pt>
                <c:pt idx="463">
                  <c:v>0.67269928927252909</c:v>
                </c:pt>
                <c:pt idx="464">
                  <c:v>0.67237997849653619</c:v>
                </c:pt>
                <c:pt idx="465">
                  <c:v>0.67205977929500116</c:v>
                </c:pt>
                <c:pt idx="466">
                  <c:v>0.67173868794967362</c:v>
                </c:pt>
                <c:pt idx="467">
                  <c:v>0.67141670072150561</c:v>
                </c:pt>
                <c:pt idx="468">
                  <c:v>0.67109381385050604</c:v>
                </c:pt>
                <c:pt idx="469">
                  <c:v>0.67077002355559301</c:v>
                </c:pt>
                <c:pt idx="470">
                  <c:v>0.67044532603444673</c:v>
                </c:pt>
                <c:pt idx="471">
                  <c:v>0.67011971746335908</c:v>
                </c:pt>
                <c:pt idx="472">
                  <c:v>0.6697931939970837</c:v>
                </c:pt>
                <c:pt idx="473">
                  <c:v>0.66946575176868306</c:v>
                </c:pt>
                <c:pt idx="474">
                  <c:v>0.66913738688937596</c:v>
                </c:pt>
                <c:pt idx="475">
                  <c:v>0.66880809544838293</c:v>
                </c:pt>
                <c:pt idx="476">
                  <c:v>0.66847787351276988</c:v>
                </c:pt>
                <c:pt idx="477">
                  <c:v>0.66814671712729101</c:v>
                </c:pt>
                <c:pt idx="478">
                  <c:v>0.66781462231423061</c:v>
                </c:pt>
                <c:pt idx="479">
                  <c:v>0.66748158507324273</c:v>
                </c:pt>
                <c:pt idx="480">
                  <c:v>0.66714760138119</c:v>
                </c:pt>
                <c:pt idx="481">
                  <c:v>0.66681266719198085</c:v>
                </c:pt>
                <c:pt idx="482">
                  <c:v>0.66647677843640607</c:v>
                </c:pt>
                <c:pt idx="483">
                  <c:v>0.66613993102197233</c:v>
                </c:pt>
                <c:pt idx="484">
                  <c:v>0.66580212083273627</c:v>
                </c:pt>
                <c:pt idx="485">
                  <c:v>0.66546334372913485</c:v>
                </c:pt>
                <c:pt idx="486">
                  <c:v>0.6651235955478173</c:v>
                </c:pt>
                <c:pt idx="487">
                  <c:v>0.66478287210147258</c:v>
                </c:pt>
                <c:pt idx="488">
                  <c:v>0.6644411691786567</c:v>
                </c:pt>
                <c:pt idx="489">
                  <c:v>0.66409848254361936</c:v>
                </c:pt>
                <c:pt idx="490">
                  <c:v>0.66375480793612696</c:v>
                </c:pt>
                <c:pt idx="491">
                  <c:v>0.66341014107128649</c:v>
                </c:pt>
                <c:pt idx="492">
                  <c:v>0.66306447763936593</c:v>
                </c:pt>
                <c:pt idx="493">
                  <c:v>0.66271781330561397</c:v>
                </c:pt>
                <c:pt idx="494">
                  <c:v>0.66237014371007852</c:v>
                </c:pt>
                <c:pt idx="495">
                  <c:v>0.66202146446742238</c:v>
                </c:pt>
                <c:pt idx="496">
                  <c:v>0.66167177116673892</c:v>
                </c:pt>
                <c:pt idx="497">
                  <c:v>0.66132105937136443</c:v>
                </c:pt>
                <c:pt idx="498">
                  <c:v>0.66096932461869073</c:v>
                </c:pt>
                <c:pt idx="499">
                  <c:v>0.66061656241997402</c:v>
                </c:pt>
                <c:pt idx="500">
                  <c:v>0.66026276826014363</c:v>
                </c:pt>
                <c:pt idx="501">
                  <c:v>0.65990793759760868</c:v>
                </c:pt>
                <c:pt idx="502">
                  <c:v>0.65955206586406256</c:v>
                </c:pt>
                <c:pt idx="503">
                  <c:v>0.65919514846428673</c:v>
                </c:pt>
                <c:pt idx="504">
                  <c:v>0.65883718077595099</c:v>
                </c:pt>
                <c:pt idx="505">
                  <c:v>0.65847815814941391</c:v>
                </c:pt>
                <c:pt idx="506">
                  <c:v>0.65811807590752058</c:v>
                </c:pt>
                <c:pt idx="507">
                  <c:v>0.6577569293453982</c:v>
                </c:pt>
                <c:pt idx="508">
                  <c:v>0.65739471373025105</c:v>
                </c:pt>
                <c:pt idx="509">
                  <c:v>0.65703142430115158</c:v>
                </c:pt>
                <c:pt idx="510">
                  <c:v>0.65666705626883259</c:v>
                </c:pt>
                <c:pt idx="511">
                  <c:v>0.65630160481547417</c:v>
                </c:pt>
                <c:pt idx="512">
                  <c:v>0.65593506509449151</c:v>
                </c:pt>
                <c:pt idx="513">
                  <c:v>0.65556743223031988</c:v>
                </c:pt>
                <c:pt idx="514">
                  <c:v>0.65519870131819646</c:v>
                </c:pt>
                <c:pt idx="515">
                  <c:v>0.65482886742394208</c:v>
                </c:pt>
                <c:pt idx="516">
                  <c:v>0.65445792558374005</c:v>
                </c:pt>
                <c:pt idx="517">
                  <c:v>0.65408587080391267</c:v>
                </c:pt>
                <c:pt idx="518">
                  <c:v>0.65371269806069721</c:v>
                </c:pt>
                <c:pt idx="519">
                  <c:v>0.6533384023000175</c:v>
                </c:pt>
                <c:pt idx="520">
                  <c:v>0.65296297843725548</c:v>
                </c:pt>
                <c:pt idx="521">
                  <c:v>0.65258642135702005</c:v>
                </c:pt>
                <c:pt idx="522">
                  <c:v>0.65220872591291312</c:v>
                </c:pt>
                <c:pt idx="523">
                  <c:v>0.65182988692729493</c:v>
                </c:pt>
                <c:pt idx="524">
                  <c:v>0.65144989919104557</c:v>
                </c:pt>
                <c:pt idx="525">
                  <c:v>0.65106875746332582</c:v>
                </c:pt>
                <c:pt idx="526">
                  <c:v>0.65068645647133472</c:v>
                </c:pt>
                <c:pt idx="527">
                  <c:v>0.65030299091006571</c:v>
                </c:pt>
                <c:pt idx="528">
                  <c:v>0.64991835544205945</c:v>
                </c:pt>
                <c:pt idx="529">
                  <c:v>0.6495325446971566</c:v>
                </c:pt>
                <c:pt idx="530">
                  <c:v>0.64914555327224432</c:v>
                </c:pt>
                <c:pt idx="531">
                  <c:v>0.64875737573100534</c:v>
                </c:pt>
                <c:pt idx="532">
                  <c:v>0.64836800660366112</c:v>
                </c:pt>
                <c:pt idx="533">
                  <c:v>0.64797744038671368</c:v>
                </c:pt>
                <c:pt idx="534">
                  <c:v>0.64758567154268531</c:v>
                </c:pt>
                <c:pt idx="535">
                  <c:v>0.64719269449985617</c:v>
                </c:pt>
                <c:pt idx="536">
                  <c:v>0.6467985036519982</c:v>
                </c:pt>
                <c:pt idx="537">
                  <c:v>0.64640309335810775</c:v>
                </c:pt>
                <c:pt idx="538">
                  <c:v>0.64600645794213507</c:v>
                </c:pt>
                <c:pt idx="539">
                  <c:v>0.64560859169271168</c:v>
                </c:pt>
                <c:pt idx="540">
                  <c:v>0.64520948886287488</c:v>
                </c:pt>
                <c:pt idx="541">
                  <c:v>0.64480914366978992</c:v>
                </c:pt>
                <c:pt idx="542">
                  <c:v>0.64440755029446917</c:v>
                </c:pt>
                <c:pt idx="543">
                  <c:v>0.64400470288148914</c:v>
                </c:pt>
                <c:pt idx="544">
                  <c:v>0.64360059553870419</c:v>
                </c:pt>
                <c:pt idx="545">
                  <c:v>0.64319522233695881</c:v>
                </c:pt>
                <c:pt idx="546">
                  <c:v>0.64278857730979488</c:v>
                </c:pt>
                <c:pt idx="547">
                  <c:v>0.64238065445315939</c:v>
                </c:pt>
                <c:pt idx="548">
                  <c:v>0.64197144772510606</c:v>
                </c:pt>
                <c:pt idx="549">
                  <c:v>0.64156095104549637</c:v>
                </c:pt>
                <c:pt idx="550">
                  <c:v>0.64114915829569674</c:v>
                </c:pt>
                <c:pt idx="551">
                  <c:v>0.64073606331827393</c:v>
                </c:pt>
                <c:pt idx="552">
                  <c:v>0.64032165991668499</c:v>
                </c:pt>
                <c:pt idx="553">
                  <c:v>0.63990594185496796</c:v>
                </c:pt>
                <c:pt idx="554">
                  <c:v>0.63948890285742632</c:v>
                </c:pt>
                <c:pt idx="555">
                  <c:v>0.63907053660831226</c:v>
                </c:pt>
                <c:pt idx="556">
                  <c:v>0.63865083675150569</c:v>
                </c:pt>
                <c:pt idx="557">
                  <c:v>0.63822979689019232</c:v>
                </c:pt>
                <c:pt idx="558">
                  <c:v>0.63780741058653512</c:v>
                </c:pt>
                <c:pt idx="559">
                  <c:v>0.63738367136134655</c:v>
                </c:pt>
                <c:pt idx="560">
                  <c:v>0.63695857269375444</c:v>
                </c:pt>
                <c:pt idx="561">
                  <c:v>0.63653210802086624</c:v>
                </c:pt>
                <c:pt idx="562">
                  <c:v>0.63610427073743003</c:v>
                </c:pt>
                <c:pt idx="563">
                  <c:v>0.63567505419549153</c:v>
                </c:pt>
                <c:pt idx="564">
                  <c:v>0.63524445170404842</c:v>
                </c:pt>
                <c:pt idx="565">
                  <c:v>0.63481245652870033</c:v>
                </c:pt>
                <c:pt idx="566">
                  <c:v>0.63437906189129711</c:v>
                </c:pt>
                <c:pt idx="567">
                  <c:v>0.63394426096958167</c:v>
                </c:pt>
                <c:pt idx="568">
                  <c:v>0.63350804689683105</c:v>
                </c:pt>
                <c:pt idx="569">
                  <c:v>0.63307041276149256</c:v>
                </c:pt>
                <c:pt idx="570">
                  <c:v>0.63263135160681749</c:v>
                </c:pt>
                <c:pt idx="571">
                  <c:v>0.63219085643049056</c:v>
                </c:pt>
                <c:pt idx="572">
                  <c:v>0.63174892018425544</c:v>
                </c:pt>
                <c:pt idx="573">
                  <c:v>0.63130553577353798</c:v>
                </c:pt>
                <c:pt idx="574">
                  <c:v>0.63086069605706363</c:v>
                </c:pt>
                <c:pt idx="575">
                  <c:v>0.6304143938464728</c:v>
                </c:pt>
                <c:pt idx="576">
                  <c:v>0.62996662190593167</c:v>
                </c:pt>
                <c:pt idx="577">
                  <c:v>0.6295173729517396</c:v>
                </c:pt>
                <c:pt idx="578">
                  <c:v>0.62906663965193133</c:v>
                </c:pt>
                <c:pt idx="579">
                  <c:v>0.62861441462587697</c:v>
                </c:pt>
                <c:pt idx="580">
                  <c:v>0.62816069044387679</c:v>
                </c:pt>
                <c:pt idx="581">
                  <c:v>0.62770545962675284</c:v>
                </c:pt>
                <c:pt idx="582">
                  <c:v>0.62724871464543497</c:v>
                </c:pt>
                <c:pt idx="583">
                  <c:v>0.62679044792054472</c:v>
                </c:pt>
                <c:pt idx="584">
                  <c:v>0.62633065182197378</c:v>
                </c:pt>
                <c:pt idx="585">
                  <c:v>0.62586931866845763</c:v>
                </c:pt>
                <c:pt idx="586">
                  <c:v>0.62540644072714691</c:v>
                </c:pt>
                <c:pt idx="587">
                  <c:v>0.62494201021317186</c:v>
                </c:pt>
                <c:pt idx="588">
                  <c:v>0.62447601928920526</c:v>
                </c:pt>
                <c:pt idx="589">
                  <c:v>0.62400846006501809</c:v>
                </c:pt>
                <c:pt idx="590">
                  <c:v>0.62353932459703221</c:v>
                </c:pt>
                <c:pt idx="591">
                  <c:v>0.62306860488786875</c:v>
                </c:pt>
                <c:pt idx="592">
                  <c:v>0.62259629288589113</c:v>
                </c:pt>
                <c:pt idx="593">
                  <c:v>0.62212238048474355</c:v>
                </c:pt>
                <c:pt idx="594">
                  <c:v>0.62164685952288468</c:v>
                </c:pt>
                <c:pt idx="595">
                  <c:v>0.62116972178311725</c:v>
                </c:pt>
                <c:pt idx="596">
                  <c:v>0.62069095899211235</c:v>
                </c:pt>
                <c:pt idx="597">
                  <c:v>0.62021056281992792</c:v>
                </c:pt>
                <c:pt idx="598">
                  <c:v>0.61972852487952468</c:v>
                </c:pt>
                <c:pt idx="599">
                  <c:v>0.61924483672627384</c:v>
                </c:pt>
                <c:pt idx="600">
                  <c:v>0.61875948985746276</c:v>
                </c:pt>
                <c:pt idx="601">
                  <c:v>0.61827247571179367</c:v>
                </c:pt>
                <c:pt idx="602">
                  <c:v>0.61778378566887771</c:v>
                </c:pt>
                <c:pt idx="603">
                  <c:v>0.61729341104872359</c:v>
                </c:pt>
                <c:pt idx="604">
                  <c:v>0.61680134311122137</c:v>
                </c:pt>
                <c:pt idx="605">
                  <c:v>0.61630757305561967</c:v>
                </c:pt>
                <c:pt idx="606">
                  <c:v>0.61581209201999976</c:v>
                </c:pt>
                <c:pt idx="607">
                  <c:v>0.61531489108074089</c:v>
                </c:pt>
                <c:pt idx="608">
                  <c:v>0.61481596125198346</c:v>
                </c:pt>
                <c:pt idx="609">
                  <c:v>0.61431529348508307</c:v>
                </c:pt>
                <c:pt idx="610">
                  <c:v>0.61381287866806244</c:v>
                </c:pt>
                <c:pt idx="611">
                  <c:v>0.61330870762505429</c:v>
                </c:pt>
                <c:pt idx="612">
                  <c:v>0.61280277111574089</c:v>
                </c:pt>
                <c:pt idx="613">
                  <c:v>0.61229505983478527</c:v>
                </c:pt>
                <c:pt idx="614">
                  <c:v>0.61178556441125942</c:v>
                </c:pt>
                <c:pt idx="615">
                  <c:v>0.61127427540806289</c:v>
                </c:pt>
                <c:pt idx="616">
                  <c:v>0.61076118332133866</c:v>
                </c:pt>
                <c:pt idx="617">
                  <c:v>0.61024627857987945</c:v>
                </c:pt>
                <c:pt idx="618">
                  <c:v>0.60972955154453112</c:v>
                </c:pt>
                <c:pt idx="619">
                  <c:v>0.60921099250758703</c:v>
                </c:pt>
                <c:pt idx="620">
                  <c:v>0.60869059169217654</c:v>
                </c:pt>
                <c:pt idx="621">
                  <c:v>0.60816833925164826</c:v>
                </c:pt>
                <c:pt idx="622">
                  <c:v>0.60764422526894457</c:v>
                </c:pt>
                <c:pt idx="623">
                  <c:v>0.60711823975597168</c:v>
                </c:pt>
                <c:pt idx="624">
                  <c:v>0.60659037265296034</c:v>
                </c:pt>
                <c:pt idx="625">
                  <c:v>0.60606061382782228</c:v>
                </c:pt>
                <c:pt idx="626">
                  <c:v>0.60552895307549759</c:v>
                </c:pt>
                <c:pt idx="627">
                  <c:v>0.60499538011729626</c:v>
                </c:pt>
                <c:pt idx="628">
                  <c:v>0.60445988460023226</c:v>
                </c:pt>
                <c:pt idx="629">
                  <c:v>0.60392245609634954</c:v>
                </c:pt>
                <c:pt idx="630">
                  <c:v>0.60338308410204244</c:v>
                </c:pt>
                <c:pt idx="631">
                  <c:v>0.60284175803736673</c:v>
                </c:pt>
                <c:pt idx="632">
                  <c:v>0.60229846724534453</c:v>
                </c:pt>
                <c:pt idx="633">
                  <c:v>0.60175320099126073</c:v>
                </c:pt>
                <c:pt idx="634">
                  <c:v>0.60120594846195274</c:v>
                </c:pt>
                <c:pt idx="635">
                  <c:v>0.60065669876509098</c:v>
                </c:pt>
                <c:pt idx="636">
                  <c:v>0.60010544092845208</c:v>
                </c:pt>
                <c:pt idx="637">
                  <c:v>0.5995521638991852</c:v>
                </c:pt>
                <c:pt idx="638">
                  <c:v>0.59899685654306811</c:v>
                </c:pt>
                <c:pt idx="639">
                  <c:v>0.5984395076437562</c:v>
                </c:pt>
                <c:pt idx="640">
                  <c:v>0.59788010590202401</c:v>
                </c:pt>
                <c:pt idx="641">
                  <c:v>0.5973186399349959</c:v>
                </c:pt>
                <c:pt idx="642">
                  <c:v>0.59675509827537088</c:v>
                </c:pt>
                <c:pt idx="643">
                  <c:v>0.59618946937063655</c:v>
                </c:pt>
                <c:pt idx="644">
                  <c:v>0.59562174158227554</c:v>
                </c:pt>
                <c:pt idx="645">
                  <c:v>0.59505190318496304</c:v>
                </c:pt>
                <c:pt idx="646">
                  <c:v>0.59447994236575408</c:v>
                </c:pt>
                <c:pt idx="647">
                  <c:v>0.59390584722326345</c:v>
                </c:pt>
                <c:pt idx="648">
                  <c:v>0.5933296057668348</c:v>
                </c:pt>
                <c:pt idx="649">
                  <c:v>0.59275120591570141</c:v>
                </c:pt>
                <c:pt idx="650">
                  <c:v>0.59217063549813675</c:v>
                </c:pt>
                <c:pt idx="651">
                  <c:v>0.591587882250596</c:v>
                </c:pt>
                <c:pt idx="652">
                  <c:v>0.5910029338168471</c:v>
                </c:pt>
                <c:pt idx="653">
                  <c:v>0.59041577774709308</c:v>
                </c:pt>
                <c:pt idx="654">
                  <c:v>0.58982640149708288</c:v>
                </c:pt>
                <c:pt idx="655">
                  <c:v>0.58923479242721277</c:v>
                </c:pt>
                <c:pt idx="656">
                  <c:v>0.58864093780161786</c:v>
                </c:pt>
                <c:pt idx="657">
                  <c:v>0.58804482478725306</c:v>
                </c:pt>
                <c:pt idx="658">
                  <c:v>0.58744644045296202</c:v>
                </c:pt>
                <c:pt idx="659">
                  <c:v>0.58684577176853758</c:v>
                </c:pt>
                <c:pt idx="660">
                  <c:v>0.58624280560377018</c:v>
                </c:pt>
                <c:pt idx="661">
                  <c:v>0.5856375287274852</c:v>
                </c:pt>
                <c:pt idx="662">
                  <c:v>0.58502992780656882</c:v>
                </c:pt>
                <c:pt idx="663">
                  <c:v>0.58441998940498407</c:v>
                </c:pt>
                <c:pt idx="664">
                  <c:v>0.58380769998277426</c:v>
                </c:pt>
                <c:pt idx="665">
                  <c:v>0.58319304589505438</c:v>
                </c:pt>
                <c:pt idx="666">
                  <c:v>0.58257601339099152</c:v>
                </c:pt>
                <c:pt idx="667">
                  <c:v>0.58195658861277411</c:v>
                </c:pt>
                <c:pt idx="668">
                  <c:v>0.58133475759456665</c:v>
                </c:pt>
                <c:pt idx="669">
                  <c:v>0.58071050626145482</c:v>
                </c:pt>
                <c:pt idx="670">
                  <c:v>0.5800838204283767</c:v>
                </c:pt>
                <c:pt idx="671">
                  <c:v>0.57945468579904114</c:v>
                </c:pt>
                <c:pt idx="672">
                  <c:v>0.57882308796483484</c:v>
                </c:pt>
                <c:pt idx="673">
                  <c:v>0.57818901240371467</c:v>
                </c:pt>
                <c:pt idx="674">
                  <c:v>0.5775524444790886</c:v>
                </c:pt>
                <c:pt idx="675">
                  <c:v>0.57691336943868121</c:v>
                </c:pt>
                <c:pt idx="676">
                  <c:v>0.57627177241338867</c:v>
                </c:pt>
                <c:pt idx="677">
                  <c:v>0.57562763841611642</c:v>
                </c:pt>
                <c:pt idx="678">
                  <c:v>0.5749809523406062</c:v>
                </c:pt>
                <c:pt idx="679">
                  <c:v>0.57433169896024716</c:v>
                </c:pt>
                <c:pt idx="680">
                  <c:v>0.57367986292687312</c:v>
                </c:pt>
                <c:pt idx="681">
                  <c:v>0.57302542876954576</c:v>
                </c:pt>
                <c:pt idx="682">
                  <c:v>0.5723683808933222</c:v>
                </c:pt>
                <c:pt idx="683">
                  <c:v>0.57170870357800918</c:v>
                </c:pt>
                <c:pt idx="684">
                  <c:v>0.57104638097690041</c:v>
                </c:pt>
                <c:pt idx="685">
                  <c:v>0.57038139711550007</c:v>
                </c:pt>
                <c:pt idx="686">
                  <c:v>0.56971373589022978</c:v>
                </c:pt>
                <c:pt idx="687">
                  <c:v>0.56904338106712027</c:v>
                </c:pt>
                <c:pt idx="688">
                  <c:v>0.56837031628048773</c:v>
                </c:pt>
                <c:pt idx="689">
                  <c:v>0.56769452503159223</c:v>
                </c:pt>
                <c:pt idx="690">
                  <c:v>0.56701599068728115</c:v>
                </c:pt>
                <c:pt idx="691">
                  <c:v>0.56633469647861623</c:v>
                </c:pt>
                <c:pt idx="692">
                  <c:v>0.56565062549948186</c:v>
                </c:pt>
                <c:pt idx="693">
                  <c:v>0.56496376070517806</c:v>
                </c:pt>
                <c:pt idx="694">
                  <c:v>0.56427408491099529</c:v>
                </c:pt>
                <c:pt idx="695">
                  <c:v>0.56358158079077203</c:v>
                </c:pt>
                <c:pt idx="696">
                  <c:v>0.56288623087543299</c:v>
                </c:pt>
                <c:pt idx="697">
                  <c:v>0.56218801755151215</c:v>
                </c:pt>
                <c:pt idx="698">
                  <c:v>0.56148692305965331</c:v>
                </c:pt>
                <c:pt idx="699">
                  <c:v>0.56078292949309649</c:v>
                </c:pt>
                <c:pt idx="700">
                  <c:v>0.56007601879614066</c:v>
                </c:pt>
                <c:pt idx="701">
                  <c:v>0.55936617276259137</c:v>
                </c:pt>
                <c:pt idx="702">
                  <c:v>0.55865337303418661</c:v>
                </c:pt>
                <c:pt idx="703">
                  <c:v>0.55793760109900226</c:v>
                </c:pt>
                <c:pt idx="704">
                  <c:v>0.55721883828983998</c:v>
                </c:pt>
                <c:pt idx="705">
                  <c:v>0.55649706578259206</c:v>
                </c:pt>
                <c:pt idx="706">
                  <c:v>0.55577226459458706</c:v>
                </c:pt>
                <c:pt idx="707">
                  <c:v>0.55504441558291429</c:v>
                </c:pt>
                <c:pt idx="708">
                  <c:v>0.55431349944272568</c:v>
                </c:pt>
                <c:pt idx="709">
                  <c:v>0.55357949670551843</c:v>
                </c:pt>
                <c:pt idx="710">
                  <c:v>0.55284238773739303</c:v>
                </c:pt>
                <c:pt idx="711">
                  <c:v>0.55210215273729091</c:v>
                </c:pt>
                <c:pt idx="712">
                  <c:v>0.55135877173520853</c:v>
                </c:pt>
                <c:pt idx="713">
                  <c:v>0.55061222459038828</c:v>
                </c:pt>
                <c:pt idx="714">
                  <c:v>0.54986249098948747</c:v>
                </c:pt>
                <c:pt idx="715">
                  <c:v>0.54910955044472143</c:v>
                </c:pt>
                <c:pt idx="716">
                  <c:v>0.54835338229198494</c:v>
                </c:pt>
                <c:pt idx="717">
                  <c:v>0.54759396568894703</c:v>
                </c:pt>
                <c:pt idx="718">
                  <c:v>0.54683127961312283</c:v>
                </c:pt>
                <c:pt idx="719">
                  <c:v>0.54606530285991928</c:v>
                </c:pt>
                <c:pt idx="720">
                  <c:v>0.5452960140406552</c:v>
                </c:pt>
                <c:pt idx="721">
                  <c:v>0.54452339158055652</c:v>
                </c:pt>
                <c:pt idx="722">
                  <c:v>0.54374741371672364</c:v>
                </c:pt>
                <c:pt idx="723">
                  <c:v>0.54296805849607288</c:v>
                </c:pt>
                <c:pt idx="724">
                  <c:v>0.54218530377325158</c:v>
                </c:pt>
                <c:pt idx="725">
                  <c:v>0.5413991272085239</c:v>
                </c:pt>
                <c:pt idx="726">
                  <c:v>0.54060950626563031</c:v>
                </c:pt>
                <c:pt idx="727">
                  <c:v>0.53981641820961679</c:v>
                </c:pt>
                <c:pt idx="728">
                  <c:v>0.53901984010463744</c:v>
                </c:pt>
                <c:pt idx="729">
                  <c:v>0.53821974881172574</c:v>
                </c:pt>
                <c:pt idx="730">
                  <c:v>0.53741612098653757</c:v>
                </c:pt>
                <c:pt idx="731">
                  <c:v>0.53660893307706281</c:v>
                </c:pt>
                <c:pt idx="732">
                  <c:v>0.53579816132130653</c:v>
                </c:pt>
                <c:pt idx="733">
                  <c:v>0.5349837817449401</c:v>
                </c:pt>
                <c:pt idx="734">
                  <c:v>0.53416577015891853</c:v>
                </c:pt>
                <c:pt idx="735">
                  <c:v>0.53334410215706773</c:v>
                </c:pt>
                <c:pt idx="736">
                  <c:v>0.53251875311363728</c:v>
                </c:pt>
                <c:pt idx="737">
                  <c:v>0.53168969818082124</c:v>
                </c:pt>
                <c:pt idx="738">
                  <c:v>0.53085691228624521</c:v>
                </c:pt>
                <c:pt idx="739">
                  <c:v>0.53002037013041781</c:v>
                </c:pt>
                <c:pt idx="740">
                  <c:v>0.52918004618414838</c:v>
                </c:pt>
                <c:pt idx="741">
                  <c:v>0.52833591468592966</c:v>
                </c:pt>
                <c:pt idx="742">
                  <c:v>0.52748794963928303</c:v>
                </c:pt>
                <c:pt idx="743">
                  <c:v>0.52663612481006916</c:v>
                </c:pt>
                <c:pt idx="744">
                  <c:v>0.52578041372375905</c:v>
                </c:pt>
                <c:pt idx="745">
                  <c:v>0.52492078966267031</c:v>
                </c:pt>
                <c:pt idx="746">
                  <c:v>0.52405722566316237</c:v>
                </c:pt>
                <c:pt idx="747">
                  <c:v>0.52318969451279462</c:v>
                </c:pt>
                <c:pt idx="748">
                  <c:v>0.52231816874744375</c:v>
                </c:pt>
                <c:pt idx="749">
                  <c:v>0.52144262064838087</c:v>
                </c:pt>
                <c:pt idx="750">
                  <c:v>0.5205630222393095</c:v>
                </c:pt>
                <c:pt idx="751">
                  <c:v>0.51967934528335946</c:v>
                </c:pt>
                <c:pt idx="752">
                  <c:v>0.51879156128003989</c:v>
                </c:pt>
                <c:pt idx="753">
                  <c:v>0.51789964146214928</c:v>
                </c:pt>
                <c:pt idx="754">
                  <c:v>0.51700355679264109</c:v>
                </c:pt>
                <c:pt idx="755">
                  <c:v>0.51610327796144662</c:v>
                </c:pt>
                <c:pt idx="756">
                  <c:v>0.51519877538225012</c:v>
                </c:pt>
                <c:pt idx="757">
                  <c:v>0.51429001918922024</c:v>
                </c:pt>
                <c:pt idx="758">
                  <c:v>0.51337697923369452</c:v>
                </c:pt>
                <c:pt idx="759">
                  <c:v>0.51245962508081511</c:v>
                </c:pt>
                <c:pt idx="760">
                  <c:v>0.51153792600611769</c:v>
                </c:pt>
                <c:pt idx="761">
                  <c:v>0.51061185099207052</c:v>
                </c:pt>
                <c:pt idx="762">
                  <c:v>0.50968136872456404</c:v>
                </c:pt>
                <c:pt idx="763">
                  <c:v>0.50874644758934973</c:v>
                </c:pt>
                <c:pt idx="764">
                  <c:v>0.50780705566842688</c:v>
                </c:pt>
                <c:pt idx="765">
                  <c:v>0.5068631607363776</c:v>
                </c:pt>
                <c:pt idx="766">
                  <c:v>0.50591473025664835</c:v>
                </c:pt>
                <c:pt idx="767">
                  <c:v>0.50496173137777633</c:v>
                </c:pt>
                <c:pt idx="768">
                  <c:v>0.50400413092956231</c:v>
                </c:pt>
                <c:pt idx="769">
                  <c:v>0.50304189541918554</c:v>
                </c:pt>
                <c:pt idx="770">
                  <c:v>0.50207499102726338</c:v>
                </c:pt>
                <c:pt idx="771">
                  <c:v>0.50110338360385087</c:v>
                </c:pt>
                <c:pt idx="772">
                  <c:v>0.50012703866438302</c:v>
                </c:pt>
                <c:pt idx="773">
                  <c:v>0.49914592138555586</c:v>
                </c:pt>
                <c:pt idx="774">
                  <c:v>0.49815999660114674</c:v>
                </c:pt>
                <c:pt idx="775">
                  <c:v>0.49716922879777203</c:v>
                </c:pt>
                <c:pt idx="776">
                  <c:v>0.49617358211058282</c:v>
                </c:pt>
                <c:pt idx="777">
                  <c:v>0.49517302031889382</c:v>
                </c:pt>
                <c:pt idx="778">
                  <c:v>0.49416750684174909</c:v>
                </c:pt>
                <c:pt idx="779">
                  <c:v>0.49315700473341939</c:v>
                </c:pt>
                <c:pt idx="780">
                  <c:v>0.49214147667883301</c:v>
                </c:pt>
                <c:pt idx="781">
                  <c:v>0.49112088498893602</c:v>
                </c:pt>
                <c:pt idx="782">
                  <c:v>0.49009519159598358</c:v>
                </c:pt>
                <c:pt idx="783">
                  <c:v>0.48906435804875908</c:v>
                </c:pt>
                <c:pt idx="784">
                  <c:v>0.48802834550771962</c:v>
                </c:pt>
                <c:pt idx="785">
                  <c:v>0.48698711474006928</c:v>
                </c:pt>
                <c:pt idx="786">
                  <c:v>0.48594062611475497</c:v>
                </c:pt>
                <c:pt idx="787">
                  <c:v>0.48488883959738693</c:v>
                </c:pt>
                <c:pt idx="788">
                  <c:v>0.48383171474507958</c:v>
                </c:pt>
                <c:pt idx="789">
                  <c:v>0.48276921070121415</c:v>
                </c:pt>
                <c:pt idx="790">
                  <c:v>0.48170128619011926</c:v>
                </c:pt>
                <c:pt idx="791">
                  <c:v>0.48062789951166923</c:v>
                </c:pt>
                <c:pt idx="792">
                  <c:v>0.4795490085357984</c:v>
                </c:pt>
                <c:pt idx="793">
                  <c:v>0.47846457069693016</c:v>
                </c:pt>
                <c:pt idx="794">
                  <c:v>0.47737454298831761</c:v>
                </c:pt>
                <c:pt idx="795">
                  <c:v>0.47627888195629697</c:v>
                </c:pt>
                <c:pt idx="796">
                  <c:v>0.47517754369444998</c:v>
                </c:pt>
                <c:pt idx="797">
                  <c:v>0.47407048383767303</c:v>
                </c:pt>
                <c:pt idx="798">
                  <c:v>0.47295765755615521</c:v>
                </c:pt>
                <c:pt idx="799">
                  <c:v>0.47183901954925839</c:v>
                </c:pt>
                <c:pt idx="800">
                  <c:v>0.47071452403930009</c:v>
                </c:pt>
                <c:pt idx="801">
                  <c:v>0.46958412476523936</c:v>
                </c:pt>
                <c:pt idx="802">
                  <c:v>0.46844777497625922</c:v>
                </c:pt>
                <c:pt idx="803">
                  <c:v>0.46730542742524772</c:v>
                </c:pt>
                <c:pt idx="804">
                  <c:v>0.46615703436217326</c:v>
                </c:pt>
                <c:pt idx="805">
                  <c:v>0.46500254752735398</c:v>
                </c:pt>
                <c:pt idx="806">
                  <c:v>0.46384191814461756</c:v>
                </c:pt>
                <c:pt idx="807">
                  <c:v>0.46267509691435027</c:v>
                </c:pt>
                <c:pt idx="808">
                  <c:v>0.46150203400643308</c:v>
                </c:pt>
                <c:pt idx="809">
                  <c:v>0.46032267905306357</c:v>
                </c:pt>
                <c:pt idx="810">
                  <c:v>0.4591369811414574</c:v>
                </c:pt>
                <c:pt idx="811">
                  <c:v>0.45794488880643475</c:v>
                </c:pt>
                <c:pt idx="812">
                  <c:v>0.45674635002287978</c:v>
                </c:pt>
                <c:pt idx="813">
                  <c:v>0.45554131219808008</c:v>
                </c:pt>
                <c:pt idx="814">
                  <c:v>0.4543297221639363</c:v>
                </c:pt>
                <c:pt idx="815">
                  <c:v>0.45311152616904504</c:v>
                </c:pt>
                <c:pt idx="816">
                  <c:v>0.45188666987064646</c:v>
                </c:pt>
                <c:pt idx="817">
                  <c:v>0.45065509832644279</c:v>
                </c:pt>
                <c:pt idx="818">
                  <c:v>0.44941675598627434</c:v>
                </c:pt>
                <c:pt idx="819">
                  <c:v>0.44817158668366014</c:v>
                </c:pt>
                <c:pt idx="820">
                  <c:v>0.44691953362719355</c:v>
                </c:pt>
                <c:pt idx="821">
                  <c:v>0.44566053939179429</c:v>
                </c:pt>
                <c:pt idx="822">
                  <c:v>0.44439454590981031</c:v>
                </c:pt>
                <c:pt idx="823">
                  <c:v>0.44312149446197124</c:v>
                </c:pt>
                <c:pt idx="824">
                  <c:v>0.4418413256681859</c:v>
                </c:pt>
                <c:pt idx="825">
                  <c:v>0.44055397947818276</c:v>
                </c:pt>
                <c:pt idx="826">
                  <c:v>0.43925939516199036</c:v>
                </c:pt>
                <c:pt idx="827">
                  <c:v>0.43795751130025473</c:v>
                </c:pt>
                <c:pt idx="828">
                  <c:v>0.43664826577438798</c:v>
                </c:pt>
                <c:pt idx="829">
                  <c:v>0.43533159575654951</c:v>
                </c:pt>
                <c:pt idx="830">
                  <c:v>0.43400743769944994</c:v>
                </c:pt>
                <c:pt idx="831">
                  <c:v>0.43267572732598136</c:v>
                </c:pt>
                <c:pt idx="832">
                  <c:v>0.43133639961866305</c:v>
                </c:pt>
                <c:pt idx="833">
                  <c:v>0.4299893888089053</c:v>
                </c:pt>
                <c:pt idx="834">
                  <c:v>0.42863462836608285</c:v>
                </c:pt>
                <c:pt idx="835">
                  <c:v>0.42727205098641757</c:v>
                </c:pt>
                <c:pt idx="836">
                  <c:v>0.42590158858166255</c:v>
                </c:pt>
                <c:pt idx="837">
                  <c:v>0.42452317226758807</c:v>
                </c:pt>
                <c:pt idx="838">
                  <c:v>0.42313673235226029</c:v>
                </c:pt>
                <c:pt idx="839">
                  <c:v>0.42174219832411414</c:v>
                </c:pt>
                <c:pt idx="840">
                  <c:v>0.42033949883980865</c:v>
                </c:pt>
                <c:pt idx="841">
                  <c:v>0.41892856171186826</c:v>
                </c:pt>
                <c:pt idx="842">
                  <c:v>0.41750931389609908</c:v>
                </c:pt>
                <c:pt idx="843">
                  <c:v>0.41608168147877883</c:v>
                </c:pt>
                <c:pt idx="844">
                  <c:v>0.41464558966361442</c:v>
                </c:pt>
                <c:pt idx="845">
                  <c:v>0.4132009627584628</c:v>
                </c:pt>
                <c:pt idx="846">
                  <c:v>0.41174772416180799</c:v>
                </c:pt>
                <c:pt idx="847">
                  <c:v>0.41028579634899309</c:v>
                </c:pt>
                <c:pt idx="848">
                  <c:v>0.40881510085819739</c:v>
                </c:pt>
                <c:pt idx="849">
                  <c:v>0.40733555827615636</c:v>
                </c:pt>
                <c:pt idx="850">
                  <c:v>0.40584708822361709</c:v>
                </c:pt>
                <c:pt idx="851">
                  <c:v>0.40434960934052427</c:v>
                </c:pt>
                <c:pt idx="852">
                  <c:v>0.40284303927093035</c:v>
                </c:pt>
                <c:pt idx="853">
                  <c:v>0.40132729464762407</c:v>
                </c:pt>
                <c:pt idx="854">
                  <c:v>0.39980229107647119</c:v>
                </c:pt>
                <c:pt idx="855">
                  <c:v>0.3982679431204601</c:v>
                </c:pt>
                <c:pt idx="856">
                  <c:v>0.3967241642834477</c:v>
                </c:pt>
                <c:pt idx="857">
                  <c:v>0.39517086699359705</c:v>
                </c:pt>
                <c:pt idx="858">
                  <c:v>0.39360796258649994</c:v>
                </c:pt>
                <c:pt idx="859">
                  <c:v>0.39203536128797789</c:v>
                </c:pt>
                <c:pt idx="860">
                  <c:v>0.39045297219655578</c:v>
                </c:pt>
                <c:pt idx="861">
                  <c:v>0.38886070326559691</c:v>
                </c:pt>
                <c:pt idx="862">
                  <c:v>0.3872584612850955</c:v>
                </c:pt>
                <c:pt idx="863">
                  <c:v>0.38564615186311624</c:v>
                </c:pt>
                <c:pt idx="864">
                  <c:v>0.38402367940687437</c:v>
                </c:pt>
                <c:pt idx="865">
                  <c:v>0.38239094710344762</c:v>
                </c:pt>
                <c:pt idx="866">
                  <c:v>0.38074785690011032</c:v>
                </c:pt>
                <c:pt idx="867">
                  <c:v>0.37909430948428313</c:v>
                </c:pt>
                <c:pt idx="868">
                  <c:v>0.37743020426308677</c:v>
                </c:pt>
                <c:pt idx="869">
                  <c:v>0.37575543934249345</c:v>
                </c:pt>
                <c:pt idx="870">
                  <c:v>0.374069911506063</c:v>
                </c:pt>
                <c:pt idx="871">
                  <c:v>0.37237351619325731</c:v>
                </c:pt>
                <c:pt idx="872">
                  <c:v>0.37066614747732074</c:v>
                </c:pt>
                <c:pt idx="873">
                  <c:v>0.36894769804271782</c:v>
                </c:pt>
                <c:pt idx="874">
                  <c:v>0.3672180591621152</c:v>
                </c:pt>
                <c:pt idx="875">
                  <c:v>0.36547712067290011</c:v>
                </c:pt>
                <c:pt idx="876">
                  <c:v>0.36372477095322175</c:v>
                </c:pt>
                <c:pt idx="877">
                  <c:v>0.36196089689754457</c:v>
                </c:pt>
                <c:pt idx="878">
                  <c:v>0.36018538389170246</c:v>
                </c:pt>
                <c:pt idx="879">
                  <c:v>0.3583981157874398</c:v>
                </c:pt>
                <c:pt idx="880">
                  <c:v>0.35659897487642905</c:v>
                </c:pt>
                <c:pt idx="881">
                  <c:v>0.35478784186375023</c:v>
                </c:pt>
                <c:pt idx="882">
                  <c:v>0.35296459584081924</c:v>
                </c:pt>
                <c:pt idx="883">
                  <c:v>0.35112911425775217</c:v>
                </c:pt>
                <c:pt idx="884">
                  <c:v>0.34928127289514965</c:v>
                </c:pt>
                <c:pt idx="885">
                  <c:v>0.34742094583528926</c:v>
                </c:pt>
                <c:pt idx="886">
                  <c:v>0.34554800543270858</c:v>
                </c:pt>
                <c:pt idx="887">
                  <c:v>0.34366232228416421</c:v>
                </c:pt>
                <c:pt idx="888">
                  <c:v>0.34176376519795165</c:v>
                </c:pt>
                <c:pt idx="889">
                  <c:v>0.33985220116256826</c:v>
                </c:pt>
                <c:pt idx="890">
                  <c:v>0.33792749531470351</c:v>
                </c:pt>
                <c:pt idx="891">
                  <c:v>0.3359895109065385</c:v>
                </c:pt>
                <c:pt idx="892">
                  <c:v>0.33403810927233518</c:v>
                </c:pt>
                <c:pt idx="893">
                  <c:v>0.33207314979430153</c:v>
                </c:pt>
                <c:pt idx="894">
                  <c:v>0.33009448986770679</c:v>
                </c:pt>
                <c:pt idx="895">
                  <c:v>0.32810198486523212</c:v>
                </c:pt>
                <c:pt idx="896">
                  <c:v>0.32609548810053424</c:v>
                </c:pt>
                <c:pt idx="897">
                  <c:v>0.32407485079100051</c:v>
                </c:pt>
                <c:pt idx="898">
                  <c:v>0.32203992201967557</c:v>
                </c:pt>
                <c:pt idx="899">
                  <c:v>0.31999054869633398</c:v>
                </c:pt>
                <c:pt idx="900">
                  <c:v>0.31792657551767856</c:v>
                </c:pt>
                <c:pt idx="901">
                  <c:v>0.31584784492663825</c:v>
                </c:pt>
                <c:pt idx="902">
                  <c:v>0.31375419707074215</c:v>
                </c:pt>
                <c:pt idx="903">
                  <c:v>0.31164546975954255</c:v>
                </c:pt>
                <c:pt idx="904">
                  <c:v>0.30952149842106075</c:v>
                </c:pt>
                <c:pt idx="905">
                  <c:v>0.30738211605722954</c:v>
                </c:pt>
                <c:pt idx="906">
                  <c:v>0.30522715319830068</c:v>
                </c:pt>
                <c:pt idx="907">
                  <c:v>0.30305643785619119</c:v>
                </c:pt>
                <c:pt idx="908">
                  <c:v>0.30086979547673554</c:v>
                </c:pt>
                <c:pt idx="909">
                  <c:v>0.29866704889081236</c:v>
                </c:pt>
                <c:pt idx="910">
                  <c:v>0.2964480182643135</c:v>
                </c:pt>
                <c:pt idx="911">
                  <c:v>0.29421252104692097</c:v>
                </c:pt>
                <c:pt idx="912">
                  <c:v>0.29196037191965485</c:v>
                </c:pt>
                <c:pt idx="913">
                  <c:v>0.28969138274115847</c:v>
                </c:pt>
                <c:pt idx="914">
                  <c:v>0.28740536249267895</c:v>
                </c:pt>
                <c:pt idx="915">
                  <c:v>0.28510211722170636</c:v>
                </c:pt>
                <c:pt idx="916">
                  <c:v>0.28278144998422827</c:v>
                </c:pt>
                <c:pt idx="917">
                  <c:v>0.28044316078555781</c:v>
                </c:pt>
                <c:pt idx="918">
                  <c:v>0.2780870465196898</c:v>
                </c:pt>
                <c:pt idx="919">
                  <c:v>0.27571290090713896</c:v>
                </c:pt>
                <c:pt idx="920">
                  <c:v>0.27332051443121141</c:v>
                </c:pt>
                <c:pt idx="921">
                  <c:v>0.27090967427265816</c:v>
                </c:pt>
                <c:pt idx="922">
                  <c:v>0.26848016424265964</c:v>
                </c:pt>
                <c:pt idx="923">
                  <c:v>0.26603176471408396</c:v>
                </c:pt>
                <c:pt idx="924">
                  <c:v>0.263564252550963</c:v>
                </c:pt>
                <c:pt idx="925">
                  <c:v>0.26107740103612531</c:v>
                </c:pt>
                <c:pt idx="926">
                  <c:v>0.25857097979692273</c:v>
                </c:pt>
                <c:pt idx="927">
                  <c:v>0.25604475472898625</c:v>
                </c:pt>
                <c:pt idx="928">
                  <c:v>0.25349848791793905</c:v>
                </c:pt>
                <c:pt idx="929">
                  <c:v>0.25093193755899817</c:v>
                </c:pt>
                <c:pt idx="930">
                  <c:v>0.24834485787438448</c:v>
                </c:pt>
                <c:pt idx="931">
                  <c:v>0.24573699902846519</c:v>
                </c:pt>
                <c:pt idx="932">
                  <c:v>0.24310810704054023</c:v>
                </c:pt>
                <c:pt idx="933">
                  <c:v>0.24045792369518909</c:v>
                </c:pt>
                <c:pt idx="934">
                  <c:v>0.2377861864500791</c:v>
                </c:pt>
                <c:pt idx="935">
                  <c:v>0.23509262834114128</c:v>
                </c:pt>
                <c:pt idx="936">
                  <c:v>0.23237697788500558</c:v>
                </c:pt>
                <c:pt idx="937">
                  <c:v>0.22963895897858927</c:v>
                </c:pt>
                <c:pt idx="938">
                  <c:v>0.226878290795716</c:v>
                </c:pt>
                <c:pt idx="939">
                  <c:v>0.22409468768064775</c:v>
                </c:pt>
                <c:pt idx="940">
                  <c:v>0.22128785903839127</c:v>
                </c:pt>
                <c:pt idx="941">
                  <c:v>0.21845750922164303</c:v>
                </c:pt>
                <c:pt idx="942">
                  <c:v>0.21560333741422014</c:v>
                </c:pt>
                <c:pt idx="943">
                  <c:v>0.212725037510818</c:v>
                </c:pt>
                <c:pt idx="944">
                  <c:v>0.2098222979929216</c:v>
                </c:pt>
                <c:pt idx="945">
                  <c:v>0.20689480180068759</c:v>
                </c:pt>
                <c:pt idx="946">
                  <c:v>0.20394222620059752</c:v>
                </c:pt>
                <c:pt idx="947">
                  <c:v>0.20096424264867091</c:v>
                </c:pt>
                <c:pt idx="948">
                  <c:v>0.19796051664900322</c:v>
                </c:pt>
                <c:pt idx="949">
                  <c:v>0.19493070760738374</c:v>
                </c:pt>
                <c:pt idx="950">
                  <c:v>0.19187446867971858</c:v>
                </c:pt>
                <c:pt idx="951">
                  <c:v>0.18879144661496461</c:v>
                </c:pt>
                <c:pt idx="952">
                  <c:v>0.18568128159225181</c:v>
                </c:pt>
                <c:pt idx="953">
                  <c:v>0.1825436070518407</c:v>
                </c:pt>
                <c:pt idx="954">
                  <c:v>0.1793780495195274</c:v>
                </c:pt>
                <c:pt idx="955">
                  <c:v>0.17618422842406803</c:v>
                </c:pt>
                <c:pt idx="956">
                  <c:v>0.17296175590715027</c:v>
                </c:pt>
                <c:pt idx="957">
                  <c:v>0.16971023662538814</c:v>
                </c:pt>
                <c:pt idx="958">
                  <c:v>0.16642926754375423</c:v>
                </c:pt>
                <c:pt idx="959">
                  <c:v>0.16311843771979739</c:v>
                </c:pt>
                <c:pt idx="960">
                  <c:v>0.15977732807791162</c:v>
                </c:pt>
                <c:pt idx="961">
                  <c:v>0.15640551117282991</c:v>
                </c:pt>
                <c:pt idx="962">
                  <c:v>0.15300255094140555</c:v>
                </c:pt>
                <c:pt idx="963">
                  <c:v>0.14956800244161611</c:v>
                </c:pt>
                <c:pt idx="964">
                  <c:v>0.14610141157757156</c:v>
                </c:pt>
                <c:pt idx="965">
                  <c:v>0.14260231480912824</c:v>
                </c:pt>
                <c:pt idx="966">
                  <c:v>0.1390702388444908</c:v>
                </c:pt>
                <c:pt idx="967">
                  <c:v>0.13550470031392617</c:v>
                </c:pt>
                <c:pt idx="968">
                  <c:v>0.13190520542239847</c:v>
                </c:pt>
                <c:pt idx="969">
                  <c:v>0.12827124957854733</c:v>
                </c:pt>
                <c:pt idx="970">
                  <c:v>0.12460231699696563</c:v>
                </c:pt>
                <c:pt idx="971">
                  <c:v>0.1208978802701525</c:v>
                </c:pt>
                <c:pt idx="972">
                  <c:v>0.11715739990579678</c:v>
                </c:pt>
                <c:pt idx="973">
                  <c:v>0.11338032382414694</c:v>
                </c:pt>
                <c:pt idx="974">
                  <c:v>0.10956608680908615</c:v>
                </c:pt>
                <c:pt idx="975">
                  <c:v>0.10571410990508408</c:v>
                </c:pt>
                <c:pt idx="976">
                  <c:v>0.10182379975033704</c:v>
                </c:pt>
                <c:pt idx="977">
                  <c:v>9.7894547833994081E-2</c:v>
                </c:pt>
                <c:pt idx="978">
                  <c:v>9.392572966219831E-2</c:v>
                </c:pt>
                <c:pt idx="979">
                  <c:v>8.9916703813465282E-2</c:v>
                </c:pt>
                <c:pt idx="980">
                  <c:v>8.5866810858268153E-2</c:v>
                </c:pt>
                <c:pt idx="981">
                  <c:v>8.1775372109984493E-2</c:v>
                </c:pt>
                <c:pt idx="982">
                  <c:v>7.7641688163692046E-2</c:v>
                </c:pt>
                <c:pt idx="983">
                  <c:v>7.3465037164284347E-2</c:v>
                </c:pt>
                <c:pt idx="984">
                  <c:v>6.9244672723851403E-2</c:v>
                </c:pt>
                <c:pt idx="985">
                  <c:v>6.4979821376791952E-2</c:v>
                </c:pt>
                <c:pt idx="986">
                  <c:v>6.0669679413998756E-2</c:v>
                </c:pt>
                <c:pt idx="987">
                  <c:v>5.631340886509504E-2</c:v>
                </c:pt>
                <c:pt idx="988">
                  <c:v>5.1910132283264396E-2</c:v>
                </c:pt>
                <c:pt idx="989">
                  <c:v>4.7458925800046327E-2</c:v>
                </c:pt>
                <c:pt idx="990">
                  <c:v>4.2958809599159403E-2</c:v>
                </c:pt>
                <c:pt idx="991">
                  <c:v>3.8408734391572309E-2</c:v>
                </c:pt>
                <c:pt idx="992">
                  <c:v>3.3807561407563483E-2</c:v>
                </c:pt>
                <c:pt idx="993">
                  <c:v>2.915403127562324E-2</c:v>
                </c:pt>
                <c:pt idx="994">
                  <c:v>2.4446712461533536E-2</c:v>
                </c:pt>
                <c:pt idx="995">
                  <c:v>1.9683908478246519E-2</c:v>
                </c:pt>
                <c:pt idx="996">
                  <c:v>1.4863470621661837E-2</c:v>
                </c:pt>
                <c:pt idx="997">
                  <c:v>9.9823486172938118E-3</c:v>
                </c:pt>
                <c:pt idx="998">
                  <c:v>5.0351250617539376E-3</c:v>
                </c:pt>
                <c:pt idx="999">
                  <c:v>1.1110930757774918E-11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DF-4BF6-A536-59F337A1A522}"/>
            </c:ext>
          </c:extLst>
        </c:ser>
        <c:ser>
          <c:idx val="5"/>
          <c:order val="5"/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4 -OPTIMIZADOR'!$D$1048:$D$1049</c:f>
              <c:numCache>
                <c:formatCode>#,##0</c:formatCode>
                <c:ptCount val="2"/>
                <c:pt idx="0">
                  <c:v>171687</c:v>
                </c:pt>
                <c:pt idx="1">
                  <c:v>171687</c:v>
                </c:pt>
              </c:numCache>
            </c:numRef>
          </c:xVal>
          <c:yVal>
            <c:numRef>
              <c:f>'PASO 4 -OPTIMIZADOR'!$G$1048:$G$1049</c:f>
              <c:numCache>
                <c:formatCode>0.00</c:formatCode>
                <c:ptCount val="2"/>
                <c:pt idx="0">
                  <c:v>0.58865915865127061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DF-4BF6-A536-59F337A1A522}"/>
            </c:ext>
          </c:extLst>
        </c:ser>
        <c:ser>
          <c:idx val="6"/>
          <c:order val="6"/>
          <c:tx>
            <c:strRef>
              <c:f>'PASO 4 -OPTIMIZADOR'!$H$37</c:f>
              <c:strCache>
                <c:ptCount val="1"/>
                <c:pt idx="0">
                  <c:v>BRANDED CONTENT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4 -OPTIMIZADOR'!$D$38:$D$1037</c:f>
              <c:numCache>
                <c:formatCode>0.00</c:formatCode>
                <c:ptCount val="1000"/>
                <c:pt idx="0" formatCode="_-* #,##0_-;\-* #,##0_-;_-* &quot;-&quot;??_-;_-@_-">
                  <c:v>500000</c:v>
                </c:pt>
                <c:pt idx="1">
                  <c:v>499499.49949949951</c:v>
                </c:pt>
                <c:pt idx="2">
                  <c:v>498998.99899899901</c:v>
                </c:pt>
                <c:pt idx="3">
                  <c:v>498498.49849849846</c:v>
                </c:pt>
                <c:pt idx="4">
                  <c:v>497997.99799799797</c:v>
                </c:pt>
                <c:pt idx="5">
                  <c:v>497497.49749749748</c:v>
                </c:pt>
                <c:pt idx="6">
                  <c:v>496996.99699699698</c:v>
                </c:pt>
                <c:pt idx="7">
                  <c:v>496496.49649649655</c:v>
                </c:pt>
                <c:pt idx="8">
                  <c:v>495995.995995996</c:v>
                </c:pt>
                <c:pt idx="9">
                  <c:v>495495.4954954955</c:v>
                </c:pt>
                <c:pt idx="10">
                  <c:v>494994.99499499501</c:v>
                </c:pt>
                <c:pt idx="11">
                  <c:v>494494.49449449452</c:v>
                </c:pt>
                <c:pt idx="12">
                  <c:v>493993.99399399402</c:v>
                </c:pt>
                <c:pt idx="13">
                  <c:v>493493.49349349347</c:v>
                </c:pt>
                <c:pt idx="14">
                  <c:v>492992.99299299298</c:v>
                </c:pt>
                <c:pt idx="15">
                  <c:v>492492.49249249249</c:v>
                </c:pt>
                <c:pt idx="16">
                  <c:v>491991.99199199199</c:v>
                </c:pt>
                <c:pt idx="17">
                  <c:v>491491.4914914915</c:v>
                </c:pt>
                <c:pt idx="18">
                  <c:v>490990.99099099095</c:v>
                </c:pt>
                <c:pt idx="19">
                  <c:v>490490.49049049045</c:v>
                </c:pt>
                <c:pt idx="20">
                  <c:v>489989.98998999002</c:v>
                </c:pt>
                <c:pt idx="21">
                  <c:v>489489.48948948953</c:v>
                </c:pt>
                <c:pt idx="22">
                  <c:v>488988.98898898903</c:v>
                </c:pt>
                <c:pt idx="23">
                  <c:v>488488.48848848848</c:v>
                </c:pt>
                <c:pt idx="24">
                  <c:v>487987.98798798799</c:v>
                </c:pt>
                <c:pt idx="25">
                  <c:v>487487.48748748749</c:v>
                </c:pt>
                <c:pt idx="26">
                  <c:v>486986.986986987</c:v>
                </c:pt>
                <c:pt idx="27">
                  <c:v>486486.48648648651</c:v>
                </c:pt>
                <c:pt idx="28">
                  <c:v>485985.98598598596</c:v>
                </c:pt>
                <c:pt idx="29">
                  <c:v>485485.48548548546</c:v>
                </c:pt>
                <c:pt idx="30">
                  <c:v>484984.98498498497</c:v>
                </c:pt>
                <c:pt idx="31">
                  <c:v>484484.48448448448</c:v>
                </c:pt>
                <c:pt idx="32">
                  <c:v>483983.98398398398</c:v>
                </c:pt>
                <c:pt idx="33">
                  <c:v>483483.48348348349</c:v>
                </c:pt>
                <c:pt idx="34">
                  <c:v>482982.982982983</c:v>
                </c:pt>
                <c:pt idx="35">
                  <c:v>482482.4824824825</c:v>
                </c:pt>
                <c:pt idx="36">
                  <c:v>481981.98198198201</c:v>
                </c:pt>
                <c:pt idx="37">
                  <c:v>481481.48148148146</c:v>
                </c:pt>
                <c:pt idx="38">
                  <c:v>480980.98098098097</c:v>
                </c:pt>
                <c:pt idx="39">
                  <c:v>480480.48048048047</c:v>
                </c:pt>
                <c:pt idx="40">
                  <c:v>479979.97997997998</c:v>
                </c:pt>
                <c:pt idx="41">
                  <c:v>479479.47947947949</c:v>
                </c:pt>
                <c:pt idx="42">
                  <c:v>478978.97897897894</c:v>
                </c:pt>
                <c:pt idx="43">
                  <c:v>478478.47847847844</c:v>
                </c:pt>
                <c:pt idx="44">
                  <c:v>477977.97797797795</c:v>
                </c:pt>
                <c:pt idx="45">
                  <c:v>477477.47747747751</c:v>
                </c:pt>
                <c:pt idx="46">
                  <c:v>476976.97697697702</c:v>
                </c:pt>
                <c:pt idx="47">
                  <c:v>476476.47647647647</c:v>
                </c:pt>
                <c:pt idx="48">
                  <c:v>475975.97597597598</c:v>
                </c:pt>
                <c:pt idx="49">
                  <c:v>475475.47547547548</c:v>
                </c:pt>
                <c:pt idx="50">
                  <c:v>474974.97497497499</c:v>
                </c:pt>
                <c:pt idx="51">
                  <c:v>474474.4744744745</c:v>
                </c:pt>
                <c:pt idx="52">
                  <c:v>473973.97397397395</c:v>
                </c:pt>
                <c:pt idx="53">
                  <c:v>473473.47347347345</c:v>
                </c:pt>
                <c:pt idx="54">
                  <c:v>472972.97297297296</c:v>
                </c:pt>
                <c:pt idx="55">
                  <c:v>472472.47247247247</c:v>
                </c:pt>
                <c:pt idx="56">
                  <c:v>471971.97197197197</c:v>
                </c:pt>
                <c:pt idx="57">
                  <c:v>471471.47147147142</c:v>
                </c:pt>
                <c:pt idx="58">
                  <c:v>470970.97097097099</c:v>
                </c:pt>
                <c:pt idx="59">
                  <c:v>470470.47047047049</c:v>
                </c:pt>
                <c:pt idx="60">
                  <c:v>469969.96996997</c:v>
                </c:pt>
                <c:pt idx="61">
                  <c:v>469469.46946946951</c:v>
                </c:pt>
                <c:pt idx="62">
                  <c:v>468968.96896896895</c:v>
                </c:pt>
                <c:pt idx="63">
                  <c:v>468468.46846846846</c:v>
                </c:pt>
                <c:pt idx="64">
                  <c:v>467967.96796796797</c:v>
                </c:pt>
                <c:pt idx="65">
                  <c:v>467467.46746746748</c:v>
                </c:pt>
                <c:pt idx="66">
                  <c:v>466966.96696696698</c:v>
                </c:pt>
                <c:pt idx="67">
                  <c:v>466466.46646646643</c:v>
                </c:pt>
                <c:pt idx="68">
                  <c:v>465965.96596596594</c:v>
                </c:pt>
                <c:pt idx="69">
                  <c:v>465465.46546546544</c:v>
                </c:pt>
                <c:pt idx="70">
                  <c:v>464964.96496496495</c:v>
                </c:pt>
                <c:pt idx="71">
                  <c:v>464464.46446446452</c:v>
                </c:pt>
                <c:pt idx="72">
                  <c:v>463963.96396396396</c:v>
                </c:pt>
                <c:pt idx="73">
                  <c:v>463463.46346346347</c:v>
                </c:pt>
                <c:pt idx="74">
                  <c:v>462962.96296296298</c:v>
                </c:pt>
                <c:pt idx="75">
                  <c:v>462462.46246246248</c:v>
                </c:pt>
                <c:pt idx="76">
                  <c:v>461961.96196196199</c:v>
                </c:pt>
                <c:pt idx="77">
                  <c:v>461461.46146146144</c:v>
                </c:pt>
                <c:pt idx="78">
                  <c:v>460960.96096096095</c:v>
                </c:pt>
                <c:pt idx="79">
                  <c:v>460460.46046046045</c:v>
                </c:pt>
                <c:pt idx="80">
                  <c:v>459959.95995995996</c:v>
                </c:pt>
                <c:pt idx="81">
                  <c:v>459459.45945945947</c:v>
                </c:pt>
                <c:pt idx="82">
                  <c:v>458958.95895895892</c:v>
                </c:pt>
                <c:pt idx="83">
                  <c:v>458458.45845845842</c:v>
                </c:pt>
                <c:pt idx="84">
                  <c:v>457957.95795795799</c:v>
                </c:pt>
                <c:pt idx="85">
                  <c:v>457457.45745745749</c:v>
                </c:pt>
                <c:pt idx="86">
                  <c:v>456956.956956957</c:v>
                </c:pt>
                <c:pt idx="87">
                  <c:v>456456.45645645645</c:v>
                </c:pt>
                <c:pt idx="88">
                  <c:v>455955.95595595596</c:v>
                </c:pt>
                <c:pt idx="89">
                  <c:v>455455.45545545546</c:v>
                </c:pt>
                <c:pt idx="90">
                  <c:v>454954.95495495497</c:v>
                </c:pt>
                <c:pt idx="91">
                  <c:v>454454.45445445448</c:v>
                </c:pt>
                <c:pt idx="92">
                  <c:v>453953.95395395393</c:v>
                </c:pt>
                <c:pt idx="93">
                  <c:v>453453.45345345343</c:v>
                </c:pt>
                <c:pt idx="94">
                  <c:v>452952.95295295294</c:v>
                </c:pt>
                <c:pt idx="95">
                  <c:v>452452.45245245245</c:v>
                </c:pt>
                <c:pt idx="96">
                  <c:v>451951.95195195195</c:v>
                </c:pt>
                <c:pt idx="97">
                  <c:v>451451.45145145146</c:v>
                </c:pt>
                <c:pt idx="98">
                  <c:v>450950.95095095097</c:v>
                </c:pt>
                <c:pt idx="99">
                  <c:v>450450.45045045047</c:v>
                </c:pt>
                <c:pt idx="100">
                  <c:v>449949.94994994998</c:v>
                </c:pt>
                <c:pt idx="101">
                  <c:v>449449.44944944943</c:v>
                </c:pt>
                <c:pt idx="102">
                  <c:v>448948.94894894894</c:v>
                </c:pt>
                <c:pt idx="103">
                  <c:v>448448.44844844844</c:v>
                </c:pt>
                <c:pt idx="104">
                  <c:v>447947.94794794795</c:v>
                </c:pt>
                <c:pt idx="105">
                  <c:v>447447.44744744746</c:v>
                </c:pt>
                <c:pt idx="106">
                  <c:v>446946.9469469469</c:v>
                </c:pt>
                <c:pt idx="107">
                  <c:v>446446.44644644641</c:v>
                </c:pt>
                <c:pt idx="108">
                  <c:v>445945.94594594592</c:v>
                </c:pt>
                <c:pt idx="109">
                  <c:v>445445.44544544548</c:v>
                </c:pt>
                <c:pt idx="110">
                  <c:v>444944.94494494499</c:v>
                </c:pt>
                <c:pt idx="111">
                  <c:v>444444.44444444444</c:v>
                </c:pt>
                <c:pt idx="112">
                  <c:v>443943.94394394394</c:v>
                </c:pt>
                <c:pt idx="113">
                  <c:v>443443.44344344345</c:v>
                </c:pt>
                <c:pt idx="114">
                  <c:v>442942.94294294296</c:v>
                </c:pt>
                <c:pt idx="115">
                  <c:v>442442.44244244247</c:v>
                </c:pt>
                <c:pt idx="116">
                  <c:v>441941.94194194191</c:v>
                </c:pt>
                <c:pt idx="117">
                  <c:v>441441.44144144142</c:v>
                </c:pt>
                <c:pt idx="118">
                  <c:v>440940.94094094093</c:v>
                </c:pt>
                <c:pt idx="119">
                  <c:v>440440.44044044043</c:v>
                </c:pt>
                <c:pt idx="120">
                  <c:v>439939.93993993994</c:v>
                </c:pt>
                <c:pt idx="121">
                  <c:v>439439.43943943939</c:v>
                </c:pt>
                <c:pt idx="122">
                  <c:v>438938.93893893895</c:v>
                </c:pt>
                <c:pt idx="123">
                  <c:v>438438.43843843846</c:v>
                </c:pt>
                <c:pt idx="124">
                  <c:v>437937.93793793797</c:v>
                </c:pt>
                <c:pt idx="125">
                  <c:v>437437.43743743747</c:v>
                </c:pt>
                <c:pt idx="126">
                  <c:v>436936.93693693692</c:v>
                </c:pt>
                <c:pt idx="127">
                  <c:v>436436.43643643643</c:v>
                </c:pt>
                <c:pt idx="128">
                  <c:v>435935.93593593594</c:v>
                </c:pt>
                <c:pt idx="129">
                  <c:v>435435.43543543544</c:v>
                </c:pt>
                <c:pt idx="130">
                  <c:v>434934.93493493495</c:v>
                </c:pt>
                <c:pt idx="131">
                  <c:v>434434.4344344344</c:v>
                </c:pt>
                <c:pt idx="132">
                  <c:v>433933.93393393391</c:v>
                </c:pt>
                <c:pt idx="133">
                  <c:v>433433.43343343341</c:v>
                </c:pt>
                <c:pt idx="134">
                  <c:v>432932.93293293292</c:v>
                </c:pt>
                <c:pt idx="135">
                  <c:v>432432.43243243248</c:v>
                </c:pt>
                <c:pt idx="136">
                  <c:v>431931.93193193193</c:v>
                </c:pt>
                <c:pt idx="137">
                  <c:v>431431.43143143144</c:v>
                </c:pt>
                <c:pt idx="138">
                  <c:v>430930.93093093095</c:v>
                </c:pt>
                <c:pt idx="139">
                  <c:v>430430.43043043045</c:v>
                </c:pt>
                <c:pt idx="140">
                  <c:v>429929.92992992996</c:v>
                </c:pt>
                <c:pt idx="141">
                  <c:v>429429.42942942941</c:v>
                </c:pt>
                <c:pt idx="142">
                  <c:v>428928.92892892892</c:v>
                </c:pt>
                <c:pt idx="143">
                  <c:v>428428.42842842842</c:v>
                </c:pt>
                <c:pt idx="144">
                  <c:v>427927.92792792793</c:v>
                </c:pt>
                <c:pt idx="145">
                  <c:v>427427.42742742744</c:v>
                </c:pt>
                <c:pt idx="146">
                  <c:v>426926.92692692688</c:v>
                </c:pt>
                <c:pt idx="147">
                  <c:v>426426.42642642639</c:v>
                </c:pt>
                <c:pt idx="148">
                  <c:v>425925.92592592596</c:v>
                </c:pt>
                <c:pt idx="149">
                  <c:v>425425.42542542546</c:v>
                </c:pt>
                <c:pt idx="150">
                  <c:v>424924.92492492497</c:v>
                </c:pt>
                <c:pt idx="151">
                  <c:v>424424.42442442442</c:v>
                </c:pt>
                <c:pt idx="152">
                  <c:v>423923.92392392393</c:v>
                </c:pt>
                <c:pt idx="153">
                  <c:v>423423.42342342343</c:v>
                </c:pt>
                <c:pt idx="154">
                  <c:v>422922.92292292294</c:v>
                </c:pt>
                <c:pt idx="155">
                  <c:v>422422.42242242245</c:v>
                </c:pt>
                <c:pt idx="156">
                  <c:v>421921.92192192189</c:v>
                </c:pt>
                <c:pt idx="157">
                  <c:v>421421.4214214214</c:v>
                </c:pt>
                <c:pt idx="158">
                  <c:v>420920.92092092091</c:v>
                </c:pt>
                <c:pt idx="159">
                  <c:v>420420.42042042041</c:v>
                </c:pt>
                <c:pt idx="160">
                  <c:v>419919.91991991992</c:v>
                </c:pt>
                <c:pt idx="161">
                  <c:v>419419.41941941943</c:v>
                </c:pt>
                <c:pt idx="162">
                  <c:v>418918.91891891893</c:v>
                </c:pt>
                <c:pt idx="163">
                  <c:v>418418.41841841844</c:v>
                </c:pt>
                <c:pt idx="164">
                  <c:v>417917.91791791795</c:v>
                </c:pt>
                <c:pt idx="165">
                  <c:v>417417.4174174174</c:v>
                </c:pt>
                <c:pt idx="166">
                  <c:v>416916.9169169169</c:v>
                </c:pt>
                <c:pt idx="167">
                  <c:v>416416.41641641641</c:v>
                </c:pt>
                <c:pt idx="168">
                  <c:v>415915.91591591592</c:v>
                </c:pt>
                <c:pt idx="169">
                  <c:v>415415.41541541542</c:v>
                </c:pt>
                <c:pt idx="170">
                  <c:v>414914.91491491487</c:v>
                </c:pt>
                <c:pt idx="171">
                  <c:v>414414.41441441438</c:v>
                </c:pt>
                <c:pt idx="172">
                  <c:v>413913.91391391389</c:v>
                </c:pt>
                <c:pt idx="173">
                  <c:v>413413.41341341345</c:v>
                </c:pt>
                <c:pt idx="174">
                  <c:v>412912.91291291296</c:v>
                </c:pt>
                <c:pt idx="175">
                  <c:v>412412.41241241241</c:v>
                </c:pt>
                <c:pt idx="176">
                  <c:v>411911.91191191191</c:v>
                </c:pt>
                <c:pt idx="177">
                  <c:v>411411.41141141142</c:v>
                </c:pt>
                <c:pt idx="178">
                  <c:v>410910.91091091093</c:v>
                </c:pt>
                <c:pt idx="179">
                  <c:v>410410.41041041043</c:v>
                </c:pt>
                <c:pt idx="180">
                  <c:v>409909.90990990988</c:v>
                </c:pt>
                <c:pt idx="181">
                  <c:v>409409.40940940939</c:v>
                </c:pt>
                <c:pt idx="182">
                  <c:v>408908.9089089089</c:v>
                </c:pt>
                <c:pt idx="183">
                  <c:v>408408.4084084084</c:v>
                </c:pt>
                <c:pt idx="184">
                  <c:v>407907.90790790791</c:v>
                </c:pt>
                <c:pt idx="185">
                  <c:v>407407.40740740736</c:v>
                </c:pt>
                <c:pt idx="186">
                  <c:v>406906.90690690692</c:v>
                </c:pt>
                <c:pt idx="187">
                  <c:v>406406.40640640643</c:v>
                </c:pt>
                <c:pt idx="188">
                  <c:v>405905.90590590594</c:v>
                </c:pt>
                <c:pt idx="189">
                  <c:v>405405.40540540544</c:v>
                </c:pt>
                <c:pt idx="190">
                  <c:v>404904.90490490489</c:v>
                </c:pt>
                <c:pt idx="191">
                  <c:v>404404.4044044044</c:v>
                </c:pt>
                <c:pt idx="192">
                  <c:v>403903.90390390391</c:v>
                </c:pt>
                <c:pt idx="193">
                  <c:v>403403.40340340341</c:v>
                </c:pt>
                <c:pt idx="194">
                  <c:v>402902.90290290292</c:v>
                </c:pt>
                <c:pt idx="195">
                  <c:v>402402.40240240237</c:v>
                </c:pt>
                <c:pt idx="196">
                  <c:v>401901.90190190187</c:v>
                </c:pt>
                <c:pt idx="197">
                  <c:v>401401.40140140138</c:v>
                </c:pt>
                <c:pt idx="198">
                  <c:v>400900.90090090089</c:v>
                </c:pt>
                <c:pt idx="199">
                  <c:v>400400.40040040045</c:v>
                </c:pt>
                <c:pt idx="200">
                  <c:v>399899.8998998999</c:v>
                </c:pt>
                <c:pt idx="201">
                  <c:v>399399.39939939941</c:v>
                </c:pt>
                <c:pt idx="202">
                  <c:v>398898.89889889891</c:v>
                </c:pt>
                <c:pt idx="203">
                  <c:v>398398.39839839842</c:v>
                </c:pt>
                <c:pt idx="204">
                  <c:v>397897.89789789793</c:v>
                </c:pt>
                <c:pt idx="205">
                  <c:v>397397.39739739738</c:v>
                </c:pt>
                <c:pt idx="206">
                  <c:v>396896.89689689688</c:v>
                </c:pt>
                <c:pt idx="207">
                  <c:v>396396.39639639639</c:v>
                </c:pt>
                <c:pt idx="208">
                  <c:v>395895.8958958959</c:v>
                </c:pt>
                <c:pt idx="209">
                  <c:v>395395.3953953954</c:v>
                </c:pt>
                <c:pt idx="210">
                  <c:v>394894.89489489485</c:v>
                </c:pt>
                <c:pt idx="211">
                  <c:v>394394.39439439436</c:v>
                </c:pt>
                <c:pt idx="212">
                  <c:v>393893.89389389392</c:v>
                </c:pt>
                <c:pt idx="213">
                  <c:v>393393.39339339343</c:v>
                </c:pt>
                <c:pt idx="214">
                  <c:v>392892.89289289294</c:v>
                </c:pt>
                <c:pt idx="215">
                  <c:v>392392.39239239239</c:v>
                </c:pt>
                <c:pt idx="216">
                  <c:v>391891.89189189189</c:v>
                </c:pt>
                <c:pt idx="217">
                  <c:v>391391.3913913914</c:v>
                </c:pt>
                <c:pt idx="218">
                  <c:v>390890.89089089091</c:v>
                </c:pt>
                <c:pt idx="219">
                  <c:v>390390.39039039036</c:v>
                </c:pt>
                <c:pt idx="220">
                  <c:v>389889.88988988986</c:v>
                </c:pt>
                <c:pt idx="221">
                  <c:v>389389.38938938937</c:v>
                </c:pt>
                <c:pt idx="222">
                  <c:v>388888.88888888888</c:v>
                </c:pt>
                <c:pt idx="223">
                  <c:v>388388.38838838838</c:v>
                </c:pt>
                <c:pt idx="224">
                  <c:v>387887.88788788789</c:v>
                </c:pt>
                <c:pt idx="225">
                  <c:v>387387.3873873874</c:v>
                </c:pt>
                <c:pt idx="226">
                  <c:v>386886.8868868869</c:v>
                </c:pt>
                <c:pt idx="227">
                  <c:v>386386.38638638641</c:v>
                </c:pt>
                <c:pt idx="228">
                  <c:v>385885.88588588592</c:v>
                </c:pt>
                <c:pt idx="229">
                  <c:v>385385.38538538537</c:v>
                </c:pt>
                <c:pt idx="230">
                  <c:v>384884.88488488487</c:v>
                </c:pt>
                <c:pt idx="231">
                  <c:v>384384.38438438438</c:v>
                </c:pt>
                <c:pt idx="232">
                  <c:v>383883.88388388389</c:v>
                </c:pt>
                <c:pt idx="233">
                  <c:v>383383.38338338339</c:v>
                </c:pt>
                <c:pt idx="234">
                  <c:v>382882.88288288284</c:v>
                </c:pt>
                <c:pt idx="235">
                  <c:v>382382.38238238235</c:v>
                </c:pt>
                <c:pt idx="236">
                  <c:v>381881.88188188185</c:v>
                </c:pt>
                <c:pt idx="237">
                  <c:v>381381.38138138136</c:v>
                </c:pt>
                <c:pt idx="238">
                  <c:v>380880.88088088093</c:v>
                </c:pt>
                <c:pt idx="239">
                  <c:v>380380.38038038037</c:v>
                </c:pt>
                <c:pt idx="240">
                  <c:v>379879.87987987988</c:v>
                </c:pt>
                <c:pt idx="241">
                  <c:v>379379.37937937939</c:v>
                </c:pt>
                <c:pt idx="242">
                  <c:v>378878.8788788789</c:v>
                </c:pt>
                <c:pt idx="243">
                  <c:v>378378.3783783784</c:v>
                </c:pt>
                <c:pt idx="244">
                  <c:v>377877.87787787785</c:v>
                </c:pt>
                <c:pt idx="245">
                  <c:v>377377.37737737736</c:v>
                </c:pt>
                <c:pt idx="246">
                  <c:v>376876.87687687686</c:v>
                </c:pt>
                <c:pt idx="247">
                  <c:v>376376.37637637637</c:v>
                </c:pt>
                <c:pt idx="248">
                  <c:v>375875.87587587588</c:v>
                </c:pt>
                <c:pt idx="249">
                  <c:v>375375.37537537533</c:v>
                </c:pt>
                <c:pt idx="250">
                  <c:v>374874.87487487489</c:v>
                </c:pt>
                <c:pt idx="251">
                  <c:v>374374.3743743744</c:v>
                </c:pt>
                <c:pt idx="252">
                  <c:v>373873.8738738739</c:v>
                </c:pt>
                <c:pt idx="253">
                  <c:v>373373.37337337341</c:v>
                </c:pt>
                <c:pt idx="254">
                  <c:v>372872.87287287286</c:v>
                </c:pt>
                <c:pt idx="255">
                  <c:v>372372.37237237237</c:v>
                </c:pt>
                <c:pt idx="256">
                  <c:v>371871.87187187187</c:v>
                </c:pt>
                <c:pt idx="257">
                  <c:v>371371.37137137138</c:v>
                </c:pt>
                <c:pt idx="258">
                  <c:v>370870.87087087089</c:v>
                </c:pt>
                <c:pt idx="259">
                  <c:v>370370.37037037034</c:v>
                </c:pt>
                <c:pt idx="260">
                  <c:v>369869.86986986984</c:v>
                </c:pt>
                <c:pt idx="261">
                  <c:v>369369.36936936935</c:v>
                </c:pt>
                <c:pt idx="262">
                  <c:v>368868.86886886886</c:v>
                </c:pt>
                <c:pt idx="263">
                  <c:v>368368.36836836842</c:v>
                </c:pt>
                <c:pt idx="264">
                  <c:v>367867.86786786787</c:v>
                </c:pt>
                <c:pt idx="265">
                  <c:v>367367.36736736738</c:v>
                </c:pt>
                <c:pt idx="266">
                  <c:v>366866.86686686688</c:v>
                </c:pt>
                <c:pt idx="267">
                  <c:v>366366.36636636639</c:v>
                </c:pt>
                <c:pt idx="268">
                  <c:v>365865.8658658659</c:v>
                </c:pt>
                <c:pt idx="269">
                  <c:v>365365.36536536535</c:v>
                </c:pt>
                <c:pt idx="270">
                  <c:v>364864.86486486485</c:v>
                </c:pt>
                <c:pt idx="271">
                  <c:v>364364.36436436436</c:v>
                </c:pt>
                <c:pt idx="272">
                  <c:v>363863.86386386387</c:v>
                </c:pt>
                <c:pt idx="273">
                  <c:v>363363.36336336337</c:v>
                </c:pt>
                <c:pt idx="274">
                  <c:v>362862.86286286282</c:v>
                </c:pt>
                <c:pt idx="275">
                  <c:v>362362.36236236233</c:v>
                </c:pt>
                <c:pt idx="276">
                  <c:v>361861.86186186189</c:v>
                </c:pt>
                <c:pt idx="277">
                  <c:v>361361.3613613614</c:v>
                </c:pt>
                <c:pt idx="278">
                  <c:v>360860.86086086091</c:v>
                </c:pt>
                <c:pt idx="279">
                  <c:v>360360.36036036036</c:v>
                </c:pt>
                <c:pt idx="280">
                  <c:v>359859.85985985986</c:v>
                </c:pt>
                <c:pt idx="281">
                  <c:v>359359.35935935937</c:v>
                </c:pt>
                <c:pt idx="282">
                  <c:v>358858.85885885888</c:v>
                </c:pt>
                <c:pt idx="283">
                  <c:v>358358.35835835832</c:v>
                </c:pt>
                <c:pt idx="284">
                  <c:v>357857.85785785783</c:v>
                </c:pt>
                <c:pt idx="285">
                  <c:v>357357.35735735734</c:v>
                </c:pt>
                <c:pt idx="286">
                  <c:v>356856.85685685684</c:v>
                </c:pt>
                <c:pt idx="287">
                  <c:v>356356.35635635635</c:v>
                </c:pt>
                <c:pt idx="288">
                  <c:v>355855.85585585586</c:v>
                </c:pt>
                <c:pt idx="289">
                  <c:v>355355.35535535536</c:v>
                </c:pt>
                <c:pt idx="290">
                  <c:v>354854.85485485487</c:v>
                </c:pt>
                <c:pt idx="291">
                  <c:v>354354.35435435438</c:v>
                </c:pt>
                <c:pt idx="292">
                  <c:v>353853.85385385389</c:v>
                </c:pt>
                <c:pt idx="293">
                  <c:v>353353.35335335333</c:v>
                </c:pt>
                <c:pt idx="294">
                  <c:v>352852.85285285284</c:v>
                </c:pt>
                <c:pt idx="295">
                  <c:v>352352.35235235235</c:v>
                </c:pt>
                <c:pt idx="296">
                  <c:v>351851.85185185185</c:v>
                </c:pt>
                <c:pt idx="297">
                  <c:v>351351.35135135136</c:v>
                </c:pt>
                <c:pt idx="298">
                  <c:v>350850.85085085081</c:v>
                </c:pt>
                <c:pt idx="299">
                  <c:v>350350.35035035032</c:v>
                </c:pt>
                <c:pt idx="300">
                  <c:v>349849.84984984982</c:v>
                </c:pt>
                <c:pt idx="301">
                  <c:v>349349.34934934933</c:v>
                </c:pt>
                <c:pt idx="302">
                  <c:v>348848.84884884889</c:v>
                </c:pt>
                <c:pt idx="303">
                  <c:v>348348.34834834834</c:v>
                </c:pt>
                <c:pt idx="304">
                  <c:v>347847.84784784785</c:v>
                </c:pt>
                <c:pt idx="305">
                  <c:v>347347.34734734736</c:v>
                </c:pt>
                <c:pt idx="306">
                  <c:v>346846.84684684686</c:v>
                </c:pt>
                <c:pt idx="307">
                  <c:v>346346.34634634637</c:v>
                </c:pt>
                <c:pt idx="308">
                  <c:v>345845.84584584582</c:v>
                </c:pt>
                <c:pt idx="309">
                  <c:v>345345.34534534533</c:v>
                </c:pt>
                <c:pt idx="310">
                  <c:v>344844.84484484483</c:v>
                </c:pt>
                <c:pt idx="311">
                  <c:v>344344.34434434434</c:v>
                </c:pt>
                <c:pt idx="312">
                  <c:v>343843.84384384385</c:v>
                </c:pt>
                <c:pt idx="313">
                  <c:v>343343.34334334329</c:v>
                </c:pt>
                <c:pt idx="314">
                  <c:v>342842.84284284286</c:v>
                </c:pt>
                <c:pt idx="315">
                  <c:v>342342.34234234237</c:v>
                </c:pt>
                <c:pt idx="316">
                  <c:v>341841.84184184187</c:v>
                </c:pt>
                <c:pt idx="317">
                  <c:v>341341.34134134138</c:v>
                </c:pt>
                <c:pt idx="318">
                  <c:v>340840.84084084083</c:v>
                </c:pt>
                <c:pt idx="319">
                  <c:v>340340.34034034034</c:v>
                </c:pt>
                <c:pt idx="320">
                  <c:v>339839.83983983984</c:v>
                </c:pt>
                <c:pt idx="321">
                  <c:v>339339.33933933935</c:v>
                </c:pt>
                <c:pt idx="322">
                  <c:v>338838.83883883886</c:v>
                </c:pt>
                <c:pt idx="323">
                  <c:v>338338.3383383383</c:v>
                </c:pt>
                <c:pt idx="324">
                  <c:v>337837.83783783781</c:v>
                </c:pt>
                <c:pt idx="325">
                  <c:v>337337.33733733732</c:v>
                </c:pt>
                <c:pt idx="326">
                  <c:v>336836.83683683682</c:v>
                </c:pt>
                <c:pt idx="327">
                  <c:v>336336.33633633639</c:v>
                </c:pt>
                <c:pt idx="328">
                  <c:v>335835.83583583584</c:v>
                </c:pt>
                <c:pt idx="329">
                  <c:v>335335.33533533535</c:v>
                </c:pt>
                <c:pt idx="330">
                  <c:v>334834.83483483485</c:v>
                </c:pt>
                <c:pt idx="331">
                  <c:v>334334.33433433436</c:v>
                </c:pt>
                <c:pt idx="332">
                  <c:v>333833.83383383387</c:v>
                </c:pt>
                <c:pt idx="333">
                  <c:v>333333.33333333331</c:v>
                </c:pt>
                <c:pt idx="334">
                  <c:v>332832.83283283282</c:v>
                </c:pt>
                <c:pt idx="335">
                  <c:v>332332.33233233233</c:v>
                </c:pt>
                <c:pt idx="336">
                  <c:v>331831.83183183183</c:v>
                </c:pt>
                <c:pt idx="337">
                  <c:v>331331.33133133134</c:v>
                </c:pt>
                <c:pt idx="338">
                  <c:v>330830.83083083079</c:v>
                </c:pt>
                <c:pt idx="339">
                  <c:v>330330.3303303303</c:v>
                </c:pt>
                <c:pt idx="340">
                  <c:v>329829.82982982986</c:v>
                </c:pt>
                <c:pt idx="341">
                  <c:v>329329.32932932937</c:v>
                </c:pt>
                <c:pt idx="342">
                  <c:v>328828.82882882887</c:v>
                </c:pt>
                <c:pt idx="343">
                  <c:v>328328.32832832832</c:v>
                </c:pt>
                <c:pt idx="344">
                  <c:v>327827.82782782783</c:v>
                </c:pt>
                <c:pt idx="345">
                  <c:v>327327.32732732734</c:v>
                </c:pt>
                <c:pt idx="346">
                  <c:v>326826.82682682684</c:v>
                </c:pt>
                <c:pt idx="347">
                  <c:v>326326.32632632629</c:v>
                </c:pt>
                <c:pt idx="348">
                  <c:v>325825.8258258258</c:v>
                </c:pt>
                <c:pt idx="349">
                  <c:v>325325.32532532531</c:v>
                </c:pt>
                <c:pt idx="350">
                  <c:v>324824.82482482481</c:v>
                </c:pt>
                <c:pt idx="351">
                  <c:v>324324.32432432432</c:v>
                </c:pt>
                <c:pt idx="352">
                  <c:v>323823.82382382383</c:v>
                </c:pt>
                <c:pt idx="353">
                  <c:v>323323.32332332333</c:v>
                </c:pt>
                <c:pt idx="354">
                  <c:v>322822.82282282284</c:v>
                </c:pt>
                <c:pt idx="355">
                  <c:v>322322.32232232235</c:v>
                </c:pt>
                <c:pt idx="356">
                  <c:v>321821.82182182185</c:v>
                </c:pt>
                <c:pt idx="357">
                  <c:v>321321.3213213213</c:v>
                </c:pt>
                <c:pt idx="358">
                  <c:v>320820.82082082081</c:v>
                </c:pt>
                <c:pt idx="359">
                  <c:v>320320.32032032032</c:v>
                </c:pt>
                <c:pt idx="360">
                  <c:v>319819.81981981982</c:v>
                </c:pt>
                <c:pt idx="361">
                  <c:v>319319.31931931933</c:v>
                </c:pt>
                <c:pt idx="362">
                  <c:v>318818.81881881878</c:v>
                </c:pt>
                <c:pt idx="363">
                  <c:v>318318.31831831828</c:v>
                </c:pt>
                <c:pt idx="364">
                  <c:v>317817.81781781779</c:v>
                </c:pt>
                <c:pt idx="365">
                  <c:v>317317.3173173173</c:v>
                </c:pt>
                <c:pt idx="366">
                  <c:v>316816.81681681686</c:v>
                </c:pt>
                <c:pt idx="367">
                  <c:v>316316.31631631631</c:v>
                </c:pt>
                <c:pt idx="368">
                  <c:v>315815.81581581582</c:v>
                </c:pt>
                <c:pt idx="369">
                  <c:v>315315.31531531533</c:v>
                </c:pt>
                <c:pt idx="370">
                  <c:v>314814.81481481483</c:v>
                </c:pt>
                <c:pt idx="371">
                  <c:v>314314.31431431434</c:v>
                </c:pt>
                <c:pt idx="372">
                  <c:v>313813.81381381379</c:v>
                </c:pt>
                <c:pt idx="373">
                  <c:v>313313.31331331329</c:v>
                </c:pt>
                <c:pt idx="374">
                  <c:v>312812.8128128128</c:v>
                </c:pt>
                <c:pt idx="375">
                  <c:v>312312.31231231231</c:v>
                </c:pt>
                <c:pt idx="376">
                  <c:v>311811.81181181181</c:v>
                </c:pt>
                <c:pt idx="377">
                  <c:v>311311.31131131126</c:v>
                </c:pt>
                <c:pt idx="378">
                  <c:v>310810.81081081083</c:v>
                </c:pt>
                <c:pt idx="379">
                  <c:v>310310.31031031033</c:v>
                </c:pt>
                <c:pt idx="380">
                  <c:v>309809.80980980984</c:v>
                </c:pt>
                <c:pt idx="381">
                  <c:v>309309.30930930935</c:v>
                </c:pt>
                <c:pt idx="382">
                  <c:v>308808.8088088088</c:v>
                </c:pt>
                <c:pt idx="383">
                  <c:v>308308.3083083083</c:v>
                </c:pt>
                <c:pt idx="384">
                  <c:v>307807.80780780781</c:v>
                </c:pt>
                <c:pt idx="385">
                  <c:v>307307.30730730732</c:v>
                </c:pt>
                <c:pt idx="386">
                  <c:v>306806.80680680682</c:v>
                </c:pt>
                <c:pt idx="387">
                  <c:v>306306.30630630627</c:v>
                </c:pt>
                <c:pt idx="388">
                  <c:v>305805.80580580578</c:v>
                </c:pt>
                <c:pt idx="389">
                  <c:v>305305.30530530529</c:v>
                </c:pt>
                <c:pt idx="390">
                  <c:v>304804.80480480479</c:v>
                </c:pt>
                <c:pt idx="391">
                  <c:v>304304.30430430436</c:v>
                </c:pt>
                <c:pt idx="392">
                  <c:v>303803.80380380381</c:v>
                </c:pt>
                <c:pt idx="393">
                  <c:v>303303.30330330331</c:v>
                </c:pt>
                <c:pt idx="394">
                  <c:v>302802.80280280282</c:v>
                </c:pt>
                <c:pt idx="395">
                  <c:v>302302.30230230233</c:v>
                </c:pt>
                <c:pt idx="396">
                  <c:v>301801.80180180183</c:v>
                </c:pt>
                <c:pt idx="397">
                  <c:v>301301.30130130128</c:v>
                </c:pt>
                <c:pt idx="398">
                  <c:v>300800.80080080079</c:v>
                </c:pt>
                <c:pt idx="399">
                  <c:v>300300.3003003003</c:v>
                </c:pt>
                <c:pt idx="400">
                  <c:v>299799.7997997998</c:v>
                </c:pt>
                <c:pt idx="401">
                  <c:v>299299.29929929931</c:v>
                </c:pt>
                <c:pt idx="402">
                  <c:v>298798.79879879876</c:v>
                </c:pt>
                <c:pt idx="403">
                  <c:v>298298.29829829826</c:v>
                </c:pt>
                <c:pt idx="404">
                  <c:v>297797.79779779783</c:v>
                </c:pt>
                <c:pt idx="405">
                  <c:v>297297.29729729734</c:v>
                </c:pt>
                <c:pt idx="406">
                  <c:v>296796.79679679679</c:v>
                </c:pt>
                <c:pt idx="407">
                  <c:v>296296.29629629629</c:v>
                </c:pt>
                <c:pt idx="408">
                  <c:v>295795.7957957958</c:v>
                </c:pt>
                <c:pt idx="409">
                  <c:v>295295.29529529531</c:v>
                </c:pt>
                <c:pt idx="410">
                  <c:v>294794.79479479481</c:v>
                </c:pt>
                <c:pt idx="411">
                  <c:v>294294.29429429426</c:v>
                </c:pt>
                <c:pt idx="412">
                  <c:v>293793.79379379377</c:v>
                </c:pt>
                <c:pt idx="413">
                  <c:v>293293.29329329327</c:v>
                </c:pt>
                <c:pt idx="414">
                  <c:v>292792.79279279278</c:v>
                </c:pt>
                <c:pt idx="415">
                  <c:v>292292.29229229229</c:v>
                </c:pt>
                <c:pt idx="416">
                  <c:v>291791.79179179179</c:v>
                </c:pt>
                <c:pt idx="417">
                  <c:v>291291.2912912913</c:v>
                </c:pt>
                <c:pt idx="418">
                  <c:v>290790.79079079081</c:v>
                </c:pt>
                <c:pt idx="419">
                  <c:v>290290.29029029032</c:v>
                </c:pt>
                <c:pt idx="420">
                  <c:v>289789.78978978982</c:v>
                </c:pt>
                <c:pt idx="421">
                  <c:v>289289.28928928927</c:v>
                </c:pt>
                <c:pt idx="422">
                  <c:v>288788.78878878878</c:v>
                </c:pt>
                <c:pt idx="423">
                  <c:v>288288.28828828828</c:v>
                </c:pt>
                <c:pt idx="424">
                  <c:v>287787.78778778779</c:v>
                </c:pt>
                <c:pt idx="425">
                  <c:v>287287.2872872873</c:v>
                </c:pt>
                <c:pt idx="426">
                  <c:v>286786.78678678675</c:v>
                </c:pt>
                <c:pt idx="427">
                  <c:v>286286.28628628625</c:v>
                </c:pt>
                <c:pt idx="428">
                  <c:v>285785.78578578576</c:v>
                </c:pt>
                <c:pt idx="429">
                  <c:v>285285.28528528527</c:v>
                </c:pt>
                <c:pt idx="430">
                  <c:v>284784.78478478483</c:v>
                </c:pt>
                <c:pt idx="431">
                  <c:v>284284.28428428428</c:v>
                </c:pt>
                <c:pt idx="432">
                  <c:v>283783.78378378379</c:v>
                </c:pt>
                <c:pt idx="433">
                  <c:v>283283.28328328329</c:v>
                </c:pt>
                <c:pt idx="434">
                  <c:v>282782.7827827828</c:v>
                </c:pt>
                <c:pt idx="435">
                  <c:v>282282.28228228231</c:v>
                </c:pt>
                <c:pt idx="436">
                  <c:v>281781.78178178176</c:v>
                </c:pt>
                <c:pt idx="437">
                  <c:v>281281.28128128126</c:v>
                </c:pt>
                <c:pt idx="438">
                  <c:v>280780.78078078077</c:v>
                </c:pt>
                <c:pt idx="439">
                  <c:v>280280.28028028028</c:v>
                </c:pt>
                <c:pt idx="440">
                  <c:v>279779.77977977978</c:v>
                </c:pt>
                <c:pt idx="441">
                  <c:v>279279.27927927923</c:v>
                </c:pt>
                <c:pt idx="442">
                  <c:v>278778.7787787788</c:v>
                </c:pt>
                <c:pt idx="443">
                  <c:v>278278.2782782783</c:v>
                </c:pt>
                <c:pt idx="444">
                  <c:v>277777.77777777781</c:v>
                </c:pt>
                <c:pt idx="445">
                  <c:v>277277.27727727732</c:v>
                </c:pt>
                <c:pt idx="446">
                  <c:v>276776.77677677677</c:v>
                </c:pt>
                <c:pt idx="447">
                  <c:v>276276.27627627627</c:v>
                </c:pt>
                <c:pt idx="448">
                  <c:v>275775.77577577578</c:v>
                </c:pt>
                <c:pt idx="449">
                  <c:v>275275.27527527529</c:v>
                </c:pt>
                <c:pt idx="450">
                  <c:v>274774.77477477479</c:v>
                </c:pt>
                <c:pt idx="451">
                  <c:v>274274.27427427424</c:v>
                </c:pt>
                <c:pt idx="452">
                  <c:v>273773.77377377375</c:v>
                </c:pt>
                <c:pt idx="453">
                  <c:v>273273.27327327325</c:v>
                </c:pt>
                <c:pt idx="454">
                  <c:v>272772.77277277276</c:v>
                </c:pt>
                <c:pt idx="455">
                  <c:v>272272.27227227233</c:v>
                </c:pt>
                <c:pt idx="456">
                  <c:v>271771.77177177178</c:v>
                </c:pt>
                <c:pt idx="457">
                  <c:v>271271.27127127128</c:v>
                </c:pt>
                <c:pt idx="458">
                  <c:v>270770.77077077079</c:v>
                </c:pt>
                <c:pt idx="459">
                  <c:v>270270.2702702703</c:v>
                </c:pt>
                <c:pt idx="460">
                  <c:v>269769.7697697698</c:v>
                </c:pt>
                <c:pt idx="461">
                  <c:v>269269.26926926925</c:v>
                </c:pt>
                <c:pt idx="462">
                  <c:v>268768.76876876876</c:v>
                </c:pt>
                <c:pt idx="463">
                  <c:v>268268.26826826826</c:v>
                </c:pt>
                <c:pt idx="464">
                  <c:v>267767.76776776777</c:v>
                </c:pt>
                <c:pt idx="465">
                  <c:v>267267.26726726728</c:v>
                </c:pt>
                <c:pt idx="466">
                  <c:v>266766.76676676673</c:v>
                </c:pt>
                <c:pt idx="467">
                  <c:v>266266.26626626623</c:v>
                </c:pt>
                <c:pt idx="468">
                  <c:v>265765.7657657658</c:v>
                </c:pt>
                <c:pt idx="469">
                  <c:v>265265.26526526531</c:v>
                </c:pt>
                <c:pt idx="470">
                  <c:v>264764.76476476475</c:v>
                </c:pt>
                <c:pt idx="471">
                  <c:v>264264.26426426426</c:v>
                </c:pt>
                <c:pt idx="472">
                  <c:v>263763.76376376377</c:v>
                </c:pt>
                <c:pt idx="473">
                  <c:v>263263.26326326327</c:v>
                </c:pt>
                <c:pt idx="474">
                  <c:v>262762.76276276278</c:v>
                </c:pt>
                <c:pt idx="475">
                  <c:v>262262.26226226223</c:v>
                </c:pt>
                <c:pt idx="476">
                  <c:v>261761.76176176174</c:v>
                </c:pt>
                <c:pt idx="477">
                  <c:v>261261.26126126124</c:v>
                </c:pt>
                <c:pt idx="478">
                  <c:v>260760.76076076078</c:v>
                </c:pt>
                <c:pt idx="479">
                  <c:v>260260.26026026029</c:v>
                </c:pt>
                <c:pt idx="480">
                  <c:v>259759.75975975973</c:v>
                </c:pt>
                <c:pt idx="481">
                  <c:v>259259.25925925924</c:v>
                </c:pt>
                <c:pt idx="482">
                  <c:v>258758.75875875875</c:v>
                </c:pt>
                <c:pt idx="483">
                  <c:v>258258.25825825825</c:v>
                </c:pt>
                <c:pt idx="484">
                  <c:v>257757.75775775779</c:v>
                </c:pt>
                <c:pt idx="485">
                  <c:v>257257.25725725724</c:v>
                </c:pt>
                <c:pt idx="486">
                  <c:v>256756.75675675675</c:v>
                </c:pt>
                <c:pt idx="487">
                  <c:v>256256.25625625625</c:v>
                </c:pt>
                <c:pt idx="488">
                  <c:v>255755.75575575576</c:v>
                </c:pt>
                <c:pt idx="489">
                  <c:v>255255.25525525527</c:v>
                </c:pt>
                <c:pt idx="490">
                  <c:v>254754.75475475474</c:v>
                </c:pt>
                <c:pt idx="491">
                  <c:v>254254.25425425425</c:v>
                </c:pt>
                <c:pt idx="492">
                  <c:v>253753.75375375376</c:v>
                </c:pt>
                <c:pt idx="493">
                  <c:v>253253.25325325326</c:v>
                </c:pt>
                <c:pt idx="494">
                  <c:v>252752.75275275277</c:v>
                </c:pt>
                <c:pt idx="495">
                  <c:v>252252.25225225222</c:v>
                </c:pt>
                <c:pt idx="496">
                  <c:v>251751.75175175173</c:v>
                </c:pt>
                <c:pt idx="497">
                  <c:v>251251.25125125126</c:v>
                </c:pt>
                <c:pt idx="498">
                  <c:v>250750.75075075077</c:v>
                </c:pt>
                <c:pt idx="499">
                  <c:v>250250.25025025028</c:v>
                </c:pt>
                <c:pt idx="500">
                  <c:v>249749.74974974975</c:v>
                </c:pt>
                <c:pt idx="501">
                  <c:v>249249.24924924923</c:v>
                </c:pt>
                <c:pt idx="502">
                  <c:v>248748.74874874874</c:v>
                </c:pt>
                <c:pt idx="503">
                  <c:v>248248.24824824827</c:v>
                </c:pt>
                <c:pt idx="504">
                  <c:v>247747.74774774775</c:v>
                </c:pt>
                <c:pt idx="505">
                  <c:v>247247.24724724726</c:v>
                </c:pt>
                <c:pt idx="506">
                  <c:v>246746.74674674674</c:v>
                </c:pt>
                <c:pt idx="507">
                  <c:v>246246.24624624624</c:v>
                </c:pt>
                <c:pt idx="508">
                  <c:v>245745.74574574575</c:v>
                </c:pt>
                <c:pt idx="509">
                  <c:v>245245.24524524523</c:v>
                </c:pt>
                <c:pt idx="510">
                  <c:v>244744.74474474476</c:v>
                </c:pt>
                <c:pt idx="511">
                  <c:v>244244.24424424424</c:v>
                </c:pt>
                <c:pt idx="512">
                  <c:v>243743.74374374375</c:v>
                </c:pt>
                <c:pt idx="513">
                  <c:v>243243.24324324325</c:v>
                </c:pt>
                <c:pt idx="514">
                  <c:v>242742.74274274273</c:v>
                </c:pt>
                <c:pt idx="515">
                  <c:v>242242.24224224224</c:v>
                </c:pt>
                <c:pt idx="516">
                  <c:v>241741.74174174175</c:v>
                </c:pt>
                <c:pt idx="517">
                  <c:v>241241.24124124125</c:v>
                </c:pt>
                <c:pt idx="518">
                  <c:v>240740.74074074073</c:v>
                </c:pt>
                <c:pt idx="519">
                  <c:v>240240.24024024024</c:v>
                </c:pt>
                <c:pt idx="520">
                  <c:v>239739.73973973974</c:v>
                </c:pt>
                <c:pt idx="521">
                  <c:v>239239.23923923922</c:v>
                </c:pt>
                <c:pt idx="522">
                  <c:v>238738.73873873876</c:v>
                </c:pt>
                <c:pt idx="523">
                  <c:v>238238.23823823823</c:v>
                </c:pt>
                <c:pt idx="524">
                  <c:v>237737.73773773774</c:v>
                </c:pt>
                <c:pt idx="525">
                  <c:v>237237.23723723725</c:v>
                </c:pt>
                <c:pt idx="526">
                  <c:v>236736.73673673673</c:v>
                </c:pt>
                <c:pt idx="527">
                  <c:v>236236.23623623623</c:v>
                </c:pt>
                <c:pt idx="528">
                  <c:v>235735.73573573571</c:v>
                </c:pt>
                <c:pt idx="529">
                  <c:v>235235.23523523525</c:v>
                </c:pt>
                <c:pt idx="530">
                  <c:v>234734.73473473475</c:v>
                </c:pt>
                <c:pt idx="531">
                  <c:v>234234.23423423423</c:v>
                </c:pt>
                <c:pt idx="532">
                  <c:v>233733.73373373374</c:v>
                </c:pt>
                <c:pt idx="533">
                  <c:v>233233.23323323322</c:v>
                </c:pt>
                <c:pt idx="534">
                  <c:v>232732.73273273272</c:v>
                </c:pt>
                <c:pt idx="535">
                  <c:v>232232.23223223226</c:v>
                </c:pt>
                <c:pt idx="536">
                  <c:v>231731.73173173174</c:v>
                </c:pt>
                <c:pt idx="537">
                  <c:v>231231.23123123124</c:v>
                </c:pt>
                <c:pt idx="538">
                  <c:v>230730.73073073072</c:v>
                </c:pt>
                <c:pt idx="539">
                  <c:v>230230.23023023023</c:v>
                </c:pt>
                <c:pt idx="540">
                  <c:v>229729.72972972973</c:v>
                </c:pt>
                <c:pt idx="541">
                  <c:v>229229.22922922921</c:v>
                </c:pt>
                <c:pt idx="542">
                  <c:v>228728.72872872875</c:v>
                </c:pt>
                <c:pt idx="543">
                  <c:v>228228.22822822822</c:v>
                </c:pt>
                <c:pt idx="544">
                  <c:v>227727.72772772773</c:v>
                </c:pt>
                <c:pt idx="545">
                  <c:v>227227.22722722724</c:v>
                </c:pt>
                <c:pt idx="546">
                  <c:v>226726.72672672672</c:v>
                </c:pt>
                <c:pt idx="547">
                  <c:v>226226.22622622622</c:v>
                </c:pt>
                <c:pt idx="548">
                  <c:v>225725.72572572573</c:v>
                </c:pt>
                <c:pt idx="549">
                  <c:v>225225.22522522524</c:v>
                </c:pt>
                <c:pt idx="550">
                  <c:v>224724.72472472471</c:v>
                </c:pt>
                <c:pt idx="551">
                  <c:v>224224.22422422422</c:v>
                </c:pt>
                <c:pt idx="552">
                  <c:v>223723.72372372373</c:v>
                </c:pt>
                <c:pt idx="553">
                  <c:v>223223.22322322321</c:v>
                </c:pt>
                <c:pt idx="554">
                  <c:v>222722.72272272274</c:v>
                </c:pt>
                <c:pt idx="555">
                  <c:v>222222.22222222222</c:v>
                </c:pt>
                <c:pt idx="556">
                  <c:v>221721.72172172173</c:v>
                </c:pt>
                <c:pt idx="557">
                  <c:v>221221.22122122123</c:v>
                </c:pt>
                <c:pt idx="558">
                  <c:v>220720.72072072071</c:v>
                </c:pt>
                <c:pt idx="559">
                  <c:v>220220.22022022022</c:v>
                </c:pt>
                <c:pt idx="560">
                  <c:v>219719.71971971969</c:v>
                </c:pt>
                <c:pt idx="561">
                  <c:v>219219.21921921923</c:v>
                </c:pt>
                <c:pt idx="562">
                  <c:v>218718.71871871874</c:v>
                </c:pt>
                <c:pt idx="563">
                  <c:v>218218.21821821822</c:v>
                </c:pt>
                <c:pt idx="564">
                  <c:v>217717.71771771772</c:v>
                </c:pt>
                <c:pt idx="565">
                  <c:v>217217.2172172172</c:v>
                </c:pt>
                <c:pt idx="566">
                  <c:v>216716.71671671671</c:v>
                </c:pt>
                <c:pt idx="567">
                  <c:v>216216.21621621624</c:v>
                </c:pt>
                <c:pt idx="568">
                  <c:v>215715.71571571572</c:v>
                </c:pt>
                <c:pt idx="569">
                  <c:v>215215.21521521523</c:v>
                </c:pt>
                <c:pt idx="570">
                  <c:v>214714.7147147147</c:v>
                </c:pt>
                <c:pt idx="571">
                  <c:v>214214.21421421421</c:v>
                </c:pt>
                <c:pt idx="572">
                  <c:v>213713.71371371372</c:v>
                </c:pt>
                <c:pt idx="573">
                  <c:v>213213.2132132132</c:v>
                </c:pt>
                <c:pt idx="574">
                  <c:v>212712.71271271273</c:v>
                </c:pt>
                <c:pt idx="575">
                  <c:v>212212.21221221221</c:v>
                </c:pt>
                <c:pt idx="576">
                  <c:v>211711.71171171172</c:v>
                </c:pt>
                <c:pt idx="577">
                  <c:v>211211.21121121122</c:v>
                </c:pt>
                <c:pt idx="578">
                  <c:v>210710.7107107107</c:v>
                </c:pt>
                <c:pt idx="579">
                  <c:v>210210.21021021021</c:v>
                </c:pt>
                <c:pt idx="580">
                  <c:v>209709.70970970971</c:v>
                </c:pt>
                <c:pt idx="581">
                  <c:v>209209.20920920922</c:v>
                </c:pt>
                <c:pt idx="582">
                  <c:v>208708.7087087087</c:v>
                </c:pt>
                <c:pt idx="583">
                  <c:v>208208.20820820821</c:v>
                </c:pt>
                <c:pt idx="584">
                  <c:v>207707.70770770771</c:v>
                </c:pt>
                <c:pt idx="585">
                  <c:v>207207.20720720719</c:v>
                </c:pt>
                <c:pt idx="586">
                  <c:v>206706.70670670673</c:v>
                </c:pt>
                <c:pt idx="587">
                  <c:v>206206.2062062062</c:v>
                </c:pt>
                <c:pt idx="588">
                  <c:v>205705.70570570571</c:v>
                </c:pt>
                <c:pt idx="589">
                  <c:v>205205.20520520522</c:v>
                </c:pt>
                <c:pt idx="590">
                  <c:v>204704.70470470469</c:v>
                </c:pt>
                <c:pt idx="591">
                  <c:v>204204.2042042042</c:v>
                </c:pt>
                <c:pt idx="592">
                  <c:v>203703.70370370368</c:v>
                </c:pt>
                <c:pt idx="593">
                  <c:v>203203.20320320321</c:v>
                </c:pt>
                <c:pt idx="594">
                  <c:v>202702.70270270272</c:v>
                </c:pt>
                <c:pt idx="595">
                  <c:v>202202.2022022022</c:v>
                </c:pt>
                <c:pt idx="596">
                  <c:v>201701.70170170171</c:v>
                </c:pt>
                <c:pt idx="597">
                  <c:v>201201.20120120118</c:v>
                </c:pt>
                <c:pt idx="598">
                  <c:v>200700.70070070069</c:v>
                </c:pt>
                <c:pt idx="599">
                  <c:v>200200.20020020023</c:v>
                </c:pt>
                <c:pt idx="600">
                  <c:v>199699.6996996997</c:v>
                </c:pt>
                <c:pt idx="601">
                  <c:v>199199.19919919921</c:v>
                </c:pt>
                <c:pt idx="602">
                  <c:v>198698.69869869869</c:v>
                </c:pt>
                <c:pt idx="603">
                  <c:v>198198.1981981982</c:v>
                </c:pt>
                <c:pt idx="604">
                  <c:v>197697.6976976977</c:v>
                </c:pt>
                <c:pt idx="605">
                  <c:v>197197.19719719718</c:v>
                </c:pt>
                <c:pt idx="606">
                  <c:v>196696.69669669672</c:v>
                </c:pt>
                <c:pt idx="607">
                  <c:v>196196.19619619619</c:v>
                </c:pt>
                <c:pt idx="608">
                  <c:v>195695.6956956957</c:v>
                </c:pt>
                <c:pt idx="609">
                  <c:v>195195.19519519518</c:v>
                </c:pt>
                <c:pt idx="610">
                  <c:v>194694.69469469468</c:v>
                </c:pt>
                <c:pt idx="611">
                  <c:v>194194.19419419419</c:v>
                </c:pt>
                <c:pt idx="612">
                  <c:v>193693.6936936937</c:v>
                </c:pt>
                <c:pt idx="613">
                  <c:v>193193.1931931932</c:v>
                </c:pt>
                <c:pt idx="614">
                  <c:v>192692.69269269268</c:v>
                </c:pt>
                <c:pt idx="615">
                  <c:v>192192.19219219219</c:v>
                </c:pt>
                <c:pt idx="616">
                  <c:v>191691.6916916917</c:v>
                </c:pt>
                <c:pt idx="617">
                  <c:v>191191.19119119117</c:v>
                </c:pt>
                <c:pt idx="618">
                  <c:v>190690.69069069068</c:v>
                </c:pt>
                <c:pt idx="619">
                  <c:v>190190.19019019019</c:v>
                </c:pt>
                <c:pt idx="620">
                  <c:v>189689.68968968969</c:v>
                </c:pt>
                <c:pt idx="621">
                  <c:v>189189.1891891892</c:v>
                </c:pt>
                <c:pt idx="622">
                  <c:v>188688.68868868868</c:v>
                </c:pt>
                <c:pt idx="623">
                  <c:v>188188.18818818819</c:v>
                </c:pt>
                <c:pt idx="624">
                  <c:v>187687.68768768766</c:v>
                </c:pt>
                <c:pt idx="625">
                  <c:v>187187.1871871872</c:v>
                </c:pt>
                <c:pt idx="626">
                  <c:v>186686.68668668671</c:v>
                </c:pt>
                <c:pt idx="627">
                  <c:v>186186.18618618618</c:v>
                </c:pt>
                <c:pt idx="628">
                  <c:v>185685.68568568569</c:v>
                </c:pt>
                <c:pt idx="629">
                  <c:v>185185.18518518517</c:v>
                </c:pt>
                <c:pt idx="630">
                  <c:v>184684.68468468467</c:v>
                </c:pt>
                <c:pt idx="631">
                  <c:v>184184.18418418421</c:v>
                </c:pt>
                <c:pt idx="632">
                  <c:v>183683.68368368369</c:v>
                </c:pt>
                <c:pt idx="633">
                  <c:v>183183.1831831832</c:v>
                </c:pt>
                <c:pt idx="634">
                  <c:v>182682.68268268267</c:v>
                </c:pt>
                <c:pt idx="635">
                  <c:v>182182.18218218218</c:v>
                </c:pt>
                <c:pt idx="636">
                  <c:v>181681.68168168169</c:v>
                </c:pt>
                <c:pt idx="637">
                  <c:v>181181.18118118116</c:v>
                </c:pt>
                <c:pt idx="638">
                  <c:v>180680.6806806807</c:v>
                </c:pt>
                <c:pt idx="639">
                  <c:v>180180.18018018018</c:v>
                </c:pt>
                <c:pt idx="640">
                  <c:v>179679.67967967968</c:v>
                </c:pt>
                <c:pt idx="641">
                  <c:v>179179.17917917916</c:v>
                </c:pt>
                <c:pt idx="642">
                  <c:v>178678.67867867867</c:v>
                </c:pt>
                <c:pt idx="643">
                  <c:v>178178.17817817818</c:v>
                </c:pt>
                <c:pt idx="644">
                  <c:v>177677.67767767768</c:v>
                </c:pt>
                <c:pt idx="645">
                  <c:v>177177.17717717719</c:v>
                </c:pt>
                <c:pt idx="646">
                  <c:v>176676.67667667667</c:v>
                </c:pt>
                <c:pt idx="647">
                  <c:v>176176.17617617617</c:v>
                </c:pt>
                <c:pt idx="648">
                  <c:v>175675.67567567568</c:v>
                </c:pt>
                <c:pt idx="649">
                  <c:v>175175.17517517516</c:v>
                </c:pt>
                <c:pt idx="650">
                  <c:v>174674.67467467466</c:v>
                </c:pt>
                <c:pt idx="651">
                  <c:v>174174.17417417417</c:v>
                </c:pt>
                <c:pt idx="652">
                  <c:v>173673.67367367368</c:v>
                </c:pt>
                <c:pt idx="653">
                  <c:v>173173.17317317319</c:v>
                </c:pt>
                <c:pt idx="654">
                  <c:v>172672.67267267266</c:v>
                </c:pt>
                <c:pt idx="655">
                  <c:v>172172.17217217217</c:v>
                </c:pt>
                <c:pt idx="656">
                  <c:v>171671.67167167165</c:v>
                </c:pt>
                <c:pt idx="657">
                  <c:v>171171.17117117118</c:v>
                </c:pt>
                <c:pt idx="658">
                  <c:v>170670.67067067069</c:v>
                </c:pt>
                <c:pt idx="659">
                  <c:v>170170.17017017017</c:v>
                </c:pt>
                <c:pt idx="660">
                  <c:v>169669.66966966967</c:v>
                </c:pt>
                <c:pt idx="661">
                  <c:v>169169.16916916915</c:v>
                </c:pt>
                <c:pt idx="662">
                  <c:v>168668.66866866866</c:v>
                </c:pt>
                <c:pt idx="663">
                  <c:v>168168.16816816819</c:v>
                </c:pt>
                <c:pt idx="664">
                  <c:v>167667.66766766767</c:v>
                </c:pt>
                <c:pt idx="665">
                  <c:v>167167.16716716718</c:v>
                </c:pt>
                <c:pt idx="666">
                  <c:v>166666.66666666666</c:v>
                </c:pt>
                <c:pt idx="667">
                  <c:v>166166.16616616616</c:v>
                </c:pt>
                <c:pt idx="668">
                  <c:v>165665.66566566567</c:v>
                </c:pt>
                <c:pt idx="669">
                  <c:v>165165.16516516515</c:v>
                </c:pt>
                <c:pt idx="670">
                  <c:v>164664.66466466468</c:v>
                </c:pt>
                <c:pt idx="671">
                  <c:v>164164.16416416416</c:v>
                </c:pt>
                <c:pt idx="672">
                  <c:v>163663.66366366367</c:v>
                </c:pt>
                <c:pt idx="673">
                  <c:v>163163.16316316315</c:v>
                </c:pt>
                <c:pt idx="674">
                  <c:v>162662.66266266265</c:v>
                </c:pt>
                <c:pt idx="675">
                  <c:v>162162.16216216216</c:v>
                </c:pt>
                <c:pt idx="676">
                  <c:v>161661.66166166167</c:v>
                </c:pt>
                <c:pt idx="677">
                  <c:v>161161.16116116117</c:v>
                </c:pt>
                <c:pt idx="678">
                  <c:v>160660.66066066065</c:v>
                </c:pt>
                <c:pt idx="679">
                  <c:v>160160.16016016016</c:v>
                </c:pt>
                <c:pt idx="680">
                  <c:v>159659.65965965966</c:v>
                </c:pt>
                <c:pt idx="681">
                  <c:v>159159.15915915914</c:v>
                </c:pt>
                <c:pt idx="682">
                  <c:v>158658.65865865865</c:v>
                </c:pt>
                <c:pt idx="683">
                  <c:v>158158.15815815816</c:v>
                </c:pt>
                <c:pt idx="684">
                  <c:v>157657.65765765766</c:v>
                </c:pt>
                <c:pt idx="685">
                  <c:v>157157.15715715717</c:v>
                </c:pt>
                <c:pt idx="686">
                  <c:v>156656.65665665665</c:v>
                </c:pt>
                <c:pt idx="687">
                  <c:v>156156.15615615615</c:v>
                </c:pt>
                <c:pt idx="688">
                  <c:v>155655.65565565563</c:v>
                </c:pt>
                <c:pt idx="689">
                  <c:v>155155.15515515517</c:v>
                </c:pt>
                <c:pt idx="690">
                  <c:v>154654.65465465467</c:v>
                </c:pt>
                <c:pt idx="691">
                  <c:v>154154.15415415415</c:v>
                </c:pt>
                <c:pt idx="692">
                  <c:v>153653.65365365366</c:v>
                </c:pt>
                <c:pt idx="693">
                  <c:v>153153.15315315314</c:v>
                </c:pt>
                <c:pt idx="694">
                  <c:v>152652.65265265264</c:v>
                </c:pt>
                <c:pt idx="695">
                  <c:v>152152.15215215218</c:v>
                </c:pt>
                <c:pt idx="696">
                  <c:v>151651.65165165166</c:v>
                </c:pt>
                <c:pt idx="697">
                  <c:v>151151.15115115116</c:v>
                </c:pt>
                <c:pt idx="698">
                  <c:v>150650.65065065064</c:v>
                </c:pt>
                <c:pt idx="699">
                  <c:v>150150.15015015015</c:v>
                </c:pt>
                <c:pt idx="700">
                  <c:v>149649.64964964965</c:v>
                </c:pt>
                <c:pt idx="701">
                  <c:v>149149.14914914913</c:v>
                </c:pt>
                <c:pt idx="702">
                  <c:v>148648.64864864867</c:v>
                </c:pt>
                <c:pt idx="703">
                  <c:v>148148.14814814815</c:v>
                </c:pt>
                <c:pt idx="704">
                  <c:v>147647.64764764765</c:v>
                </c:pt>
                <c:pt idx="705">
                  <c:v>147147.14714714713</c:v>
                </c:pt>
                <c:pt idx="706">
                  <c:v>146646.64664664664</c:v>
                </c:pt>
                <c:pt idx="707">
                  <c:v>146146.14614614614</c:v>
                </c:pt>
                <c:pt idx="708">
                  <c:v>145645.64564564565</c:v>
                </c:pt>
                <c:pt idx="709">
                  <c:v>145145.14514514516</c:v>
                </c:pt>
                <c:pt idx="710">
                  <c:v>144644.64464464464</c:v>
                </c:pt>
                <c:pt idx="711">
                  <c:v>144144.14414414414</c:v>
                </c:pt>
                <c:pt idx="712">
                  <c:v>143643.64364364365</c:v>
                </c:pt>
                <c:pt idx="713">
                  <c:v>143143.14314314313</c:v>
                </c:pt>
                <c:pt idx="714">
                  <c:v>142642.64264264263</c:v>
                </c:pt>
                <c:pt idx="715">
                  <c:v>142142.14214214214</c:v>
                </c:pt>
                <c:pt idx="716">
                  <c:v>141641.64164164165</c:v>
                </c:pt>
                <c:pt idx="717">
                  <c:v>141141.14114114115</c:v>
                </c:pt>
                <c:pt idx="718">
                  <c:v>140640.64064064063</c:v>
                </c:pt>
                <c:pt idx="719">
                  <c:v>140140.14014014014</c:v>
                </c:pt>
                <c:pt idx="720">
                  <c:v>139639.63963963962</c:v>
                </c:pt>
                <c:pt idx="721">
                  <c:v>139139.13913913915</c:v>
                </c:pt>
                <c:pt idx="722">
                  <c:v>138638.63863863866</c:v>
                </c:pt>
                <c:pt idx="723">
                  <c:v>138138.13813813814</c:v>
                </c:pt>
                <c:pt idx="724">
                  <c:v>137637.63763763764</c:v>
                </c:pt>
                <c:pt idx="725">
                  <c:v>137137.13713713712</c:v>
                </c:pt>
                <c:pt idx="726">
                  <c:v>136636.63663663663</c:v>
                </c:pt>
                <c:pt idx="727">
                  <c:v>136136.13613613616</c:v>
                </c:pt>
                <c:pt idx="728">
                  <c:v>135635.63563563564</c:v>
                </c:pt>
                <c:pt idx="729">
                  <c:v>135135.13513513515</c:v>
                </c:pt>
                <c:pt idx="730">
                  <c:v>134634.63463463463</c:v>
                </c:pt>
                <c:pt idx="731">
                  <c:v>134134.13413413413</c:v>
                </c:pt>
                <c:pt idx="732">
                  <c:v>133633.63363363364</c:v>
                </c:pt>
                <c:pt idx="733">
                  <c:v>133133.13313313312</c:v>
                </c:pt>
                <c:pt idx="734">
                  <c:v>132632.63263263265</c:v>
                </c:pt>
                <c:pt idx="735">
                  <c:v>132132.13213213213</c:v>
                </c:pt>
                <c:pt idx="736">
                  <c:v>131631.63163163164</c:v>
                </c:pt>
                <c:pt idx="737">
                  <c:v>131131.13113113111</c:v>
                </c:pt>
                <c:pt idx="738">
                  <c:v>130630.63063063062</c:v>
                </c:pt>
                <c:pt idx="739">
                  <c:v>130130.13013013014</c:v>
                </c:pt>
                <c:pt idx="740">
                  <c:v>129629.62962962962</c:v>
                </c:pt>
                <c:pt idx="741">
                  <c:v>129129.12912912913</c:v>
                </c:pt>
                <c:pt idx="742">
                  <c:v>128628.62862862862</c:v>
                </c:pt>
                <c:pt idx="743">
                  <c:v>128128.12812812813</c:v>
                </c:pt>
                <c:pt idx="744">
                  <c:v>127627.62762762763</c:v>
                </c:pt>
                <c:pt idx="745">
                  <c:v>127127.12712712713</c:v>
                </c:pt>
                <c:pt idx="746">
                  <c:v>126626.62662662663</c:v>
                </c:pt>
                <c:pt idx="747">
                  <c:v>126126.12612612611</c:v>
                </c:pt>
                <c:pt idx="748">
                  <c:v>125625.62562562563</c:v>
                </c:pt>
                <c:pt idx="749">
                  <c:v>125125.12512512514</c:v>
                </c:pt>
                <c:pt idx="750">
                  <c:v>124624.62462462462</c:v>
                </c:pt>
                <c:pt idx="751">
                  <c:v>124124.12412412414</c:v>
                </c:pt>
                <c:pt idx="752">
                  <c:v>123623.62362362363</c:v>
                </c:pt>
                <c:pt idx="753">
                  <c:v>123123.12312312312</c:v>
                </c:pt>
                <c:pt idx="754">
                  <c:v>122622.62262262261</c:v>
                </c:pt>
                <c:pt idx="755">
                  <c:v>122122.12212212212</c:v>
                </c:pt>
                <c:pt idx="756">
                  <c:v>121621.62162162163</c:v>
                </c:pt>
                <c:pt idx="757">
                  <c:v>121121.12112112112</c:v>
                </c:pt>
                <c:pt idx="758">
                  <c:v>120620.62062062063</c:v>
                </c:pt>
                <c:pt idx="759">
                  <c:v>120120.12012012012</c:v>
                </c:pt>
                <c:pt idx="760">
                  <c:v>119619.61961961961</c:v>
                </c:pt>
                <c:pt idx="761">
                  <c:v>119119.11911911912</c:v>
                </c:pt>
                <c:pt idx="762">
                  <c:v>118618.61861861862</c:v>
                </c:pt>
                <c:pt idx="763">
                  <c:v>118118.11811811812</c:v>
                </c:pt>
                <c:pt idx="764">
                  <c:v>117617.61761761762</c:v>
                </c:pt>
                <c:pt idx="765">
                  <c:v>117117.11711711712</c:v>
                </c:pt>
                <c:pt idx="766">
                  <c:v>116616.61661661661</c:v>
                </c:pt>
                <c:pt idx="767">
                  <c:v>116116.11611611613</c:v>
                </c:pt>
                <c:pt idx="768">
                  <c:v>115615.61561561562</c:v>
                </c:pt>
                <c:pt idx="769">
                  <c:v>115115.11511511511</c:v>
                </c:pt>
                <c:pt idx="770">
                  <c:v>114614.61461461461</c:v>
                </c:pt>
                <c:pt idx="771">
                  <c:v>114114.11411411411</c:v>
                </c:pt>
                <c:pt idx="772">
                  <c:v>113613.61361361362</c:v>
                </c:pt>
                <c:pt idx="773">
                  <c:v>113113.11311311311</c:v>
                </c:pt>
                <c:pt idx="774">
                  <c:v>112612.61261261262</c:v>
                </c:pt>
                <c:pt idx="775">
                  <c:v>112112.11211211211</c:v>
                </c:pt>
                <c:pt idx="776">
                  <c:v>111611.6116116116</c:v>
                </c:pt>
                <c:pt idx="777">
                  <c:v>111111.11111111111</c:v>
                </c:pt>
                <c:pt idx="778">
                  <c:v>110610.61061061062</c:v>
                </c:pt>
                <c:pt idx="779">
                  <c:v>110110.11011011011</c:v>
                </c:pt>
                <c:pt idx="780">
                  <c:v>109609.60960960962</c:v>
                </c:pt>
                <c:pt idx="781">
                  <c:v>109109.10910910911</c:v>
                </c:pt>
                <c:pt idx="782">
                  <c:v>108608.6086086086</c:v>
                </c:pt>
                <c:pt idx="783">
                  <c:v>108108.10810810812</c:v>
                </c:pt>
                <c:pt idx="784">
                  <c:v>107607.60760760761</c:v>
                </c:pt>
                <c:pt idx="785">
                  <c:v>107107.10710710711</c:v>
                </c:pt>
                <c:pt idx="786">
                  <c:v>106606.6066066066</c:v>
                </c:pt>
                <c:pt idx="787">
                  <c:v>106106.1061061061</c:v>
                </c:pt>
                <c:pt idx="788">
                  <c:v>105605.60560560561</c:v>
                </c:pt>
                <c:pt idx="789">
                  <c:v>105105.1051051051</c:v>
                </c:pt>
                <c:pt idx="790">
                  <c:v>104604.60460460461</c:v>
                </c:pt>
                <c:pt idx="791">
                  <c:v>104104.1041041041</c:v>
                </c:pt>
                <c:pt idx="792">
                  <c:v>103603.60360360359</c:v>
                </c:pt>
                <c:pt idx="793">
                  <c:v>103103.1031031031</c:v>
                </c:pt>
                <c:pt idx="794">
                  <c:v>102602.60260260261</c:v>
                </c:pt>
                <c:pt idx="795">
                  <c:v>102102.1021021021</c:v>
                </c:pt>
                <c:pt idx="796">
                  <c:v>101601.60160160161</c:v>
                </c:pt>
                <c:pt idx="797">
                  <c:v>101101.1011011011</c:v>
                </c:pt>
                <c:pt idx="798">
                  <c:v>100600.60060060059</c:v>
                </c:pt>
                <c:pt idx="799">
                  <c:v>100100.10010010011</c:v>
                </c:pt>
                <c:pt idx="800">
                  <c:v>99599.599599599605</c:v>
                </c:pt>
                <c:pt idx="801">
                  <c:v>99099.099099099098</c:v>
                </c:pt>
                <c:pt idx="802">
                  <c:v>98598.59859859859</c:v>
                </c:pt>
                <c:pt idx="803">
                  <c:v>98098.098098098097</c:v>
                </c:pt>
                <c:pt idx="804">
                  <c:v>97597.597597597589</c:v>
                </c:pt>
                <c:pt idx="805">
                  <c:v>97097.097097097096</c:v>
                </c:pt>
                <c:pt idx="806">
                  <c:v>96596.596596596602</c:v>
                </c:pt>
                <c:pt idx="807">
                  <c:v>96096.096096096095</c:v>
                </c:pt>
                <c:pt idx="808">
                  <c:v>95595.595595595587</c:v>
                </c:pt>
                <c:pt idx="809">
                  <c:v>95095.095095095094</c:v>
                </c:pt>
                <c:pt idx="810">
                  <c:v>94594.5945945946</c:v>
                </c:pt>
                <c:pt idx="811">
                  <c:v>94094.094094094093</c:v>
                </c:pt>
                <c:pt idx="812">
                  <c:v>93593.5935935936</c:v>
                </c:pt>
                <c:pt idx="813">
                  <c:v>93093.093093093092</c:v>
                </c:pt>
                <c:pt idx="814">
                  <c:v>92592.592592592584</c:v>
                </c:pt>
                <c:pt idx="815">
                  <c:v>92092.092092092105</c:v>
                </c:pt>
                <c:pt idx="816">
                  <c:v>91591.591591591598</c:v>
                </c:pt>
                <c:pt idx="817">
                  <c:v>91091.09109109109</c:v>
                </c:pt>
                <c:pt idx="818">
                  <c:v>90590.590590590582</c:v>
                </c:pt>
                <c:pt idx="819">
                  <c:v>90090.090090090089</c:v>
                </c:pt>
                <c:pt idx="820">
                  <c:v>89589.589589589581</c:v>
                </c:pt>
                <c:pt idx="821">
                  <c:v>89089.089089089088</c:v>
                </c:pt>
                <c:pt idx="822">
                  <c:v>88588.588588588595</c:v>
                </c:pt>
                <c:pt idx="823">
                  <c:v>88088.088088088087</c:v>
                </c:pt>
                <c:pt idx="824">
                  <c:v>87587.587587587579</c:v>
                </c:pt>
                <c:pt idx="825">
                  <c:v>87087.087087087086</c:v>
                </c:pt>
                <c:pt idx="826">
                  <c:v>86586.586586586593</c:v>
                </c:pt>
                <c:pt idx="827">
                  <c:v>86086.086086086085</c:v>
                </c:pt>
                <c:pt idx="828">
                  <c:v>85585.585585585592</c:v>
                </c:pt>
                <c:pt idx="829">
                  <c:v>85085.085085085084</c:v>
                </c:pt>
                <c:pt idx="830">
                  <c:v>84584.584584584576</c:v>
                </c:pt>
                <c:pt idx="831">
                  <c:v>84084.084084084097</c:v>
                </c:pt>
                <c:pt idx="832">
                  <c:v>83583.58358358359</c:v>
                </c:pt>
                <c:pt idx="833">
                  <c:v>83083.083083083082</c:v>
                </c:pt>
                <c:pt idx="834">
                  <c:v>82582.582582582574</c:v>
                </c:pt>
                <c:pt idx="835">
                  <c:v>82082.082082082081</c:v>
                </c:pt>
                <c:pt idx="836">
                  <c:v>81581.581581581573</c:v>
                </c:pt>
                <c:pt idx="837">
                  <c:v>81081.08108108108</c:v>
                </c:pt>
                <c:pt idx="838">
                  <c:v>80580.580580580587</c:v>
                </c:pt>
                <c:pt idx="839">
                  <c:v>80080.080080080079</c:v>
                </c:pt>
                <c:pt idx="840">
                  <c:v>79579.579579579571</c:v>
                </c:pt>
                <c:pt idx="841">
                  <c:v>79079.079079079078</c:v>
                </c:pt>
                <c:pt idx="842">
                  <c:v>78578.578578578585</c:v>
                </c:pt>
                <c:pt idx="843">
                  <c:v>78078.078078078077</c:v>
                </c:pt>
                <c:pt idx="844">
                  <c:v>77577.577577577584</c:v>
                </c:pt>
                <c:pt idx="845">
                  <c:v>77077.077077077076</c:v>
                </c:pt>
                <c:pt idx="846">
                  <c:v>76576.576576576568</c:v>
                </c:pt>
                <c:pt idx="847">
                  <c:v>76076.07607607609</c:v>
                </c:pt>
                <c:pt idx="848">
                  <c:v>75575.575575575582</c:v>
                </c:pt>
                <c:pt idx="849">
                  <c:v>75075.075075075074</c:v>
                </c:pt>
                <c:pt idx="850">
                  <c:v>74574.574574574566</c:v>
                </c:pt>
                <c:pt idx="851">
                  <c:v>74074.074074074073</c:v>
                </c:pt>
                <c:pt idx="852">
                  <c:v>73573.573573573565</c:v>
                </c:pt>
                <c:pt idx="853">
                  <c:v>73073.073073073072</c:v>
                </c:pt>
                <c:pt idx="854">
                  <c:v>72572.572572572579</c:v>
                </c:pt>
                <c:pt idx="855">
                  <c:v>72072.072072072071</c:v>
                </c:pt>
                <c:pt idx="856">
                  <c:v>71571.571571571563</c:v>
                </c:pt>
                <c:pt idx="857">
                  <c:v>71071.07107107107</c:v>
                </c:pt>
                <c:pt idx="858">
                  <c:v>70570.570570570577</c:v>
                </c:pt>
                <c:pt idx="859">
                  <c:v>70070.070070070069</c:v>
                </c:pt>
                <c:pt idx="860">
                  <c:v>69569.569569569576</c:v>
                </c:pt>
                <c:pt idx="861">
                  <c:v>69069.069069069068</c:v>
                </c:pt>
                <c:pt idx="862">
                  <c:v>68568.56856856856</c:v>
                </c:pt>
                <c:pt idx="863">
                  <c:v>68068.068068068082</c:v>
                </c:pt>
                <c:pt idx="864">
                  <c:v>67567.567567567574</c:v>
                </c:pt>
                <c:pt idx="865">
                  <c:v>67067.067067067066</c:v>
                </c:pt>
                <c:pt idx="866">
                  <c:v>66566.566566566558</c:v>
                </c:pt>
                <c:pt idx="867">
                  <c:v>66066.066066066065</c:v>
                </c:pt>
                <c:pt idx="868">
                  <c:v>65565.565565565557</c:v>
                </c:pt>
                <c:pt idx="869">
                  <c:v>65065.065065065071</c:v>
                </c:pt>
                <c:pt idx="870">
                  <c:v>64564.564564564564</c:v>
                </c:pt>
                <c:pt idx="871">
                  <c:v>64064.064064064063</c:v>
                </c:pt>
                <c:pt idx="872">
                  <c:v>63563.563563563563</c:v>
                </c:pt>
                <c:pt idx="873">
                  <c:v>63063.063063063055</c:v>
                </c:pt>
                <c:pt idx="874">
                  <c:v>62562.562562562569</c:v>
                </c:pt>
                <c:pt idx="875">
                  <c:v>62062.062062062068</c:v>
                </c:pt>
                <c:pt idx="876">
                  <c:v>61561.561561561561</c:v>
                </c:pt>
                <c:pt idx="877">
                  <c:v>61061.06106106106</c:v>
                </c:pt>
                <c:pt idx="878">
                  <c:v>60560.56056056056</c:v>
                </c:pt>
                <c:pt idx="879">
                  <c:v>60060.060060060059</c:v>
                </c:pt>
                <c:pt idx="880">
                  <c:v>59559.559559559559</c:v>
                </c:pt>
                <c:pt idx="881">
                  <c:v>59059.059059059058</c:v>
                </c:pt>
                <c:pt idx="882">
                  <c:v>58558.558558558558</c:v>
                </c:pt>
                <c:pt idx="883">
                  <c:v>58058.058058058064</c:v>
                </c:pt>
                <c:pt idx="884">
                  <c:v>57557.557557557557</c:v>
                </c:pt>
                <c:pt idx="885">
                  <c:v>57057.057057057056</c:v>
                </c:pt>
                <c:pt idx="886">
                  <c:v>56556.556556556556</c:v>
                </c:pt>
                <c:pt idx="887">
                  <c:v>56056.056056056055</c:v>
                </c:pt>
                <c:pt idx="888">
                  <c:v>55555.555555555555</c:v>
                </c:pt>
                <c:pt idx="889">
                  <c:v>55055.055055055054</c:v>
                </c:pt>
                <c:pt idx="890">
                  <c:v>54554.554554554554</c:v>
                </c:pt>
                <c:pt idx="891">
                  <c:v>54054.054054054061</c:v>
                </c:pt>
                <c:pt idx="892">
                  <c:v>53553.553553553553</c:v>
                </c:pt>
                <c:pt idx="893">
                  <c:v>53053.053053053052</c:v>
                </c:pt>
                <c:pt idx="894">
                  <c:v>52552.552552552552</c:v>
                </c:pt>
                <c:pt idx="895">
                  <c:v>52052.052052052051</c:v>
                </c:pt>
                <c:pt idx="896">
                  <c:v>51551.551551551551</c:v>
                </c:pt>
                <c:pt idx="897">
                  <c:v>51051.05105105105</c:v>
                </c:pt>
                <c:pt idx="898">
                  <c:v>50550.55055055055</c:v>
                </c:pt>
                <c:pt idx="899">
                  <c:v>50050.050050050057</c:v>
                </c:pt>
                <c:pt idx="900">
                  <c:v>49549.549549549549</c:v>
                </c:pt>
                <c:pt idx="901">
                  <c:v>49049.049049049048</c:v>
                </c:pt>
                <c:pt idx="902">
                  <c:v>48548.548548548548</c:v>
                </c:pt>
                <c:pt idx="903">
                  <c:v>48048.048048048047</c:v>
                </c:pt>
                <c:pt idx="904">
                  <c:v>47547.547547547547</c:v>
                </c:pt>
                <c:pt idx="905">
                  <c:v>47047.047047047046</c:v>
                </c:pt>
                <c:pt idx="906">
                  <c:v>46546.546546546546</c:v>
                </c:pt>
                <c:pt idx="907">
                  <c:v>46046.046046046053</c:v>
                </c:pt>
                <c:pt idx="908">
                  <c:v>45545.545545545545</c:v>
                </c:pt>
                <c:pt idx="909">
                  <c:v>45045.045045045044</c:v>
                </c:pt>
                <c:pt idx="910">
                  <c:v>44544.544544544544</c:v>
                </c:pt>
                <c:pt idx="911">
                  <c:v>44044.044044044043</c:v>
                </c:pt>
                <c:pt idx="912">
                  <c:v>43543.543543543543</c:v>
                </c:pt>
                <c:pt idx="913">
                  <c:v>43043.043043043042</c:v>
                </c:pt>
                <c:pt idx="914">
                  <c:v>42542.542542542542</c:v>
                </c:pt>
                <c:pt idx="915">
                  <c:v>42042.042042042049</c:v>
                </c:pt>
                <c:pt idx="916">
                  <c:v>41541.541541541541</c:v>
                </c:pt>
                <c:pt idx="917">
                  <c:v>41041.04104104104</c:v>
                </c:pt>
                <c:pt idx="918">
                  <c:v>40540.54054054054</c:v>
                </c:pt>
                <c:pt idx="919">
                  <c:v>40040.040040040039</c:v>
                </c:pt>
                <c:pt idx="920">
                  <c:v>39539.539539539539</c:v>
                </c:pt>
                <c:pt idx="921">
                  <c:v>39039.039039039038</c:v>
                </c:pt>
                <c:pt idx="922">
                  <c:v>38538.538538538538</c:v>
                </c:pt>
                <c:pt idx="923">
                  <c:v>38038.038038038045</c:v>
                </c:pt>
                <c:pt idx="924">
                  <c:v>37537.537537537537</c:v>
                </c:pt>
                <c:pt idx="925">
                  <c:v>37037.037037037036</c:v>
                </c:pt>
                <c:pt idx="926">
                  <c:v>36536.536536536536</c:v>
                </c:pt>
                <c:pt idx="927">
                  <c:v>36036.036036036036</c:v>
                </c:pt>
                <c:pt idx="928">
                  <c:v>35535.535535535535</c:v>
                </c:pt>
                <c:pt idx="929">
                  <c:v>35035.035035035035</c:v>
                </c:pt>
                <c:pt idx="930">
                  <c:v>34534.534534534534</c:v>
                </c:pt>
                <c:pt idx="931">
                  <c:v>34034.034034034041</c:v>
                </c:pt>
                <c:pt idx="932">
                  <c:v>33533.533533533533</c:v>
                </c:pt>
                <c:pt idx="933">
                  <c:v>33033.033033033033</c:v>
                </c:pt>
                <c:pt idx="934">
                  <c:v>32532.532532532536</c:v>
                </c:pt>
                <c:pt idx="935">
                  <c:v>32032.032032032032</c:v>
                </c:pt>
                <c:pt idx="936">
                  <c:v>31531.531531531527</c:v>
                </c:pt>
                <c:pt idx="937">
                  <c:v>31031.031031031034</c:v>
                </c:pt>
                <c:pt idx="938">
                  <c:v>30530.53053053053</c:v>
                </c:pt>
                <c:pt idx="939">
                  <c:v>30030.03003003003</c:v>
                </c:pt>
                <c:pt idx="940">
                  <c:v>29529.529529529529</c:v>
                </c:pt>
                <c:pt idx="941">
                  <c:v>29029.029029029032</c:v>
                </c:pt>
                <c:pt idx="942">
                  <c:v>28528.528528528528</c:v>
                </c:pt>
                <c:pt idx="943">
                  <c:v>28028.028028028028</c:v>
                </c:pt>
                <c:pt idx="944">
                  <c:v>27527.527527527527</c:v>
                </c:pt>
                <c:pt idx="945">
                  <c:v>27027.02702702703</c:v>
                </c:pt>
                <c:pt idx="946">
                  <c:v>26526.526526526526</c:v>
                </c:pt>
                <c:pt idx="947">
                  <c:v>26026.026026026026</c:v>
                </c:pt>
                <c:pt idx="948">
                  <c:v>25525.525525525525</c:v>
                </c:pt>
                <c:pt idx="949">
                  <c:v>25025.025025025028</c:v>
                </c:pt>
                <c:pt idx="950">
                  <c:v>24524.524524524524</c:v>
                </c:pt>
                <c:pt idx="951">
                  <c:v>24024.024024024024</c:v>
                </c:pt>
                <c:pt idx="952">
                  <c:v>23523.523523523523</c:v>
                </c:pt>
                <c:pt idx="953">
                  <c:v>23023.023023023026</c:v>
                </c:pt>
                <c:pt idx="954">
                  <c:v>22522.522522522522</c:v>
                </c:pt>
                <c:pt idx="955">
                  <c:v>22022.022022022022</c:v>
                </c:pt>
                <c:pt idx="956">
                  <c:v>21521.521521521521</c:v>
                </c:pt>
                <c:pt idx="957">
                  <c:v>21021.021021021024</c:v>
                </c:pt>
                <c:pt idx="958">
                  <c:v>20520.52052052052</c:v>
                </c:pt>
                <c:pt idx="959">
                  <c:v>20020.02002002002</c:v>
                </c:pt>
                <c:pt idx="960">
                  <c:v>19519.519519519519</c:v>
                </c:pt>
                <c:pt idx="961">
                  <c:v>19019.019019019022</c:v>
                </c:pt>
                <c:pt idx="962">
                  <c:v>18518.518518518518</c:v>
                </c:pt>
                <c:pt idx="963">
                  <c:v>18018.018018018018</c:v>
                </c:pt>
                <c:pt idx="964">
                  <c:v>17517.517517517517</c:v>
                </c:pt>
                <c:pt idx="965">
                  <c:v>17017.01701701702</c:v>
                </c:pt>
                <c:pt idx="966">
                  <c:v>16516.516516516516</c:v>
                </c:pt>
                <c:pt idx="967">
                  <c:v>16016.016016016016</c:v>
                </c:pt>
                <c:pt idx="968">
                  <c:v>15515.515515515517</c:v>
                </c:pt>
                <c:pt idx="969">
                  <c:v>15015.015015015015</c:v>
                </c:pt>
                <c:pt idx="970">
                  <c:v>14514.514514514516</c:v>
                </c:pt>
                <c:pt idx="971">
                  <c:v>14014.014014014014</c:v>
                </c:pt>
                <c:pt idx="972">
                  <c:v>13513.513513513515</c:v>
                </c:pt>
                <c:pt idx="973">
                  <c:v>13013.013013013013</c:v>
                </c:pt>
                <c:pt idx="974">
                  <c:v>12512.512512512514</c:v>
                </c:pt>
                <c:pt idx="975">
                  <c:v>12012.012012012012</c:v>
                </c:pt>
                <c:pt idx="976">
                  <c:v>11511.511511511513</c:v>
                </c:pt>
                <c:pt idx="977">
                  <c:v>11011.011011011011</c:v>
                </c:pt>
                <c:pt idx="978">
                  <c:v>10510.510510510512</c:v>
                </c:pt>
                <c:pt idx="979">
                  <c:v>10010.01001001001</c:v>
                </c:pt>
                <c:pt idx="980">
                  <c:v>9509.5095095095112</c:v>
                </c:pt>
                <c:pt idx="981">
                  <c:v>9009.0090090090089</c:v>
                </c:pt>
                <c:pt idx="982">
                  <c:v>8508.5085085085102</c:v>
                </c:pt>
                <c:pt idx="983">
                  <c:v>8008.0080080080079</c:v>
                </c:pt>
                <c:pt idx="984">
                  <c:v>7507.5075075075074</c:v>
                </c:pt>
                <c:pt idx="985">
                  <c:v>7007.0070070070069</c:v>
                </c:pt>
                <c:pt idx="986">
                  <c:v>6506.5065065065064</c:v>
                </c:pt>
                <c:pt idx="987">
                  <c:v>6006.0060060060059</c:v>
                </c:pt>
                <c:pt idx="988">
                  <c:v>5505.5055055055054</c:v>
                </c:pt>
                <c:pt idx="989">
                  <c:v>5005.0050050050049</c:v>
                </c:pt>
                <c:pt idx="990">
                  <c:v>4504.5045045045044</c:v>
                </c:pt>
                <c:pt idx="991">
                  <c:v>4004.0040040040039</c:v>
                </c:pt>
                <c:pt idx="992">
                  <c:v>3503.5035035035035</c:v>
                </c:pt>
                <c:pt idx="993">
                  <c:v>3003.003003003003</c:v>
                </c:pt>
                <c:pt idx="994">
                  <c:v>2502.5025025025025</c:v>
                </c:pt>
                <c:pt idx="995">
                  <c:v>2002.002002002002</c:v>
                </c:pt>
                <c:pt idx="996">
                  <c:v>1501.5015015015015</c:v>
                </c:pt>
                <c:pt idx="997">
                  <c:v>1001.001001001001</c:v>
                </c:pt>
                <c:pt idx="998">
                  <c:v>500.50050050050049</c:v>
                </c:pt>
                <c:pt idx="999">
                  <c:v>9.9999999999999995E-7</c:v>
                </c:pt>
              </c:numCache>
            </c:numRef>
          </c:xVal>
          <c:yVal>
            <c:numRef>
              <c:f>'PASO 4 -OPTIMIZADOR'!$H$38:$H$1037</c:f>
              <c:numCache>
                <c:formatCode>0.00</c:formatCode>
                <c:ptCount val="1000"/>
                <c:pt idx="0">
                  <c:v>0.32084538419826558</c:v>
                </c:pt>
                <c:pt idx="1">
                  <c:v>0.32081176700155589</c:v>
                </c:pt>
                <c:pt idx="2">
                  <c:v>0.32077808960679971</c:v>
                </c:pt>
                <c:pt idx="3">
                  <c:v>0.32074435185198363</c:v>
                </c:pt>
                <c:pt idx="4">
                  <c:v>0.32071055357451228</c:v>
                </c:pt>
                <c:pt idx="5">
                  <c:v>0.32067669461120507</c:v>
                </c:pt>
                <c:pt idx="6">
                  <c:v>0.32064277479829423</c:v>
                </c:pt>
                <c:pt idx="7">
                  <c:v>0.32060879397142167</c:v>
                </c:pt>
                <c:pt idx="8">
                  <c:v>0.32057475196563656</c:v>
                </c:pt>
                <c:pt idx="9">
                  <c:v>0.32054064861539261</c:v>
                </c:pt>
                <c:pt idx="10">
                  <c:v>0.32050648375454521</c:v>
                </c:pt>
                <c:pt idx="11">
                  <c:v>0.32047225721634903</c:v>
                </c:pt>
                <c:pt idx="12">
                  <c:v>0.32043796883345499</c:v>
                </c:pt>
                <c:pt idx="13">
                  <c:v>0.32040361843790788</c:v>
                </c:pt>
                <c:pt idx="14">
                  <c:v>0.3203692058611432</c:v>
                </c:pt>
                <c:pt idx="15">
                  <c:v>0.32033473093398468</c:v>
                </c:pt>
                <c:pt idx="16">
                  <c:v>0.32030019348664135</c:v>
                </c:pt>
                <c:pt idx="17">
                  <c:v>0.32026559334870508</c:v>
                </c:pt>
                <c:pt idx="18">
                  <c:v>0.32023093034914701</c:v>
                </c:pt>
                <c:pt idx="19">
                  <c:v>0.32019620431631585</c:v>
                </c:pt>
                <c:pt idx="20">
                  <c:v>0.32016141507793378</c:v>
                </c:pt>
                <c:pt idx="21">
                  <c:v>0.32012656246109467</c:v>
                </c:pt>
                <c:pt idx="22">
                  <c:v>0.32009164629226061</c:v>
                </c:pt>
                <c:pt idx="23">
                  <c:v>0.32005666639725905</c:v>
                </c:pt>
                <c:pt idx="24">
                  <c:v>0.32002162260128025</c:v>
                </c:pt>
                <c:pt idx="25">
                  <c:v>0.31998651472887391</c:v>
                </c:pt>
                <c:pt idx="26">
                  <c:v>0.31995134260394659</c:v>
                </c:pt>
                <c:pt idx="27">
                  <c:v>0.31991610604975851</c:v>
                </c:pt>
                <c:pt idx="28">
                  <c:v>0.31988080488892084</c:v>
                </c:pt>
                <c:pt idx="29">
                  <c:v>0.31984543894339246</c:v>
                </c:pt>
                <c:pt idx="30">
                  <c:v>0.31981000803447712</c:v>
                </c:pt>
                <c:pt idx="31">
                  <c:v>0.31977451198282025</c:v>
                </c:pt>
                <c:pt idx="32">
                  <c:v>0.31973895060840618</c:v>
                </c:pt>
                <c:pt idx="33">
                  <c:v>0.31970332373055488</c:v>
                </c:pt>
                <c:pt idx="34">
                  <c:v>0.31966763116791885</c:v>
                </c:pt>
                <c:pt idx="35">
                  <c:v>0.31963187273848054</c:v>
                </c:pt>
                <c:pt idx="36">
                  <c:v>0.31959604825954846</c:v>
                </c:pt>
                <c:pt idx="37">
                  <c:v>0.31956015754775452</c:v>
                </c:pt>
                <c:pt idx="38">
                  <c:v>0.31952420041905089</c:v>
                </c:pt>
                <c:pt idx="39">
                  <c:v>0.31948817668870694</c:v>
                </c:pt>
                <c:pt idx="40">
                  <c:v>0.3194520861713056</c:v>
                </c:pt>
                <c:pt idx="41">
                  <c:v>0.3194159286807407</c:v>
                </c:pt>
                <c:pt idx="42">
                  <c:v>0.31937970403021354</c:v>
                </c:pt>
                <c:pt idx="43">
                  <c:v>0.31934341203222949</c:v>
                </c:pt>
                <c:pt idx="44">
                  <c:v>0.31930705249859515</c:v>
                </c:pt>
                <c:pt idx="45">
                  <c:v>0.31927062524041477</c:v>
                </c:pt>
                <c:pt idx="46">
                  <c:v>0.31923413006808699</c:v>
                </c:pt>
                <c:pt idx="47">
                  <c:v>0.31919756679130168</c:v>
                </c:pt>
                <c:pt idx="48">
                  <c:v>0.3191609352190366</c:v>
                </c:pt>
                <c:pt idx="49">
                  <c:v>0.3191242351595539</c:v>
                </c:pt>
                <c:pt idx="50">
                  <c:v>0.31908746642039709</c:v>
                </c:pt>
                <c:pt idx="51">
                  <c:v>0.3190506288083873</c:v>
                </c:pt>
                <c:pt idx="52">
                  <c:v>0.31901372212962004</c:v>
                </c:pt>
                <c:pt idx="53">
                  <c:v>0.31897674618946181</c:v>
                </c:pt>
                <c:pt idx="54">
                  <c:v>0.31893970079254685</c:v>
                </c:pt>
                <c:pt idx="55">
                  <c:v>0.3189025857427733</c:v>
                </c:pt>
                <c:pt idx="56">
                  <c:v>0.31886540084329995</c:v>
                </c:pt>
                <c:pt idx="57">
                  <c:v>0.31882814589654279</c:v>
                </c:pt>
                <c:pt idx="58">
                  <c:v>0.31879082070417136</c:v>
                </c:pt>
                <c:pt idx="59">
                  <c:v>0.31875342506710547</c:v>
                </c:pt>
                <c:pt idx="60">
                  <c:v>0.31871595878551123</c:v>
                </c:pt>
                <c:pt idx="61">
                  <c:v>0.31867842165879806</c:v>
                </c:pt>
                <c:pt idx="62">
                  <c:v>0.3186408134856144</c:v>
                </c:pt>
                <c:pt idx="63">
                  <c:v>0.31860313406384483</c:v>
                </c:pt>
                <c:pt idx="64">
                  <c:v>0.31856538319060573</c:v>
                </c:pt>
                <c:pt idx="65">
                  <c:v>0.31852756066224241</c:v>
                </c:pt>
                <c:pt idx="66">
                  <c:v>0.31848966627432462</c:v>
                </c:pt>
                <c:pt idx="67">
                  <c:v>0.31845169982164345</c:v>
                </c:pt>
                <c:pt idx="68">
                  <c:v>0.31841366109820735</c:v>
                </c:pt>
                <c:pt idx="69">
                  <c:v>0.31837554989723837</c:v>
                </c:pt>
                <c:pt idx="70">
                  <c:v>0.3183373660111688</c:v>
                </c:pt>
                <c:pt idx="71">
                  <c:v>0.31829910923163679</c:v>
                </c:pt>
                <c:pt idx="72">
                  <c:v>0.31826077934948288</c:v>
                </c:pt>
                <c:pt idx="73">
                  <c:v>0.31822237615474619</c:v>
                </c:pt>
                <c:pt idx="74">
                  <c:v>0.31818389943666053</c:v>
                </c:pt>
                <c:pt idx="75">
                  <c:v>0.31814534898365054</c:v>
                </c:pt>
                <c:pt idx="76">
                  <c:v>0.31810672458332784</c:v>
                </c:pt>
                <c:pt idx="77">
                  <c:v>0.31806802602248679</c:v>
                </c:pt>
                <c:pt idx="78">
                  <c:v>0.31802925308710128</c:v>
                </c:pt>
                <c:pt idx="79">
                  <c:v>0.31799040556231994</c:v>
                </c:pt>
                <c:pt idx="80">
                  <c:v>0.31795148323246286</c:v>
                </c:pt>
                <c:pt idx="81">
                  <c:v>0.31791248588101689</c:v>
                </c:pt>
                <c:pt idx="82">
                  <c:v>0.31787341329063246</c:v>
                </c:pt>
                <c:pt idx="83">
                  <c:v>0.31783426524311864</c:v>
                </c:pt>
                <c:pt idx="84">
                  <c:v>0.31779504151943988</c:v>
                </c:pt>
                <c:pt idx="85">
                  <c:v>0.31775574189971123</c:v>
                </c:pt>
                <c:pt idx="86">
                  <c:v>0.31771636616319476</c:v>
                </c:pt>
                <c:pt idx="87">
                  <c:v>0.31767691408829496</c:v>
                </c:pt>
                <c:pt idx="88">
                  <c:v>0.31763738545255499</c:v>
                </c:pt>
                <c:pt idx="89">
                  <c:v>0.31759778003265215</c:v>
                </c:pt>
                <c:pt idx="90">
                  <c:v>0.31755809760439391</c:v>
                </c:pt>
                <c:pt idx="91">
                  <c:v>0.31751833794271339</c:v>
                </c:pt>
                <c:pt idx="92">
                  <c:v>0.31747850082166551</c:v>
                </c:pt>
                <c:pt idx="93">
                  <c:v>0.31743858601442221</c:v>
                </c:pt>
                <c:pt idx="94">
                  <c:v>0.31739859329326847</c:v>
                </c:pt>
                <c:pt idx="95">
                  <c:v>0.317358522429598</c:v>
                </c:pt>
                <c:pt idx="96">
                  <c:v>0.31731837319390849</c:v>
                </c:pt>
                <c:pt idx="97">
                  <c:v>0.31727814535579768</c:v>
                </c:pt>
                <c:pt idx="98">
                  <c:v>0.31723783868395855</c:v>
                </c:pt>
                <c:pt idx="99">
                  <c:v>0.31719745294617524</c:v>
                </c:pt>
                <c:pt idx="100">
                  <c:v>0.3171569879093184</c:v>
                </c:pt>
                <c:pt idx="101">
                  <c:v>0.31711644333934041</c:v>
                </c:pt>
                <c:pt idx="102">
                  <c:v>0.31707581900127141</c:v>
                </c:pt>
                <c:pt idx="103">
                  <c:v>0.31703511465921436</c:v>
                </c:pt>
                <c:pt idx="104">
                  <c:v>0.31699433007634054</c:v>
                </c:pt>
                <c:pt idx="105">
                  <c:v>0.31695346501488508</c:v>
                </c:pt>
                <c:pt idx="106">
                  <c:v>0.31691251923614211</c:v>
                </c:pt>
                <c:pt idx="107">
                  <c:v>0.31687149250046032</c:v>
                </c:pt>
                <c:pt idx="108">
                  <c:v>0.31683038456723805</c:v>
                </c:pt>
                <c:pt idx="109">
                  <c:v>0.31678919519491877</c:v>
                </c:pt>
                <c:pt idx="110">
                  <c:v>0.31674792414098613</c:v>
                </c:pt>
                <c:pt idx="111">
                  <c:v>0.31670657116195949</c:v>
                </c:pt>
                <c:pt idx="112">
                  <c:v>0.31666513601338875</c:v>
                </c:pt>
                <c:pt idx="113">
                  <c:v>0.31662361844984993</c:v>
                </c:pt>
                <c:pt idx="114">
                  <c:v>0.31658201822493981</c:v>
                </c:pt>
                <c:pt idx="115">
                  <c:v>0.3165403350912715</c:v>
                </c:pt>
                <c:pt idx="116">
                  <c:v>0.31649856880046928</c:v>
                </c:pt>
                <c:pt idx="117">
                  <c:v>0.31645671910316381</c:v>
                </c:pt>
                <c:pt idx="118">
                  <c:v>0.3164147857489869</c:v>
                </c:pt>
                <c:pt idx="119">
                  <c:v>0.31637276848656687</c:v>
                </c:pt>
                <c:pt idx="120">
                  <c:v>0.31633066706352309</c:v>
                </c:pt>
                <c:pt idx="121">
                  <c:v>0.31628848122646125</c:v>
                </c:pt>
                <c:pt idx="122">
                  <c:v>0.31624621072096809</c:v>
                </c:pt>
                <c:pt idx="123">
                  <c:v>0.31620385529160633</c:v>
                </c:pt>
                <c:pt idx="124">
                  <c:v>0.31616141468190945</c:v>
                </c:pt>
                <c:pt idx="125">
                  <c:v>0.31611888863437676</c:v>
                </c:pt>
                <c:pt idx="126">
                  <c:v>0.3160762768904678</c:v>
                </c:pt>
                <c:pt idx="127">
                  <c:v>0.3160335791905971</c:v>
                </c:pt>
                <c:pt idx="128">
                  <c:v>0.31599079527412938</c:v>
                </c:pt>
                <c:pt idx="129">
                  <c:v>0.31594792487937373</c:v>
                </c:pt>
                <c:pt idx="130">
                  <c:v>0.3159049677435784</c:v>
                </c:pt>
                <c:pt idx="131">
                  <c:v>0.31586192360292548</c:v>
                </c:pt>
                <c:pt idx="132">
                  <c:v>0.31581879219252551</c:v>
                </c:pt>
                <c:pt idx="133">
                  <c:v>0.31577557324641187</c:v>
                </c:pt>
                <c:pt idx="134">
                  <c:v>0.3157322664975355</c:v>
                </c:pt>
                <c:pt idx="135">
                  <c:v>0.31568887167775916</c:v>
                </c:pt>
                <c:pt idx="136">
                  <c:v>0.31564538851785212</c:v>
                </c:pt>
                <c:pt idx="137">
                  <c:v>0.3156018167474845</c:v>
                </c:pt>
                <c:pt idx="138">
                  <c:v>0.31555815609522142</c:v>
                </c:pt>
                <c:pt idx="139">
                  <c:v>0.31551440628851773</c:v>
                </c:pt>
                <c:pt idx="140">
                  <c:v>0.31547056705371201</c:v>
                </c:pt>
                <c:pt idx="141">
                  <c:v>0.31542663811602106</c:v>
                </c:pt>
                <c:pt idx="142">
                  <c:v>0.31538261919953403</c:v>
                </c:pt>
                <c:pt idx="143">
                  <c:v>0.31533851002720659</c:v>
                </c:pt>
                <c:pt idx="144">
                  <c:v>0.31529431032085531</c:v>
                </c:pt>
                <c:pt idx="145">
                  <c:v>0.31525001980115147</c:v>
                </c:pt>
                <c:pt idx="146">
                  <c:v>0.31520563818761543</c:v>
                </c:pt>
                <c:pt idx="147">
                  <c:v>0.31516116519861065</c:v>
                </c:pt>
                <c:pt idx="148">
                  <c:v>0.31511660055133756</c:v>
                </c:pt>
                <c:pt idx="149">
                  <c:v>0.31507194396182781</c:v>
                </c:pt>
                <c:pt idx="150">
                  <c:v>0.31502719514493782</c:v>
                </c:pt>
                <c:pt idx="151">
                  <c:v>0.3149823538143432</c:v>
                </c:pt>
                <c:pt idx="152">
                  <c:v>0.31493741968253219</c:v>
                </c:pt>
                <c:pt idx="153">
                  <c:v>0.31489239246079981</c:v>
                </c:pt>
                <c:pt idx="154">
                  <c:v>0.31484727185924144</c:v>
                </c:pt>
                <c:pt idx="155">
                  <c:v>0.31480205758674668</c:v>
                </c:pt>
                <c:pt idx="156">
                  <c:v>0.31475674935099307</c:v>
                </c:pt>
                <c:pt idx="157">
                  <c:v>0.31471134685843971</c:v>
                </c:pt>
                <c:pt idx="158">
                  <c:v>0.31466584981432111</c:v>
                </c:pt>
                <c:pt idx="159">
                  <c:v>0.31462025792264031</c:v>
                </c:pt>
                <c:pt idx="160">
                  <c:v>0.3145745708861632</c:v>
                </c:pt>
                <c:pt idx="161">
                  <c:v>0.3145287884064113</c:v>
                </c:pt>
                <c:pt idx="162">
                  <c:v>0.31448291018365565</c:v>
                </c:pt>
                <c:pt idx="163">
                  <c:v>0.31443693591691013</c:v>
                </c:pt>
                <c:pt idx="164">
                  <c:v>0.3143908653039249</c:v>
                </c:pt>
                <c:pt idx="165">
                  <c:v>0.31434469804117976</c:v>
                </c:pt>
                <c:pt idx="166">
                  <c:v>0.31429843382387745</c:v>
                </c:pt>
                <c:pt idx="167">
                  <c:v>0.31425207234593683</c:v>
                </c:pt>
                <c:pt idx="168">
                  <c:v>0.31420561329998636</c:v>
                </c:pt>
                <c:pt idx="169">
                  <c:v>0.31415905637735692</c:v>
                </c:pt>
                <c:pt idx="170">
                  <c:v>0.31411240126807538</c:v>
                </c:pt>
                <c:pt idx="171">
                  <c:v>0.31406564766085726</c:v>
                </c:pt>
                <c:pt idx="172">
                  <c:v>0.31401879524310028</c:v>
                </c:pt>
                <c:pt idx="173">
                  <c:v>0.31397184370087688</c:v>
                </c:pt>
                <c:pt idx="174">
                  <c:v>0.31392479271892754</c:v>
                </c:pt>
                <c:pt idx="175">
                  <c:v>0.31387764198065338</c:v>
                </c:pt>
                <c:pt idx="176">
                  <c:v>0.31383039116810951</c:v>
                </c:pt>
                <c:pt idx="177">
                  <c:v>0.31378303996199752</c:v>
                </c:pt>
                <c:pt idx="178">
                  <c:v>0.31373558804165808</c:v>
                </c:pt>
                <c:pt idx="179">
                  <c:v>0.31368803508506432</c:v>
                </c:pt>
                <c:pt idx="180">
                  <c:v>0.3136403807688139</c:v>
                </c:pt>
                <c:pt idx="181">
                  <c:v>0.31359262476812194</c:v>
                </c:pt>
                <c:pt idx="182">
                  <c:v>0.31354476675681364</c:v>
                </c:pt>
                <c:pt idx="183">
                  <c:v>0.3134968064073167</c:v>
                </c:pt>
                <c:pt idx="184">
                  <c:v>0.31344874339065387</c:v>
                </c:pt>
                <c:pt idx="185">
                  <c:v>0.31340057737643562</c:v>
                </c:pt>
                <c:pt idx="186">
                  <c:v>0.31335230803285224</c:v>
                </c:pt>
                <c:pt idx="187">
                  <c:v>0.31330393502666615</c:v>
                </c:pt>
                <c:pt idx="188">
                  <c:v>0.3132554580232047</c:v>
                </c:pt>
                <c:pt idx="189">
                  <c:v>0.31320687668635194</c:v>
                </c:pt>
                <c:pt idx="190">
                  <c:v>0.313158190678541</c:v>
                </c:pt>
                <c:pt idx="191">
                  <c:v>0.31310939966074625</c:v>
                </c:pt>
                <c:pt idx="192">
                  <c:v>0.31306050329247548</c:v>
                </c:pt>
                <c:pt idx="193">
                  <c:v>0.31301150123176175</c:v>
                </c:pt>
                <c:pt idx="194">
                  <c:v>0.31296239313515573</c:v>
                </c:pt>
                <c:pt idx="195">
                  <c:v>0.31291317865771734</c:v>
                </c:pt>
                <c:pt idx="196">
                  <c:v>0.31286385745300765</c:v>
                </c:pt>
                <c:pt idx="197">
                  <c:v>0.31281442917308105</c:v>
                </c:pt>
                <c:pt idx="198">
                  <c:v>0.31276489346847663</c:v>
                </c:pt>
                <c:pt idx="199">
                  <c:v>0.31271524998821026</c:v>
                </c:pt>
                <c:pt idx="200">
                  <c:v>0.31266549837976626</c:v>
                </c:pt>
                <c:pt idx="201">
                  <c:v>0.31261563828908862</c:v>
                </c:pt>
                <c:pt idx="202">
                  <c:v>0.31256566936057306</c:v>
                </c:pt>
                <c:pt idx="203">
                  <c:v>0.3125155912370583</c:v>
                </c:pt>
                <c:pt idx="204">
                  <c:v>0.31246540355981761</c:v>
                </c:pt>
                <c:pt idx="205">
                  <c:v>0.31241510596855032</c:v>
                </c:pt>
                <c:pt idx="206">
                  <c:v>0.31236469810137285</c:v>
                </c:pt>
                <c:pt idx="207">
                  <c:v>0.31231417959481023</c:v>
                </c:pt>
                <c:pt idx="208">
                  <c:v>0.31226355008378748</c:v>
                </c:pt>
                <c:pt idx="209">
                  <c:v>0.31221280920162048</c:v>
                </c:pt>
                <c:pt idx="210">
                  <c:v>0.31216195658000734</c:v>
                </c:pt>
                <c:pt idx="211">
                  <c:v>0.31211099184901925</c:v>
                </c:pt>
                <c:pt idx="212">
                  <c:v>0.31205991463709176</c:v>
                </c:pt>
                <c:pt idx="213">
                  <c:v>0.31200872457101531</c:v>
                </c:pt>
                <c:pt idx="214">
                  <c:v>0.31195742127592657</c:v>
                </c:pt>
                <c:pt idx="215">
                  <c:v>0.31190600437529908</c:v>
                </c:pt>
                <c:pt idx="216">
                  <c:v>0.31185447349093376</c:v>
                </c:pt>
                <c:pt idx="217">
                  <c:v>0.31180282824295014</c:v>
                </c:pt>
                <c:pt idx="218">
                  <c:v>0.3117510682497765</c:v>
                </c:pt>
                <c:pt idx="219">
                  <c:v>0.31169919312814071</c:v>
                </c:pt>
                <c:pt idx="220">
                  <c:v>0.31164720249306049</c:v>
                </c:pt>
                <c:pt idx="221">
                  <c:v>0.31159509595783447</c:v>
                </c:pt>
                <c:pt idx="222">
                  <c:v>0.31154287313403173</c:v>
                </c:pt>
                <c:pt idx="223">
                  <c:v>0.31149053363148277</c:v>
                </c:pt>
                <c:pt idx="224">
                  <c:v>0.31143807705826954</c:v>
                </c:pt>
                <c:pt idx="225">
                  <c:v>0.31138550302071538</c:v>
                </c:pt>
                <c:pt idx="226">
                  <c:v>0.31133281112337569</c:v>
                </c:pt>
                <c:pt idx="227">
                  <c:v>0.31128000096902747</c:v>
                </c:pt>
                <c:pt idx="228">
                  <c:v>0.31122707215865969</c:v>
                </c:pt>
                <c:pt idx="229">
                  <c:v>0.3111740242914629</c:v>
                </c:pt>
                <c:pt idx="230">
                  <c:v>0.31112085696481939</c:v>
                </c:pt>
                <c:pt idx="231">
                  <c:v>0.31106756977429256</c:v>
                </c:pt>
                <c:pt idx="232">
                  <c:v>0.31101416231361712</c:v>
                </c:pt>
                <c:pt idx="233">
                  <c:v>0.31096063417468844</c:v>
                </c:pt>
                <c:pt idx="234">
                  <c:v>0.31090698494755226</c:v>
                </c:pt>
                <c:pt idx="235">
                  <c:v>0.31085321422039386</c:v>
                </c:pt>
                <c:pt idx="236">
                  <c:v>0.310799321579528</c:v>
                </c:pt>
                <c:pt idx="237">
                  <c:v>0.31074530660938798</c:v>
                </c:pt>
                <c:pt idx="238">
                  <c:v>0.31069116889251502</c:v>
                </c:pt>
                <c:pt idx="239">
                  <c:v>0.31063690800954724</c:v>
                </c:pt>
                <c:pt idx="240">
                  <c:v>0.31058252353920923</c:v>
                </c:pt>
                <c:pt idx="241">
                  <c:v>0.31052801505830074</c:v>
                </c:pt>
                <c:pt idx="242">
                  <c:v>0.31047338214168591</c:v>
                </c:pt>
                <c:pt idx="243">
                  <c:v>0.31041862436228201</c:v>
                </c:pt>
                <c:pt idx="244">
                  <c:v>0.31036374129104832</c:v>
                </c:pt>
                <c:pt idx="245">
                  <c:v>0.31030873249697505</c:v>
                </c:pt>
                <c:pt idx="246">
                  <c:v>0.31025359754707188</c:v>
                </c:pt>
                <c:pt idx="247">
                  <c:v>0.31019833600635649</c:v>
                </c:pt>
                <c:pt idx="248">
                  <c:v>0.31014294743784315</c:v>
                </c:pt>
                <c:pt idx="249">
                  <c:v>0.31008743140253142</c:v>
                </c:pt>
                <c:pt idx="250">
                  <c:v>0.31003178745939419</c:v>
                </c:pt>
                <c:pt idx="251">
                  <c:v>0.30997601516536594</c:v>
                </c:pt>
                <c:pt idx="252">
                  <c:v>0.30992011407533127</c:v>
                </c:pt>
                <c:pt idx="253">
                  <c:v>0.30986408374211272</c:v>
                </c:pt>
                <c:pt idx="254">
                  <c:v>0.30980792371645904</c:v>
                </c:pt>
                <c:pt idx="255">
                  <c:v>0.309751633547033</c:v>
                </c:pt>
                <c:pt idx="256">
                  <c:v>0.30969521278039908</c:v>
                </c:pt>
                <c:pt idx="257">
                  <c:v>0.30963866096101189</c:v>
                </c:pt>
                <c:pt idx="258">
                  <c:v>0.30958197763120304</c:v>
                </c:pt>
                <c:pt idx="259">
                  <c:v>0.30952516233116956</c:v>
                </c:pt>
                <c:pt idx="260">
                  <c:v>0.30946821459896068</c:v>
                </c:pt>
                <c:pt idx="261">
                  <c:v>0.30941113397046599</c:v>
                </c:pt>
                <c:pt idx="262">
                  <c:v>0.3093539199794022</c:v>
                </c:pt>
                <c:pt idx="263">
                  <c:v>0.30929657215730072</c:v>
                </c:pt>
                <c:pt idx="264">
                  <c:v>0.30923909003349481</c:v>
                </c:pt>
                <c:pt idx="265">
                  <c:v>0.30918147313510663</c:v>
                </c:pt>
                <c:pt idx="266">
                  <c:v>0.30912372098703411</c:v>
                </c:pt>
                <c:pt idx="267">
                  <c:v>0.30906583311193808</c:v>
                </c:pt>
                <c:pt idx="268">
                  <c:v>0.30900780903022906</c:v>
                </c:pt>
                <c:pt idx="269">
                  <c:v>0.30894964826005361</c:v>
                </c:pt>
                <c:pt idx="270">
                  <c:v>0.30889135031728149</c:v>
                </c:pt>
                <c:pt idx="271">
                  <c:v>0.30883291471549179</c:v>
                </c:pt>
                <c:pt idx="272">
                  <c:v>0.30877434096595963</c:v>
                </c:pt>
                <c:pt idx="273">
                  <c:v>0.30871562857764218</c:v>
                </c:pt>
                <c:pt idx="274">
                  <c:v>0.30865677705716521</c:v>
                </c:pt>
                <c:pt idx="275">
                  <c:v>0.30859778590880899</c:v>
                </c:pt>
                <c:pt idx="276">
                  <c:v>0.30853865463449465</c:v>
                </c:pt>
                <c:pt idx="277">
                  <c:v>0.30847938273376957</c:v>
                </c:pt>
                <c:pt idx="278">
                  <c:v>0.30841996970379398</c:v>
                </c:pt>
                <c:pt idx="279">
                  <c:v>0.30836041503932587</c:v>
                </c:pt>
                <c:pt idx="280">
                  <c:v>0.30830071823270727</c:v>
                </c:pt>
                <c:pt idx="281">
                  <c:v>0.30824087877384954</c:v>
                </c:pt>
                <c:pt idx="282">
                  <c:v>0.30818089615021876</c:v>
                </c:pt>
                <c:pt idx="283">
                  <c:v>0.30812076984682096</c:v>
                </c:pt>
                <c:pt idx="284">
                  <c:v>0.30806049934618773</c:v>
                </c:pt>
                <c:pt idx="285">
                  <c:v>0.308000084128361</c:v>
                </c:pt>
                <c:pt idx="286">
                  <c:v>0.30793952367087785</c:v>
                </c:pt>
                <c:pt idx="287">
                  <c:v>0.30787881744875606</c:v>
                </c:pt>
                <c:pt idx="288">
                  <c:v>0.30781796493447822</c:v>
                </c:pt>
                <c:pt idx="289">
                  <c:v>0.30775696559797688</c:v>
                </c:pt>
                <c:pt idx="290">
                  <c:v>0.30769581890661873</c:v>
                </c:pt>
                <c:pt idx="291">
                  <c:v>0.30763452432518951</c:v>
                </c:pt>
                <c:pt idx="292">
                  <c:v>0.30757308131587779</c:v>
                </c:pt>
                <c:pt idx="293">
                  <c:v>0.30751148933825967</c:v>
                </c:pt>
                <c:pt idx="294">
                  <c:v>0.30744974784928264</c:v>
                </c:pt>
                <c:pt idx="295">
                  <c:v>0.30738785630324961</c:v>
                </c:pt>
                <c:pt idx="296">
                  <c:v>0.30732581415180293</c:v>
                </c:pt>
                <c:pt idx="297">
                  <c:v>0.30726362084390785</c:v>
                </c:pt>
                <c:pt idx="298">
                  <c:v>0.30720127582583645</c:v>
                </c:pt>
                <c:pt idx="299">
                  <c:v>0.30713877854115101</c:v>
                </c:pt>
                <c:pt idx="300">
                  <c:v>0.30707612843068743</c:v>
                </c:pt>
                <c:pt idx="301">
                  <c:v>0.30701332493253858</c:v>
                </c:pt>
                <c:pt idx="302">
                  <c:v>0.30695036748203713</c:v>
                </c:pt>
                <c:pt idx="303">
                  <c:v>0.30688725551173918</c:v>
                </c:pt>
                <c:pt idx="304">
                  <c:v>0.30682398845140652</c:v>
                </c:pt>
                <c:pt idx="305">
                  <c:v>0.30676056572798982</c:v>
                </c:pt>
                <c:pt idx="306">
                  <c:v>0.30669698676561125</c:v>
                </c:pt>
                <c:pt idx="307">
                  <c:v>0.3066332509855465</c:v>
                </c:pt>
                <c:pt idx="308">
                  <c:v>0.30656935780620803</c:v>
                </c:pt>
                <c:pt idx="309">
                  <c:v>0.30650530664312664</c:v>
                </c:pt>
                <c:pt idx="310">
                  <c:v>0.30644109690893367</c:v>
                </c:pt>
                <c:pt idx="311">
                  <c:v>0.30637672801334342</c:v>
                </c:pt>
                <c:pt idx="312">
                  <c:v>0.30631219936313453</c:v>
                </c:pt>
                <c:pt idx="313">
                  <c:v>0.30624751036213188</c:v>
                </c:pt>
                <c:pt idx="314">
                  <c:v>0.3061826604111883</c:v>
                </c:pt>
                <c:pt idx="315">
                  <c:v>0.30611764890816584</c:v>
                </c:pt>
                <c:pt idx="316">
                  <c:v>0.30605247524791712</c:v>
                </c:pt>
                <c:pt idx="317">
                  <c:v>0.30598713882226647</c:v>
                </c:pt>
                <c:pt idx="318">
                  <c:v>0.30592163901999109</c:v>
                </c:pt>
                <c:pt idx="319">
                  <c:v>0.30585597522680186</c:v>
                </c:pt>
                <c:pt idx="320">
                  <c:v>0.30579014682532385</c:v>
                </c:pt>
                <c:pt idx="321">
                  <c:v>0.3057241531950774</c:v>
                </c:pt>
                <c:pt idx="322">
                  <c:v>0.305657993712458</c:v>
                </c:pt>
                <c:pt idx="323">
                  <c:v>0.30559166775071717</c:v>
                </c:pt>
                <c:pt idx="324">
                  <c:v>0.30552517467994206</c:v>
                </c:pt>
                <c:pt idx="325">
                  <c:v>0.30545851386703587</c:v>
                </c:pt>
                <c:pt idx="326">
                  <c:v>0.30539168467569738</c:v>
                </c:pt>
                <c:pt idx="327">
                  <c:v>0.30532468646640087</c:v>
                </c:pt>
                <c:pt idx="328">
                  <c:v>0.30525751859637562</c:v>
                </c:pt>
                <c:pt idx="329">
                  <c:v>0.30519018041958501</c:v>
                </c:pt>
                <c:pt idx="330">
                  <c:v>0.30512267128670639</c:v>
                </c:pt>
                <c:pt idx="331">
                  <c:v>0.30505499054510926</c:v>
                </c:pt>
                <c:pt idx="332">
                  <c:v>0.30498713753883505</c:v>
                </c:pt>
                <c:pt idx="333">
                  <c:v>0.30491911160857521</c:v>
                </c:pt>
                <c:pt idx="334">
                  <c:v>0.30485091209165016</c:v>
                </c:pt>
                <c:pt idx="335">
                  <c:v>0.30478253832198748</c:v>
                </c:pt>
                <c:pt idx="336">
                  <c:v>0.30471398963010043</c:v>
                </c:pt>
                <c:pt idx="337">
                  <c:v>0.30464526534306574</c:v>
                </c:pt>
                <c:pt idx="338">
                  <c:v>0.30457636478450156</c:v>
                </c:pt>
                <c:pt idx="339">
                  <c:v>0.30450728727454562</c:v>
                </c:pt>
                <c:pt idx="340">
                  <c:v>0.30443803212983211</c:v>
                </c:pt>
                <c:pt idx="341">
                  <c:v>0.30436859866346966</c:v>
                </c:pt>
                <c:pt idx="342">
                  <c:v>0.30429898618501827</c:v>
                </c:pt>
                <c:pt idx="343">
                  <c:v>0.30422919400046627</c:v>
                </c:pt>
                <c:pt idx="344">
                  <c:v>0.30415922141220769</c:v>
                </c:pt>
                <c:pt idx="345">
                  <c:v>0.30408906771901828</c:v>
                </c:pt>
                <c:pt idx="346">
                  <c:v>0.30401873221603243</c:v>
                </c:pt>
                <c:pt idx="347">
                  <c:v>0.30394821419471935</c:v>
                </c:pt>
                <c:pt idx="348">
                  <c:v>0.30387751294285931</c:v>
                </c:pt>
                <c:pt idx="349">
                  <c:v>0.3038066277445195</c:v>
                </c:pt>
                <c:pt idx="350">
                  <c:v>0.30373555788002976</c:v>
                </c:pt>
                <c:pt idx="351">
                  <c:v>0.30366430262595817</c:v>
                </c:pt>
                <c:pt idx="352">
                  <c:v>0.30359286125508655</c:v>
                </c:pt>
                <c:pt idx="353">
                  <c:v>0.30352123303638545</c:v>
                </c:pt>
                <c:pt idx="354">
                  <c:v>0.3034494172349893</c:v>
                </c:pt>
                <c:pt idx="355">
                  <c:v>0.30337741311217109</c:v>
                </c:pt>
                <c:pt idx="356">
                  <c:v>0.30330521992531695</c:v>
                </c:pt>
                <c:pt idx="357">
                  <c:v>0.30323283692790082</c:v>
                </c:pt>
                <c:pt idx="358">
                  <c:v>0.30316026336945817</c:v>
                </c:pt>
                <c:pt idx="359">
                  <c:v>0.30308749849556033</c:v>
                </c:pt>
                <c:pt idx="360">
                  <c:v>0.30301454154778812</c:v>
                </c:pt>
                <c:pt idx="361">
                  <c:v>0.30294139176370555</c:v>
                </c:pt>
                <c:pt idx="362">
                  <c:v>0.3028680483768329</c:v>
                </c:pt>
                <c:pt idx="363">
                  <c:v>0.30279451061662038</c:v>
                </c:pt>
                <c:pt idx="364">
                  <c:v>0.30272077770842037</c:v>
                </c:pt>
                <c:pt idx="365">
                  <c:v>0.30264684887346072</c:v>
                </c:pt>
                <c:pt idx="366">
                  <c:v>0.30257272332881691</c:v>
                </c:pt>
                <c:pt idx="367">
                  <c:v>0.30249840028738451</c:v>
                </c:pt>
                <c:pt idx="368">
                  <c:v>0.30242387895785122</c:v>
                </c:pt>
                <c:pt idx="369">
                  <c:v>0.30234915854466843</c:v>
                </c:pt>
                <c:pt idx="370">
                  <c:v>0.30227423824802319</c:v>
                </c:pt>
                <c:pt idx="371">
                  <c:v>0.30219911726380944</c:v>
                </c:pt>
                <c:pt idx="372">
                  <c:v>0.30212379478359908</c:v>
                </c:pt>
                <c:pt idx="373">
                  <c:v>0.30204826999461287</c:v>
                </c:pt>
                <c:pt idx="374">
                  <c:v>0.30197254207969132</c:v>
                </c:pt>
                <c:pt idx="375">
                  <c:v>0.30189661021726472</c:v>
                </c:pt>
                <c:pt idx="376">
                  <c:v>0.30182047358132397</c:v>
                </c:pt>
                <c:pt idx="377">
                  <c:v>0.30174413134138978</c:v>
                </c:pt>
                <c:pt idx="378">
                  <c:v>0.30166758266248289</c:v>
                </c:pt>
                <c:pt idx="379">
                  <c:v>0.30159082670509346</c:v>
                </c:pt>
                <c:pt idx="380">
                  <c:v>0.30151386262515012</c:v>
                </c:pt>
                <c:pt idx="381">
                  <c:v>0.301436689573989</c:v>
                </c:pt>
                <c:pt idx="382">
                  <c:v>0.30135930669832256</c:v>
                </c:pt>
                <c:pt idx="383">
                  <c:v>0.30128171314020791</c:v>
                </c:pt>
                <c:pt idx="384">
                  <c:v>0.30120390803701497</c:v>
                </c:pt>
                <c:pt idx="385">
                  <c:v>0.30112589052139466</c:v>
                </c:pt>
                <c:pt idx="386">
                  <c:v>0.30104765972124597</c:v>
                </c:pt>
                <c:pt idx="387">
                  <c:v>0.30096921475968424</c:v>
                </c:pt>
                <c:pt idx="388">
                  <c:v>0.30089055475500753</c:v>
                </c:pt>
                <c:pt idx="389">
                  <c:v>0.30081167882066384</c:v>
                </c:pt>
                <c:pt idx="390">
                  <c:v>0.30073258606521763</c:v>
                </c:pt>
                <c:pt idx="391">
                  <c:v>0.30065327559231614</c:v>
                </c:pt>
                <c:pt idx="392">
                  <c:v>0.30057374650065533</c:v>
                </c:pt>
                <c:pt idx="393">
                  <c:v>0.30049399788394587</c:v>
                </c:pt>
                <c:pt idx="394">
                  <c:v>0.3004140288308782</c:v>
                </c:pt>
                <c:pt idx="395">
                  <c:v>0.30033383842508815</c:v>
                </c:pt>
                <c:pt idx="396">
                  <c:v>0.30025342574512154</c:v>
                </c:pt>
                <c:pt idx="397">
                  <c:v>0.30017278986439883</c:v>
                </c:pt>
                <c:pt idx="398">
                  <c:v>0.30009192985117944</c:v>
                </c:pt>
                <c:pt idx="399">
                  <c:v>0.30001084476852585</c:v>
                </c:pt>
                <c:pt idx="400">
                  <c:v>0.29992953367426706</c:v>
                </c:pt>
                <c:pt idx="401">
                  <c:v>0.29984799562096209</c:v>
                </c:pt>
                <c:pt idx="402">
                  <c:v>0.2997662296558633</c:v>
                </c:pt>
                <c:pt idx="403">
                  <c:v>0.29968423482087864</c:v>
                </c:pt>
                <c:pt idx="404">
                  <c:v>0.29960201015253468</c:v>
                </c:pt>
                <c:pt idx="405">
                  <c:v>0.29951955468193842</c:v>
                </c:pt>
                <c:pt idx="406">
                  <c:v>0.29943686743473902</c:v>
                </c:pt>
                <c:pt idx="407">
                  <c:v>0.29935394743108951</c:v>
                </c:pt>
                <c:pt idx="408">
                  <c:v>0.29927079368560816</c:v>
                </c:pt>
                <c:pt idx="409">
                  <c:v>0.29918740520733866</c:v>
                </c:pt>
                <c:pt idx="410">
                  <c:v>0.29910378099971136</c:v>
                </c:pt>
                <c:pt idx="411">
                  <c:v>0.29901992006050293</c:v>
                </c:pt>
                <c:pt idx="412">
                  <c:v>0.29893582138179642</c:v>
                </c:pt>
                <c:pt idx="413">
                  <c:v>0.29885148394994066</c:v>
                </c:pt>
                <c:pt idx="414">
                  <c:v>0.29876690674550954</c:v>
                </c:pt>
                <c:pt idx="415">
                  <c:v>0.29868208874326069</c:v>
                </c:pt>
                <c:pt idx="416">
                  <c:v>0.29859702891209383</c:v>
                </c:pt>
                <c:pt idx="417">
                  <c:v>0.29851172621500904</c:v>
                </c:pt>
                <c:pt idx="418">
                  <c:v>0.29842617960906448</c:v>
                </c:pt>
                <c:pt idx="419">
                  <c:v>0.29834038804533342</c:v>
                </c:pt>
                <c:pt idx="420">
                  <c:v>0.29825435046886167</c:v>
                </c:pt>
                <c:pt idx="421">
                  <c:v>0.29816806581862393</c:v>
                </c:pt>
                <c:pt idx="422">
                  <c:v>0.29808153302748014</c:v>
                </c:pt>
                <c:pt idx="423">
                  <c:v>0.2979947510221313</c:v>
                </c:pt>
                <c:pt idx="424">
                  <c:v>0.29790771872307487</c:v>
                </c:pt>
                <c:pt idx="425">
                  <c:v>0.29782043504456002</c:v>
                </c:pt>
                <c:pt idx="426">
                  <c:v>0.29773289889454224</c:v>
                </c:pt>
                <c:pt idx="427">
                  <c:v>0.29764510917463771</c:v>
                </c:pt>
                <c:pt idx="428">
                  <c:v>0.29755706478007704</c:v>
                </c:pt>
                <c:pt idx="429">
                  <c:v>0.29746876459965904</c:v>
                </c:pt>
                <c:pt idx="430">
                  <c:v>0.29738020751570354</c:v>
                </c:pt>
                <c:pt idx="431">
                  <c:v>0.29729139240400426</c:v>
                </c:pt>
                <c:pt idx="432">
                  <c:v>0.29720231813378112</c:v>
                </c:pt>
                <c:pt idx="433">
                  <c:v>0.29711298356763183</c:v>
                </c:pt>
                <c:pt idx="434">
                  <c:v>0.29702338756148355</c:v>
                </c:pt>
                <c:pt idx="435">
                  <c:v>0.29693352896454411</c:v>
                </c:pt>
                <c:pt idx="436">
                  <c:v>0.29684340661925174</c:v>
                </c:pt>
                <c:pt idx="437">
                  <c:v>0.29675301936122633</c:v>
                </c:pt>
                <c:pt idx="438">
                  <c:v>0.29666236601921808</c:v>
                </c:pt>
                <c:pt idx="439">
                  <c:v>0.29657144541505759</c:v>
                </c:pt>
                <c:pt idx="440">
                  <c:v>0.29648025636360392</c:v>
                </c:pt>
                <c:pt idx="441">
                  <c:v>0.29638879767269349</c:v>
                </c:pt>
                <c:pt idx="442">
                  <c:v>0.29629706814308776</c:v>
                </c:pt>
                <c:pt idx="443">
                  <c:v>0.29620506656842038</c:v>
                </c:pt>
                <c:pt idx="444">
                  <c:v>0.29611279173514465</c:v>
                </c:pt>
                <c:pt idx="445">
                  <c:v>0.29602024242247948</c:v>
                </c:pt>
                <c:pt idx="446">
                  <c:v>0.29592741740235567</c:v>
                </c:pt>
                <c:pt idx="447">
                  <c:v>0.29583431543936139</c:v>
                </c:pt>
                <c:pt idx="448">
                  <c:v>0.29574093529068707</c:v>
                </c:pt>
                <c:pt idx="449">
                  <c:v>0.29564727570606997</c:v>
                </c:pt>
                <c:pt idx="450">
                  <c:v>0.29555333542773815</c:v>
                </c:pt>
                <c:pt idx="451">
                  <c:v>0.29545911319035412</c:v>
                </c:pt>
                <c:pt idx="452">
                  <c:v>0.29536460772095768</c:v>
                </c:pt>
                <c:pt idx="453">
                  <c:v>0.29526981773890859</c:v>
                </c:pt>
                <c:pt idx="454">
                  <c:v>0.29517474195582821</c:v>
                </c:pt>
                <c:pt idx="455">
                  <c:v>0.29507937907554133</c:v>
                </c:pt>
                <c:pt idx="456">
                  <c:v>0.29498372779401655</c:v>
                </c:pt>
                <c:pt idx="457">
                  <c:v>0.29488778679930733</c:v>
                </c:pt>
                <c:pt idx="458">
                  <c:v>0.29479155477149127</c:v>
                </c:pt>
                <c:pt idx="459">
                  <c:v>0.29469503038260941</c:v>
                </c:pt>
                <c:pt idx="460">
                  <c:v>0.29459821229660516</c:v>
                </c:pt>
                <c:pt idx="461">
                  <c:v>0.29450109916926254</c:v>
                </c:pt>
                <c:pt idx="462">
                  <c:v>0.29440368964814317</c:v>
                </c:pt>
                <c:pt idx="463">
                  <c:v>0.29430598237252409</c:v>
                </c:pt>
                <c:pt idx="464">
                  <c:v>0.29420797597333354</c:v>
                </c:pt>
                <c:pt idx="465">
                  <c:v>0.29410966907308694</c:v>
                </c:pt>
                <c:pt idx="466">
                  <c:v>0.29401106028582247</c:v>
                </c:pt>
                <c:pt idx="467">
                  <c:v>0.29391214821703532</c:v>
                </c:pt>
                <c:pt idx="468">
                  <c:v>0.29381293146361193</c:v>
                </c:pt>
                <c:pt idx="469">
                  <c:v>0.29371340861376333</c:v>
                </c:pt>
                <c:pt idx="470">
                  <c:v>0.293613578246958</c:v>
                </c:pt>
                <c:pt idx="471">
                  <c:v>0.29351343893385395</c:v>
                </c:pt>
                <c:pt idx="472">
                  <c:v>0.29341298923623055</c:v>
                </c:pt>
                <c:pt idx="473">
                  <c:v>0.29331222770691912</c:v>
                </c:pt>
                <c:pt idx="474">
                  <c:v>0.29321115288973326</c:v>
                </c:pt>
                <c:pt idx="475">
                  <c:v>0.2931097633193987</c:v>
                </c:pt>
                <c:pt idx="476">
                  <c:v>0.29300805752148201</c:v>
                </c:pt>
                <c:pt idx="477">
                  <c:v>0.29290603401231879</c:v>
                </c:pt>
                <c:pt idx="478">
                  <c:v>0.29280369129894163</c:v>
                </c:pt>
                <c:pt idx="479">
                  <c:v>0.29270102787900676</c:v>
                </c:pt>
                <c:pt idx="480">
                  <c:v>0.29259804224072034</c:v>
                </c:pt>
                <c:pt idx="481">
                  <c:v>0.29249473286276417</c:v>
                </c:pt>
                <c:pt idx="482">
                  <c:v>0.2923910982142201</c:v>
                </c:pt>
                <c:pt idx="483">
                  <c:v>0.29228713675449458</c:v>
                </c:pt>
                <c:pt idx="484">
                  <c:v>0.29218284693324198</c:v>
                </c:pt>
                <c:pt idx="485">
                  <c:v>0.29207822719028692</c:v>
                </c:pt>
                <c:pt idx="486">
                  <c:v>0.29197327595554673</c:v>
                </c:pt>
                <c:pt idx="487">
                  <c:v>0.29186799164895211</c:v>
                </c:pt>
                <c:pt idx="488">
                  <c:v>0.29176237268036798</c:v>
                </c:pt>
                <c:pt idx="489">
                  <c:v>0.29165641744951282</c:v>
                </c:pt>
                <c:pt idx="490">
                  <c:v>0.29155012434587785</c:v>
                </c:pt>
                <c:pt idx="491">
                  <c:v>0.29144349174864498</c:v>
                </c:pt>
                <c:pt idx="492">
                  <c:v>0.29133651802660404</c:v>
                </c:pt>
                <c:pt idx="493">
                  <c:v>0.29122920153806969</c:v>
                </c:pt>
                <c:pt idx="494">
                  <c:v>0.2911215406307967</c:v>
                </c:pt>
                <c:pt idx="495">
                  <c:v>0.29101353364189508</c:v>
                </c:pt>
                <c:pt idx="496">
                  <c:v>0.29090517889774431</c:v>
                </c:pt>
                <c:pt idx="497">
                  <c:v>0.29079647471390613</c:v>
                </c:pt>
                <c:pt idx="498">
                  <c:v>0.29068741939503756</c:v>
                </c:pt>
                <c:pt idx="499">
                  <c:v>0.29057801123480187</c:v>
                </c:pt>
                <c:pt idx="500">
                  <c:v>0.29046824851577974</c:v>
                </c:pt>
                <c:pt idx="501">
                  <c:v>0.29035812950937878</c:v>
                </c:pt>
                <c:pt idx="502">
                  <c:v>0.29024765247574269</c:v>
                </c:pt>
                <c:pt idx="503">
                  <c:v>0.29013681566365895</c:v>
                </c:pt>
                <c:pt idx="504">
                  <c:v>0.29002561731046644</c:v>
                </c:pt>
                <c:pt idx="505">
                  <c:v>0.28991405564196127</c:v>
                </c:pt>
                <c:pt idx="506">
                  <c:v>0.28980212887230239</c:v>
                </c:pt>
                <c:pt idx="507">
                  <c:v>0.28968983520391567</c:v>
                </c:pt>
                <c:pt idx="508">
                  <c:v>0.28957717282739748</c:v>
                </c:pt>
                <c:pt idx="509">
                  <c:v>0.28946413992141728</c:v>
                </c:pt>
                <c:pt idx="510">
                  <c:v>0.28935073465261896</c:v>
                </c:pt>
                <c:pt idx="511">
                  <c:v>0.28923695517552123</c:v>
                </c:pt>
                <c:pt idx="512">
                  <c:v>0.2891227996324176</c:v>
                </c:pt>
                <c:pt idx="513">
                  <c:v>0.28900826615327441</c:v>
                </c:pt>
                <c:pt idx="514">
                  <c:v>0.28889335285562878</c:v>
                </c:pt>
                <c:pt idx="515">
                  <c:v>0.28877805784448474</c:v>
                </c:pt>
                <c:pt idx="516">
                  <c:v>0.288662379212209</c:v>
                </c:pt>
                <c:pt idx="517">
                  <c:v>0.28854631503842515</c:v>
                </c:pt>
                <c:pt idx="518">
                  <c:v>0.28842986338990712</c:v>
                </c:pt>
                <c:pt idx="519">
                  <c:v>0.2883130223204714</c:v>
                </c:pt>
                <c:pt idx="520">
                  <c:v>0.28819578987086825</c:v>
                </c:pt>
                <c:pt idx="521">
                  <c:v>0.28807816406867193</c:v>
                </c:pt>
                <c:pt idx="522">
                  <c:v>0.2879601429281694</c:v>
                </c:pt>
                <c:pt idx="523">
                  <c:v>0.28784172445024842</c:v>
                </c:pt>
                <c:pt idx="524">
                  <c:v>0.28772290662228411</c:v>
                </c:pt>
                <c:pt idx="525">
                  <c:v>0.28760368741802467</c:v>
                </c:pt>
                <c:pt idx="526">
                  <c:v>0.28748406479747568</c:v>
                </c:pt>
                <c:pt idx="527">
                  <c:v>0.28736403670678334</c:v>
                </c:pt>
                <c:pt idx="528">
                  <c:v>0.28724360107811636</c:v>
                </c:pt>
                <c:pt idx="529">
                  <c:v>0.2871227558295471</c:v>
                </c:pt>
                <c:pt idx="530">
                  <c:v>0.28700149886493098</c:v>
                </c:pt>
                <c:pt idx="531">
                  <c:v>0.28687982807378476</c:v>
                </c:pt>
                <c:pt idx="532">
                  <c:v>0.28675774133116377</c:v>
                </c:pt>
                <c:pt idx="533">
                  <c:v>0.28663523649753769</c:v>
                </c:pt>
                <c:pt idx="534">
                  <c:v>0.28651231141866523</c:v>
                </c:pt>
                <c:pt idx="535">
                  <c:v>0.28638896392546725</c:v>
                </c:pt>
                <c:pt idx="536">
                  <c:v>0.28626519183389876</c:v>
                </c:pt>
                <c:pt idx="537">
                  <c:v>0.28614099294481965</c:v>
                </c:pt>
                <c:pt idx="538">
                  <c:v>0.28601636504386352</c:v>
                </c:pt>
                <c:pt idx="539">
                  <c:v>0.28589130590130651</c:v>
                </c:pt>
                <c:pt idx="540">
                  <c:v>0.2857658132719329</c:v>
                </c:pt>
                <c:pt idx="541">
                  <c:v>0.2856398848949005</c:v>
                </c:pt>
                <c:pt idx="542">
                  <c:v>0.2855135184936049</c:v>
                </c:pt>
                <c:pt idx="543">
                  <c:v>0.28538671177554092</c:v>
                </c:pt>
                <c:pt idx="544">
                  <c:v>0.28525946243216432</c:v>
                </c:pt>
                <c:pt idx="545">
                  <c:v>0.28513176813875057</c:v>
                </c:pt>
                <c:pt idx="546">
                  <c:v>0.28500362655425299</c:v>
                </c:pt>
                <c:pt idx="547">
                  <c:v>0.28487503532115904</c:v>
                </c:pt>
                <c:pt idx="548">
                  <c:v>0.28474599206534562</c:v>
                </c:pt>
                <c:pt idx="549">
                  <c:v>0.28461649439593173</c:v>
                </c:pt>
                <c:pt idx="550">
                  <c:v>0.28448653990513084</c:v>
                </c:pt>
                <c:pt idx="551">
                  <c:v>0.2843561261681008</c:v>
                </c:pt>
                <c:pt idx="552">
                  <c:v>0.28422525074279265</c:v>
                </c:pt>
                <c:pt idx="553">
                  <c:v>0.28409391116979743</c:v>
                </c:pt>
                <c:pt idx="554">
                  <c:v>0.28396210497219176</c:v>
                </c:pt>
                <c:pt idx="555">
                  <c:v>0.28382982965538123</c:v>
                </c:pt>
                <c:pt idx="556">
                  <c:v>0.28369708270694272</c:v>
                </c:pt>
                <c:pt idx="557">
                  <c:v>0.28356386159646479</c:v>
                </c:pt>
                <c:pt idx="558">
                  <c:v>0.28343016377538599</c:v>
                </c:pt>
                <c:pt idx="559">
                  <c:v>0.28329598667683176</c:v>
                </c:pt>
                <c:pt idx="560">
                  <c:v>0.28316132771545</c:v>
                </c:pt>
                <c:pt idx="561">
                  <c:v>0.2830261842872438</c:v>
                </c:pt>
                <c:pt idx="562">
                  <c:v>0.28289055376940325</c:v>
                </c:pt>
                <c:pt idx="563">
                  <c:v>0.28275443352013513</c:v>
                </c:pt>
                <c:pt idx="564">
                  <c:v>0.28261782087849063</c:v>
                </c:pt>
                <c:pt idx="565">
                  <c:v>0.28248071316419143</c:v>
                </c:pt>
                <c:pt idx="566">
                  <c:v>0.28234310767745358</c:v>
                </c:pt>
                <c:pt idx="567">
                  <c:v>0.28220500169880985</c:v>
                </c:pt>
                <c:pt idx="568">
                  <c:v>0.28206639248892962</c:v>
                </c:pt>
                <c:pt idx="569">
                  <c:v>0.28192727728843719</c:v>
                </c:pt>
                <c:pt idx="570">
                  <c:v>0.28178765331772815</c:v>
                </c:pt>
                <c:pt idx="571">
                  <c:v>0.28164751777678326</c:v>
                </c:pt>
                <c:pt idx="572">
                  <c:v>0.2815068678449808</c:v>
                </c:pt>
                <c:pt idx="573">
                  <c:v>0.28136570068090633</c:v>
                </c:pt>
                <c:pt idx="574">
                  <c:v>0.2812240134221608</c:v>
                </c:pt>
                <c:pt idx="575">
                  <c:v>0.28108180318516646</c:v>
                </c:pt>
                <c:pt idx="576">
                  <c:v>0.28093906706497018</c:v>
                </c:pt>
                <c:pt idx="577">
                  <c:v>0.28079580213504507</c:v>
                </c:pt>
                <c:pt idx="578">
                  <c:v>0.28065200544708968</c:v>
                </c:pt>
                <c:pt idx="579">
                  <c:v>0.28050767403082488</c:v>
                </c:pt>
                <c:pt idx="580">
                  <c:v>0.28036280489378879</c:v>
                </c:pt>
                <c:pt idx="581">
                  <c:v>0.28021739502112875</c:v>
                </c:pt>
                <c:pt idx="582">
                  <c:v>0.28007144137539192</c:v>
                </c:pt>
                <c:pt idx="583">
                  <c:v>0.27992494089631237</c:v>
                </c:pt>
                <c:pt idx="584">
                  <c:v>0.2797778905005967</c:v>
                </c:pt>
                <c:pt idx="585">
                  <c:v>0.27963028708170695</c:v>
                </c:pt>
                <c:pt idx="586">
                  <c:v>0.27948212750964085</c:v>
                </c:pt>
                <c:pt idx="587">
                  <c:v>0.27933340863070955</c:v>
                </c:pt>
                <c:pt idx="588">
                  <c:v>0.27918412726731323</c:v>
                </c:pt>
                <c:pt idx="589">
                  <c:v>0.27903428021771404</c:v>
                </c:pt>
                <c:pt idx="590">
                  <c:v>0.27888386425580552</c:v>
                </c:pt>
                <c:pt idx="591">
                  <c:v>0.27873287613088149</c:v>
                </c:pt>
                <c:pt idx="592">
                  <c:v>0.27858131256739943</c:v>
                </c:pt>
                <c:pt idx="593">
                  <c:v>0.27842917026474395</c:v>
                </c:pt>
                <c:pt idx="594">
                  <c:v>0.27827644589698536</c:v>
                </c:pt>
                <c:pt idx="595">
                  <c:v>0.27812313611263706</c:v>
                </c:pt>
                <c:pt idx="596">
                  <c:v>0.27796923753440878</c:v>
                </c:pt>
                <c:pt idx="597">
                  <c:v>0.27781474675895795</c:v>
                </c:pt>
                <c:pt idx="598">
                  <c:v>0.27765966035663781</c:v>
                </c:pt>
                <c:pt idx="599">
                  <c:v>0.27750397487124256</c:v>
                </c:pt>
                <c:pt idx="600">
                  <c:v>0.27734768681974947</c:v>
                </c:pt>
                <c:pt idx="601">
                  <c:v>0.27719079269205826</c:v>
                </c:pt>
                <c:pt idx="602">
                  <c:v>0.27703328895072726</c:v>
                </c:pt>
                <c:pt idx="603">
                  <c:v>0.27687517203070627</c:v>
                </c:pt>
                <c:pt idx="604">
                  <c:v>0.27671643833906689</c:v>
                </c:pt>
                <c:pt idx="605">
                  <c:v>0.27655708425472886</c:v>
                </c:pt>
                <c:pt idx="606">
                  <c:v>0.27639710612818369</c:v>
                </c:pt>
                <c:pt idx="607">
                  <c:v>0.27623650028121532</c:v>
                </c:pt>
                <c:pt idx="608">
                  <c:v>0.27607526300661661</c:v>
                </c:pt>
                <c:pt idx="609">
                  <c:v>0.27591339056790315</c:v>
                </c:pt>
                <c:pt idx="610">
                  <c:v>0.2757508791990233</c:v>
                </c:pt>
                <c:pt idx="611">
                  <c:v>0.27558772510406521</c:v>
                </c:pt>
                <c:pt idx="612">
                  <c:v>0.27542392445695979</c:v>
                </c:pt>
                <c:pt idx="613">
                  <c:v>0.27525947340118068</c:v>
                </c:pt>
                <c:pt idx="614">
                  <c:v>0.27509436804944004</c:v>
                </c:pt>
                <c:pt idx="615">
                  <c:v>0.2749286044833813</c:v>
                </c:pt>
                <c:pt idx="616">
                  <c:v>0.27476217875326764</c:v>
                </c:pt>
                <c:pt idx="617">
                  <c:v>0.2745950868776672</c:v>
                </c:pt>
                <c:pt idx="618">
                  <c:v>0.2744273248431342</c:v>
                </c:pt>
                <c:pt idx="619">
                  <c:v>0.27425888860388631</c:v>
                </c:pt>
                <c:pt idx="620">
                  <c:v>0.274089774081478</c:v>
                </c:pt>
                <c:pt idx="621">
                  <c:v>0.27391997716447009</c:v>
                </c:pt>
                <c:pt idx="622">
                  <c:v>0.27374949370809504</c:v>
                </c:pt>
                <c:pt idx="623">
                  <c:v>0.27357831953391842</c:v>
                </c:pt>
                <c:pt idx="624">
                  <c:v>0.27340645042949618</c:v>
                </c:pt>
                <c:pt idx="625">
                  <c:v>0.27323388214802757</c:v>
                </c:pt>
                <c:pt idx="626">
                  <c:v>0.27306061040800372</c:v>
                </c:pt>
                <c:pt idx="627">
                  <c:v>0.27288663089285248</c:v>
                </c:pt>
                <c:pt idx="628">
                  <c:v>0.27271193925057807</c:v>
                </c:pt>
                <c:pt idx="629">
                  <c:v>0.27253653109339682</c:v>
                </c:pt>
                <c:pt idx="630">
                  <c:v>0.2723604019973685</c:v>
                </c:pt>
                <c:pt idx="631">
                  <c:v>0.27218354750202228</c:v>
                </c:pt>
                <c:pt idx="632">
                  <c:v>0.27200596310997927</c:v>
                </c:pt>
                <c:pt idx="633">
                  <c:v>0.27182764428656903</c:v>
                </c:pt>
                <c:pt idx="634">
                  <c:v>0.27164858645944245</c:v>
                </c:pt>
                <c:pt idx="635">
                  <c:v>0.27146878501817906</c:v>
                </c:pt>
                <c:pt idx="636">
                  <c:v>0.27128823531388974</c:v>
                </c:pt>
                <c:pt idx="637">
                  <c:v>0.27110693265881414</c:v>
                </c:pt>
                <c:pt idx="638">
                  <c:v>0.27092487232591367</c:v>
                </c:pt>
                <c:pt idx="639">
                  <c:v>0.27074204954845821</c:v>
                </c:pt>
                <c:pt idx="640">
                  <c:v>0.27055845951960911</c:v>
                </c:pt>
                <c:pt idx="641">
                  <c:v>0.27037409739199558</c:v>
                </c:pt>
                <c:pt idx="642">
                  <c:v>0.27018895827728645</c:v>
                </c:pt>
                <c:pt idx="643">
                  <c:v>0.27000303724575614</c:v>
                </c:pt>
                <c:pt idx="644">
                  <c:v>0.26981632932584537</c:v>
                </c:pt>
                <c:pt idx="645">
                  <c:v>0.26962882950371586</c:v>
                </c:pt>
                <c:pt idx="646">
                  <c:v>0.26944053272279989</c:v>
                </c:pt>
                <c:pt idx="647">
                  <c:v>0.2692514338833436</c:v>
                </c:pt>
                <c:pt idx="648">
                  <c:v>0.26906152784194448</c:v>
                </c:pt>
                <c:pt idx="649">
                  <c:v>0.26887080941108321</c:v>
                </c:pt>
                <c:pt idx="650">
                  <c:v>0.26867927335864922</c:v>
                </c:pt>
                <c:pt idx="651">
                  <c:v>0.26848691440745992</c:v>
                </c:pt>
                <c:pt idx="652">
                  <c:v>0.26829372723477429</c:v>
                </c:pt>
                <c:pt idx="653">
                  <c:v>0.26809970647179937</c:v>
                </c:pt>
                <c:pt idx="654">
                  <c:v>0.26790484670319098</c:v>
                </c:pt>
                <c:pt idx="655">
                  <c:v>0.26770914246654776</c:v>
                </c:pt>
                <c:pt idx="656">
                  <c:v>0.26751258825189805</c:v>
                </c:pt>
                <c:pt idx="657">
                  <c:v>0.26731517850118103</c:v>
                </c:pt>
                <c:pt idx="658">
                  <c:v>0.26711690760772017</c:v>
                </c:pt>
                <c:pt idx="659">
                  <c:v>0.26691776991569005</c:v>
                </c:pt>
                <c:pt idx="660">
                  <c:v>0.26671775971957634</c:v>
                </c:pt>
                <c:pt idx="661">
                  <c:v>0.26651687126362855</c:v>
                </c:pt>
                <c:pt idx="662">
                  <c:v>0.26631509874130516</c:v>
                </c:pt>
                <c:pt idx="663">
                  <c:v>0.26611243629471176</c:v>
                </c:pt>
                <c:pt idx="664">
                  <c:v>0.26590887801403174</c:v>
                </c:pt>
                <c:pt idx="665">
                  <c:v>0.26570441793694893</c:v>
                </c:pt>
                <c:pt idx="666">
                  <c:v>0.26549905004806335</c:v>
                </c:pt>
                <c:pt idx="667">
                  <c:v>0.26529276827829806</c:v>
                </c:pt>
                <c:pt idx="668">
                  <c:v>0.26508556650429904</c:v>
                </c:pt>
                <c:pt idx="669">
                  <c:v>0.26487743854782614</c:v>
                </c:pt>
                <c:pt idx="670">
                  <c:v>0.26466837817513666</c:v>
                </c:pt>
                <c:pt idx="671">
                  <c:v>0.26445837909635972</c:v>
                </c:pt>
                <c:pt idx="672">
                  <c:v>0.26424743496486269</c:v>
                </c:pt>
                <c:pt idx="673">
                  <c:v>0.26403553937660917</c:v>
                </c:pt>
                <c:pt idx="674">
                  <c:v>0.26382268586950752</c:v>
                </c:pt>
                <c:pt idx="675">
                  <c:v>0.26360886792275123</c:v>
                </c:pt>
                <c:pt idx="676">
                  <c:v>0.26339407895614986</c:v>
                </c:pt>
                <c:pt idx="677">
                  <c:v>0.26317831232945077</c:v>
                </c:pt>
                <c:pt idx="678">
                  <c:v>0.26296156134165177</c:v>
                </c:pt>
                <c:pt idx="679">
                  <c:v>0.26274381923030438</c:v>
                </c:pt>
                <c:pt idx="680">
                  <c:v>0.26252507917080692</c:v>
                </c:pt>
                <c:pt idx="681">
                  <c:v>0.26230533427568836</c:v>
                </c:pt>
                <c:pt idx="682">
                  <c:v>0.26208457759388204</c:v>
                </c:pt>
                <c:pt idx="683">
                  <c:v>0.2618628021099893</c:v>
                </c:pt>
                <c:pt idx="684">
                  <c:v>0.26164000074353272</c:v>
                </c:pt>
                <c:pt idx="685">
                  <c:v>0.26141616634819925</c:v>
                </c:pt>
                <c:pt idx="686">
                  <c:v>0.2611912917110723</c:v>
                </c:pt>
                <c:pt idx="687">
                  <c:v>0.26096536955185362</c:v>
                </c:pt>
                <c:pt idx="688">
                  <c:v>0.26073839252207348</c:v>
                </c:pt>
                <c:pt idx="689">
                  <c:v>0.2605103532042905</c:v>
                </c:pt>
                <c:pt idx="690">
                  <c:v>0.26028124411127967</c:v>
                </c:pt>
                <c:pt idx="691">
                  <c:v>0.26005105768520881</c:v>
                </c:pt>
                <c:pt idx="692">
                  <c:v>0.25981978629680391</c:v>
                </c:pt>
                <c:pt idx="693">
                  <c:v>0.25958742224450176</c:v>
                </c:pt>
                <c:pt idx="694">
                  <c:v>0.25935395775359121</c:v>
                </c:pt>
                <c:pt idx="695">
                  <c:v>0.25911938497534193</c:v>
                </c:pt>
                <c:pt idx="696">
                  <c:v>0.25888369598612027</c:v>
                </c:pt>
                <c:pt idx="697">
                  <c:v>0.25864688278649284</c:v>
                </c:pt>
                <c:pt idx="698">
                  <c:v>0.25840893730031739</c:v>
                </c:pt>
                <c:pt idx="699">
                  <c:v>0.25816985137381993</c:v>
                </c:pt>
                <c:pt idx="700">
                  <c:v>0.2579296167746587</c:v>
                </c:pt>
                <c:pt idx="701">
                  <c:v>0.25768822519097501</c:v>
                </c:pt>
                <c:pt idx="702">
                  <c:v>0.25744566823042969</c:v>
                </c:pt>
                <c:pt idx="703">
                  <c:v>0.25720193741922576</c:v>
                </c:pt>
                <c:pt idx="704">
                  <c:v>0.2569570242011166</c:v>
                </c:pt>
                <c:pt idx="705">
                  <c:v>0.25671091993640011</c:v>
                </c:pt>
                <c:pt idx="706">
                  <c:v>0.25646361590089722</c:v>
                </c:pt>
                <c:pt idx="707">
                  <c:v>0.25621510328491648</c:v>
                </c:pt>
                <c:pt idx="708">
                  <c:v>0.25596537319220203</c:v>
                </c:pt>
                <c:pt idx="709">
                  <c:v>0.25571441663886724</c:v>
                </c:pt>
                <c:pt idx="710">
                  <c:v>0.25546222455231166</c:v>
                </c:pt>
                <c:pt idx="711">
                  <c:v>0.25520878777012251</c:v>
                </c:pt>
                <c:pt idx="712">
                  <c:v>0.2549540970389591</c:v>
                </c:pt>
                <c:pt idx="713">
                  <c:v>0.25469814301342109</c:v>
                </c:pt>
                <c:pt idx="714">
                  <c:v>0.2544409162548999</c:v>
                </c:pt>
                <c:pt idx="715">
                  <c:v>0.25418240723041169</c:v>
                </c:pt>
                <c:pt idx="716">
                  <c:v>0.25392260631141511</c:v>
                </c:pt>
                <c:pt idx="717">
                  <c:v>0.25366150377260821</c:v>
                </c:pt>
                <c:pt idx="718">
                  <c:v>0.25339908979070969</c:v>
                </c:pt>
                <c:pt idx="719">
                  <c:v>0.25313535444322027</c:v>
                </c:pt>
                <c:pt idx="720">
                  <c:v>0.25287028770716541</c:v>
                </c:pt>
                <c:pt idx="721">
                  <c:v>0.25260387945781937</c:v>
                </c:pt>
                <c:pt idx="722">
                  <c:v>0.25233611946740908</c:v>
                </c:pt>
                <c:pt idx="723">
                  <c:v>0.2520669974037984</c:v>
                </c:pt>
                <c:pt idx="724">
                  <c:v>0.2517965028291525</c:v>
                </c:pt>
                <c:pt idx="725">
                  <c:v>0.25152462519858104</c:v>
                </c:pt>
                <c:pt idx="726">
                  <c:v>0.2512513538587608</c:v>
                </c:pt>
                <c:pt idx="727">
                  <c:v>0.25097667804653673</c:v>
                </c:pt>
                <c:pt idx="728">
                  <c:v>0.25070058688750124</c:v>
                </c:pt>
                <c:pt idx="729">
                  <c:v>0.25042306939455228</c:v>
                </c:pt>
                <c:pt idx="730">
                  <c:v>0.25014411446642681</c:v>
                </c:pt>
                <c:pt idx="731">
                  <c:v>0.24986371088621381</c:v>
                </c:pt>
                <c:pt idx="732">
                  <c:v>0.24958184731984201</c:v>
                </c:pt>
                <c:pt idx="733">
                  <c:v>0.24929851231454478</c:v>
                </c:pt>
                <c:pt idx="734">
                  <c:v>0.24901369429730069</c:v>
                </c:pt>
                <c:pt idx="735">
                  <c:v>0.24872738157324897</c:v>
                </c:pt>
                <c:pt idx="736">
                  <c:v>0.24843956232408027</c:v>
                </c:pt>
                <c:pt idx="737">
                  <c:v>0.24815022460640176</c:v>
                </c:pt>
                <c:pt idx="738">
                  <c:v>0.24785935635007589</c:v>
                </c:pt>
                <c:pt idx="739">
                  <c:v>0.24756694535653273</c:v>
                </c:pt>
                <c:pt idx="740">
                  <c:v>0.24727297929705538</c:v>
                </c:pt>
                <c:pt idx="741">
                  <c:v>0.24697744571103764</c:v>
                </c:pt>
                <c:pt idx="742">
                  <c:v>0.24668033200421352</c:v>
                </c:pt>
                <c:pt idx="743">
                  <c:v>0.24638162544685832</c:v>
                </c:pt>
                <c:pt idx="744">
                  <c:v>0.24608131317196053</c:v>
                </c:pt>
                <c:pt idx="745">
                  <c:v>0.24577938217336359</c:v>
                </c:pt>
                <c:pt idx="746">
                  <c:v>0.24547581930387824</c:v>
                </c:pt>
                <c:pt idx="747">
                  <c:v>0.24517061127336287</c:v>
                </c:pt>
                <c:pt idx="748">
                  <c:v>0.2448637446467736</c:v>
                </c:pt>
                <c:pt idx="749">
                  <c:v>0.2445552058421811</c:v>
                </c:pt>
                <c:pt idx="750">
                  <c:v>0.24424498112875589</c:v>
                </c:pt>
                <c:pt idx="751">
                  <c:v>0.24393305662471942</c:v>
                </c:pt>
                <c:pt idx="752">
                  <c:v>0.24361941829526165</c:v>
                </c:pt>
                <c:pt idx="753">
                  <c:v>0.24330405195042415</c:v>
                </c:pt>
                <c:pt idx="754">
                  <c:v>0.2429869432429472</c:v>
                </c:pt>
                <c:pt idx="755">
                  <c:v>0.24266807766608189</c:v>
                </c:pt>
                <c:pt idx="756">
                  <c:v>0.24234744055136498</c:v>
                </c:pt>
                <c:pt idx="757">
                  <c:v>0.24202501706635596</c:v>
                </c:pt>
                <c:pt idx="758">
                  <c:v>0.24170079221233715</c:v>
                </c:pt>
                <c:pt idx="759">
                  <c:v>0.24137475082197365</c:v>
                </c:pt>
                <c:pt idx="760">
                  <c:v>0.24104687755693452</c:v>
                </c:pt>
                <c:pt idx="761">
                  <c:v>0.24071715690547313</c:v>
                </c:pt>
                <c:pt idx="762">
                  <c:v>0.24038557317996603</c:v>
                </c:pt>
                <c:pt idx="763">
                  <c:v>0.24005211051441044</c:v>
                </c:pt>
                <c:pt idx="764">
                  <c:v>0.23971675286187824</c:v>
                </c:pt>
                <c:pt idx="765">
                  <c:v>0.23937948399192613</c:v>
                </c:pt>
                <c:pt idx="766">
                  <c:v>0.23904028748796172</c:v>
                </c:pt>
                <c:pt idx="767">
                  <c:v>0.23869914674456338</c:v>
                </c:pt>
                <c:pt idx="768">
                  <c:v>0.23835604496475402</c:v>
                </c:pt>
                <c:pt idx="769">
                  <c:v>0.23801096515722728</c:v>
                </c:pt>
                <c:pt idx="770">
                  <c:v>0.23766389013352543</c:v>
                </c:pt>
                <c:pt idx="771">
                  <c:v>0.2373148025051677</c:v>
                </c:pt>
                <c:pt idx="772">
                  <c:v>0.23696368468072831</c:v>
                </c:pt>
                <c:pt idx="773">
                  <c:v>0.23661051886286305</c:v>
                </c:pt>
                <c:pt idx="774">
                  <c:v>0.23625528704528351</c:v>
                </c:pt>
                <c:pt idx="775">
                  <c:v>0.23589797100967727</c:v>
                </c:pt>
                <c:pt idx="776">
                  <c:v>0.23553855232257406</c:v>
                </c:pt>
                <c:pt idx="777">
                  <c:v>0.23517701233215552</c:v>
                </c:pt>
                <c:pt idx="778">
                  <c:v>0.23481333216500808</c:v>
                </c:pt>
                <c:pt idx="779">
                  <c:v>0.23444749272281781</c:v>
                </c:pt>
                <c:pt idx="780">
                  <c:v>0.23407947467900586</c:v>
                </c:pt>
                <c:pt idx="781">
                  <c:v>0.23370925847530283</c:v>
                </c:pt>
                <c:pt idx="782">
                  <c:v>0.23333682431826186</c:v>
                </c:pt>
                <c:pt idx="783">
                  <c:v>0.23296215217570762</c:v>
                </c:pt>
                <c:pt idx="784">
                  <c:v>0.2325852217731216</c:v>
                </c:pt>
                <c:pt idx="785">
                  <c:v>0.23220601258996057</c:v>
                </c:pt>
                <c:pt idx="786">
                  <c:v>0.23182450385590811</c:v>
                </c:pt>
                <c:pt idx="787">
                  <c:v>0.23144067454705744</c:v>
                </c:pt>
                <c:pt idx="788">
                  <c:v>0.2310545033820233</c:v>
                </c:pt>
                <c:pt idx="789">
                  <c:v>0.23066596881798238</c:v>
                </c:pt>
                <c:pt idx="790">
                  <c:v>0.2302750490466407</c:v>
                </c:pt>
                <c:pt idx="791">
                  <c:v>0.2298817219901251</c:v>
                </c:pt>
                <c:pt idx="792">
                  <c:v>0.2294859652967989</c:v>
                </c:pt>
                <c:pt idx="793">
                  <c:v>0.22908775633699871</c:v>
                </c:pt>
                <c:pt idx="794">
                  <c:v>0.22868707219869167</c:v>
                </c:pt>
                <c:pt idx="795">
                  <c:v>0.22828388968305047</c:v>
                </c:pt>
                <c:pt idx="796">
                  <c:v>0.22787818529994497</c:v>
                </c:pt>
                <c:pt idx="797">
                  <c:v>0.22746993526334844</c:v>
                </c:pt>
                <c:pt idx="798">
                  <c:v>0.22705911548665619</c:v>
                </c:pt>
                <c:pt idx="799">
                  <c:v>0.2266457015779153</c:v>
                </c:pt>
                <c:pt idx="800">
                  <c:v>0.22622966883496259</c:v>
                </c:pt>
                <c:pt idx="801">
                  <c:v>0.22581099224046958</c:v>
                </c:pt>
                <c:pt idx="802">
                  <c:v>0.225389646456892</c:v>
                </c:pt>
                <c:pt idx="803">
                  <c:v>0.22496560582132125</c:v>
                </c:pt>
                <c:pt idx="804">
                  <c:v>0.22453884434023691</c:v>
                </c:pt>
                <c:pt idx="805">
                  <c:v>0.22410933568415617</c:v>
                </c:pt>
                <c:pt idx="806">
                  <c:v>0.22367705318217945</c:v>
                </c:pt>
                <c:pt idx="807">
                  <c:v>0.22324196981642949</c:v>
                </c:pt>
                <c:pt idx="808">
                  <c:v>0.22280405821638008</c:v>
                </c:pt>
                <c:pt idx="809">
                  <c:v>0.22236329065307417</c:v>
                </c:pt>
                <c:pt idx="810">
                  <c:v>0.22191963903322734</c:v>
                </c:pt>
                <c:pt idx="811">
                  <c:v>0.22147307489321341</c:v>
                </c:pt>
                <c:pt idx="812">
                  <c:v>0.22102356939293188</c:v>
                </c:pt>
                <c:pt idx="813">
                  <c:v>0.2205710933095511</c:v>
                </c:pt>
                <c:pt idx="814">
                  <c:v>0.22011561703112767</c:v>
                </c:pt>
                <c:pt idx="815">
                  <c:v>0.21965711055009618</c:v>
                </c:pt>
                <c:pt idx="816">
                  <c:v>0.21919554345662823</c:v>
                </c:pt>
                <c:pt idx="817">
                  <c:v>0.21873088493185688</c:v>
                </c:pt>
                <c:pt idx="818">
                  <c:v>0.21826310374096367</c:v>
                </c:pt>
                <c:pt idx="819">
                  <c:v>0.21779216822612374</c:v>
                </c:pt>
                <c:pt idx="820">
                  <c:v>0.21731804629930768</c:v>
                </c:pt>
                <c:pt idx="821">
                  <c:v>0.21684070543493511</c:v>
                </c:pt>
                <c:pt idx="822">
                  <c:v>0.2163601126623769</c:v>
                </c:pt>
                <c:pt idx="823">
                  <c:v>0.2158762345583021</c:v>
                </c:pt>
                <c:pt idx="824">
                  <c:v>0.21538903723886679</c:v>
                </c:pt>
                <c:pt idx="825">
                  <c:v>0.21489848635173966</c:v>
                </c:pt>
                <c:pt idx="826">
                  <c:v>0.21440454706796094</c:v>
                </c:pt>
                <c:pt idx="827">
                  <c:v>0.21390718407363113</c:v>
                </c:pt>
                <c:pt idx="828">
                  <c:v>0.21340636156142434</c:v>
                </c:pt>
                <c:pt idx="829">
                  <c:v>0.21290204322192247</c:v>
                </c:pt>
                <c:pt idx="830">
                  <c:v>0.21239419223476591</c:v>
                </c:pt>
                <c:pt idx="831">
                  <c:v>0.21188277125961591</c:v>
                </c:pt>
                <c:pt idx="832">
                  <c:v>0.21136774242692344</c:v>
                </c:pt>
                <c:pt idx="833">
                  <c:v>0.21084906732850148</c:v>
                </c:pt>
                <c:pt idx="834">
                  <c:v>0.21032670700789335</c:v>
                </c:pt>
                <c:pt idx="835">
                  <c:v>0.20980062195053348</c:v>
                </c:pt>
                <c:pt idx="836">
                  <c:v>0.20927077207369554</c:v>
                </c:pt>
                <c:pt idx="837">
                  <c:v>0.20873711671622125</c:v>
                </c:pt>
                <c:pt idx="838">
                  <c:v>0.20819961462802541</c:v>
                </c:pt>
                <c:pt idx="839">
                  <c:v>0.20765822395937114</c:v>
                </c:pt>
                <c:pt idx="840">
                  <c:v>0.20711290224990891</c:v>
                </c:pt>
                <c:pt idx="841">
                  <c:v>0.20656360641747396</c:v>
                </c:pt>
                <c:pt idx="842">
                  <c:v>0.20601029274663532</c:v>
                </c:pt>
                <c:pt idx="843">
                  <c:v>0.20545291687699038</c:v>
                </c:pt>
                <c:pt idx="844">
                  <c:v>0.20489143379119804</c:v>
                </c:pt>
                <c:pt idx="845">
                  <c:v>0.20432579780274365</c:v>
                </c:pt>
                <c:pt idx="846">
                  <c:v>0.20375596254342884</c:v>
                </c:pt>
                <c:pt idx="847">
                  <c:v>0.20318188095057882</c:v>
                </c:pt>
                <c:pt idx="848">
                  <c:v>0.20260350525395954</c:v>
                </c:pt>
                <c:pt idx="849">
                  <c:v>0.20202078696239775</c:v>
                </c:pt>
                <c:pt idx="850">
                  <c:v>0.20143367685009411</c:v>
                </c:pt>
                <c:pt idx="851">
                  <c:v>0.20084212494262407</c:v>
                </c:pt>
                <c:pt idx="852">
                  <c:v>0.20024608050261508</c:v>
                </c:pt>
                <c:pt idx="853">
                  <c:v>0.19964549201509318</c:v>
                </c:pt>
                <c:pt idx="854">
                  <c:v>0.19904030717248986</c:v>
                </c:pt>
                <c:pt idx="855">
                  <c:v>0.19843047285929885</c:v>
                </c:pt>
                <c:pt idx="856">
                  <c:v>0.19781593513637474</c:v>
                </c:pt>
                <c:pt idx="857">
                  <c:v>0.19719663922486233</c:v>
                </c:pt>
                <c:pt idx="858">
                  <c:v>0.19657252948974713</c:v>
                </c:pt>
                <c:pt idx="859">
                  <c:v>0.19594354942301628</c:v>
                </c:pt>
                <c:pt idx="860">
                  <c:v>0.19530964162641951</c:v>
                </c:pt>
                <c:pt idx="861">
                  <c:v>0.19467074779381782</c:v>
                </c:pt>
                <c:pt idx="862">
                  <c:v>0.19402680869311015</c:v>
                </c:pt>
                <c:pt idx="863">
                  <c:v>0.19337776414772379</c:v>
                </c:pt>
                <c:pt idx="864">
                  <c:v>0.19272355301765817</c:v>
                </c:pt>
                <c:pt idx="865">
                  <c:v>0.19206411318006894</c:v>
                </c:pt>
                <c:pt idx="866">
                  <c:v>0.1913993815093776</c:v>
                </c:pt>
                <c:pt idx="867">
                  <c:v>0.19072929385689585</c:v>
                </c:pt>
                <c:pt idx="868">
                  <c:v>0.19005378502994758</c:v>
                </c:pt>
                <c:pt idx="869">
                  <c:v>0.189372788770477</c:v>
                </c:pt>
                <c:pt idx="870">
                  <c:v>0.18868623773312526</c:v>
                </c:pt>
                <c:pt idx="871">
                  <c:v>0.18799406346276246</c:v>
                </c:pt>
                <c:pt idx="872">
                  <c:v>0.18729619637145656</c:v>
                </c:pt>
                <c:pt idx="873">
                  <c:v>0.18659256571486527</c:v>
                </c:pt>
                <c:pt idx="874">
                  <c:v>0.1858830995680317</c:v>
                </c:pt>
                <c:pt idx="875">
                  <c:v>0.18516772480056706</c:v>
                </c:pt>
                <c:pt idx="876">
                  <c:v>0.18444636705120204</c:v>
                </c:pt>
                <c:pt idx="877">
                  <c:v>0.18371895070168789</c:v>
                </c:pt>
                <c:pt idx="878">
                  <c:v>0.1829853988500274</c:v>
                </c:pt>
                <c:pt idx="879">
                  <c:v>0.18224563328301557</c:v>
                </c:pt>
                <c:pt idx="880">
                  <c:v>0.1814995744480693</c:v>
                </c:pt>
                <c:pt idx="881">
                  <c:v>0.18074714142432374</c:v>
                </c:pt>
                <c:pt idx="882">
                  <c:v>0.1799882518929741</c:v>
                </c:pt>
                <c:pt idx="883">
                  <c:v>0.17922282210683751</c:v>
                </c:pt>
                <c:pt idx="884">
                  <c:v>0.17845076685911279</c:v>
                </c:pt>
                <c:pt idx="885">
                  <c:v>0.17767199945131223</c:v>
                </c:pt>
                <c:pt idx="886">
                  <c:v>0.17688643166033971</c:v>
                </c:pt>
                <c:pt idx="887">
                  <c:v>0.1760939737046876</c:v>
                </c:pt>
                <c:pt idx="888">
                  <c:v>0.17529453420972638</c:v>
                </c:pt>
                <c:pt idx="889">
                  <c:v>0.17448802017205578</c:v>
                </c:pt>
                <c:pt idx="890">
                  <c:v>0.17367433692288983</c:v>
                </c:pt>
                <c:pt idx="891">
                  <c:v>0.17285338809044293</c:v>
                </c:pt>
                <c:pt idx="892">
                  <c:v>0.17202507556128588</c:v>
                </c:pt>
                <c:pt idx="893">
                  <c:v>0.17118929944063885</c:v>
                </c:pt>
                <c:pt idx="894">
                  <c:v>0.17034595801156477</c:v>
                </c:pt>
                <c:pt idx="895">
                  <c:v>0.16949494769302931</c:v>
                </c:pt>
                <c:pt idx="896">
                  <c:v>0.16863616299678943</c:v>
                </c:pt>
                <c:pt idx="897">
                  <c:v>0.16776949648307077</c:v>
                </c:pt>
                <c:pt idx="898">
                  <c:v>0.1668948387149955</c:v>
                </c:pt>
                <c:pt idx="899">
                  <c:v>0.16601207821171696</c:v>
                </c:pt>
                <c:pt idx="900">
                  <c:v>0.16512110140021902</c:v>
                </c:pt>
                <c:pt idx="901">
                  <c:v>0.16422179256573441</c:v>
                </c:pt>
                <c:pt idx="902">
                  <c:v>0.16331403380073542</c:v>
                </c:pt>
                <c:pt idx="903">
                  <c:v>0.16239770495244774</c:v>
                </c:pt>
                <c:pt idx="904">
                  <c:v>0.16147268356883701</c:v>
                </c:pt>
                <c:pt idx="905">
                  <c:v>0.16053884484301573</c:v>
                </c:pt>
                <c:pt idx="906">
                  <c:v>0.15959606155601488</c:v>
                </c:pt>
                <c:pt idx="907">
                  <c:v>0.15864420401786353</c:v>
                </c:pt>
                <c:pt idx="908">
                  <c:v>0.15768314000691672</c:v>
                </c:pt>
                <c:pt idx="909">
                  <c:v>0.15671273470737074</c:v>
                </c:pt>
                <c:pt idx="910">
                  <c:v>0.15573285064489911</c:v>
                </c:pt>
                <c:pt idx="911">
                  <c:v>0.15474334762034453</c:v>
                </c:pt>
                <c:pt idx="912">
                  <c:v>0.15374408264139527</c:v>
                </c:pt>
                <c:pt idx="913">
                  <c:v>0.15273490985217317</c:v>
                </c:pt>
                <c:pt idx="914">
                  <c:v>0.15171568046065778</c:v>
                </c:pt>
                <c:pt idx="915">
                  <c:v>0.15068624266386671</c:v>
                </c:pt>
                <c:pt idx="916">
                  <c:v>0.14964644157070897</c:v>
                </c:pt>
                <c:pt idx="917">
                  <c:v>0.14859611912242646</c:v>
                </c:pt>
                <c:pt idx="918">
                  <c:v>0.14753511401053115</c:v>
                </c:pt>
                <c:pt idx="919">
                  <c:v>0.1464632615921454</c:v>
                </c:pt>
                <c:pt idx="920">
                  <c:v>0.14538039380264611</c:v>
                </c:pt>
                <c:pt idx="921">
                  <c:v>0.14428633906551019</c:v>
                </c:pt>
                <c:pt idx="922">
                  <c:v>0.14318092219925324</c:v>
                </c:pt>
                <c:pt idx="923">
                  <c:v>0.1420639643213493</c:v>
                </c:pt>
                <c:pt idx="924">
                  <c:v>0.14093528274901398</c:v>
                </c:pt>
                <c:pt idx="925">
                  <c:v>0.13979469089672708</c:v>
                </c:pt>
                <c:pt idx="926">
                  <c:v>0.13864199817036621</c:v>
                </c:pt>
                <c:pt idx="927">
                  <c:v>0.13747700985781638</c:v>
                </c:pt>
                <c:pt idx="928">
                  <c:v>0.13629952701591208</c:v>
                </c:pt>
                <c:pt idx="929">
                  <c:v>0.13510934635356639</c:v>
                </c:pt>
                <c:pt idx="930">
                  <c:v>0.13390626011092743</c:v>
                </c:pt>
                <c:pt idx="931">
                  <c:v>0.1326900559344015</c:v>
                </c:pt>
                <c:pt idx="932">
                  <c:v>0.13146051674736911</c:v>
                </c:pt>
                <c:pt idx="933">
                  <c:v>0.1302174206164142</c:v>
                </c:pt>
                <c:pt idx="934">
                  <c:v>0.12896054061287604</c:v>
                </c:pt>
                <c:pt idx="935">
                  <c:v>0.12768964466952418</c:v>
                </c:pt>
                <c:pt idx="936">
                  <c:v>0.12640449543214599</c:v>
                </c:pt>
                <c:pt idx="937">
                  <c:v>0.12510485010582534</c:v>
                </c:pt>
                <c:pt idx="938">
                  <c:v>0.1237904602956779</c:v>
                </c:pt>
                <c:pt idx="939">
                  <c:v>0.12246107184179815</c:v>
                </c:pt>
                <c:pt idx="940">
                  <c:v>0.12111642464815556</c:v>
                </c:pt>
                <c:pt idx="941">
                  <c:v>0.11975625250516715</c:v>
                </c:pt>
                <c:pt idx="942">
                  <c:v>0.11838028290565372</c:v>
                </c:pt>
                <c:pt idx="943">
                  <c:v>0.11698823685387273</c:v>
                </c:pt>
                <c:pt idx="944">
                  <c:v>0.11557982866730085</c:v>
                </c:pt>
                <c:pt idx="945">
                  <c:v>0.11415476577082057</c:v>
                </c:pt>
                <c:pt idx="946">
                  <c:v>0.1127127484829426</c:v>
                </c:pt>
                <c:pt idx="947">
                  <c:v>0.111253469793673</c:v>
                </c:pt>
                <c:pt idx="948">
                  <c:v>0.10977661513360928</c:v>
                </c:pt>
                <c:pt idx="949">
                  <c:v>0.10828186213382157</c:v>
                </c:pt>
                <c:pt idx="950">
                  <c:v>0.10676888037604422</c:v>
                </c:pt>
                <c:pt idx="951">
                  <c:v>0.10523733113267218</c:v>
                </c:pt>
                <c:pt idx="952">
                  <c:v>0.10368686709601864</c:v>
                </c:pt>
                <c:pt idx="953">
                  <c:v>0.10211713209625219</c:v>
                </c:pt>
                <c:pt idx="954">
                  <c:v>0.100527760807386</c:v>
                </c:pt>
                <c:pt idx="955">
                  <c:v>9.8918378440645771E-2</c:v>
                </c:pt>
                <c:pt idx="956">
                  <c:v>9.7288600424486213E-2</c:v>
                </c:pt>
                <c:pt idx="957">
                  <c:v>9.5638032070467963E-2</c:v>
                </c:pt>
                <c:pt idx="958">
                  <c:v>9.3966268224138172E-2</c:v>
                </c:pt>
                <c:pt idx="959">
                  <c:v>9.2272892899982334E-2</c:v>
                </c:pt>
                <c:pt idx="960">
                  <c:v>9.0557478899429722E-2</c:v>
                </c:pt>
                <c:pt idx="961">
                  <c:v>8.8819587410795958E-2</c:v>
                </c:pt>
                <c:pt idx="962">
                  <c:v>8.7058767589937372E-2</c:v>
                </c:pt>
                <c:pt idx="963">
                  <c:v>8.5274556120261649E-2</c:v>
                </c:pt>
                <c:pt idx="964">
                  <c:v>8.3466476750593863E-2</c:v>
                </c:pt>
                <c:pt idx="965">
                  <c:v>8.1634039809226122E-2</c:v>
                </c:pt>
                <c:pt idx="966">
                  <c:v>7.9776741692278136E-2</c:v>
                </c:pt>
                <c:pt idx="967">
                  <c:v>7.789406432426281E-2</c:v>
                </c:pt>
                <c:pt idx="968">
                  <c:v>7.598547458847292E-2</c:v>
                </c:pt>
                <c:pt idx="969">
                  <c:v>7.4050423724473055E-2</c:v>
                </c:pt>
                <c:pt idx="970">
                  <c:v>7.2088346689584346E-2</c:v>
                </c:pt>
                <c:pt idx="971">
                  <c:v>7.0098661480766156E-2</c:v>
                </c:pt>
                <c:pt idx="972">
                  <c:v>6.8080768412711726E-2</c:v>
                </c:pt>
                <c:pt idx="973">
                  <c:v>6.6034049347247284E-2</c:v>
                </c:pt>
                <c:pt idx="974">
                  <c:v>6.3957866868224675E-2</c:v>
                </c:pt>
                <c:pt idx="975">
                  <c:v>6.1851563394959806E-2</c:v>
                </c:pt>
                <c:pt idx="976">
                  <c:v>5.9714460225833405E-2</c:v>
                </c:pt>
                <c:pt idx="977">
                  <c:v>5.7545856501821188E-2</c:v>
                </c:pt>
                <c:pt idx="978">
                  <c:v>5.5345028077320439E-2</c:v>
                </c:pt>
                <c:pt idx="979">
                  <c:v>5.3111226282482375E-2</c:v>
                </c:pt>
                <c:pt idx="980">
                  <c:v>5.0843676557051388E-2</c:v>
                </c:pt>
                <c:pt idx="981">
                  <c:v>4.8541576930013479E-2</c:v>
                </c:pt>
                <c:pt idx="982">
                  <c:v>4.6204096311525715E-2</c:v>
                </c:pt>
                <c:pt idx="983">
                  <c:v>4.3830372552645776E-2</c:v>
                </c:pt>
                <c:pt idx="984">
                  <c:v>4.1419510212766165E-2</c:v>
                </c:pt>
                <c:pt idx="985">
                  <c:v>3.8970577951929014E-2</c:v>
                </c:pt>
                <c:pt idx="986">
                  <c:v>3.6482605431333782E-2</c:v>
                </c:pt>
                <c:pt idx="987">
                  <c:v>3.3954579553552591E-2</c:v>
                </c:pt>
                <c:pt idx="988">
                  <c:v>3.138543979236115E-2</c:v>
                </c:pt>
                <c:pt idx="989">
                  <c:v>2.877407222908061E-2</c:v>
                </c:pt>
                <c:pt idx="990">
                  <c:v>2.6119301686833768E-2</c:v>
                </c:pt>
                <c:pt idx="991">
                  <c:v>2.3419880953780711E-2</c:v>
                </c:pt>
                <c:pt idx="992">
                  <c:v>2.0674475335333144E-2</c:v>
                </c:pt>
                <c:pt idx="993">
                  <c:v>1.7881639268255294E-2</c:v>
                </c:pt>
                <c:pt idx="994">
                  <c:v>1.5039778439883033E-2</c:v>
                </c:pt>
                <c:pt idx="995">
                  <c:v>1.2147082847547367E-2</c:v>
                </c:pt>
                <c:pt idx="996">
                  <c:v>9.2013936176823206E-3</c:v>
                </c:pt>
                <c:pt idx="997">
                  <c:v>6.1998869179940965E-3</c:v>
                </c:pt>
                <c:pt idx="998">
                  <c:v>3.1380518224946507E-3</c:v>
                </c:pt>
                <c:pt idx="999">
                  <c:v>7.0117283141980644E-12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DF-4BF6-A536-59F337A1A522}"/>
            </c:ext>
          </c:extLst>
        </c:ser>
        <c:ser>
          <c:idx val="7"/>
          <c:order val="7"/>
          <c:tx>
            <c:strRef>
              <c:f>'PASO 4 -OPTIMIZADOR'!$I$37</c:f>
              <c:strCache>
                <c:ptCount val="1"/>
                <c:pt idx="0">
                  <c:v>PAID SOCIAL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4 -OPTIMIZADOR'!$D$38:$D$1037</c:f>
              <c:numCache>
                <c:formatCode>0.00</c:formatCode>
                <c:ptCount val="1000"/>
                <c:pt idx="0" formatCode="_-* #,##0_-;\-* #,##0_-;_-* &quot;-&quot;??_-;_-@_-">
                  <c:v>500000</c:v>
                </c:pt>
                <c:pt idx="1">
                  <c:v>499499.49949949951</c:v>
                </c:pt>
                <c:pt idx="2">
                  <c:v>498998.99899899901</c:v>
                </c:pt>
                <c:pt idx="3">
                  <c:v>498498.49849849846</c:v>
                </c:pt>
                <c:pt idx="4">
                  <c:v>497997.99799799797</c:v>
                </c:pt>
                <c:pt idx="5">
                  <c:v>497497.49749749748</c:v>
                </c:pt>
                <c:pt idx="6">
                  <c:v>496996.99699699698</c:v>
                </c:pt>
                <c:pt idx="7">
                  <c:v>496496.49649649655</c:v>
                </c:pt>
                <c:pt idx="8">
                  <c:v>495995.995995996</c:v>
                </c:pt>
                <c:pt idx="9">
                  <c:v>495495.4954954955</c:v>
                </c:pt>
                <c:pt idx="10">
                  <c:v>494994.99499499501</c:v>
                </c:pt>
                <c:pt idx="11">
                  <c:v>494494.49449449452</c:v>
                </c:pt>
                <c:pt idx="12">
                  <c:v>493993.99399399402</c:v>
                </c:pt>
                <c:pt idx="13">
                  <c:v>493493.49349349347</c:v>
                </c:pt>
                <c:pt idx="14">
                  <c:v>492992.99299299298</c:v>
                </c:pt>
                <c:pt idx="15">
                  <c:v>492492.49249249249</c:v>
                </c:pt>
                <c:pt idx="16">
                  <c:v>491991.99199199199</c:v>
                </c:pt>
                <c:pt idx="17">
                  <c:v>491491.4914914915</c:v>
                </c:pt>
                <c:pt idx="18">
                  <c:v>490990.99099099095</c:v>
                </c:pt>
                <c:pt idx="19">
                  <c:v>490490.49049049045</c:v>
                </c:pt>
                <c:pt idx="20">
                  <c:v>489989.98998999002</c:v>
                </c:pt>
                <c:pt idx="21">
                  <c:v>489489.48948948953</c:v>
                </c:pt>
                <c:pt idx="22">
                  <c:v>488988.98898898903</c:v>
                </c:pt>
                <c:pt idx="23">
                  <c:v>488488.48848848848</c:v>
                </c:pt>
                <c:pt idx="24">
                  <c:v>487987.98798798799</c:v>
                </c:pt>
                <c:pt idx="25">
                  <c:v>487487.48748748749</c:v>
                </c:pt>
                <c:pt idx="26">
                  <c:v>486986.986986987</c:v>
                </c:pt>
                <c:pt idx="27">
                  <c:v>486486.48648648651</c:v>
                </c:pt>
                <c:pt idx="28">
                  <c:v>485985.98598598596</c:v>
                </c:pt>
                <c:pt idx="29">
                  <c:v>485485.48548548546</c:v>
                </c:pt>
                <c:pt idx="30">
                  <c:v>484984.98498498497</c:v>
                </c:pt>
                <c:pt idx="31">
                  <c:v>484484.48448448448</c:v>
                </c:pt>
                <c:pt idx="32">
                  <c:v>483983.98398398398</c:v>
                </c:pt>
                <c:pt idx="33">
                  <c:v>483483.48348348349</c:v>
                </c:pt>
                <c:pt idx="34">
                  <c:v>482982.982982983</c:v>
                </c:pt>
                <c:pt idx="35">
                  <c:v>482482.4824824825</c:v>
                </c:pt>
                <c:pt idx="36">
                  <c:v>481981.98198198201</c:v>
                </c:pt>
                <c:pt idx="37">
                  <c:v>481481.48148148146</c:v>
                </c:pt>
                <c:pt idx="38">
                  <c:v>480980.98098098097</c:v>
                </c:pt>
                <c:pt idx="39">
                  <c:v>480480.48048048047</c:v>
                </c:pt>
                <c:pt idx="40">
                  <c:v>479979.97997997998</c:v>
                </c:pt>
                <c:pt idx="41">
                  <c:v>479479.47947947949</c:v>
                </c:pt>
                <c:pt idx="42">
                  <c:v>478978.97897897894</c:v>
                </c:pt>
                <c:pt idx="43">
                  <c:v>478478.47847847844</c:v>
                </c:pt>
                <c:pt idx="44">
                  <c:v>477977.97797797795</c:v>
                </c:pt>
                <c:pt idx="45">
                  <c:v>477477.47747747751</c:v>
                </c:pt>
                <c:pt idx="46">
                  <c:v>476976.97697697702</c:v>
                </c:pt>
                <c:pt idx="47">
                  <c:v>476476.47647647647</c:v>
                </c:pt>
                <c:pt idx="48">
                  <c:v>475975.97597597598</c:v>
                </c:pt>
                <c:pt idx="49">
                  <c:v>475475.47547547548</c:v>
                </c:pt>
                <c:pt idx="50">
                  <c:v>474974.97497497499</c:v>
                </c:pt>
                <c:pt idx="51">
                  <c:v>474474.4744744745</c:v>
                </c:pt>
                <c:pt idx="52">
                  <c:v>473973.97397397395</c:v>
                </c:pt>
                <c:pt idx="53">
                  <c:v>473473.47347347345</c:v>
                </c:pt>
                <c:pt idx="54">
                  <c:v>472972.97297297296</c:v>
                </c:pt>
                <c:pt idx="55">
                  <c:v>472472.47247247247</c:v>
                </c:pt>
                <c:pt idx="56">
                  <c:v>471971.97197197197</c:v>
                </c:pt>
                <c:pt idx="57">
                  <c:v>471471.47147147142</c:v>
                </c:pt>
                <c:pt idx="58">
                  <c:v>470970.97097097099</c:v>
                </c:pt>
                <c:pt idx="59">
                  <c:v>470470.47047047049</c:v>
                </c:pt>
                <c:pt idx="60">
                  <c:v>469969.96996997</c:v>
                </c:pt>
                <c:pt idx="61">
                  <c:v>469469.46946946951</c:v>
                </c:pt>
                <c:pt idx="62">
                  <c:v>468968.96896896895</c:v>
                </c:pt>
                <c:pt idx="63">
                  <c:v>468468.46846846846</c:v>
                </c:pt>
                <c:pt idx="64">
                  <c:v>467967.96796796797</c:v>
                </c:pt>
                <c:pt idx="65">
                  <c:v>467467.46746746748</c:v>
                </c:pt>
                <c:pt idx="66">
                  <c:v>466966.96696696698</c:v>
                </c:pt>
                <c:pt idx="67">
                  <c:v>466466.46646646643</c:v>
                </c:pt>
                <c:pt idx="68">
                  <c:v>465965.96596596594</c:v>
                </c:pt>
                <c:pt idx="69">
                  <c:v>465465.46546546544</c:v>
                </c:pt>
                <c:pt idx="70">
                  <c:v>464964.96496496495</c:v>
                </c:pt>
                <c:pt idx="71">
                  <c:v>464464.46446446452</c:v>
                </c:pt>
                <c:pt idx="72">
                  <c:v>463963.96396396396</c:v>
                </c:pt>
                <c:pt idx="73">
                  <c:v>463463.46346346347</c:v>
                </c:pt>
                <c:pt idx="74">
                  <c:v>462962.96296296298</c:v>
                </c:pt>
                <c:pt idx="75">
                  <c:v>462462.46246246248</c:v>
                </c:pt>
                <c:pt idx="76">
                  <c:v>461961.96196196199</c:v>
                </c:pt>
                <c:pt idx="77">
                  <c:v>461461.46146146144</c:v>
                </c:pt>
                <c:pt idx="78">
                  <c:v>460960.96096096095</c:v>
                </c:pt>
                <c:pt idx="79">
                  <c:v>460460.46046046045</c:v>
                </c:pt>
                <c:pt idx="80">
                  <c:v>459959.95995995996</c:v>
                </c:pt>
                <c:pt idx="81">
                  <c:v>459459.45945945947</c:v>
                </c:pt>
                <c:pt idx="82">
                  <c:v>458958.95895895892</c:v>
                </c:pt>
                <c:pt idx="83">
                  <c:v>458458.45845845842</c:v>
                </c:pt>
                <c:pt idx="84">
                  <c:v>457957.95795795799</c:v>
                </c:pt>
                <c:pt idx="85">
                  <c:v>457457.45745745749</c:v>
                </c:pt>
                <c:pt idx="86">
                  <c:v>456956.956956957</c:v>
                </c:pt>
                <c:pt idx="87">
                  <c:v>456456.45645645645</c:v>
                </c:pt>
                <c:pt idx="88">
                  <c:v>455955.95595595596</c:v>
                </c:pt>
                <c:pt idx="89">
                  <c:v>455455.45545545546</c:v>
                </c:pt>
                <c:pt idx="90">
                  <c:v>454954.95495495497</c:v>
                </c:pt>
                <c:pt idx="91">
                  <c:v>454454.45445445448</c:v>
                </c:pt>
                <c:pt idx="92">
                  <c:v>453953.95395395393</c:v>
                </c:pt>
                <c:pt idx="93">
                  <c:v>453453.45345345343</c:v>
                </c:pt>
                <c:pt idx="94">
                  <c:v>452952.95295295294</c:v>
                </c:pt>
                <c:pt idx="95">
                  <c:v>452452.45245245245</c:v>
                </c:pt>
                <c:pt idx="96">
                  <c:v>451951.95195195195</c:v>
                </c:pt>
                <c:pt idx="97">
                  <c:v>451451.45145145146</c:v>
                </c:pt>
                <c:pt idx="98">
                  <c:v>450950.95095095097</c:v>
                </c:pt>
                <c:pt idx="99">
                  <c:v>450450.45045045047</c:v>
                </c:pt>
                <c:pt idx="100">
                  <c:v>449949.94994994998</c:v>
                </c:pt>
                <c:pt idx="101">
                  <c:v>449449.44944944943</c:v>
                </c:pt>
                <c:pt idx="102">
                  <c:v>448948.94894894894</c:v>
                </c:pt>
                <c:pt idx="103">
                  <c:v>448448.44844844844</c:v>
                </c:pt>
                <c:pt idx="104">
                  <c:v>447947.94794794795</c:v>
                </c:pt>
                <c:pt idx="105">
                  <c:v>447447.44744744746</c:v>
                </c:pt>
                <c:pt idx="106">
                  <c:v>446946.9469469469</c:v>
                </c:pt>
                <c:pt idx="107">
                  <c:v>446446.44644644641</c:v>
                </c:pt>
                <c:pt idx="108">
                  <c:v>445945.94594594592</c:v>
                </c:pt>
                <c:pt idx="109">
                  <c:v>445445.44544544548</c:v>
                </c:pt>
                <c:pt idx="110">
                  <c:v>444944.94494494499</c:v>
                </c:pt>
                <c:pt idx="111">
                  <c:v>444444.44444444444</c:v>
                </c:pt>
                <c:pt idx="112">
                  <c:v>443943.94394394394</c:v>
                </c:pt>
                <c:pt idx="113">
                  <c:v>443443.44344344345</c:v>
                </c:pt>
                <c:pt idx="114">
                  <c:v>442942.94294294296</c:v>
                </c:pt>
                <c:pt idx="115">
                  <c:v>442442.44244244247</c:v>
                </c:pt>
                <c:pt idx="116">
                  <c:v>441941.94194194191</c:v>
                </c:pt>
                <c:pt idx="117">
                  <c:v>441441.44144144142</c:v>
                </c:pt>
                <c:pt idx="118">
                  <c:v>440940.94094094093</c:v>
                </c:pt>
                <c:pt idx="119">
                  <c:v>440440.44044044043</c:v>
                </c:pt>
                <c:pt idx="120">
                  <c:v>439939.93993993994</c:v>
                </c:pt>
                <c:pt idx="121">
                  <c:v>439439.43943943939</c:v>
                </c:pt>
                <c:pt idx="122">
                  <c:v>438938.93893893895</c:v>
                </c:pt>
                <c:pt idx="123">
                  <c:v>438438.43843843846</c:v>
                </c:pt>
                <c:pt idx="124">
                  <c:v>437937.93793793797</c:v>
                </c:pt>
                <c:pt idx="125">
                  <c:v>437437.43743743747</c:v>
                </c:pt>
                <c:pt idx="126">
                  <c:v>436936.93693693692</c:v>
                </c:pt>
                <c:pt idx="127">
                  <c:v>436436.43643643643</c:v>
                </c:pt>
                <c:pt idx="128">
                  <c:v>435935.93593593594</c:v>
                </c:pt>
                <c:pt idx="129">
                  <c:v>435435.43543543544</c:v>
                </c:pt>
                <c:pt idx="130">
                  <c:v>434934.93493493495</c:v>
                </c:pt>
                <c:pt idx="131">
                  <c:v>434434.4344344344</c:v>
                </c:pt>
                <c:pt idx="132">
                  <c:v>433933.93393393391</c:v>
                </c:pt>
                <c:pt idx="133">
                  <c:v>433433.43343343341</c:v>
                </c:pt>
                <c:pt idx="134">
                  <c:v>432932.93293293292</c:v>
                </c:pt>
                <c:pt idx="135">
                  <c:v>432432.43243243248</c:v>
                </c:pt>
                <c:pt idx="136">
                  <c:v>431931.93193193193</c:v>
                </c:pt>
                <c:pt idx="137">
                  <c:v>431431.43143143144</c:v>
                </c:pt>
                <c:pt idx="138">
                  <c:v>430930.93093093095</c:v>
                </c:pt>
                <c:pt idx="139">
                  <c:v>430430.43043043045</c:v>
                </c:pt>
                <c:pt idx="140">
                  <c:v>429929.92992992996</c:v>
                </c:pt>
                <c:pt idx="141">
                  <c:v>429429.42942942941</c:v>
                </c:pt>
                <c:pt idx="142">
                  <c:v>428928.92892892892</c:v>
                </c:pt>
                <c:pt idx="143">
                  <c:v>428428.42842842842</c:v>
                </c:pt>
                <c:pt idx="144">
                  <c:v>427927.92792792793</c:v>
                </c:pt>
                <c:pt idx="145">
                  <c:v>427427.42742742744</c:v>
                </c:pt>
                <c:pt idx="146">
                  <c:v>426926.92692692688</c:v>
                </c:pt>
                <c:pt idx="147">
                  <c:v>426426.42642642639</c:v>
                </c:pt>
                <c:pt idx="148">
                  <c:v>425925.92592592596</c:v>
                </c:pt>
                <c:pt idx="149">
                  <c:v>425425.42542542546</c:v>
                </c:pt>
                <c:pt idx="150">
                  <c:v>424924.92492492497</c:v>
                </c:pt>
                <c:pt idx="151">
                  <c:v>424424.42442442442</c:v>
                </c:pt>
                <c:pt idx="152">
                  <c:v>423923.92392392393</c:v>
                </c:pt>
                <c:pt idx="153">
                  <c:v>423423.42342342343</c:v>
                </c:pt>
                <c:pt idx="154">
                  <c:v>422922.92292292294</c:v>
                </c:pt>
                <c:pt idx="155">
                  <c:v>422422.42242242245</c:v>
                </c:pt>
                <c:pt idx="156">
                  <c:v>421921.92192192189</c:v>
                </c:pt>
                <c:pt idx="157">
                  <c:v>421421.4214214214</c:v>
                </c:pt>
                <c:pt idx="158">
                  <c:v>420920.92092092091</c:v>
                </c:pt>
                <c:pt idx="159">
                  <c:v>420420.42042042041</c:v>
                </c:pt>
                <c:pt idx="160">
                  <c:v>419919.91991991992</c:v>
                </c:pt>
                <c:pt idx="161">
                  <c:v>419419.41941941943</c:v>
                </c:pt>
                <c:pt idx="162">
                  <c:v>418918.91891891893</c:v>
                </c:pt>
                <c:pt idx="163">
                  <c:v>418418.41841841844</c:v>
                </c:pt>
                <c:pt idx="164">
                  <c:v>417917.91791791795</c:v>
                </c:pt>
                <c:pt idx="165">
                  <c:v>417417.4174174174</c:v>
                </c:pt>
                <c:pt idx="166">
                  <c:v>416916.9169169169</c:v>
                </c:pt>
                <c:pt idx="167">
                  <c:v>416416.41641641641</c:v>
                </c:pt>
                <c:pt idx="168">
                  <c:v>415915.91591591592</c:v>
                </c:pt>
                <c:pt idx="169">
                  <c:v>415415.41541541542</c:v>
                </c:pt>
                <c:pt idx="170">
                  <c:v>414914.91491491487</c:v>
                </c:pt>
                <c:pt idx="171">
                  <c:v>414414.41441441438</c:v>
                </c:pt>
                <c:pt idx="172">
                  <c:v>413913.91391391389</c:v>
                </c:pt>
                <c:pt idx="173">
                  <c:v>413413.41341341345</c:v>
                </c:pt>
                <c:pt idx="174">
                  <c:v>412912.91291291296</c:v>
                </c:pt>
                <c:pt idx="175">
                  <c:v>412412.41241241241</c:v>
                </c:pt>
                <c:pt idx="176">
                  <c:v>411911.91191191191</c:v>
                </c:pt>
                <c:pt idx="177">
                  <c:v>411411.41141141142</c:v>
                </c:pt>
                <c:pt idx="178">
                  <c:v>410910.91091091093</c:v>
                </c:pt>
                <c:pt idx="179">
                  <c:v>410410.41041041043</c:v>
                </c:pt>
                <c:pt idx="180">
                  <c:v>409909.90990990988</c:v>
                </c:pt>
                <c:pt idx="181">
                  <c:v>409409.40940940939</c:v>
                </c:pt>
                <c:pt idx="182">
                  <c:v>408908.9089089089</c:v>
                </c:pt>
                <c:pt idx="183">
                  <c:v>408408.4084084084</c:v>
                </c:pt>
                <c:pt idx="184">
                  <c:v>407907.90790790791</c:v>
                </c:pt>
                <c:pt idx="185">
                  <c:v>407407.40740740736</c:v>
                </c:pt>
                <c:pt idx="186">
                  <c:v>406906.90690690692</c:v>
                </c:pt>
                <c:pt idx="187">
                  <c:v>406406.40640640643</c:v>
                </c:pt>
                <c:pt idx="188">
                  <c:v>405905.90590590594</c:v>
                </c:pt>
                <c:pt idx="189">
                  <c:v>405405.40540540544</c:v>
                </c:pt>
                <c:pt idx="190">
                  <c:v>404904.90490490489</c:v>
                </c:pt>
                <c:pt idx="191">
                  <c:v>404404.4044044044</c:v>
                </c:pt>
                <c:pt idx="192">
                  <c:v>403903.90390390391</c:v>
                </c:pt>
                <c:pt idx="193">
                  <c:v>403403.40340340341</c:v>
                </c:pt>
                <c:pt idx="194">
                  <c:v>402902.90290290292</c:v>
                </c:pt>
                <c:pt idx="195">
                  <c:v>402402.40240240237</c:v>
                </c:pt>
                <c:pt idx="196">
                  <c:v>401901.90190190187</c:v>
                </c:pt>
                <c:pt idx="197">
                  <c:v>401401.40140140138</c:v>
                </c:pt>
                <c:pt idx="198">
                  <c:v>400900.90090090089</c:v>
                </c:pt>
                <c:pt idx="199">
                  <c:v>400400.40040040045</c:v>
                </c:pt>
                <c:pt idx="200">
                  <c:v>399899.8998998999</c:v>
                </c:pt>
                <c:pt idx="201">
                  <c:v>399399.39939939941</c:v>
                </c:pt>
                <c:pt idx="202">
                  <c:v>398898.89889889891</c:v>
                </c:pt>
                <c:pt idx="203">
                  <c:v>398398.39839839842</c:v>
                </c:pt>
                <c:pt idx="204">
                  <c:v>397897.89789789793</c:v>
                </c:pt>
                <c:pt idx="205">
                  <c:v>397397.39739739738</c:v>
                </c:pt>
                <c:pt idx="206">
                  <c:v>396896.89689689688</c:v>
                </c:pt>
                <c:pt idx="207">
                  <c:v>396396.39639639639</c:v>
                </c:pt>
                <c:pt idx="208">
                  <c:v>395895.8958958959</c:v>
                </c:pt>
                <c:pt idx="209">
                  <c:v>395395.3953953954</c:v>
                </c:pt>
                <c:pt idx="210">
                  <c:v>394894.89489489485</c:v>
                </c:pt>
                <c:pt idx="211">
                  <c:v>394394.39439439436</c:v>
                </c:pt>
                <c:pt idx="212">
                  <c:v>393893.89389389392</c:v>
                </c:pt>
                <c:pt idx="213">
                  <c:v>393393.39339339343</c:v>
                </c:pt>
                <c:pt idx="214">
                  <c:v>392892.89289289294</c:v>
                </c:pt>
                <c:pt idx="215">
                  <c:v>392392.39239239239</c:v>
                </c:pt>
                <c:pt idx="216">
                  <c:v>391891.89189189189</c:v>
                </c:pt>
                <c:pt idx="217">
                  <c:v>391391.3913913914</c:v>
                </c:pt>
                <c:pt idx="218">
                  <c:v>390890.89089089091</c:v>
                </c:pt>
                <c:pt idx="219">
                  <c:v>390390.39039039036</c:v>
                </c:pt>
                <c:pt idx="220">
                  <c:v>389889.88988988986</c:v>
                </c:pt>
                <c:pt idx="221">
                  <c:v>389389.38938938937</c:v>
                </c:pt>
                <c:pt idx="222">
                  <c:v>388888.88888888888</c:v>
                </c:pt>
                <c:pt idx="223">
                  <c:v>388388.38838838838</c:v>
                </c:pt>
                <c:pt idx="224">
                  <c:v>387887.88788788789</c:v>
                </c:pt>
                <c:pt idx="225">
                  <c:v>387387.3873873874</c:v>
                </c:pt>
                <c:pt idx="226">
                  <c:v>386886.8868868869</c:v>
                </c:pt>
                <c:pt idx="227">
                  <c:v>386386.38638638641</c:v>
                </c:pt>
                <c:pt idx="228">
                  <c:v>385885.88588588592</c:v>
                </c:pt>
                <c:pt idx="229">
                  <c:v>385385.38538538537</c:v>
                </c:pt>
                <c:pt idx="230">
                  <c:v>384884.88488488487</c:v>
                </c:pt>
                <c:pt idx="231">
                  <c:v>384384.38438438438</c:v>
                </c:pt>
                <c:pt idx="232">
                  <c:v>383883.88388388389</c:v>
                </c:pt>
                <c:pt idx="233">
                  <c:v>383383.38338338339</c:v>
                </c:pt>
                <c:pt idx="234">
                  <c:v>382882.88288288284</c:v>
                </c:pt>
                <c:pt idx="235">
                  <c:v>382382.38238238235</c:v>
                </c:pt>
                <c:pt idx="236">
                  <c:v>381881.88188188185</c:v>
                </c:pt>
                <c:pt idx="237">
                  <c:v>381381.38138138136</c:v>
                </c:pt>
                <c:pt idx="238">
                  <c:v>380880.88088088093</c:v>
                </c:pt>
                <c:pt idx="239">
                  <c:v>380380.38038038037</c:v>
                </c:pt>
                <c:pt idx="240">
                  <c:v>379879.87987987988</c:v>
                </c:pt>
                <c:pt idx="241">
                  <c:v>379379.37937937939</c:v>
                </c:pt>
                <c:pt idx="242">
                  <c:v>378878.8788788789</c:v>
                </c:pt>
                <c:pt idx="243">
                  <c:v>378378.3783783784</c:v>
                </c:pt>
                <c:pt idx="244">
                  <c:v>377877.87787787785</c:v>
                </c:pt>
                <c:pt idx="245">
                  <c:v>377377.37737737736</c:v>
                </c:pt>
                <c:pt idx="246">
                  <c:v>376876.87687687686</c:v>
                </c:pt>
                <c:pt idx="247">
                  <c:v>376376.37637637637</c:v>
                </c:pt>
                <c:pt idx="248">
                  <c:v>375875.87587587588</c:v>
                </c:pt>
                <c:pt idx="249">
                  <c:v>375375.37537537533</c:v>
                </c:pt>
                <c:pt idx="250">
                  <c:v>374874.87487487489</c:v>
                </c:pt>
                <c:pt idx="251">
                  <c:v>374374.3743743744</c:v>
                </c:pt>
                <c:pt idx="252">
                  <c:v>373873.8738738739</c:v>
                </c:pt>
                <c:pt idx="253">
                  <c:v>373373.37337337341</c:v>
                </c:pt>
                <c:pt idx="254">
                  <c:v>372872.87287287286</c:v>
                </c:pt>
                <c:pt idx="255">
                  <c:v>372372.37237237237</c:v>
                </c:pt>
                <c:pt idx="256">
                  <c:v>371871.87187187187</c:v>
                </c:pt>
                <c:pt idx="257">
                  <c:v>371371.37137137138</c:v>
                </c:pt>
                <c:pt idx="258">
                  <c:v>370870.87087087089</c:v>
                </c:pt>
                <c:pt idx="259">
                  <c:v>370370.37037037034</c:v>
                </c:pt>
                <c:pt idx="260">
                  <c:v>369869.86986986984</c:v>
                </c:pt>
                <c:pt idx="261">
                  <c:v>369369.36936936935</c:v>
                </c:pt>
                <c:pt idx="262">
                  <c:v>368868.86886886886</c:v>
                </c:pt>
                <c:pt idx="263">
                  <c:v>368368.36836836842</c:v>
                </c:pt>
                <c:pt idx="264">
                  <c:v>367867.86786786787</c:v>
                </c:pt>
                <c:pt idx="265">
                  <c:v>367367.36736736738</c:v>
                </c:pt>
                <c:pt idx="266">
                  <c:v>366866.86686686688</c:v>
                </c:pt>
                <c:pt idx="267">
                  <c:v>366366.36636636639</c:v>
                </c:pt>
                <c:pt idx="268">
                  <c:v>365865.8658658659</c:v>
                </c:pt>
                <c:pt idx="269">
                  <c:v>365365.36536536535</c:v>
                </c:pt>
                <c:pt idx="270">
                  <c:v>364864.86486486485</c:v>
                </c:pt>
                <c:pt idx="271">
                  <c:v>364364.36436436436</c:v>
                </c:pt>
                <c:pt idx="272">
                  <c:v>363863.86386386387</c:v>
                </c:pt>
                <c:pt idx="273">
                  <c:v>363363.36336336337</c:v>
                </c:pt>
                <c:pt idx="274">
                  <c:v>362862.86286286282</c:v>
                </c:pt>
                <c:pt idx="275">
                  <c:v>362362.36236236233</c:v>
                </c:pt>
                <c:pt idx="276">
                  <c:v>361861.86186186189</c:v>
                </c:pt>
                <c:pt idx="277">
                  <c:v>361361.3613613614</c:v>
                </c:pt>
                <c:pt idx="278">
                  <c:v>360860.86086086091</c:v>
                </c:pt>
                <c:pt idx="279">
                  <c:v>360360.36036036036</c:v>
                </c:pt>
                <c:pt idx="280">
                  <c:v>359859.85985985986</c:v>
                </c:pt>
                <c:pt idx="281">
                  <c:v>359359.35935935937</c:v>
                </c:pt>
                <c:pt idx="282">
                  <c:v>358858.85885885888</c:v>
                </c:pt>
                <c:pt idx="283">
                  <c:v>358358.35835835832</c:v>
                </c:pt>
                <c:pt idx="284">
                  <c:v>357857.85785785783</c:v>
                </c:pt>
                <c:pt idx="285">
                  <c:v>357357.35735735734</c:v>
                </c:pt>
                <c:pt idx="286">
                  <c:v>356856.85685685684</c:v>
                </c:pt>
                <c:pt idx="287">
                  <c:v>356356.35635635635</c:v>
                </c:pt>
                <c:pt idx="288">
                  <c:v>355855.85585585586</c:v>
                </c:pt>
                <c:pt idx="289">
                  <c:v>355355.35535535536</c:v>
                </c:pt>
                <c:pt idx="290">
                  <c:v>354854.85485485487</c:v>
                </c:pt>
                <c:pt idx="291">
                  <c:v>354354.35435435438</c:v>
                </c:pt>
                <c:pt idx="292">
                  <c:v>353853.85385385389</c:v>
                </c:pt>
                <c:pt idx="293">
                  <c:v>353353.35335335333</c:v>
                </c:pt>
                <c:pt idx="294">
                  <c:v>352852.85285285284</c:v>
                </c:pt>
                <c:pt idx="295">
                  <c:v>352352.35235235235</c:v>
                </c:pt>
                <c:pt idx="296">
                  <c:v>351851.85185185185</c:v>
                </c:pt>
                <c:pt idx="297">
                  <c:v>351351.35135135136</c:v>
                </c:pt>
                <c:pt idx="298">
                  <c:v>350850.85085085081</c:v>
                </c:pt>
                <c:pt idx="299">
                  <c:v>350350.35035035032</c:v>
                </c:pt>
                <c:pt idx="300">
                  <c:v>349849.84984984982</c:v>
                </c:pt>
                <c:pt idx="301">
                  <c:v>349349.34934934933</c:v>
                </c:pt>
                <c:pt idx="302">
                  <c:v>348848.84884884889</c:v>
                </c:pt>
                <c:pt idx="303">
                  <c:v>348348.34834834834</c:v>
                </c:pt>
                <c:pt idx="304">
                  <c:v>347847.84784784785</c:v>
                </c:pt>
                <c:pt idx="305">
                  <c:v>347347.34734734736</c:v>
                </c:pt>
                <c:pt idx="306">
                  <c:v>346846.84684684686</c:v>
                </c:pt>
                <c:pt idx="307">
                  <c:v>346346.34634634637</c:v>
                </c:pt>
                <c:pt idx="308">
                  <c:v>345845.84584584582</c:v>
                </c:pt>
                <c:pt idx="309">
                  <c:v>345345.34534534533</c:v>
                </c:pt>
                <c:pt idx="310">
                  <c:v>344844.84484484483</c:v>
                </c:pt>
                <c:pt idx="311">
                  <c:v>344344.34434434434</c:v>
                </c:pt>
                <c:pt idx="312">
                  <c:v>343843.84384384385</c:v>
                </c:pt>
                <c:pt idx="313">
                  <c:v>343343.34334334329</c:v>
                </c:pt>
                <c:pt idx="314">
                  <c:v>342842.84284284286</c:v>
                </c:pt>
                <c:pt idx="315">
                  <c:v>342342.34234234237</c:v>
                </c:pt>
                <c:pt idx="316">
                  <c:v>341841.84184184187</c:v>
                </c:pt>
                <c:pt idx="317">
                  <c:v>341341.34134134138</c:v>
                </c:pt>
                <c:pt idx="318">
                  <c:v>340840.84084084083</c:v>
                </c:pt>
                <c:pt idx="319">
                  <c:v>340340.34034034034</c:v>
                </c:pt>
                <c:pt idx="320">
                  <c:v>339839.83983983984</c:v>
                </c:pt>
                <c:pt idx="321">
                  <c:v>339339.33933933935</c:v>
                </c:pt>
                <c:pt idx="322">
                  <c:v>338838.83883883886</c:v>
                </c:pt>
                <c:pt idx="323">
                  <c:v>338338.3383383383</c:v>
                </c:pt>
                <c:pt idx="324">
                  <c:v>337837.83783783781</c:v>
                </c:pt>
                <c:pt idx="325">
                  <c:v>337337.33733733732</c:v>
                </c:pt>
                <c:pt idx="326">
                  <c:v>336836.83683683682</c:v>
                </c:pt>
                <c:pt idx="327">
                  <c:v>336336.33633633639</c:v>
                </c:pt>
                <c:pt idx="328">
                  <c:v>335835.83583583584</c:v>
                </c:pt>
                <c:pt idx="329">
                  <c:v>335335.33533533535</c:v>
                </c:pt>
                <c:pt idx="330">
                  <c:v>334834.83483483485</c:v>
                </c:pt>
                <c:pt idx="331">
                  <c:v>334334.33433433436</c:v>
                </c:pt>
                <c:pt idx="332">
                  <c:v>333833.83383383387</c:v>
                </c:pt>
                <c:pt idx="333">
                  <c:v>333333.33333333331</c:v>
                </c:pt>
                <c:pt idx="334">
                  <c:v>332832.83283283282</c:v>
                </c:pt>
                <c:pt idx="335">
                  <c:v>332332.33233233233</c:v>
                </c:pt>
                <c:pt idx="336">
                  <c:v>331831.83183183183</c:v>
                </c:pt>
                <c:pt idx="337">
                  <c:v>331331.33133133134</c:v>
                </c:pt>
                <c:pt idx="338">
                  <c:v>330830.83083083079</c:v>
                </c:pt>
                <c:pt idx="339">
                  <c:v>330330.3303303303</c:v>
                </c:pt>
                <c:pt idx="340">
                  <c:v>329829.82982982986</c:v>
                </c:pt>
                <c:pt idx="341">
                  <c:v>329329.32932932937</c:v>
                </c:pt>
                <c:pt idx="342">
                  <c:v>328828.82882882887</c:v>
                </c:pt>
                <c:pt idx="343">
                  <c:v>328328.32832832832</c:v>
                </c:pt>
                <c:pt idx="344">
                  <c:v>327827.82782782783</c:v>
                </c:pt>
                <c:pt idx="345">
                  <c:v>327327.32732732734</c:v>
                </c:pt>
                <c:pt idx="346">
                  <c:v>326826.82682682684</c:v>
                </c:pt>
                <c:pt idx="347">
                  <c:v>326326.32632632629</c:v>
                </c:pt>
                <c:pt idx="348">
                  <c:v>325825.8258258258</c:v>
                </c:pt>
                <c:pt idx="349">
                  <c:v>325325.32532532531</c:v>
                </c:pt>
                <c:pt idx="350">
                  <c:v>324824.82482482481</c:v>
                </c:pt>
                <c:pt idx="351">
                  <c:v>324324.32432432432</c:v>
                </c:pt>
                <c:pt idx="352">
                  <c:v>323823.82382382383</c:v>
                </c:pt>
                <c:pt idx="353">
                  <c:v>323323.32332332333</c:v>
                </c:pt>
                <c:pt idx="354">
                  <c:v>322822.82282282284</c:v>
                </c:pt>
                <c:pt idx="355">
                  <c:v>322322.32232232235</c:v>
                </c:pt>
                <c:pt idx="356">
                  <c:v>321821.82182182185</c:v>
                </c:pt>
                <c:pt idx="357">
                  <c:v>321321.3213213213</c:v>
                </c:pt>
                <c:pt idx="358">
                  <c:v>320820.82082082081</c:v>
                </c:pt>
                <c:pt idx="359">
                  <c:v>320320.32032032032</c:v>
                </c:pt>
                <c:pt idx="360">
                  <c:v>319819.81981981982</c:v>
                </c:pt>
                <c:pt idx="361">
                  <c:v>319319.31931931933</c:v>
                </c:pt>
                <c:pt idx="362">
                  <c:v>318818.81881881878</c:v>
                </c:pt>
                <c:pt idx="363">
                  <c:v>318318.31831831828</c:v>
                </c:pt>
                <c:pt idx="364">
                  <c:v>317817.81781781779</c:v>
                </c:pt>
                <c:pt idx="365">
                  <c:v>317317.3173173173</c:v>
                </c:pt>
                <c:pt idx="366">
                  <c:v>316816.81681681686</c:v>
                </c:pt>
                <c:pt idx="367">
                  <c:v>316316.31631631631</c:v>
                </c:pt>
                <c:pt idx="368">
                  <c:v>315815.81581581582</c:v>
                </c:pt>
                <c:pt idx="369">
                  <c:v>315315.31531531533</c:v>
                </c:pt>
                <c:pt idx="370">
                  <c:v>314814.81481481483</c:v>
                </c:pt>
                <c:pt idx="371">
                  <c:v>314314.31431431434</c:v>
                </c:pt>
                <c:pt idx="372">
                  <c:v>313813.81381381379</c:v>
                </c:pt>
                <c:pt idx="373">
                  <c:v>313313.31331331329</c:v>
                </c:pt>
                <c:pt idx="374">
                  <c:v>312812.8128128128</c:v>
                </c:pt>
                <c:pt idx="375">
                  <c:v>312312.31231231231</c:v>
                </c:pt>
                <c:pt idx="376">
                  <c:v>311811.81181181181</c:v>
                </c:pt>
                <c:pt idx="377">
                  <c:v>311311.31131131126</c:v>
                </c:pt>
                <c:pt idx="378">
                  <c:v>310810.81081081083</c:v>
                </c:pt>
                <c:pt idx="379">
                  <c:v>310310.31031031033</c:v>
                </c:pt>
                <c:pt idx="380">
                  <c:v>309809.80980980984</c:v>
                </c:pt>
                <c:pt idx="381">
                  <c:v>309309.30930930935</c:v>
                </c:pt>
                <c:pt idx="382">
                  <c:v>308808.8088088088</c:v>
                </c:pt>
                <c:pt idx="383">
                  <c:v>308308.3083083083</c:v>
                </c:pt>
                <c:pt idx="384">
                  <c:v>307807.80780780781</c:v>
                </c:pt>
                <c:pt idx="385">
                  <c:v>307307.30730730732</c:v>
                </c:pt>
                <c:pt idx="386">
                  <c:v>306806.80680680682</c:v>
                </c:pt>
                <c:pt idx="387">
                  <c:v>306306.30630630627</c:v>
                </c:pt>
                <c:pt idx="388">
                  <c:v>305805.80580580578</c:v>
                </c:pt>
                <c:pt idx="389">
                  <c:v>305305.30530530529</c:v>
                </c:pt>
                <c:pt idx="390">
                  <c:v>304804.80480480479</c:v>
                </c:pt>
                <c:pt idx="391">
                  <c:v>304304.30430430436</c:v>
                </c:pt>
                <c:pt idx="392">
                  <c:v>303803.80380380381</c:v>
                </c:pt>
                <c:pt idx="393">
                  <c:v>303303.30330330331</c:v>
                </c:pt>
                <c:pt idx="394">
                  <c:v>302802.80280280282</c:v>
                </c:pt>
                <c:pt idx="395">
                  <c:v>302302.30230230233</c:v>
                </c:pt>
                <c:pt idx="396">
                  <c:v>301801.80180180183</c:v>
                </c:pt>
                <c:pt idx="397">
                  <c:v>301301.30130130128</c:v>
                </c:pt>
                <c:pt idx="398">
                  <c:v>300800.80080080079</c:v>
                </c:pt>
                <c:pt idx="399">
                  <c:v>300300.3003003003</c:v>
                </c:pt>
                <c:pt idx="400">
                  <c:v>299799.7997997998</c:v>
                </c:pt>
                <c:pt idx="401">
                  <c:v>299299.29929929931</c:v>
                </c:pt>
                <c:pt idx="402">
                  <c:v>298798.79879879876</c:v>
                </c:pt>
                <c:pt idx="403">
                  <c:v>298298.29829829826</c:v>
                </c:pt>
                <c:pt idx="404">
                  <c:v>297797.79779779783</c:v>
                </c:pt>
                <c:pt idx="405">
                  <c:v>297297.29729729734</c:v>
                </c:pt>
                <c:pt idx="406">
                  <c:v>296796.79679679679</c:v>
                </c:pt>
                <c:pt idx="407">
                  <c:v>296296.29629629629</c:v>
                </c:pt>
                <c:pt idx="408">
                  <c:v>295795.7957957958</c:v>
                </c:pt>
                <c:pt idx="409">
                  <c:v>295295.29529529531</c:v>
                </c:pt>
                <c:pt idx="410">
                  <c:v>294794.79479479481</c:v>
                </c:pt>
                <c:pt idx="411">
                  <c:v>294294.29429429426</c:v>
                </c:pt>
                <c:pt idx="412">
                  <c:v>293793.79379379377</c:v>
                </c:pt>
                <c:pt idx="413">
                  <c:v>293293.29329329327</c:v>
                </c:pt>
                <c:pt idx="414">
                  <c:v>292792.79279279278</c:v>
                </c:pt>
                <c:pt idx="415">
                  <c:v>292292.29229229229</c:v>
                </c:pt>
                <c:pt idx="416">
                  <c:v>291791.79179179179</c:v>
                </c:pt>
                <c:pt idx="417">
                  <c:v>291291.2912912913</c:v>
                </c:pt>
                <c:pt idx="418">
                  <c:v>290790.79079079081</c:v>
                </c:pt>
                <c:pt idx="419">
                  <c:v>290290.29029029032</c:v>
                </c:pt>
                <c:pt idx="420">
                  <c:v>289789.78978978982</c:v>
                </c:pt>
                <c:pt idx="421">
                  <c:v>289289.28928928927</c:v>
                </c:pt>
                <c:pt idx="422">
                  <c:v>288788.78878878878</c:v>
                </c:pt>
                <c:pt idx="423">
                  <c:v>288288.28828828828</c:v>
                </c:pt>
                <c:pt idx="424">
                  <c:v>287787.78778778779</c:v>
                </c:pt>
                <c:pt idx="425">
                  <c:v>287287.2872872873</c:v>
                </c:pt>
                <c:pt idx="426">
                  <c:v>286786.78678678675</c:v>
                </c:pt>
                <c:pt idx="427">
                  <c:v>286286.28628628625</c:v>
                </c:pt>
                <c:pt idx="428">
                  <c:v>285785.78578578576</c:v>
                </c:pt>
                <c:pt idx="429">
                  <c:v>285285.28528528527</c:v>
                </c:pt>
                <c:pt idx="430">
                  <c:v>284784.78478478483</c:v>
                </c:pt>
                <c:pt idx="431">
                  <c:v>284284.28428428428</c:v>
                </c:pt>
                <c:pt idx="432">
                  <c:v>283783.78378378379</c:v>
                </c:pt>
                <c:pt idx="433">
                  <c:v>283283.28328328329</c:v>
                </c:pt>
                <c:pt idx="434">
                  <c:v>282782.7827827828</c:v>
                </c:pt>
                <c:pt idx="435">
                  <c:v>282282.28228228231</c:v>
                </c:pt>
                <c:pt idx="436">
                  <c:v>281781.78178178176</c:v>
                </c:pt>
                <c:pt idx="437">
                  <c:v>281281.28128128126</c:v>
                </c:pt>
                <c:pt idx="438">
                  <c:v>280780.78078078077</c:v>
                </c:pt>
                <c:pt idx="439">
                  <c:v>280280.28028028028</c:v>
                </c:pt>
                <c:pt idx="440">
                  <c:v>279779.77977977978</c:v>
                </c:pt>
                <c:pt idx="441">
                  <c:v>279279.27927927923</c:v>
                </c:pt>
                <c:pt idx="442">
                  <c:v>278778.7787787788</c:v>
                </c:pt>
                <c:pt idx="443">
                  <c:v>278278.2782782783</c:v>
                </c:pt>
                <c:pt idx="444">
                  <c:v>277777.77777777781</c:v>
                </c:pt>
                <c:pt idx="445">
                  <c:v>277277.27727727732</c:v>
                </c:pt>
                <c:pt idx="446">
                  <c:v>276776.77677677677</c:v>
                </c:pt>
                <c:pt idx="447">
                  <c:v>276276.27627627627</c:v>
                </c:pt>
                <c:pt idx="448">
                  <c:v>275775.77577577578</c:v>
                </c:pt>
                <c:pt idx="449">
                  <c:v>275275.27527527529</c:v>
                </c:pt>
                <c:pt idx="450">
                  <c:v>274774.77477477479</c:v>
                </c:pt>
                <c:pt idx="451">
                  <c:v>274274.27427427424</c:v>
                </c:pt>
                <c:pt idx="452">
                  <c:v>273773.77377377375</c:v>
                </c:pt>
                <c:pt idx="453">
                  <c:v>273273.27327327325</c:v>
                </c:pt>
                <c:pt idx="454">
                  <c:v>272772.77277277276</c:v>
                </c:pt>
                <c:pt idx="455">
                  <c:v>272272.27227227233</c:v>
                </c:pt>
                <c:pt idx="456">
                  <c:v>271771.77177177178</c:v>
                </c:pt>
                <c:pt idx="457">
                  <c:v>271271.27127127128</c:v>
                </c:pt>
                <c:pt idx="458">
                  <c:v>270770.77077077079</c:v>
                </c:pt>
                <c:pt idx="459">
                  <c:v>270270.2702702703</c:v>
                </c:pt>
                <c:pt idx="460">
                  <c:v>269769.7697697698</c:v>
                </c:pt>
                <c:pt idx="461">
                  <c:v>269269.26926926925</c:v>
                </c:pt>
                <c:pt idx="462">
                  <c:v>268768.76876876876</c:v>
                </c:pt>
                <c:pt idx="463">
                  <c:v>268268.26826826826</c:v>
                </c:pt>
                <c:pt idx="464">
                  <c:v>267767.76776776777</c:v>
                </c:pt>
                <c:pt idx="465">
                  <c:v>267267.26726726728</c:v>
                </c:pt>
                <c:pt idx="466">
                  <c:v>266766.76676676673</c:v>
                </c:pt>
                <c:pt idx="467">
                  <c:v>266266.26626626623</c:v>
                </c:pt>
                <c:pt idx="468">
                  <c:v>265765.7657657658</c:v>
                </c:pt>
                <c:pt idx="469">
                  <c:v>265265.26526526531</c:v>
                </c:pt>
                <c:pt idx="470">
                  <c:v>264764.76476476475</c:v>
                </c:pt>
                <c:pt idx="471">
                  <c:v>264264.26426426426</c:v>
                </c:pt>
                <c:pt idx="472">
                  <c:v>263763.76376376377</c:v>
                </c:pt>
                <c:pt idx="473">
                  <c:v>263263.26326326327</c:v>
                </c:pt>
                <c:pt idx="474">
                  <c:v>262762.76276276278</c:v>
                </c:pt>
                <c:pt idx="475">
                  <c:v>262262.26226226223</c:v>
                </c:pt>
                <c:pt idx="476">
                  <c:v>261761.76176176174</c:v>
                </c:pt>
                <c:pt idx="477">
                  <c:v>261261.26126126124</c:v>
                </c:pt>
                <c:pt idx="478">
                  <c:v>260760.76076076078</c:v>
                </c:pt>
                <c:pt idx="479">
                  <c:v>260260.26026026029</c:v>
                </c:pt>
                <c:pt idx="480">
                  <c:v>259759.75975975973</c:v>
                </c:pt>
                <c:pt idx="481">
                  <c:v>259259.25925925924</c:v>
                </c:pt>
                <c:pt idx="482">
                  <c:v>258758.75875875875</c:v>
                </c:pt>
                <c:pt idx="483">
                  <c:v>258258.25825825825</c:v>
                </c:pt>
                <c:pt idx="484">
                  <c:v>257757.75775775779</c:v>
                </c:pt>
                <c:pt idx="485">
                  <c:v>257257.25725725724</c:v>
                </c:pt>
                <c:pt idx="486">
                  <c:v>256756.75675675675</c:v>
                </c:pt>
                <c:pt idx="487">
                  <c:v>256256.25625625625</c:v>
                </c:pt>
                <c:pt idx="488">
                  <c:v>255755.75575575576</c:v>
                </c:pt>
                <c:pt idx="489">
                  <c:v>255255.25525525527</c:v>
                </c:pt>
                <c:pt idx="490">
                  <c:v>254754.75475475474</c:v>
                </c:pt>
                <c:pt idx="491">
                  <c:v>254254.25425425425</c:v>
                </c:pt>
                <c:pt idx="492">
                  <c:v>253753.75375375376</c:v>
                </c:pt>
                <c:pt idx="493">
                  <c:v>253253.25325325326</c:v>
                </c:pt>
                <c:pt idx="494">
                  <c:v>252752.75275275277</c:v>
                </c:pt>
                <c:pt idx="495">
                  <c:v>252252.25225225222</c:v>
                </c:pt>
                <c:pt idx="496">
                  <c:v>251751.75175175173</c:v>
                </c:pt>
                <c:pt idx="497">
                  <c:v>251251.25125125126</c:v>
                </c:pt>
                <c:pt idx="498">
                  <c:v>250750.75075075077</c:v>
                </c:pt>
                <c:pt idx="499">
                  <c:v>250250.25025025028</c:v>
                </c:pt>
                <c:pt idx="500">
                  <c:v>249749.74974974975</c:v>
                </c:pt>
                <c:pt idx="501">
                  <c:v>249249.24924924923</c:v>
                </c:pt>
                <c:pt idx="502">
                  <c:v>248748.74874874874</c:v>
                </c:pt>
                <c:pt idx="503">
                  <c:v>248248.24824824827</c:v>
                </c:pt>
                <c:pt idx="504">
                  <c:v>247747.74774774775</c:v>
                </c:pt>
                <c:pt idx="505">
                  <c:v>247247.24724724726</c:v>
                </c:pt>
                <c:pt idx="506">
                  <c:v>246746.74674674674</c:v>
                </c:pt>
                <c:pt idx="507">
                  <c:v>246246.24624624624</c:v>
                </c:pt>
                <c:pt idx="508">
                  <c:v>245745.74574574575</c:v>
                </c:pt>
                <c:pt idx="509">
                  <c:v>245245.24524524523</c:v>
                </c:pt>
                <c:pt idx="510">
                  <c:v>244744.74474474476</c:v>
                </c:pt>
                <c:pt idx="511">
                  <c:v>244244.24424424424</c:v>
                </c:pt>
                <c:pt idx="512">
                  <c:v>243743.74374374375</c:v>
                </c:pt>
                <c:pt idx="513">
                  <c:v>243243.24324324325</c:v>
                </c:pt>
                <c:pt idx="514">
                  <c:v>242742.74274274273</c:v>
                </c:pt>
                <c:pt idx="515">
                  <c:v>242242.24224224224</c:v>
                </c:pt>
                <c:pt idx="516">
                  <c:v>241741.74174174175</c:v>
                </c:pt>
                <c:pt idx="517">
                  <c:v>241241.24124124125</c:v>
                </c:pt>
                <c:pt idx="518">
                  <c:v>240740.74074074073</c:v>
                </c:pt>
                <c:pt idx="519">
                  <c:v>240240.24024024024</c:v>
                </c:pt>
                <c:pt idx="520">
                  <c:v>239739.73973973974</c:v>
                </c:pt>
                <c:pt idx="521">
                  <c:v>239239.23923923922</c:v>
                </c:pt>
                <c:pt idx="522">
                  <c:v>238738.73873873876</c:v>
                </c:pt>
                <c:pt idx="523">
                  <c:v>238238.23823823823</c:v>
                </c:pt>
                <c:pt idx="524">
                  <c:v>237737.73773773774</c:v>
                </c:pt>
                <c:pt idx="525">
                  <c:v>237237.23723723725</c:v>
                </c:pt>
                <c:pt idx="526">
                  <c:v>236736.73673673673</c:v>
                </c:pt>
                <c:pt idx="527">
                  <c:v>236236.23623623623</c:v>
                </c:pt>
                <c:pt idx="528">
                  <c:v>235735.73573573571</c:v>
                </c:pt>
                <c:pt idx="529">
                  <c:v>235235.23523523525</c:v>
                </c:pt>
                <c:pt idx="530">
                  <c:v>234734.73473473475</c:v>
                </c:pt>
                <c:pt idx="531">
                  <c:v>234234.23423423423</c:v>
                </c:pt>
                <c:pt idx="532">
                  <c:v>233733.73373373374</c:v>
                </c:pt>
                <c:pt idx="533">
                  <c:v>233233.23323323322</c:v>
                </c:pt>
                <c:pt idx="534">
                  <c:v>232732.73273273272</c:v>
                </c:pt>
                <c:pt idx="535">
                  <c:v>232232.23223223226</c:v>
                </c:pt>
                <c:pt idx="536">
                  <c:v>231731.73173173174</c:v>
                </c:pt>
                <c:pt idx="537">
                  <c:v>231231.23123123124</c:v>
                </c:pt>
                <c:pt idx="538">
                  <c:v>230730.73073073072</c:v>
                </c:pt>
                <c:pt idx="539">
                  <c:v>230230.23023023023</c:v>
                </c:pt>
                <c:pt idx="540">
                  <c:v>229729.72972972973</c:v>
                </c:pt>
                <c:pt idx="541">
                  <c:v>229229.22922922921</c:v>
                </c:pt>
                <c:pt idx="542">
                  <c:v>228728.72872872875</c:v>
                </c:pt>
                <c:pt idx="543">
                  <c:v>228228.22822822822</c:v>
                </c:pt>
                <c:pt idx="544">
                  <c:v>227727.72772772773</c:v>
                </c:pt>
                <c:pt idx="545">
                  <c:v>227227.22722722724</c:v>
                </c:pt>
                <c:pt idx="546">
                  <c:v>226726.72672672672</c:v>
                </c:pt>
                <c:pt idx="547">
                  <c:v>226226.22622622622</c:v>
                </c:pt>
                <c:pt idx="548">
                  <c:v>225725.72572572573</c:v>
                </c:pt>
                <c:pt idx="549">
                  <c:v>225225.22522522524</c:v>
                </c:pt>
                <c:pt idx="550">
                  <c:v>224724.72472472471</c:v>
                </c:pt>
                <c:pt idx="551">
                  <c:v>224224.22422422422</c:v>
                </c:pt>
                <c:pt idx="552">
                  <c:v>223723.72372372373</c:v>
                </c:pt>
                <c:pt idx="553">
                  <c:v>223223.22322322321</c:v>
                </c:pt>
                <c:pt idx="554">
                  <c:v>222722.72272272274</c:v>
                </c:pt>
                <c:pt idx="555">
                  <c:v>222222.22222222222</c:v>
                </c:pt>
                <c:pt idx="556">
                  <c:v>221721.72172172173</c:v>
                </c:pt>
                <c:pt idx="557">
                  <c:v>221221.22122122123</c:v>
                </c:pt>
                <c:pt idx="558">
                  <c:v>220720.72072072071</c:v>
                </c:pt>
                <c:pt idx="559">
                  <c:v>220220.22022022022</c:v>
                </c:pt>
                <c:pt idx="560">
                  <c:v>219719.71971971969</c:v>
                </c:pt>
                <c:pt idx="561">
                  <c:v>219219.21921921923</c:v>
                </c:pt>
                <c:pt idx="562">
                  <c:v>218718.71871871874</c:v>
                </c:pt>
                <c:pt idx="563">
                  <c:v>218218.21821821822</c:v>
                </c:pt>
                <c:pt idx="564">
                  <c:v>217717.71771771772</c:v>
                </c:pt>
                <c:pt idx="565">
                  <c:v>217217.2172172172</c:v>
                </c:pt>
                <c:pt idx="566">
                  <c:v>216716.71671671671</c:v>
                </c:pt>
                <c:pt idx="567">
                  <c:v>216216.21621621624</c:v>
                </c:pt>
                <c:pt idx="568">
                  <c:v>215715.71571571572</c:v>
                </c:pt>
                <c:pt idx="569">
                  <c:v>215215.21521521523</c:v>
                </c:pt>
                <c:pt idx="570">
                  <c:v>214714.7147147147</c:v>
                </c:pt>
                <c:pt idx="571">
                  <c:v>214214.21421421421</c:v>
                </c:pt>
                <c:pt idx="572">
                  <c:v>213713.71371371372</c:v>
                </c:pt>
                <c:pt idx="573">
                  <c:v>213213.2132132132</c:v>
                </c:pt>
                <c:pt idx="574">
                  <c:v>212712.71271271273</c:v>
                </c:pt>
                <c:pt idx="575">
                  <c:v>212212.21221221221</c:v>
                </c:pt>
                <c:pt idx="576">
                  <c:v>211711.71171171172</c:v>
                </c:pt>
                <c:pt idx="577">
                  <c:v>211211.21121121122</c:v>
                </c:pt>
                <c:pt idx="578">
                  <c:v>210710.7107107107</c:v>
                </c:pt>
                <c:pt idx="579">
                  <c:v>210210.21021021021</c:v>
                </c:pt>
                <c:pt idx="580">
                  <c:v>209709.70970970971</c:v>
                </c:pt>
                <c:pt idx="581">
                  <c:v>209209.20920920922</c:v>
                </c:pt>
                <c:pt idx="582">
                  <c:v>208708.7087087087</c:v>
                </c:pt>
                <c:pt idx="583">
                  <c:v>208208.20820820821</c:v>
                </c:pt>
                <c:pt idx="584">
                  <c:v>207707.70770770771</c:v>
                </c:pt>
                <c:pt idx="585">
                  <c:v>207207.20720720719</c:v>
                </c:pt>
                <c:pt idx="586">
                  <c:v>206706.70670670673</c:v>
                </c:pt>
                <c:pt idx="587">
                  <c:v>206206.2062062062</c:v>
                </c:pt>
                <c:pt idx="588">
                  <c:v>205705.70570570571</c:v>
                </c:pt>
                <c:pt idx="589">
                  <c:v>205205.20520520522</c:v>
                </c:pt>
                <c:pt idx="590">
                  <c:v>204704.70470470469</c:v>
                </c:pt>
                <c:pt idx="591">
                  <c:v>204204.2042042042</c:v>
                </c:pt>
                <c:pt idx="592">
                  <c:v>203703.70370370368</c:v>
                </c:pt>
                <c:pt idx="593">
                  <c:v>203203.20320320321</c:v>
                </c:pt>
                <c:pt idx="594">
                  <c:v>202702.70270270272</c:v>
                </c:pt>
                <c:pt idx="595">
                  <c:v>202202.2022022022</c:v>
                </c:pt>
                <c:pt idx="596">
                  <c:v>201701.70170170171</c:v>
                </c:pt>
                <c:pt idx="597">
                  <c:v>201201.20120120118</c:v>
                </c:pt>
                <c:pt idx="598">
                  <c:v>200700.70070070069</c:v>
                </c:pt>
                <c:pt idx="599">
                  <c:v>200200.20020020023</c:v>
                </c:pt>
                <c:pt idx="600">
                  <c:v>199699.6996996997</c:v>
                </c:pt>
                <c:pt idx="601">
                  <c:v>199199.19919919921</c:v>
                </c:pt>
                <c:pt idx="602">
                  <c:v>198698.69869869869</c:v>
                </c:pt>
                <c:pt idx="603">
                  <c:v>198198.1981981982</c:v>
                </c:pt>
                <c:pt idx="604">
                  <c:v>197697.6976976977</c:v>
                </c:pt>
                <c:pt idx="605">
                  <c:v>197197.19719719718</c:v>
                </c:pt>
                <c:pt idx="606">
                  <c:v>196696.69669669672</c:v>
                </c:pt>
                <c:pt idx="607">
                  <c:v>196196.19619619619</c:v>
                </c:pt>
                <c:pt idx="608">
                  <c:v>195695.6956956957</c:v>
                </c:pt>
                <c:pt idx="609">
                  <c:v>195195.19519519518</c:v>
                </c:pt>
                <c:pt idx="610">
                  <c:v>194694.69469469468</c:v>
                </c:pt>
                <c:pt idx="611">
                  <c:v>194194.19419419419</c:v>
                </c:pt>
                <c:pt idx="612">
                  <c:v>193693.6936936937</c:v>
                </c:pt>
                <c:pt idx="613">
                  <c:v>193193.1931931932</c:v>
                </c:pt>
                <c:pt idx="614">
                  <c:v>192692.69269269268</c:v>
                </c:pt>
                <c:pt idx="615">
                  <c:v>192192.19219219219</c:v>
                </c:pt>
                <c:pt idx="616">
                  <c:v>191691.6916916917</c:v>
                </c:pt>
                <c:pt idx="617">
                  <c:v>191191.19119119117</c:v>
                </c:pt>
                <c:pt idx="618">
                  <c:v>190690.69069069068</c:v>
                </c:pt>
                <c:pt idx="619">
                  <c:v>190190.19019019019</c:v>
                </c:pt>
                <c:pt idx="620">
                  <c:v>189689.68968968969</c:v>
                </c:pt>
                <c:pt idx="621">
                  <c:v>189189.1891891892</c:v>
                </c:pt>
                <c:pt idx="622">
                  <c:v>188688.68868868868</c:v>
                </c:pt>
                <c:pt idx="623">
                  <c:v>188188.18818818819</c:v>
                </c:pt>
                <c:pt idx="624">
                  <c:v>187687.68768768766</c:v>
                </c:pt>
                <c:pt idx="625">
                  <c:v>187187.1871871872</c:v>
                </c:pt>
                <c:pt idx="626">
                  <c:v>186686.68668668671</c:v>
                </c:pt>
                <c:pt idx="627">
                  <c:v>186186.18618618618</c:v>
                </c:pt>
                <c:pt idx="628">
                  <c:v>185685.68568568569</c:v>
                </c:pt>
                <c:pt idx="629">
                  <c:v>185185.18518518517</c:v>
                </c:pt>
                <c:pt idx="630">
                  <c:v>184684.68468468467</c:v>
                </c:pt>
                <c:pt idx="631">
                  <c:v>184184.18418418421</c:v>
                </c:pt>
                <c:pt idx="632">
                  <c:v>183683.68368368369</c:v>
                </c:pt>
                <c:pt idx="633">
                  <c:v>183183.1831831832</c:v>
                </c:pt>
                <c:pt idx="634">
                  <c:v>182682.68268268267</c:v>
                </c:pt>
                <c:pt idx="635">
                  <c:v>182182.18218218218</c:v>
                </c:pt>
                <c:pt idx="636">
                  <c:v>181681.68168168169</c:v>
                </c:pt>
                <c:pt idx="637">
                  <c:v>181181.18118118116</c:v>
                </c:pt>
                <c:pt idx="638">
                  <c:v>180680.6806806807</c:v>
                </c:pt>
                <c:pt idx="639">
                  <c:v>180180.18018018018</c:v>
                </c:pt>
                <c:pt idx="640">
                  <c:v>179679.67967967968</c:v>
                </c:pt>
                <c:pt idx="641">
                  <c:v>179179.17917917916</c:v>
                </c:pt>
                <c:pt idx="642">
                  <c:v>178678.67867867867</c:v>
                </c:pt>
                <c:pt idx="643">
                  <c:v>178178.17817817818</c:v>
                </c:pt>
                <c:pt idx="644">
                  <c:v>177677.67767767768</c:v>
                </c:pt>
                <c:pt idx="645">
                  <c:v>177177.17717717719</c:v>
                </c:pt>
                <c:pt idx="646">
                  <c:v>176676.67667667667</c:v>
                </c:pt>
                <c:pt idx="647">
                  <c:v>176176.17617617617</c:v>
                </c:pt>
                <c:pt idx="648">
                  <c:v>175675.67567567568</c:v>
                </c:pt>
                <c:pt idx="649">
                  <c:v>175175.17517517516</c:v>
                </c:pt>
                <c:pt idx="650">
                  <c:v>174674.67467467466</c:v>
                </c:pt>
                <c:pt idx="651">
                  <c:v>174174.17417417417</c:v>
                </c:pt>
                <c:pt idx="652">
                  <c:v>173673.67367367368</c:v>
                </c:pt>
                <c:pt idx="653">
                  <c:v>173173.17317317319</c:v>
                </c:pt>
                <c:pt idx="654">
                  <c:v>172672.67267267266</c:v>
                </c:pt>
                <c:pt idx="655">
                  <c:v>172172.17217217217</c:v>
                </c:pt>
                <c:pt idx="656">
                  <c:v>171671.67167167165</c:v>
                </c:pt>
                <c:pt idx="657">
                  <c:v>171171.17117117118</c:v>
                </c:pt>
                <c:pt idx="658">
                  <c:v>170670.67067067069</c:v>
                </c:pt>
                <c:pt idx="659">
                  <c:v>170170.17017017017</c:v>
                </c:pt>
                <c:pt idx="660">
                  <c:v>169669.66966966967</c:v>
                </c:pt>
                <c:pt idx="661">
                  <c:v>169169.16916916915</c:v>
                </c:pt>
                <c:pt idx="662">
                  <c:v>168668.66866866866</c:v>
                </c:pt>
                <c:pt idx="663">
                  <c:v>168168.16816816819</c:v>
                </c:pt>
                <c:pt idx="664">
                  <c:v>167667.66766766767</c:v>
                </c:pt>
                <c:pt idx="665">
                  <c:v>167167.16716716718</c:v>
                </c:pt>
                <c:pt idx="666">
                  <c:v>166666.66666666666</c:v>
                </c:pt>
                <c:pt idx="667">
                  <c:v>166166.16616616616</c:v>
                </c:pt>
                <c:pt idx="668">
                  <c:v>165665.66566566567</c:v>
                </c:pt>
                <c:pt idx="669">
                  <c:v>165165.16516516515</c:v>
                </c:pt>
                <c:pt idx="670">
                  <c:v>164664.66466466468</c:v>
                </c:pt>
                <c:pt idx="671">
                  <c:v>164164.16416416416</c:v>
                </c:pt>
                <c:pt idx="672">
                  <c:v>163663.66366366367</c:v>
                </c:pt>
                <c:pt idx="673">
                  <c:v>163163.16316316315</c:v>
                </c:pt>
                <c:pt idx="674">
                  <c:v>162662.66266266265</c:v>
                </c:pt>
                <c:pt idx="675">
                  <c:v>162162.16216216216</c:v>
                </c:pt>
                <c:pt idx="676">
                  <c:v>161661.66166166167</c:v>
                </c:pt>
                <c:pt idx="677">
                  <c:v>161161.16116116117</c:v>
                </c:pt>
                <c:pt idx="678">
                  <c:v>160660.66066066065</c:v>
                </c:pt>
                <c:pt idx="679">
                  <c:v>160160.16016016016</c:v>
                </c:pt>
                <c:pt idx="680">
                  <c:v>159659.65965965966</c:v>
                </c:pt>
                <c:pt idx="681">
                  <c:v>159159.15915915914</c:v>
                </c:pt>
                <c:pt idx="682">
                  <c:v>158658.65865865865</c:v>
                </c:pt>
                <c:pt idx="683">
                  <c:v>158158.15815815816</c:v>
                </c:pt>
                <c:pt idx="684">
                  <c:v>157657.65765765766</c:v>
                </c:pt>
                <c:pt idx="685">
                  <c:v>157157.15715715717</c:v>
                </c:pt>
                <c:pt idx="686">
                  <c:v>156656.65665665665</c:v>
                </c:pt>
                <c:pt idx="687">
                  <c:v>156156.15615615615</c:v>
                </c:pt>
                <c:pt idx="688">
                  <c:v>155655.65565565563</c:v>
                </c:pt>
                <c:pt idx="689">
                  <c:v>155155.15515515517</c:v>
                </c:pt>
                <c:pt idx="690">
                  <c:v>154654.65465465467</c:v>
                </c:pt>
                <c:pt idx="691">
                  <c:v>154154.15415415415</c:v>
                </c:pt>
                <c:pt idx="692">
                  <c:v>153653.65365365366</c:v>
                </c:pt>
                <c:pt idx="693">
                  <c:v>153153.15315315314</c:v>
                </c:pt>
                <c:pt idx="694">
                  <c:v>152652.65265265264</c:v>
                </c:pt>
                <c:pt idx="695">
                  <c:v>152152.15215215218</c:v>
                </c:pt>
                <c:pt idx="696">
                  <c:v>151651.65165165166</c:v>
                </c:pt>
                <c:pt idx="697">
                  <c:v>151151.15115115116</c:v>
                </c:pt>
                <c:pt idx="698">
                  <c:v>150650.65065065064</c:v>
                </c:pt>
                <c:pt idx="699">
                  <c:v>150150.15015015015</c:v>
                </c:pt>
                <c:pt idx="700">
                  <c:v>149649.64964964965</c:v>
                </c:pt>
                <c:pt idx="701">
                  <c:v>149149.14914914913</c:v>
                </c:pt>
                <c:pt idx="702">
                  <c:v>148648.64864864867</c:v>
                </c:pt>
                <c:pt idx="703">
                  <c:v>148148.14814814815</c:v>
                </c:pt>
                <c:pt idx="704">
                  <c:v>147647.64764764765</c:v>
                </c:pt>
                <c:pt idx="705">
                  <c:v>147147.14714714713</c:v>
                </c:pt>
                <c:pt idx="706">
                  <c:v>146646.64664664664</c:v>
                </c:pt>
                <c:pt idx="707">
                  <c:v>146146.14614614614</c:v>
                </c:pt>
                <c:pt idx="708">
                  <c:v>145645.64564564565</c:v>
                </c:pt>
                <c:pt idx="709">
                  <c:v>145145.14514514516</c:v>
                </c:pt>
                <c:pt idx="710">
                  <c:v>144644.64464464464</c:v>
                </c:pt>
                <c:pt idx="711">
                  <c:v>144144.14414414414</c:v>
                </c:pt>
                <c:pt idx="712">
                  <c:v>143643.64364364365</c:v>
                </c:pt>
                <c:pt idx="713">
                  <c:v>143143.14314314313</c:v>
                </c:pt>
                <c:pt idx="714">
                  <c:v>142642.64264264263</c:v>
                </c:pt>
                <c:pt idx="715">
                  <c:v>142142.14214214214</c:v>
                </c:pt>
                <c:pt idx="716">
                  <c:v>141641.64164164165</c:v>
                </c:pt>
                <c:pt idx="717">
                  <c:v>141141.14114114115</c:v>
                </c:pt>
                <c:pt idx="718">
                  <c:v>140640.64064064063</c:v>
                </c:pt>
                <c:pt idx="719">
                  <c:v>140140.14014014014</c:v>
                </c:pt>
                <c:pt idx="720">
                  <c:v>139639.63963963962</c:v>
                </c:pt>
                <c:pt idx="721">
                  <c:v>139139.13913913915</c:v>
                </c:pt>
                <c:pt idx="722">
                  <c:v>138638.63863863866</c:v>
                </c:pt>
                <c:pt idx="723">
                  <c:v>138138.13813813814</c:v>
                </c:pt>
                <c:pt idx="724">
                  <c:v>137637.63763763764</c:v>
                </c:pt>
                <c:pt idx="725">
                  <c:v>137137.13713713712</c:v>
                </c:pt>
                <c:pt idx="726">
                  <c:v>136636.63663663663</c:v>
                </c:pt>
                <c:pt idx="727">
                  <c:v>136136.13613613616</c:v>
                </c:pt>
                <c:pt idx="728">
                  <c:v>135635.63563563564</c:v>
                </c:pt>
                <c:pt idx="729">
                  <c:v>135135.13513513515</c:v>
                </c:pt>
                <c:pt idx="730">
                  <c:v>134634.63463463463</c:v>
                </c:pt>
                <c:pt idx="731">
                  <c:v>134134.13413413413</c:v>
                </c:pt>
                <c:pt idx="732">
                  <c:v>133633.63363363364</c:v>
                </c:pt>
                <c:pt idx="733">
                  <c:v>133133.13313313312</c:v>
                </c:pt>
                <c:pt idx="734">
                  <c:v>132632.63263263265</c:v>
                </c:pt>
                <c:pt idx="735">
                  <c:v>132132.13213213213</c:v>
                </c:pt>
                <c:pt idx="736">
                  <c:v>131631.63163163164</c:v>
                </c:pt>
                <c:pt idx="737">
                  <c:v>131131.13113113111</c:v>
                </c:pt>
                <c:pt idx="738">
                  <c:v>130630.63063063062</c:v>
                </c:pt>
                <c:pt idx="739">
                  <c:v>130130.13013013014</c:v>
                </c:pt>
                <c:pt idx="740">
                  <c:v>129629.62962962962</c:v>
                </c:pt>
                <c:pt idx="741">
                  <c:v>129129.12912912913</c:v>
                </c:pt>
                <c:pt idx="742">
                  <c:v>128628.62862862862</c:v>
                </c:pt>
                <c:pt idx="743">
                  <c:v>128128.12812812813</c:v>
                </c:pt>
                <c:pt idx="744">
                  <c:v>127627.62762762763</c:v>
                </c:pt>
                <c:pt idx="745">
                  <c:v>127127.12712712713</c:v>
                </c:pt>
                <c:pt idx="746">
                  <c:v>126626.62662662663</c:v>
                </c:pt>
                <c:pt idx="747">
                  <c:v>126126.12612612611</c:v>
                </c:pt>
                <c:pt idx="748">
                  <c:v>125625.62562562563</c:v>
                </c:pt>
                <c:pt idx="749">
                  <c:v>125125.12512512514</c:v>
                </c:pt>
                <c:pt idx="750">
                  <c:v>124624.62462462462</c:v>
                </c:pt>
                <c:pt idx="751">
                  <c:v>124124.12412412414</c:v>
                </c:pt>
                <c:pt idx="752">
                  <c:v>123623.62362362363</c:v>
                </c:pt>
                <c:pt idx="753">
                  <c:v>123123.12312312312</c:v>
                </c:pt>
                <c:pt idx="754">
                  <c:v>122622.62262262261</c:v>
                </c:pt>
                <c:pt idx="755">
                  <c:v>122122.12212212212</c:v>
                </c:pt>
                <c:pt idx="756">
                  <c:v>121621.62162162163</c:v>
                </c:pt>
                <c:pt idx="757">
                  <c:v>121121.12112112112</c:v>
                </c:pt>
                <c:pt idx="758">
                  <c:v>120620.62062062063</c:v>
                </c:pt>
                <c:pt idx="759">
                  <c:v>120120.12012012012</c:v>
                </c:pt>
                <c:pt idx="760">
                  <c:v>119619.61961961961</c:v>
                </c:pt>
                <c:pt idx="761">
                  <c:v>119119.11911911912</c:v>
                </c:pt>
                <c:pt idx="762">
                  <c:v>118618.61861861862</c:v>
                </c:pt>
                <c:pt idx="763">
                  <c:v>118118.11811811812</c:v>
                </c:pt>
                <c:pt idx="764">
                  <c:v>117617.61761761762</c:v>
                </c:pt>
                <c:pt idx="765">
                  <c:v>117117.11711711712</c:v>
                </c:pt>
                <c:pt idx="766">
                  <c:v>116616.61661661661</c:v>
                </c:pt>
                <c:pt idx="767">
                  <c:v>116116.11611611613</c:v>
                </c:pt>
                <c:pt idx="768">
                  <c:v>115615.61561561562</c:v>
                </c:pt>
                <c:pt idx="769">
                  <c:v>115115.11511511511</c:v>
                </c:pt>
                <c:pt idx="770">
                  <c:v>114614.61461461461</c:v>
                </c:pt>
                <c:pt idx="771">
                  <c:v>114114.11411411411</c:v>
                </c:pt>
                <c:pt idx="772">
                  <c:v>113613.61361361362</c:v>
                </c:pt>
                <c:pt idx="773">
                  <c:v>113113.11311311311</c:v>
                </c:pt>
                <c:pt idx="774">
                  <c:v>112612.61261261262</c:v>
                </c:pt>
                <c:pt idx="775">
                  <c:v>112112.11211211211</c:v>
                </c:pt>
                <c:pt idx="776">
                  <c:v>111611.6116116116</c:v>
                </c:pt>
                <c:pt idx="777">
                  <c:v>111111.11111111111</c:v>
                </c:pt>
                <c:pt idx="778">
                  <c:v>110610.61061061062</c:v>
                </c:pt>
                <c:pt idx="779">
                  <c:v>110110.11011011011</c:v>
                </c:pt>
                <c:pt idx="780">
                  <c:v>109609.60960960962</c:v>
                </c:pt>
                <c:pt idx="781">
                  <c:v>109109.10910910911</c:v>
                </c:pt>
                <c:pt idx="782">
                  <c:v>108608.6086086086</c:v>
                </c:pt>
                <c:pt idx="783">
                  <c:v>108108.10810810812</c:v>
                </c:pt>
                <c:pt idx="784">
                  <c:v>107607.60760760761</c:v>
                </c:pt>
                <c:pt idx="785">
                  <c:v>107107.10710710711</c:v>
                </c:pt>
                <c:pt idx="786">
                  <c:v>106606.6066066066</c:v>
                </c:pt>
                <c:pt idx="787">
                  <c:v>106106.1061061061</c:v>
                </c:pt>
                <c:pt idx="788">
                  <c:v>105605.60560560561</c:v>
                </c:pt>
                <c:pt idx="789">
                  <c:v>105105.1051051051</c:v>
                </c:pt>
                <c:pt idx="790">
                  <c:v>104604.60460460461</c:v>
                </c:pt>
                <c:pt idx="791">
                  <c:v>104104.1041041041</c:v>
                </c:pt>
                <c:pt idx="792">
                  <c:v>103603.60360360359</c:v>
                </c:pt>
                <c:pt idx="793">
                  <c:v>103103.1031031031</c:v>
                </c:pt>
                <c:pt idx="794">
                  <c:v>102602.60260260261</c:v>
                </c:pt>
                <c:pt idx="795">
                  <c:v>102102.1021021021</c:v>
                </c:pt>
                <c:pt idx="796">
                  <c:v>101601.60160160161</c:v>
                </c:pt>
                <c:pt idx="797">
                  <c:v>101101.1011011011</c:v>
                </c:pt>
                <c:pt idx="798">
                  <c:v>100600.60060060059</c:v>
                </c:pt>
                <c:pt idx="799">
                  <c:v>100100.10010010011</c:v>
                </c:pt>
                <c:pt idx="800">
                  <c:v>99599.599599599605</c:v>
                </c:pt>
                <c:pt idx="801">
                  <c:v>99099.099099099098</c:v>
                </c:pt>
                <c:pt idx="802">
                  <c:v>98598.59859859859</c:v>
                </c:pt>
                <c:pt idx="803">
                  <c:v>98098.098098098097</c:v>
                </c:pt>
                <c:pt idx="804">
                  <c:v>97597.597597597589</c:v>
                </c:pt>
                <c:pt idx="805">
                  <c:v>97097.097097097096</c:v>
                </c:pt>
                <c:pt idx="806">
                  <c:v>96596.596596596602</c:v>
                </c:pt>
                <c:pt idx="807">
                  <c:v>96096.096096096095</c:v>
                </c:pt>
                <c:pt idx="808">
                  <c:v>95595.595595595587</c:v>
                </c:pt>
                <c:pt idx="809">
                  <c:v>95095.095095095094</c:v>
                </c:pt>
                <c:pt idx="810">
                  <c:v>94594.5945945946</c:v>
                </c:pt>
                <c:pt idx="811">
                  <c:v>94094.094094094093</c:v>
                </c:pt>
                <c:pt idx="812">
                  <c:v>93593.5935935936</c:v>
                </c:pt>
                <c:pt idx="813">
                  <c:v>93093.093093093092</c:v>
                </c:pt>
                <c:pt idx="814">
                  <c:v>92592.592592592584</c:v>
                </c:pt>
                <c:pt idx="815">
                  <c:v>92092.092092092105</c:v>
                </c:pt>
                <c:pt idx="816">
                  <c:v>91591.591591591598</c:v>
                </c:pt>
                <c:pt idx="817">
                  <c:v>91091.09109109109</c:v>
                </c:pt>
                <c:pt idx="818">
                  <c:v>90590.590590590582</c:v>
                </c:pt>
                <c:pt idx="819">
                  <c:v>90090.090090090089</c:v>
                </c:pt>
                <c:pt idx="820">
                  <c:v>89589.589589589581</c:v>
                </c:pt>
                <c:pt idx="821">
                  <c:v>89089.089089089088</c:v>
                </c:pt>
                <c:pt idx="822">
                  <c:v>88588.588588588595</c:v>
                </c:pt>
                <c:pt idx="823">
                  <c:v>88088.088088088087</c:v>
                </c:pt>
                <c:pt idx="824">
                  <c:v>87587.587587587579</c:v>
                </c:pt>
                <c:pt idx="825">
                  <c:v>87087.087087087086</c:v>
                </c:pt>
                <c:pt idx="826">
                  <c:v>86586.586586586593</c:v>
                </c:pt>
                <c:pt idx="827">
                  <c:v>86086.086086086085</c:v>
                </c:pt>
                <c:pt idx="828">
                  <c:v>85585.585585585592</c:v>
                </c:pt>
                <c:pt idx="829">
                  <c:v>85085.085085085084</c:v>
                </c:pt>
                <c:pt idx="830">
                  <c:v>84584.584584584576</c:v>
                </c:pt>
                <c:pt idx="831">
                  <c:v>84084.084084084097</c:v>
                </c:pt>
                <c:pt idx="832">
                  <c:v>83583.58358358359</c:v>
                </c:pt>
                <c:pt idx="833">
                  <c:v>83083.083083083082</c:v>
                </c:pt>
                <c:pt idx="834">
                  <c:v>82582.582582582574</c:v>
                </c:pt>
                <c:pt idx="835">
                  <c:v>82082.082082082081</c:v>
                </c:pt>
                <c:pt idx="836">
                  <c:v>81581.581581581573</c:v>
                </c:pt>
                <c:pt idx="837">
                  <c:v>81081.08108108108</c:v>
                </c:pt>
                <c:pt idx="838">
                  <c:v>80580.580580580587</c:v>
                </c:pt>
                <c:pt idx="839">
                  <c:v>80080.080080080079</c:v>
                </c:pt>
                <c:pt idx="840">
                  <c:v>79579.579579579571</c:v>
                </c:pt>
                <c:pt idx="841">
                  <c:v>79079.079079079078</c:v>
                </c:pt>
                <c:pt idx="842">
                  <c:v>78578.578578578585</c:v>
                </c:pt>
                <c:pt idx="843">
                  <c:v>78078.078078078077</c:v>
                </c:pt>
                <c:pt idx="844">
                  <c:v>77577.577577577584</c:v>
                </c:pt>
                <c:pt idx="845">
                  <c:v>77077.077077077076</c:v>
                </c:pt>
                <c:pt idx="846">
                  <c:v>76576.576576576568</c:v>
                </c:pt>
                <c:pt idx="847">
                  <c:v>76076.07607607609</c:v>
                </c:pt>
                <c:pt idx="848">
                  <c:v>75575.575575575582</c:v>
                </c:pt>
                <c:pt idx="849">
                  <c:v>75075.075075075074</c:v>
                </c:pt>
                <c:pt idx="850">
                  <c:v>74574.574574574566</c:v>
                </c:pt>
                <c:pt idx="851">
                  <c:v>74074.074074074073</c:v>
                </c:pt>
                <c:pt idx="852">
                  <c:v>73573.573573573565</c:v>
                </c:pt>
                <c:pt idx="853">
                  <c:v>73073.073073073072</c:v>
                </c:pt>
                <c:pt idx="854">
                  <c:v>72572.572572572579</c:v>
                </c:pt>
                <c:pt idx="855">
                  <c:v>72072.072072072071</c:v>
                </c:pt>
                <c:pt idx="856">
                  <c:v>71571.571571571563</c:v>
                </c:pt>
                <c:pt idx="857">
                  <c:v>71071.07107107107</c:v>
                </c:pt>
                <c:pt idx="858">
                  <c:v>70570.570570570577</c:v>
                </c:pt>
                <c:pt idx="859">
                  <c:v>70070.070070070069</c:v>
                </c:pt>
                <c:pt idx="860">
                  <c:v>69569.569569569576</c:v>
                </c:pt>
                <c:pt idx="861">
                  <c:v>69069.069069069068</c:v>
                </c:pt>
                <c:pt idx="862">
                  <c:v>68568.56856856856</c:v>
                </c:pt>
                <c:pt idx="863">
                  <c:v>68068.068068068082</c:v>
                </c:pt>
                <c:pt idx="864">
                  <c:v>67567.567567567574</c:v>
                </c:pt>
                <c:pt idx="865">
                  <c:v>67067.067067067066</c:v>
                </c:pt>
                <c:pt idx="866">
                  <c:v>66566.566566566558</c:v>
                </c:pt>
                <c:pt idx="867">
                  <c:v>66066.066066066065</c:v>
                </c:pt>
                <c:pt idx="868">
                  <c:v>65565.565565565557</c:v>
                </c:pt>
                <c:pt idx="869">
                  <c:v>65065.065065065071</c:v>
                </c:pt>
                <c:pt idx="870">
                  <c:v>64564.564564564564</c:v>
                </c:pt>
                <c:pt idx="871">
                  <c:v>64064.064064064063</c:v>
                </c:pt>
                <c:pt idx="872">
                  <c:v>63563.563563563563</c:v>
                </c:pt>
                <c:pt idx="873">
                  <c:v>63063.063063063055</c:v>
                </c:pt>
                <c:pt idx="874">
                  <c:v>62562.562562562569</c:v>
                </c:pt>
                <c:pt idx="875">
                  <c:v>62062.062062062068</c:v>
                </c:pt>
                <c:pt idx="876">
                  <c:v>61561.561561561561</c:v>
                </c:pt>
                <c:pt idx="877">
                  <c:v>61061.06106106106</c:v>
                </c:pt>
                <c:pt idx="878">
                  <c:v>60560.56056056056</c:v>
                </c:pt>
                <c:pt idx="879">
                  <c:v>60060.060060060059</c:v>
                </c:pt>
                <c:pt idx="880">
                  <c:v>59559.559559559559</c:v>
                </c:pt>
                <c:pt idx="881">
                  <c:v>59059.059059059058</c:v>
                </c:pt>
                <c:pt idx="882">
                  <c:v>58558.558558558558</c:v>
                </c:pt>
                <c:pt idx="883">
                  <c:v>58058.058058058064</c:v>
                </c:pt>
                <c:pt idx="884">
                  <c:v>57557.557557557557</c:v>
                </c:pt>
                <c:pt idx="885">
                  <c:v>57057.057057057056</c:v>
                </c:pt>
                <c:pt idx="886">
                  <c:v>56556.556556556556</c:v>
                </c:pt>
                <c:pt idx="887">
                  <c:v>56056.056056056055</c:v>
                </c:pt>
                <c:pt idx="888">
                  <c:v>55555.555555555555</c:v>
                </c:pt>
                <c:pt idx="889">
                  <c:v>55055.055055055054</c:v>
                </c:pt>
                <c:pt idx="890">
                  <c:v>54554.554554554554</c:v>
                </c:pt>
                <c:pt idx="891">
                  <c:v>54054.054054054061</c:v>
                </c:pt>
                <c:pt idx="892">
                  <c:v>53553.553553553553</c:v>
                </c:pt>
                <c:pt idx="893">
                  <c:v>53053.053053053052</c:v>
                </c:pt>
                <c:pt idx="894">
                  <c:v>52552.552552552552</c:v>
                </c:pt>
                <c:pt idx="895">
                  <c:v>52052.052052052051</c:v>
                </c:pt>
                <c:pt idx="896">
                  <c:v>51551.551551551551</c:v>
                </c:pt>
                <c:pt idx="897">
                  <c:v>51051.05105105105</c:v>
                </c:pt>
                <c:pt idx="898">
                  <c:v>50550.55055055055</c:v>
                </c:pt>
                <c:pt idx="899">
                  <c:v>50050.050050050057</c:v>
                </c:pt>
                <c:pt idx="900">
                  <c:v>49549.549549549549</c:v>
                </c:pt>
                <c:pt idx="901">
                  <c:v>49049.049049049048</c:v>
                </c:pt>
                <c:pt idx="902">
                  <c:v>48548.548548548548</c:v>
                </c:pt>
                <c:pt idx="903">
                  <c:v>48048.048048048047</c:v>
                </c:pt>
                <c:pt idx="904">
                  <c:v>47547.547547547547</c:v>
                </c:pt>
                <c:pt idx="905">
                  <c:v>47047.047047047046</c:v>
                </c:pt>
                <c:pt idx="906">
                  <c:v>46546.546546546546</c:v>
                </c:pt>
                <c:pt idx="907">
                  <c:v>46046.046046046053</c:v>
                </c:pt>
                <c:pt idx="908">
                  <c:v>45545.545545545545</c:v>
                </c:pt>
                <c:pt idx="909">
                  <c:v>45045.045045045044</c:v>
                </c:pt>
                <c:pt idx="910">
                  <c:v>44544.544544544544</c:v>
                </c:pt>
                <c:pt idx="911">
                  <c:v>44044.044044044043</c:v>
                </c:pt>
                <c:pt idx="912">
                  <c:v>43543.543543543543</c:v>
                </c:pt>
                <c:pt idx="913">
                  <c:v>43043.043043043042</c:v>
                </c:pt>
                <c:pt idx="914">
                  <c:v>42542.542542542542</c:v>
                </c:pt>
                <c:pt idx="915">
                  <c:v>42042.042042042049</c:v>
                </c:pt>
                <c:pt idx="916">
                  <c:v>41541.541541541541</c:v>
                </c:pt>
                <c:pt idx="917">
                  <c:v>41041.04104104104</c:v>
                </c:pt>
                <c:pt idx="918">
                  <c:v>40540.54054054054</c:v>
                </c:pt>
                <c:pt idx="919">
                  <c:v>40040.040040040039</c:v>
                </c:pt>
                <c:pt idx="920">
                  <c:v>39539.539539539539</c:v>
                </c:pt>
                <c:pt idx="921">
                  <c:v>39039.039039039038</c:v>
                </c:pt>
                <c:pt idx="922">
                  <c:v>38538.538538538538</c:v>
                </c:pt>
                <c:pt idx="923">
                  <c:v>38038.038038038045</c:v>
                </c:pt>
                <c:pt idx="924">
                  <c:v>37537.537537537537</c:v>
                </c:pt>
                <c:pt idx="925">
                  <c:v>37037.037037037036</c:v>
                </c:pt>
                <c:pt idx="926">
                  <c:v>36536.536536536536</c:v>
                </c:pt>
                <c:pt idx="927">
                  <c:v>36036.036036036036</c:v>
                </c:pt>
                <c:pt idx="928">
                  <c:v>35535.535535535535</c:v>
                </c:pt>
                <c:pt idx="929">
                  <c:v>35035.035035035035</c:v>
                </c:pt>
                <c:pt idx="930">
                  <c:v>34534.534534534534</c:v>
                </c:pt>
                <c:pt idx="931">
                  <c:v>34034.034034034041</c:v>
                </c:pt>
                <c:pt idx="932">
                  <c:v>33533.533533533533</c:v>
                </c:pt>
                <c:pt idx="933">
                  <c:v>33033.033033033033</c:v>
                </c:pt>
                <c:pt idx="934">
                  <c:v>32532.532532532536</c:v>
                </c:pt>
                <c:pt idx="935">
                  <c:v>32032.032032032032</c:v>
                </c:pt>
                <c:pt idx="936">
                  <c:v>31531.531531531527</c:v>
                </c:pt>
                <c:pt idx="937">
                  <c:v>31031.031031031034</c:v>
                </c:pt>
                <c:pt idx="938">
                  <c:v>30530.53053053053</c:v>
                </c:pt>
                <c:pt idx="939">
                  <c:v>30030.03003003003</c:v>
                </c:pt>
                <c:pt idx="940">
                  <c:v>29529.529529529529</c:v>
                </c:pt>
                <c:pt idx="941">
                  <c:v>29029.029029029032</c:v>
                </c:pt>
                <c:pt idx="942">
                  <c:v>28528.528528528528</c:v>
                </c:pt>
                <c:pt idx="943">
                  <c:v>28028.028028028028</c:v>
                </c:pt>
                <c:pt idx="944">
                  <c:v>27527.527527527527</c:v>
                </c:pt>
                <c:pt idx="945">
                  <c:v>27027.02702702703</c:v>
                </c:pt>
                <c:pt idx="946">
                  <c:v>26526.526526526526</c:v>
                </c:pt>
                <c:pt idx="947">
                  <c:v>26026.026026026026</c:v>
                </c:pt>
                <c:pt idx="948">
                  <c:v>25525.525525525525</c:v>
                </c:pt>
                <c:pt idx="949">
                  <c:v>25025.025025025028</c:v>
                </c:pt>
                <c:pt idx="950">
                  <c:v>24524.524524524524</c:v>
                </c:pt>
                <c:pt idx="951">
                  <c:v>24024.024024024024</c:v>
                </c:pt>
                <c:pt idx="952">
                  <c:v>23523.523523523523</c:v>
                </c:pt>
                <c:pt idx="953">
                  <c:v>23023.023023023026</c:v>
                </c:pt>
                <c:pt idx="954">
                  <c:v>22522.522522522522</c:v>
                </c:pt>
                <c:pt idx="955">
                  <c:v>22022.022022022022</c:v>
                </c:pt>
                <c:pt idx="956">
                  <c:v>21521.521521521521</c:v>
                </c:pt>
                <c:pt idx="957">
                  <c:v>21021.021021021024</c:v>
                </c:pt>
                <c:pt idx="958">
                  <c:v>20520.52052052052</c:v>
                </c:pt>
                <c:pt idx="959">
                  <c:v>20020.02002002002</c:v>
                </c:pt>
                <c:pt idx="960">
                  <c:v>19519.519519519519</c:v>
                </c:pt>
                <c:pt idx="961">
                  <c:v>19019.019019019022</c:v>
                </c:pt>
                <c:pt idx="962">
                  <c:v>18518.518518518518</c:v>
                </c:pt>
                <c:pt idx="963">
                  <c:v>18018.018018018018</c:v>
                </c:pt>
                <c:pt idx="964">
                  <c:v>17517.517517517517</c:v>
                </c:pt>
                <c:pt idx="965">
                  <c:v>17017.01701701702</c:v>
                </c:pt>
                <c:pt idx="966">
                  <c:v>16516.516516516516</c:v>
                </c:pt>
                <c:pt idx="967">
                  <c:v>16016.016016016016</c:v>
                </c:pt>
                <c:pt idx="968">
                  <c:v>15515.515515515517</c:v>
                </c:pt>
                <c:pt idx="969">
                  <c:v>15015.015015015015</c:v>
                </c:pt>
                <c:pt idx="970">
                  <c:v>14514.514514514516</c:v>
                </c:pt>
                <c:pt idx="971">
                  <c:v>14014.014014014014</c:v>
                </c:pt>
                <c:pt idx="972">
                  <c:v>13513.513513513515</c:v>
                </c:pt>
                <c:pt idx="973">
                  <c:v>13013.013013013013</c:v>
                </c:pt>
                <c:pt idx="974">
                  <c:v>12512.512512512514</c:v>
                </c:pt>
                <c:pt idx="975">
                  <c:v>12012.012012012012</c:v>
                </c:pt>
                <c:pt idx="976">
                  <c:v>11511.511511511513</c:v>
                </c:pt>
                <c:pt idx="977">
                  <c:v>11011.011011011011</c:v>
                </c:pt>
                <c:pt idx="978">
                  <c:v>10510.510510510512</c:v>
                </c:pt>
                <c:pt idx="979">
                  <c:v>10010.01001001001</c:v>
                </c:pt>
                <c:pt idx="980">
                  <c:v>9509.5095095095112</c:v>
                </c:pt>
                <c:pt idx="981">
                  <c:v>9009.0090090090089</c:v>
                </c:pt>
                <c:pt idx="982">
                  <c:v>8508.5085085085102</c:v>
                </c:pt>
                <c:pt idx="983">
                  <c:v>8008.0080080080079</c:v>
                </c:pt>
                <c:pt idx="984">
                  <c:v>7507.5075075075074</c:v>
                </c:pt>
                <c:pt idx="985">
                  <c:v>7007.0070070070069</c:v>
                </c:pt>
                <c:pt idx="986">
                  <c:v>6506.5065065065064</c:v>
                </c:pt>
                <c:pt idx="987">
                  <c:v>6006.0060060060059</c:v>
                </c:pt>
                <c:pt idx="988">
                  <c:v>5505.5055055055054</c:v>
                </c:pt>
                <c:pt idx="989">
                  <c:v>5005.0050050050049</c:v>
                </c:pt>
                <c:pt idx="990">
                  <c:v>4504.5045045045044</c:v>
                </c:pt>
                <c:pt idx="991">
                  <c:v>4004.0040040040039</c:v>
                </c:pt>
                <c:pt idx="992">
                  <c:v>3503.5035035035035</c:v>
                </c:pt>
                <c:pt idx="993">
                  <c:v>3003.003003003003</c:v>
                </c:pt>
                <c:pt idx="994">
                  <c:v>2502.5025025025025</c:v>
                </c:pt>
                <c:pt idx="995">
                  <c:v>2002.002002002002</c:v>
                </c:pt>
                <c:pt idx="996">
                  <c:v>1501.5015015015015</c:v>
                </c:pt>
                <c:pt idx="997">
                  <c:v>1001.001001001001</c:v>
                </c:pt>
                <c:pt idx="998">
                  <c:v>500.50050050050049</c:v>
                </c:pt>
                <c:pt idx="999">
                  <c:v>9.9999999999999995E-7</c:v>
                </c:pt>
              </c:numCache>
            </c:numRef>
          </c:xVal>
          <c:yVal>
            <c:numRef>
              <c:f>'PASO 4 -OPTIMIZADOR'!$I$38:$I$1037</c:f>
              <c:numCache>
                <c:formatCode>0.00</c:formatCode>
                <c:ptCount val="1000"/>
                <c:pt idx="0">
                  <c:v>0.68935106625926568</c:v>
                </c:pt>
                <c:pt idx="1">
                  <c:v>0.68919659566919944</c:v>
                </c:pt>
                <c:pt idx="2">
                  <c:v>0.68904188535561151</c:v>
                </c:pt>
                <c:pt idx="3">
                  <c:v>0.68888693475929763</c:v>
                </c:pt>
                <c:pt idx="4">
                  <c:v>0.6887317433193122</c:v>
                </c:pt>
                <c:pt idx="5">
                  <c:v>0.68857631047295986</c:v>
                </c:pt>
                <c:pt idx="6">
                  <c:v>0.68842063565579004</c:v>
                </c:pt>
                <c:pt idx="7">
                  <c:v>0.68826471830158931</c:v>
                </c:pt>
                <c:pt idx="8">
                  <c:v>0.68810855784237501</c:v>
                </c:pt>
                <c:pt idx="9">
                  <c:v>0.68795215370838803</c:v>
                </c:pt>
                <c:pt idx="10">
                  <c:v>0.68779550532808598</c:v>
                </c:pt>
                <c:pt idx="11">
                  <c:v>0.68763861212813593</c:v>
                </c:pt>
                <c:pt idx="12">
                  <c:v>0.68748147353340783</c:v>
                </c:pt>
                <c:pt idx="13">
                  <c:v>0.68732408896696717</c:v>
                </c:pt>
                <c:pt idx="14">
                  <c:v>0.68716645785006802</c:v>
                </c:pt>
                <c:pt idx="15">
                  <c:v>0.68700857960214545</c:v>
                </c:pt>
                <c:pt idx="16">
                  <c:v>0.68685045364080954</c:v>
                </c:pt>
                <c:pt idx="17">
                  <c:v>0.68669207938183663</c:v>
                </c:pt>
                <c:pt idx="18">
                  <c:v>0.6865334562391634</c:v>
                </c:pt>
                <c:pt idx="19">
                  <c:v>0.68637458362487902</c:v>
                </c:pt>
                <c:pt idx="20">
                  <c:v>0.68621546094921781</c:v>
                </c:pt>
                <c:pt idx="21">
                  <c:v>0.68605608762055204</c:v>
                </c:pt>
                <c:pt idx="22">
                  <c:v>0.68589646304538476</c:v>
                </c:pt>
                <c:pt idx="23">
                  <c:v>0.68573658662834214</c:v>
                </c:pt>
                <c:pt idx="24">
                  <c:v>0.68557645777216614</c:v>
                </c:pt>
                <c:pt idx="25">
                  <c:v>0.68541607587770703</c:v>
                </c:pt>
                <c:pt idx="26">
                  <c:v>0.68525544034391594</c:v>
                </c:pt>
                <c:pt idx="27">
                  <c:v>0.68509455056783697</c:v>
                </c:pt>
                <c:pt idx="28">
                  <c:v>0.68493340594460073</c:v>
                </c:pt>
                <c:pt idx="29">
                  <c:v>0.68477200586741482</c:v>
                </c:pt>
                <c:pt idx="30">
                  <c:v>0.6846103497275583</c:v>
                </c:pt>
                <c:pt idx="31">
                  <c:v>0.68444843691437252</c:v>
                </c:pt>
                <c:pt idx="32">
                  <c:v>0.68428626681525373</c:v>
                </c:pt>
                <c:pt idx="33">
                  <c:v>0.68412383881564576</c:v>
                </c:pt>
                <c:pt idx="34">
                  <c:v>0.68396115229903198</c:v>
                </c:pt>
                <c:pt idx="35">
                  <c:v>0.68379820664692748</c:v>
                </c:pt>
                <c:pt idx="36">
                  <c:v>0.68363500123887067</c:v>
                </c:pt>
                <c:pt idx="37">
                  <c:v>0.68347153545241679</c:v>
                </c:pt>
                <c:pt idx="38">
                  <c:v>0.6833078086631279</c:v>
                </c:pt>
                <c:pt idx="39">
                  <c:v>0.6831438202445671</c:v>
                </c:pt>
                <c:pt idx="40">
                  <c:v>0.68297956956828876</c:v>
                </c:pt>
                <c:pt idx="41">
                  <c:v>0.68281505600383141</c:v>
                </c:pt>
                <c:pt idx="42">
                  <c:v>0.68265027891870944</c:v>
                </c:pt>
                <c:pt idx="43">
                  <c:v>0.68248523767840508</c:v>
                </c:pt>
                <c:pt idx="44">
                  <c:v>0.68231993164635962</c:v>
                </c:pt>
                <c:pt idx="45">
                  <c:v>0.6821543601839658</c:v>
                </c:pt>
                <c:pt idx="46">
                  <c:v>0.68198852265055965</c:v>
                </c:pt>
                <c:pt idx="47">
                  <c:v>0.68182241840341173</c:v>
                </c:pt>
                <c:pt idx="48">
                  <c:v>0.68165604679771896</c:v>
                </c:pt>
                <c:pt idx="49">
                  <c:v>0.68148940718659634</c:v>
                </c:pt>
                <c:pt idx="50">
                  <c:v>0.68132249892106878</c:v>
                </c:pt>
                <c:pt idx="51">
                  <c:v>0.68115532135006174</c:v>
                </c:pt>
                <c:pt idx="52">
                  <c:v>0.68098787382039383</c:v>
                </c:pt>
                <c:pt idx="53">
                  <c:v>0.68082015567676768</c:v>
                </c:pt>
                <c:pt idx="54">
                  <c:v>0.6806521662617615</c:v>
                </c:pt>
                <c:pt idx="55">
                  <c:v>0.68048390491582011</c:v>
                </c:pt>
                <c:pt idx="56">
                  <c:v>0.68031537097724704</c:v>
                </c:pt>
                <c:pt idx="57">
                  <c:v>0.68014656378219496</c:v>
                </c:pt>
                <c:pt idx="58">
                  <c:v>0.67997748266465785</c:v>
                </c:pt>
                <c:pt idx="59">
                  <c:v>0.67980812695646087</c:v>
                </c:pt>
                <c:pt idx="60">
                  <c:v>0.67963849598725345</c:v>
                </c:pt>
                <c:pt idx="61">
                  <c:v>0.67946858908449836</c:v>
                </c:pt>
                <c:pt idx="62">
                  <c:v>0.6792984055734641</c:v>
                </c:pt>
                <c:pt idx="63">
                  <c:v>0.67912794477721594</c:v>
                </c:pt>
                <c:pt idx="64">
                  <c:v>0.67895720601660603</c:v>
                </c:pt>
                <c:pt idx="65">
                  <c:v>0.67878618861026496</c:v>
                </c:pt>
                <c:pt idx="66">
                  <c:v>0.67861489187459278</c:v>
                </c:pt>
                <c:pt idx="67">
                  <c:v>0.67844331512374934</c:v>
                </c:pt>
                <c:pt idx="68">
                  <c:v>0.67827145766964581</c:v>
                </c:pt>
                <c:pt idx="69">
                  <c:v>0.67809931882193475</c:v>
                </c:pt>
                <c:pt idx="70">
                  <c:v>0.67792689788800131</c:v>
                </c:pt>
                <c:pt idx="71">
                  <c:v>0.67775419417295346</c:v>
                </c:pt>
                <c:pt idx="72">
                  <c:v>0.67758120697961299</c:v>
                </c:pt>
                <c:pt idx="73">
                  <c:v>0.67740793560850643</c:v>
                </c:pt>
                <c:pt idx="74">
                  <c:v>0.67723437935785424</c:v>
                </c:pt>
                <c:pt idx="75">
                  <c:v>0.67706053752356299</c:v>
                </c:pt>
                <c:pt idx="76">
                  <c:v>0.67688640939921463</c:v>
                </c:pt>
                <c:pt idx="77">
                  <c:v>0.67671199427605733</c:v>
                </c:pt>
                <c:pt idx="78">
                  <c:v>0.67653729144299601</c:v>
                </c:pt>
                <c:pt idx="79">
                  <c:v>0.67636230018658194</c:v>
                </c:pt>
                <c:pt idx="80">
                  <c:v>0.67618701979100393</c:v>
                </c:pt>
                <c:pt idx="81">
                  <c:v>0.67601144953807757</c:v>
                </c:pt>
                <c:pt idx="82">
                  <c:v>0.67583558870723615</c:v>
                </c:pt>
                <c:pt idx="83">
                  <c:v>0.67565943657552041</c:v>
                </c:pt>
                <c:pt idx="84">
                  <c:v>0.67548299241756882</c:v>
                </c:pt>
                <c:pt idx="85">
                  <c:v>0.67530625550560719</c:v>
                </c:pt>
                <c:pt idx="86">
                  <c:v>0.67512922510943885</c:v>
                </c:pt>
                <c:pt idx="87">
                  <c:v>0.67495190049643461</c:v>
                </c:pt>
                <c:pt idx="88">
                  <c:v>0.67477428093152292</c:v>
                </c:pt>
                <c:pt idx="89">
                  <c:v>0.67459636567717873</c:v>
                </c:pt>
                <c:pt idx="90">
                  <c:v>0.67441815399341432</c:v>
                </c:pt>
                <c:pt idx="91">
                  <c:v>0.67423964513776824</c:v>
                </c:pt>
                <c:pt idx="92">
                  <c:v>0.67406083836529529</c:v>
                </c:pt>
                <c:pt idx="93">
                  <c:v>0.67388173292855635</c:v>
                </c:pt>
                <c:pt idx="94">
                  <c:v>0.67370232807760722</c:v>
                </c:pt>
                <c:pt idx="95">
                  <c:v>0.67352262305998867</c:v>
                </c:pt>
                <c:pt idx="96">
                  <c:v>0.67334261712071586</c:v>
                </c:pt>
                <c:pt idx="97">
                  <c:v>0.67316230950226752</c:v>
                </c:pt>
                <c:pt idx="98">
                  <c:v>0.67298169944457542</c:v>
                </c:pt>
                <c:pt idx="99">
                  <c:v>0.67280078618501349</c:v>
                </c:pt>
                <c:pt idx="100">
                  <c:v>0.67261956895838737</c:v>
                </c:pt>
                <c:pt idx="101">
                  <c:v>0.672438046996923</c:v>
                </c:pt>
                <c:pt idx="102">
                  <c:v>0.6722562195302566</c:v>
                </c:pt>
                <c:pt idx="103">
                  <c:v>0.6720740857854226</c:v>
                </c:pt>
                <c:pt idx="104">
                  <c:v>0.67189164498684395</c:v>
                </c:pt>
                <c:pt idx="105">
                  <c:v>0.67170889635632003</c:v>
                </c:pt>
                <c:pt idx="106">
                  <c:v>0.67152583911301578</c:v>
                </c:pt>
                <c:pt idx="107">
                  <c:v>0.67134247247345091</c:v>
                </c:pt>
                <c:pt idx="108">
                  <c:v>0.67115879565148817</c:v>
                </c:pt>
                <c:pt idx="109">
                  <c:v>0.67097480785832297</c:v>
                </c:pt>
                <c:pt idx="110">
                  <c:v>0.67079050830247045</c:v>
                </c:pt>
                <c:pt idx="111">
                  <c:v>0.67060589618975575</c:v>
                </c:pt>
                <c:pt idx="112">
                  <c:v>0.67042097072330142</c:v>
                </c:pt>
                <c:pt idx="113">
                  <c:v>0.67023573110351686</c:v>
                </c:pt>
                <c:pt idx="114">
                  <c:v>0.67005017652808563</c:v>
                </c:pt>
                <c:pt idx="115">
                  <c:v>0.66986430619195481</c:v>
                </c:pt>
                <c:pt idx="116">
                  <c:v>0.66967811928732279</c:v>
                </c:pt>
                <c:pt idx="117">
                  <c:v>0.66949161500362775</c:v>
                </c:pt>
                <c:pt idx="118">
                  <c:v>0.6693047925275355</c:v>
                </c:pt>
                <c:pt idx="119">
                  <c:v>0.6691176510429282</c:v>
                </c:pt>
                <c:pt idx="120">
                  <c:v>0.6689301897308918</c:v>
                </c:pt>
                <c:pt idx="121">
                  <c:v>0.66874240776970439</c:v>
                </c:pt>
                <c:pt idx="122">
                  <c:v>0.66855430433482443</c:v>
                </c:pt>
                <c:pt idx="123">
                  <c:v>0.66836587859887786</c:v>
                </c:pt>
                <c:pt idx="124">
                  <c:v>0.66817712973164656</c:v>
                </c:pt>
                <c:pt idx="125">
                  <c:v>0.66798805690005603</c:v>
                </c:pt>
                <c:pt idx="126">
                  <c:v>0.66779865926816262</c:v>
                </c:pt>
                <c:pt idx="127">
                  <c:v>0.66760893599714177</c:v>
                </c:pt>
                <c:pt idx="128">
                  <c:v>0.66741888624527546</c:v>
                </c:pt>
                <c:pt idx="129">
                  <c:v>0.66722850916793908</c:v>
                </c:pt>
                <c:pt idx="130">
                  <c:v>0.66703780391758993</c:v>
                </c:pt>
                <c:pt idx="131">
                  <c:v>0.66684676964375356</c:v>
                </c:pt>
                <c:pt idx="132">
                  <c:v>0.66665540549301172</c:v>
                </c:pt>
                <c:pt idx="133">
                  <c:v>0.66646371060898935</c:v>
                </c:pt>
                <c:pt idx="134">
                  <c:v>0.66627168413234206</c:v>
                </c:pt>
                <c:pt idx="135">
                  <c:v>0.66607932520074264</c:v>
                </c:pt>
                <c:pt idx="136">
                  <c:v>0.66588663294886863</c:v>
                </c:pt>
                <c:pt idx="137">
                  <c:v>0.66569360650838938</c:v>
                </c:pt>
                <c:pt idx="138">
                  <c:v>0.66550024500795202</c:v>
                </c:pt>
                <c:pt idx="139">
                  <c:v>0.66530654757316976</c:v>
                </c:pt>
                <c:pt idx="140">
                  <c:v>0.66511251332660737</c:v>
                </c:pt>
                <c:pt idx="141">
                  <c:v>0.66491814138776828</c:v>
                </c:pt>
                <c:pt idx="142">
                  <c:v>0.66472343087308194</c:v>
                </c:pt>
                <c:pt idx="143">
                  <c:v>0.66452838089588884</c:v>
                </c:pt>
                <c:pt idx="144">
                  <c:v>0.66433299056642892</c:v>
                </c:pt>
                <c:pt idx="145">
                  <c:v>0.66413725899182618</c:v>
                </c:pt>
                <c:pt idx="146">
                  <c:v>0.66394118527607593</c:v>
                </c:pt>
                <c:pt idx="147">
                  <c:v>0.6637447685200315</c:v>
                </c:pt>
                <c:pt idx="148">
                  <c:v>0.66354800782138901</c:v>
                </c:pt>
                <c:pt idx="149">
                  <c:v>0.66335090227467508</c:v>
                </c:pt>
                <c:pt idx="150">
                  <c:v>0.66315345097123202</c:v>
                </c:pt>
                <c:pt idx="151">
                  <c:v>0.66295565299920356</c:v>
                </c:pt>
                <c:pt idx="152">
                  <c:v>0.66275750744352158</c:v>
                </c:pt>
                <c:pt idx="153">
                  <c:v>0.66255901338589163</c:v>
                </c:pt>
                <c:pt idx="154">
                  <c:v>0.66236016990477808</c:v>
                </c:pt>
                <c:pt idx="155">
                  <c:v>0.66216097607539082</c:v>
                </c:pt>
                <c:pt idx="156">
                  <c:v>0.66196143096967008</c:v>
                </c:pt>
                <c:pt idx="157">
                  <c:v>0.66176153365627211</c:v>
                </c:pt>
                <c:pt idx="158">
                  <c:v>0.66156128320055507</c:v>
                </c:pt>
                <c:pt idx="159">
                  <c:v>0.66136067866456394</c:v>
                </c:pt>
                <c:pt idx="160">
                  <c:v>0.66115971910701576</c:v>
                </c:pt>
                <c:pt idx="161">
                  <c:v>0.66095840358328528</c:v>
                </c:pt>
                <c:pt idx="162">
                  <c:v>0.6607567311453898</c:v>
                </c:pt>
                <c:pt idx="163">
                  <c:v>0.66055470084197432</c:v>
                </c:pt>
                <c:pt idx="164">
                  <c:v>0.66035231171829656</c:v>
                </c:pt>
                <c:pt idx="165">
                  <c:v>0.6601495628162114</c:v>
                </c:pt>
                <c:pt idx="166">
                  <c:v>0.65994645317415668</c:v>
                </c:pt>
                <c:pt idx="167">
                  <c:v>0.65974298182713698</c:v>
                </c:pt>
                <c:pt idx="168">
                  <c:v>0.65953914780670853</c:v>
                </c:pt>
                <c:pt idx="169">
                  <c:v>0.65933495014096433</c:v>
                </c:pt>
                <c:pt idx="170">
                  <c:v>0.65913038785451772</c:v>
                </c:pt>
                <c:pt idx="171">
                  <c:v>0.65892545996848761</c:v>
                </c:pt>
                <c:pt idx="172">
                  <c:v>0.65872016550048229</c:v>
                </c:pt>
                <c:pt idx="173">
                  <c:v>0.65851450346458396</c:v>
                </c:pt>
                <c:pt idx="174">
                  <c:v>0.65830847287133265</c:v>
                </c:pt>
                <c:pt idx="175">
                  <c:v>0.65810207272771026</c:v>
                </c:pt>
                <c:pt idx="176">
                  <c:v>0.6578953020371251</c:v>
                </c:pt>
                <c:pt idx="177">
                  <c:v>0.65768815979939499</c:v>
                </c:pt>
                <c:pt idx="178">
                  <c:v>0.65748064501073156</c:v>
                </c:pt>
                <c:pt idx="179">
                  <c:v>0.65727275666372387</c:v>
                </c:pt>
                <c:pt idx="180">
                  <c:v>0.6570644937473219</c:v>
                </c:pt>
                <c:pt idx="181">
                  <c:v>0.65685585524682033</c:v>
                </c:pt>
                <c:pt idx="182">
                  <c:v>0.65664684014384178</c:v>
                </c:pt>
                <c:pt idx="183">
                  <c:v>0.65643744741632026</c:v>
                </c:pt>
                <c:pt idx="184">
                  <c:v>0.65622767603848475</c:v>
                </c:pt>
                <c:pt idx="185">
                  <c:v>0.65601752498084176</c:v>
                </c:pt>
                <c:pt idx="186">
                  <c:v>0.65580699321015856</c:v>
                </c:pt>
                <c:pt idx="187">
                  <c:v>0.65559607968944655</c:v>
                </c:pt>
                <c:pt idx="188">
                  <c:v>0.65538478337794404</c:v>
                </c:pt>
                <c:pt idx="189">
                  <c:v>0.65517310323109923</c:v>
                </c:pt>
                <c:pt idx="190">
                  <c:v>0.65496103820055196</c:v>
                </c:pt>
                <c:pt idx="191">
                  <c:v>0.65474858723411755</c:v>
                </c:pt>
                <c:pt idx="192">
                  <c:v>0.65453574927576885</c:v>
                </c:pt>
                <c:pt idx="193">
                  <c:v>0.65432252326561835</c:v>
                </c:pt>
                <c:pt idx="194">
                  <c:v>0.65410890813990108</c:v>
                </c:pt>
                <c:pt idx="195">
                  <c:v>0.65389490283095619</c:v>
                </c:pt>
                <c:pt idx="196">
                  <c:v>0.65368050626721008</c:v>
                </c:pt>
                <c:pt idx="197">
                  <c:v>0.6534657173731574</c:v>
                </c:pt>
                <c:pt idx="198">
                  <c:v>0.65325053506934327</c:v>
                </c:pt>
                <c:pt idx="199">
                  <c:v>0.65303495827234559</c:v>
                </c:pt>
                <c:pt idx="200">
                  <c:v>0.65281898589475618</c:v>
                </c:pt>
                <c:pt idx="201">
                  <c:v>0.6526026168451633</c:v>
                </c:pt>
                <c:pt idx="202">
                  <c:v>0.65238585002813176</c:v>
                </c:pt>
                <c:pt idx="203">
                  <c:v>0.65216868434418562</c:v>
                </c:pt>
                <c:pt idx="204">
                  <c:v>0.65195111868978917</c:v>
                </c:pt>
                <c:pt idx="205">
                  <c:v>0.65173315195732784</c:v>
                </c:pt>
                <c:pt idx="206">
                  <c:v>0.65151478303508947</c:v>
                </c:pt>
                <c:pt idx="207">
                  <c:v>0.65129601080724586</c:v>
                </c:pt>
                <c:pt idx="208">
                  <c:v>0.65107683415383288</c:v>
                </c:pt>
                <c:pt idx="209">
                  <c:v>0.65085725195073152</c:v>
                </c:pt>
                <c:pt idx="210">
                  <c:v>0.65063726306964909</c:v>
                </c:pt>
                <c:pt idx="211">
                  <c:v>0.65041686637809903</c:v>
                </c:pt>
                <c:pt idx="212">
                  <c:v>0.6501960607393823</c:v>
                </c:pt>
                <c:pt idx="213">
                  <c:v>0.64997484501256664</c:v>
                </c:pt>
                <c:pt idx="214">
                  <c:v>0.64975321805246777</c:v>
                </c:pt>
                <c:pt idx="215">
                  <c:v>0.64953117870962918</c:v>
                </c:pt>
                <c:pt idx="216">
                  <c:v>0.6493087258303023</c:v>
                </c:pt>
                <c:pt idx="217">
                  <c:v>0.64908585825642617</c:v>
                </c:pt>
                <c:pt idx="218">
                  <c:v>0.6488625748256075</c:v>
                </c:pt>
                <c:pt idx="219">
                  <c:v>0.64863887437110024</c:v>
                </c:pt>
                <c:pt idx="220">
                  <c:v>0.6484147557217852</c:v>
                </c:pt>
                <c:pt idx="221">
                  <c:v>0.64819021770214991</c:v>
                </c:pt>
                <c:pt idx="222">
                  <c:v>0.64796525913226699</c:v>
                </c:pt>
                <c:pt idx="223">
                  <c:v>0.64773987882777462</c:v>
                </c:pt>
                <c:pt idx="224">
                  <c:v>0.64751407559985485</c:v>
                </c:pt>
                <c:pt idx="225">
                  <c:v>0.64728784825521268</c:v>
                </c:pt>
                <c:pt idx="226">
                  <c:v>0.64706119559605513</c:v>
                </c:pt>
                <c:pt idx="227">
                  <c:v>0.64683411642007027</c:v>
                </c:pt>
                <c:pt idx="228">
                  <c:v>0.6466066095204055</c:v>
                </c:pt>
                <c:pt idx="229">
                  <c:v>0.64637867368564572</c:v>
                </c:pt>
                <c:pt idx="230">
                  <c:v>0.64615030769979254</c:v>
                </c:pt>
                <c:pt idx="231">
                  <c:v>0.64592151034224243</c:v>
                </c:pt>
                <c:pt idx="232">
                  <c:v>0.64569228038776405</c:v>
                </c:pt>
                <c:pt idx="233">
                  <c:v>0.64546261660647708</c:v>
                </c:pt>
                <c:pt idx="234">
                  <c:v>0.64523251776383028</c:v>
                </c:pt>
                <c:pt idx="235">
                  <c:v>0.6450019826205784</c:v>
                </c:pt>
                <c:pt idx="236">
                  <c:v>0.64477100993276093</c:v>
                </c:pt>
                <c:pt idx="237">
                  <c:v>0.6445395984516783</c:v>
                </c:pt>
                <c:pt idx="238">
                  <c:v>0.64430774692387061</c:v>
                </c:pt>
                <c:pt idx="239">
                  <c:v>0.64407545409109401</c:v>
                </c:pt>
                <c:pt idx="240">
                  <c:v>0.64384271869029852</c:v>
                </c:pt>
                <c:pt idx="241">
                  <c:v>0.643609539453604</c:v>
                </c:pt>
                <c:pt idx="242">
                  <c:v>0.64337591510827841</c:v>
                </c:pt>
                <c:pt idx="243">
                  <c:v>0.6431418443767134</c:v>
                </c:pt>
                <c:pt idx="244">
                  <c:v>0.64290732597640143</c:v>
                </c:pt>
                <c:pt idx="245">
                  <c:v>0.64267235861991223</c:v>
                </c:pt>
                <c:pt idx="246">
                  <c:v>0.64243694101486892</c:v>
                </c:pt>
                <c:pt idx="247">
                  <c:v>0.6422010718639245</c:v>
                </c:pt>
                <c:pt idx="248">
                  <c:v>0.64196474986473784</c:v>
                </c:pt>
                <c:pt idx="249">
                  <c:v>0.64172797370994916</c:v>
                </c:pt>
                <c:pt idx="250">
                  <c:v>0.64149074208715651</c:v>
                </c:pt>
                <c:pt idx="251">
                  <c:v>0.64125305367889118</c:v>
                </c:pt>
                <c:pt idx="252">
                  <c:v>0.64101490716259291</c:v>
                </c:pt>
                <c:pt idx="253">
                  <c:v>0.64077630121058526</c:v>
                </c:pt>
                <c:pt idx="254">
                  <c:v>0.64053723449005162</c:v>
                </c:pt>
                <c:pt idx="255">
                  <c:v>0.64029770566300925</c:v>
                </c:pt>
                <c:pt idx="256">
                  <c:v>0.64005771338628448</c:v>
                </c:pt>
                <c:pt idx="257">
                  <c:v>0.63981725631148834</c:v>
                </c:pt>
                <c:pt idx="258">
                  <c:v>0.63957633308498973</c:v>
                </c:pt>
                <c:pt idx="259">
                  <c:v>0.63933494234789101</c:v>
                </c:pt>
                <c:pt idx="260">
                  <c:v>0.63909308273600229</c:v>
                </c:pt>
                <c:pt idx="261">
                  <c:v>0.63885075287981508</c:v>
                </c:pt>
                <c:pt idx="262">
                  <c:v>0.63860795140447646</c:v>
                </c:pt>
                <c:pt idx="263">
                  <c:v>0.63836467692976329</c:v>
                </c:pt>
                <c:pt idx="264">
                  <c:v>0.63812092807005549</c:v>
                </c:pt>
                <c:pt idx="265">
                  <c:v>0.63787670343431035</c:v>
                </c:pt>
                <c:pt idx="266">
                  <c:v>0.63763200162603484</c:v>
                </c:pt>
                <c:pt idx="267">
                  <c:v>0.63738682124325996</c:v>
                </c:pt>
                <c:pt idx="268">
                  <c:v>0.63714116087851325</c:v>
                </c:pt>
                <c:pt idx="269">
                  <c:v>0.63689501911879176</c:v>
                </c:pt>
                <c:pt idx="270">
                  <c:v>0.63664839454553501</c:v>
                </c:pt>
                <c:pt idx="271">
                  <c:v>0.63640128573459753</c:v>
                </c:pt>
                <c:pt idx="272">
                  <c:v>0.63615369125622123</c:v>
                </c:pt>
                <c:pt idx="273">
                  <c:v>0.63590560967500809</c:v>
                </c:pt>
                <c:pt idx="274">
                  <c:v>0.63565703954989183</c:v>
                </c:pt>
                <c:pt idx="275">
                  <c:v>0.63540797943410998</c:v>
                </c:pt>
                <c:pt idx="276">
                  <c:v>0.63515842787517596</c:v>
                </c:pt>
                <c:pt idx="277">
                  <c:v>0.63490838341485034</c:v>
                </c:pt>
                <c:pt idx="278">
                  <c:v>0.63465784458911245</c:v>
                </c:pt>
                <c:pt idx="279">
                  <c:v>0.63440680992813203</c:v>
                </c:pt>
                <c:pt idx="280">
                  <c:v>0.6341552779562396</c:v>
                </c:pt>
                <c:pt idx="281">
                  <c:v>0.63390324719189828</c:v>
                </c:pt>
                <c:pt idx="282">
                  <c:v>0.63365071614767376</c:v>
                </c:pt>
                <c:pt idx="283">
                  <c:v>0.63339768333020563</c:v>
                </c:pt>
                <c:pt idx="284">
                  <c:v>0.63314414724017731</c:v>
                </c:pt>
                <c:pt idx="285">
                  <c:v>0.63289010637228604</c:v>
                </c:pt>
                <c:pt idx="286">
                  <c:v>0.63263555921521419</c:v>
                </c:pt>
                <c:pt idx="287">
                  <c:v>0.63238050425159775</c:v>
                </c:pt>
                <c:pt idx="288">
                  <c:v>0.63212493995799646</c:v>
                </c:pt>
                <c:pt idx="289">
                  <c:v>0.63186886480486415</c:v>
                </c:pt>
                <c:pt idx="290">
                  <c:v>0.63161227725651692</c:v>
                </c:pt>
                <c:pt idx="291">
                  <c:v>0.63135517577110289</c:v>
                </c:pt>
                <c:pt idx="292">
                  <c:v>0.63109755880057106</c:v>
                </c:pt>
                <c:pt idx="293">
                  <c:v>0.63083942479064026</c:v>
                </c:pt>
                <c:pt idx="294">
                  <c:v>0.63058077218076758</c:v>
                </c:pt>
                <c:pt idx="295">
                  <c:v>0.63032159940411669</c:v>
                </c:pt>
                <c:pt idx="296">
                  <c:v>0.63006190488752623</c:v>
                </c:pt>
                <c:pt idx="297">
                  <c:v>0.62980168705147788</c:v>
                </c:pt>
                <c:pt idx="298">
                  <c:v>0.62954094431006402</c:v>
                </c:pt>
                <c:pt idx="299">
                  <c:v>0.62927967507095506</c:v>
                </c:pt>
                <c:pt idx="300">
                  <c:v>0.62901787773536788</c:v>
                </c:pt>
                <c:pt idx="301">
                  <c:v>0.62875555069803202</c:v>
                </c:pt>
                <c:pt idx="302">
                  <c:v>0.6284926923471571</c:v>
                </c:pt>
                <c:pt idx="303">
                  <c:v>0.62822930106439989</c:v>
                </c:pt>
                <c:pt idx="304">
                  <c:v>0.62796537522483042</c:v>
                </c:pt>
                <c:pt idx="305">
                  <c:v>0.62770091319689902</c:v>
                </c:pt>
                <c:pt idx="306">
                  <c:v>0.62743591334240179</c:v>
                </c:pt>
                <c:pt idx="307">
                  <c:v>0.62717037401644782</c:v>
                </c:pt>
                <c:pt idx="308">
                  <c:v>0.62690429356742328</c:v>
                </c:pt>
                <c:pt idx="309">
                  <c:v>0.62663767033695872</c:v>
                </c:pt>
                <c:pt idx="310">
                  <c:v>0.62637050265989325</c:v>
                </c:pt>
                <c:pt idx="311">
                  <c:v>0.62610278886424053</c:v>
                </c:pt>
                <c:pt idx="312">
                  <c:v>0.62583452727115285</c:v>
                </c:pt>
                <c:pt idx="313">
                  <c:v>0.62556571619488677</c:v>
                </c:pt>
                <c:pt idx="314">
                  <c:v>0.62529635394276728</c:v>
                </c:pt>
                <c:pt idx="315">
                  <c:v>0.62502643881515163</c:v>
                </c:pt>
                <c:pt idx="316">
                  <c:v>0.62475596910539433</c:v>
                </c:pt>
                <c:pt idx="317">
                  <c:v>0.62448494309981029</c:v>
                </c:pt>
                <c:pt idx="318">
                  <c:v>0.62421335907763853</c:v>
                </c:pt>
                <c:pt idx="319">
                  <c:v>0.6239412153110061</c:v>
                </c:pt>
                <c:pt idx="320">
                  <c:v>0.62366851006489077</c:v>
                </c:pt>
                <c:pt idx="321">
                  <c:v>0.62339524159708393</c:v>
                </c:pt>
                <c:pt idx="322">
                  <c:v>0.62312140815815376</c:v>
                </c:pt>
                <c:pt idx="323">
                  <c:v>0.62284700799140724</c:v>
                </c:pt>
                <c:pt idx="324">
                  <c:v>0.62257203933285288</c:v>
                </c:pt>
                <c:pt idx="325">
                  <c:v>0.62229650041116225</c:v>
                </c:pt>
                <c:pt idx="326">
                  <c:v>0.62202038944763183</c:v>
                </c:pt>
                <c:pt idx="327">
                  <c:v>0.62174370465614515</c:v>
                </c:pt>
                <c:pt idx="328">
                  <c:v>0.62146644424313346</c:v>
                </c:pt>
                <c:pt idx="329">
                  <c:v>0.6211886064075367</c:v>
                </c:pt>
                <c:pt idx="330">
                  <c:v>0.62091018934076503</c:v>
                </c:pt>
                <c:pt idx="331">
                  <c:v>0.62063119122665855</c:v>
                </c:pt>
                <c:pt idx="332">
                  <c:v>0.62035161024144836</c:v>
                </c:pt>
                <c:pt idx="333">
                  <c:v>0.6200714445537161</c:v>
                </c:pt>
                <c:pt idx="334">
                  <c:v>0.61979069232435391</c:v>
                </c:pt>
                <c:pt idx="335">
                  <c:v>0.6195093517065241</c:v>
                </c:pt>
                <c:pt idx="336">
                  <c:v>0.61922742084561833</c:v>
                </c:pt>
                <c:pt idx="337">
                  <c:v>0.61894489787921692</c:v>
                </c:pt>
                <c:pt idx="338">
                  <c:v>0.61866178093704716</c:v>
                </c:pt>
                <c:pt idx="339">
                  <c:v>0.61837806814094209</c:v>
                </c:pt>
                <c:pt idx="340">
                  <c:v>0.61809375760479934</c:v>
                </c:pt>
                <c:pt idx="341">
                  <c:v>0.61780884743453768</c:v>
                </c:pt>
                <c:pt idx="342">
                  <c:v>0.6175233357280564</c:v>
                </c:pt>
                <c:pt idx="343">
                  <c:v>0.61723722057519159</c:v>
                </c:pt>
                <c:pt idx="344">
                  <c:v>0.61695050005767382</c:v>
                </c:pt>
                <c:pt idx="345">
                  <c:v>0.61666317224908507</c:v>
                </c:pt>
                <c:pt idx="346">
                  <c:v>0.61637523521481552</c:v>
                </c:pt>
                <c:pt idx="347">
                  <c:v>0.61608668701201907</c:v>
                </c:pt>
                <c:pt idx="348">
                  <c:v>0.61579752568957058</c:v>
                </c:pt>
                <c:pt idx="349">
                  <c:v>0.6155077492880211</c:v>
                </c:pt>
                <c:pt idx="350">
                  <c:v>0.61521735583955306</c:v>
                </c:pt>
                <c:pt idx="351">
                  <c:v>0.61492634336793617</c:v>
                </c:pt>
                <c:pt idx="352">
                  <c:v>0.61463470988848201</c:v>
                </c:pt>
                <c:pt idx="353">
                  <c:v>0.61434245340799876</c:v>
                </c:pt>
                <c:pt idx="354">
                  <c:v>0.6140495719247453</c:v>
                </c:pt>
                <c:pt idx="355">
                  <c:v>0.61375606342838596</c:v>
                </c:pt>
                <c:pt idx="356">
                  <c:v>0.61346192589994342</c:v>
                </c:pt>
                <c:pt idx="357">
                  <c:v>0.61316715731175286</c:v>
                </c:pt>
                <c:pt idx="358">
                  <c:v>0.61287175562741492</c:v>
                </c:pt>
                <c:pt idx="359">
                  <c:v>0.61257571880174844</c:v>
                </c:pt>
                <c:pt idx="360">
                  <c:v>0.61227904478074313</c:v>
                </c:pt>
                <c:pt idx="361">
                  <c:v>0.61198173150151169</c:v>
                </c:pt>
                <c:pt idx="362">
                  <c:v>0.61168377689224196</c:v>
                </c:pt>
                <c:pt idx="363">
                  <c:v>0.6113851788721486</c:v>
                </c:pt>
                <c:pt idx="364">
                  <c:v>0.61108593535142441</c:v>
                </c:pt>
                <c:pt idx="365">
                  <c:v>0.61078604423119043</c:v>
                </c:pt>
                <c:pt idx="366">
                  <c:v>0.61048550340344854</c:v>
                </c:pt>
                <c:pt idx="367">
                  <c:v>0.61018431075102952</c:v>
                </c:pt>
                <c:pt idx="368">
                  <c:v>0.60988246414754488</c:v>
                </c:pt>
                <c:pt idx="369">
                  <c:v>0.60957996145733595</c:v>
                </c:pt>
                <c:pt idx="370">
                  <c:v>0.60927680053542277</c:v>
                </c:pt>
                <c:pt idx="371">
                  <c:v>0.60897297922745364</c:v>
                </c:pt>
                <c:pt idx="372">
                  <c:v>0.60866849536965428</c:v>
                </c:pt>
                <c:pt idx="373">
                  <c:v>0.60836334678877513</c:v>
                </c:pt>
                <c:pt idx="374">
                  <c:v>0.60805753130203999</c:v>
                </c:pt>
                <c:pt idx="375">
                  <c:v>0.60775104671709379</c:v>
                </c:pt>
                <c:pt idx="376">
                  <c:v>0.60744389083194972</c:v>
                </c:pt>
                <c:pt idx="377">
                  <c:v>0.60713606143493615</c:v>
                </c:pt>
                <c:pt idx="378">
                  <c:v>0.60682755630464358</c:v>
                </c:pt>
                <c:pt idx="379">
                  <c:v>0.60651837320987056</c:v>
                </c:pt>
                <c:pt idx="380">
                  <c:v>0.60620850990956998</c:v>
                </c:pt>
                <c:pt idx="381">
                  <c:v>0.6058979641527944</c:v>
                </c:pt>
                <c:pt idx="382">
                  <c:v>0.60558673367864113</c:v>
                </c:pt>
                <c:pt idx="383">
                  <c:v>0.6052748162161975</c:v>
                </c:pt>
                <c:pt idx="384">
                  <c:v>0.6049622094844852</c:v>
                </c:pt>
                <c:pt idx="385">
                  <c:v>0.60464891119240394</c:v>
                </c:pt>
                <c:pt idx="386">
                  <c:v>0.60433491903867587</c:v>
                </c:pt>
                <c:pt idx="387">
                  <c:v>0.60402023071178845</c:v>
                </c:pt>
                <c:pt idx="388">
                  <c:v>0.6037048438899375</c:v>
                </c:pt>
                <c:pt idx="389">
                  <c:v>0.60338875624096988</c:v>
                </c:pt>
                <c:pt idx="390">
                  <c:v>0.60307196542232622</c:v>
                </c:pt>
                <c:pt idx="391">
                  <c:v>0.60275446908098151</c:v>
                </c:pt>
                <c:pt idx="392">
                  <c:v>0.60243626485338753</c:v>
                </c:pt>
                <c:pt idx="393">
                  <c:v>0.60211735036541369</c:v>
                </c:pt>
                <c:pt idx="394">
                  <c:v>0.60179772323228764</c:v>
                </c:pt>
                <c:pt idx="395">
                  <c:v>0.60147738105853521</c:v>
                </c:pt>
                <c:pt idx="396">
                  <c:v>0.60115632143792075</c:v>
                </c:pt>
                <c:pt idx="397">
                  <c:v>0.60083454195338615</c:v>
                </c:pt>
                <c:pt idx="398">
                  <c:v>0.60051204017699011</c:v>
                </c:pt>
                <c:pt idx="399">
                  <c:v>0.60018881366984667</c:v>
                </c:pt>
                <c:pt idx="400">
                  <c:v>0.59986485998206318</c:v>
                </c:pt>
                <c:pt idx="401">
                  <c:v>0.59954017665267856</c:v>
                </c:pt>
                <c:pt idx="402">
                  <c:v>0.59921476120960016</c:v>
                </c:pt>
                <c:pt idx="403">
                  <c:v>0.59888861116954095</c:v>
                </c:pt>
                <c:pt idx="404">
                  <c:v>0.59856172403795616</c:v>
                </c:pt>
                <c:pt idx="405">
                  <c:v>0.59823409730897881</c:v>
                </c:pt>
                <c:pt idx="406">
                  <c:v>0.59790572846535561</c:v>
                </c:pt>
                <c:pt idx="407">
                  <c:v>0.59757661497838255</c:v>
                </c:pt>
                <c:pt idx="408">
                  <c:v>0.59724675430783902</c:v>
                </c:pt>
                <c:pt idx="409">
                  <c:v>0.59691614390192227</c:v>
                </c:pt>
                <c:pt idx="410">
                  <c:v>0.59658478119718161</c:v>
                </c:pt>
                <c:pt idx="411">
                  <c:v>0.5962526636184512</c:v>
                </c:pt>
                <c:pt idx="412">
                  <c:v>0.59591978857878336</c:v>
                </c:pt>
                <c:pt idx="413">
                  <c:v>0.59558615347938126</c:v>
                </c:pt>
                <c:pt idx="414">
                  <c:v>0.59525175570953015</c:v>
                </c:pt>
                <c:pt idx="415">
                  <c:v>0.59491659264652985</c:v>
                </c:pt>
                <c:pt idx="416">
                  <c:v>0.59458066165562451</c:v>
                </c:pt>
                <c:pt idx="417">
                  <c:v>0.5942439600899353</c:v>
                </c:pt>
                <c:pt idx="418">
                  <c:v>0.5939064852903877</c:v>
                </c:pt>
                <c:pt idx="419">
                  <c:v>0.59356823458564378</c:v>
                </c:pt>
                <c:pt idx="420">
                  <c:v>0.59322920529202949</c:v>
                </c:pt>
                <c:pt idx="421">
                  <c:v>0.59288939471346447</c:v>
                </c:pt>
                <c:pt idx="422">
                  <c:v>0.592548800141389</c:v>
                </c:pt>
                <c:pt idx="423">
                  <c:v>0.59220741885469308</c:v>
                </c:pt>
                <c:pt idx="424">
                  <c:v>0.59186524811964225</c:v>
                </c:pt>
                <c:pt idx="425">
                  <c:v>0.59152228518980488</c:v>
                </c:pt>
                <c:pt idx="426">
                  <c:v>0.59117852730597831</c:v>
                </c:pt>
                <c:pt idx="427">
                  <c:v>0.59083397169611418</c:v>
                </c:pt>
                <c:pt idx="428">
                  <c:v>0.59048861557524335</c:v>
                </c:pt>
                <c:pt idx="429">
                  <c:v>0.5901424561454014</c:v>
                </c:pt>
                <c:pt idx="430">
                  <c:v>0.58979549059555103</c:v>
                </c:pt>
                <c:pt idx="431">
                  <c:v>0.58944771610150692</c:v>
                </c:pt>
                <c:pt idx="432">
                  <c:v>0.58909912982585844</c:v>
                </c:pt>
                <c:pt idx="433">
                  <c:v>0.58874972891789157</c:v>
                </c:pt>
                <c:pt idx="434">
                  <c:v>0.58839951051351047</c:v>
                </c:pt>
                <c:pt idx="435">
                  <c:v>0.58804847173516017</c:v>
                </c:pt>
                <c:pt idx="436">
                  <c:v>0.58769660969174609</c:v>
                </c:pt>
                <c:pt idx="437">
                  <c:v>0.58734392147855419</c:v>
                </c:pt>
                <c:pt idx="438">
                  <c:v>0.58699040417717163</c:v>
                </c:pt>
                <c:pt idx="439">
                  <c:v>0.5866360548554046</c:v>
                </c:pt>
                <c:pt idx="440">
                  <c:v>0.58628087056719747</c:v>
                </c:pt>
                <c:pt idx="441">
                  <c:v>0.58592484835255054</c:v>
                </c:pt>
                <c:pt idx="442">
                  <c:v>0.58556798523743769</c:v>
                </c:pt>
                <c:pt idx="443">
                  <c:v>0.58521027823372218</c:v>
                </c:pt>
                <c:pt idx="444">
                  <c:v>0.58485172433907351</c:v>
                </c:pt>
                <c:pt idx="445">
                  <c:v>0.58449232053688271</c:v>
                </c:pt>
                <c:pt idx="446">
                  <c:v>0.58413206379617777</c:v>
                </c:pt>
                <c:pt idx="447">
                  <c:v>0.58377095107153665</c:v>
                </c:pt>
                <c:pt idx="448">
                  <c:v>0.58340897930300228</c:v>
                </c:pt>
                <c:pt idx="449">
                  <c:v>0.5830461454159952</c:v>
                </c:pt>
                <c:pt idx="450">
                  <c:v>0.58268244632122568</c:v>
                </c:pt>
                <c:pt idx="451">
                  <c:v>0.58231787891460574</c:v>
                </c:pt>
                <c:pt idx="452">
                  <c:v>0.58195244007716074</c:v>
                </c:pt>
                <c:pt idx="453">
                  <c:v>0.58158612667493914</c:v>
                </c:pt>
                <c:pt idx="454">
                  <c:v>0.58121893555892279</c:v>
                </c:pt>
                <c:pt idx="455">
                  <c:v>0.58085086356493631</c:v>
                </c:pt>
                <c:pt idx="456">
                  <c:v>0.58048190751355566</c:v>
                </c:pt>
                <c:pt idx="457">
                  <c:v>0.5801120642100156</c:v>
                </c:pt>
                <c:pt idx="458">
                  <c:v>0.57974133044411724</c:v>
                </c:pt>
                <c:pt idx="459">
                  <c:v>0.5793697029901349</c:v>
                </c:pt>
                <c:pt idx="460">
                  <c:v>0.57899717860672151</c:v>
                </c:pt>
                <c:pt idx="461">
                  <c:v>0.57862375403681376</c:v>
                </c:pt>
                <c:pt idx="462">
                  <c:v>0.57824942600753748</c:v>
                </c:pt>
                <c:pt idx="463">
                  <c:v>0.57787419123011041</c:v>
                </c:pt>
                <c:pt idx="464">
                  <c:v>0.57749804639974545</c:v>
                </c:pt>
                <c:pt idx="465">
                  <c:v>0.57712098819555391</c:v>
                </c:pt>
                <c:pt idx="466">
                  <c:v>0.5767430132804463</c:v>
                </c:pt>
                <c:pt idx="467">
                  <c:v>0.57636411830103373</c:v>
                </c:pt>
                <c:pt idx="468">
                  <c:v>0.57598429988752808</c:v>
                </c:pt>
                <c:pt idx="469">
                  <c:v>0.57560355465364099</c:v>
                </c:pt>
                <c:pt idx="470">
                  <c:v>0.57522187919648349</c:v>
                </c:pt>
                <c:pt idx="471">
                  <c:v>0.57483927009646374</c:v>
                </c:pt>
                <c:pt idx="472">
                  <c:v>0.57445572391718347</c:v>
                </c:pt>
                <c:pt idx="473">
                  <c:v>0.57407123720533582</c:v>
                </c:pt>
                <c:pt idx="474">
                  <c:v>0.57368580649059997</c:v>
                </c:pt>
                <c:pt idx="475">
                  <c:v>0.57329942828553659</c:v>
                </c:pt>
                <c:pt idx="476">
                  <c:v>0.57291209908548191</c:v>
                </c:pt>
                <c:pt idx="477">
                  <c:v>0.57252381536844099</c:v>
                </c:pt>
                <c:pt idx="478">
                  <c:v>0.57213457359498088</c:v>
                </c:pt>
                <c:pt idx="479">
                  <c:v>0.57174437020812141</c:v>
                </c:pt>
                <c:pt idx="480">
                  <c:v>0.57135320163322734</c:v>
                </c:pt>
                <c:pt idx="481">
                  <c:v>0.57096106427789717</c:v>
                </c:pt>
                <c:pt idx="482">
                  <c:v>0.57056795453185394</c:v>
                </c:pt>
                <c:pt idx="483">
                  <c:v>0.57017386876683251</c:v>
                </c:pt>
                <c:pt idx="484">
                  <c:v>0.56977880333646824</c:v>
                </c:pt>
                <c:pt idx="485">
                  <c:v>0.56938275457618315</c:v>
                </c:pt>
                <c:pt idx="486">
                  <c:v>0.5689857188030718</c:v>
                </c:pt>
                <c:pt idx="487">
                  <c:v>0.56858769231578732</c:v>
                </c:pt>
                <c:pt idx="488">
                  <c:v>0.56818867139442464</c:v>
                </c:pt>
                <c:pt idx="489">
                  <c:v>0.56778865230040465</c:v>
                </c:pt>
                <c:pt idx="490">
                  <c:v>0.56738763127635616</c:v>
                </c:pt>
                <c:pt idx="491">
                  <c:v>0.56698560454599767</c:v>
                </c:pt>
                <c:pt idx="492">
                  <c:v>0.56658256831401843</c:v>
                </c:pt>
                <c:pt idx="493">
                  <c:v>0.56617851876595771</c:v>
                </c:pt>
                <c:pt idx="494">
                  <c:v>0.56577345206808405</c:v>
                </c:pt>
                <c:pt idx="495">
                  <c:v>0.56536736436727297</c:v>
                </c:pt>
                <c:pt idx="496">
                  <c:v>0.5649602517908846</c:v>
                </c:pt>
                <c:pt idx="497">
                  <c:v>0.56455211044663933</c:v>
                </c:pt>
                <c:pt idx="498">
                  <c:v>0.56414293642249247</c:v>
                </c:pt>
                <c:pt idx="499">
                  <c:v>0.56373272578650935</c:v>
                </c:pt>
                <c:pt idx="500">
                  <c:v>0.56332147458673854</c:v>
                </c:pt>
                <c:pt idx="501">
                  <c:v>0.5629091788510836</c:v>
                </c:pt>
                <c:pt idx="502">
                  <c:v>0.56249583458717423</c:v>
                </c:pt>
                <c:pt idx="503">
                  <c:v>0.5620814377822374</c:v>
                </c:pt>
                <c:pt idx="504">
                  <c:v>0.561665984402966</c:v>
                </c:pt>
                <c:pt idx="505">
                  <c:v>0.56124947039538731</c:v>
                </c:pt>
                <c:pt idx="506">
                  <c:v>0.56083189168473035</c:v>
                </c:pt>
                <c:pt idx="507">
                  <c:v>0.56041324417529192</c:v>
                </c:pt>
                <c:pt idx="508">
                  <c:v>0.55999352375030209</c:v>
                </c:pt>
                <c:pt idx="509">
                  <c:v>0.55957272627178856</c:v>
                </c:pt>
                <c:pt idx="510">
                  <c:v>0.55915084758043887</c:v>
                </c:pt>
                <c:pt idx="511">
                  <c:v>0.55872788349546343</c:v>
                </c:pt>
                <c:pt idx="512">
                  <c:v>0.55830382981445614</c:v>
                </c:pt>
                <c:pt idx="513">
                  <c:v>0.5578786823132541</c:v>
                </c:pt>
                <c:pt idx="514">
                  <c:v>0.55745243674579692</c:v>
                </c:pt>
                <c:pt idx="515">
                  <c:v>0.55702508884398394</c:v>
                </c:pt>
                <c:pt idx="516">
                  <c:v>0.55659663431753104</c:v>
                </c:pt>
                <c:pt idx="517">
                  <c:v>0.55616706885382594</c:v>
                </c:pt>
                <c:pt idx="518">
                  <c:v>0.5557363881177827</c:v>
                </c:pt>
                <c:pt idx="519">
                  <c:v>0.55530458775169522</c:v>
                </c:pt>
                <c:pt idx="520">
                  <c:v>0.55487166337508875</c:v>
                </c:pt>
                <c:pt idx="521">
                  <c:v>0.55443761058457053</c:v>
                </c:pt>
                <c:pt idx="522">
                  <c:v>0.55400242495368068</c:v>
                </c:pt>
                <c:pt idx="523">
                  <c:v>0.55356610203273948</c:v>
                </c:pt>
                <c:pt idx="524">
                  <c:v>0.55312863734869522</c:v>
                </c:pt>
                <c:pt idx="525">
                  <c:v>0.55269002640497022</c:v>
                </c:pt>
                <c:pt idx="526">
                  <c:v>0.55225026468130611</c:v>
                </c:pt>
                <c:pt idx="527">
                  <c:v>0.55180934763360645</c:v>
                </c:pt>
                <c:pt idx="528">
                  <c:v>0.55136727069378055</c:v>
                </c:pt>
                <c:pt idx="529">
                  <c:v>0.55092402926958339</c:v>
                </c:pt>
                <c:pt idx="530">
                  <c:v>0.55047961874445606</c:v>
                </c:pt>
                <c:pt idx="531">
                  <c:v>0.55003403447736476</c:v>
                </c:pt>
                <c:pt idx="532">
                  <c:v>0.54958727180263733</c:v>
                </c:pt>
                <c:pt idx="533">
                  <c:v>0.54913932602979965</c:v>
                </c:pt>
                <c:pt idx="534">
                  <c:v>0.54869019244341055</c:v>
                </c:pt>
                <c:pt idx="535">
                  <c:v>0.54823986630289512</c:v>
                </c:pt>
                <c:pt idx="536">
                  <c:v>0.54778834284237599</c:v>
                </c:pt>
                <c:pt idx="537">
                  <c:v>0.54733561727050573</c:v>
                </c:pt>
                <c:pt idx="538">
                  <c:v>0.54688168477029409</c:v>
                </c:pt>
                <c:pt idx="539">
                  <c:v>0.54642654049893791</c:v>
                </c:pt>
                <c:pt idx="540">
                  <c:v>0.54597017958764626</c:v>
                </c:pt>
                <c:pt idx="541">
                  <c:v>0.54551259714146616</c:v>
                </c:pt>
                <c:pt idx="542">
                  <c:v>0.54505378823910655</c:v>
                </c:pt>
                <c:pt idx="543">
                  <c:v>0.54459374793276016</c:v>
                </c:pt>
                <c:pt idx="544">
                  <c:v>0.54413247124792496</c:v>
                </c:pt>
                <c:pt idx="545">
                  <c:v>0.54366995318322275</c:v>
                </c:pt>
                <c:pt idx="546">
                  <c:v>0.54320618871021786</c:v>
                </c:pt>
                <c:pt idx="547">
                  <c:v>0.54274117277323342</c:v>
                </c:pt>
                <c:pt idx="548">
                  <c:v>0.54227490028916592</c:v>
                </c:pt>
                <c:pt idx="549">
                  <c:v>0.54180736614729952</c:v>
                </c:pt>
                <c:pt idx="550">
                  <c:v>0.54133856520911672</c:v>
                </c:pt>
                <c:pt idx="551">
                  <c:v>0.54086849230811029</c:v>
                </c:pt>
                <c:pt idx="552">
                  <c:v>0.5403971422495909</c:v>
                </c:pt>
                <c:pt idx="553">
                  <c:v>0.53992450981049489</c:v>
                </c:pt>
                <c:pt idx="554">
                  <c:v>0.53945058973918947</c:v>
                </c:pt>
                <c:pt idx="555">
                  <c:v>0.53897537675527751</c:v>
                </c:pt>
                <c:pt idx="556">
                  <c:v>0.53849886554939985</c:v>
                </c:pt>
                <c:pt idx="557">
                  <c:v>0.5380210507830353</c:v>
                </c:pt>
                <c:pt idx="558">
                  <c:v>0.53754192708830073</c:v>
                </c:pt>
                <c:pt idx="559">
                  <c:v>0.53706148906774831</c:v>
                </c:pt>
                <c:pt idx="560">
                  <c:v>0.53657973129416114</c:v>
                </c:pt>
                <c:pt idx="561">
                  <c:v>0.53609664831034765</c:v>
                </c:pt>
                <c:pt idx="562">
                  <c:v>0.53561223462893348</c:v>
                </c:pt>
                <c:pt idx="563">
                  <c:v>0.53512648473215318</c:v>
                </c:pt>
                <c:pt idx="564">
                  <c:v>0.53463939307163777</c:v>
                </c:pt>
                <c:pt idx="565">
                  <c:v>0.53415095406820334</c:v>
                </c:pt>
                <c:pt idx="566">
                  <c:v>0.53366116211163528</c:v>
                </c:pt>
                <c:pt idx="567">
                  <c:v>0.5331700115604725</c:v>
                </c:pt>
                <c:pt idx="568">
                  <c:v>0.53267749674178888</c:v>
                </c:pt>
                <c:pt idx="569">
                  <c:v>0.53218361195097375</c:v>
                </c:pt>
                <c:pt idx="570">
                  <c:v>0.53168835145150883</c:v>
                </c:pt>
                <c:pt idx="571">
                  <c:v>0.53119170947474603</c:v>
                </c:pt>
                <c:pt idx="572">
                  <c:v>0.53069368021968011</c:v>
                </c:pt>
                <c:pt idx="573">
                  <c:v>0.53019425785272234</c:v>
                </c:pt>
                <c:pt idx="574">
                  <c:v>0.52969343650747069</c:v>
                </c:pt>
                <c:pt idx="575">
                  <c:v>0.5291912102844778</c:v>
                </c:pt>
                <c:pt idx="576">
                  <c:v>0.52868757325101801</c:v>
                </c:pt>
                <c:pt idx="577">
                  <c:v>0.52818251944085204</c:v>
                </c:pt>
                <c:pt idx="578">
                  <c:v>0.52767604285398939</c:v>
                </c:pt>
                <c:pt idx="579">
                  <c:v>0.52716813745644897</c:v>
                </c:pt>
                <c:pt idx="580">
                  <c:v>0.52665879718001729</c:v>
                </c:pt>
                <c:pt idx="581">
                  <c:v>0.52614801592200533</c:v>
                </c:pt>
                <c:pt idx="582">
                  <c:v>0.52563578754500295</c:v>
                </c:pt>
                <c:pt idx="583">
                  <c:v>0.52512210587663033</c:v>
                </c:pt>
                <c:pt idx="584">
                  <c:v>0.52460696470928947</c:v>
                </c:pt>
                <c:pt idx="585">
                  <c:v>0.52409035779991053</c:v>
                </c:pt>
                <c:pt idx="586">
                  <c:v>0.52357227886969915</c:v>
                </c:pt>
                <c:pt idx="587">
                  <c:v>0.52305272160387861</c:v>
                </c:pt>
                <c:pt idx="588">
                  <c:v>0.52253167965143266</c:v>
                </c:pt>
                <c:pt idx="589">
                  <c:v>0.52200914662484366</c:v>
                </c:pt>
                <c:pt idx="590">
                  <c:v>0.52148511609982962</c:v>
                </c:pt>
                <c:pt idx="591">
                  <c:v>0.52095958161507938</c:v>
                </c:pt>
                <c:pt idx="592">
                  <c:v>0.52043253667198386</c:v>
                </c:pt>
                <c:pt idx="593">
                  <c:v>0.51990397473436722</c:v>
                </c:pt>
                <c:pt idx="594">
                  <c:v>0.51937388922821337</c:v>
                </c:pt>
                <c:pt idx="595">
                  <c:v>0.51884227354139201</c:v>
                </c:pt>
                <c:pt idx="596">
                  <c:v>0.51830912102338123</c:v>
                </c:pt>
                <c:pt idx="597">
                  <c:v>0.51777442498498749</c:v>
                </c:pt>
                <c:pt idx="598">
                  <c:v>0.51723817869806421</c:v>
                </c:pt>
                <c:pt idx="599">
                  <c:v>0.51670037539522662</c:v>
                </c:pt>
                <c:pt idx="600">
                  <c:v>0.51616100826956546</c:v>
                </c:pt>
                <c:pt idx="601">
                  <c:v>0.51562007047435654</c:v>
                </c:pt>
                <c:pt idx="602">
                  <c:v>0.5150775551227692</c:v>
                </c:pt>
                <c:pt idx="603">
                  <c:v>0.51453345528757177</c:v>
                </c:pt>
                <c:pt idx="604">
                  <c:v>0.51398776400083357</c:v>
                </c:pt>
                <c:pt idx="605">
                  <c:v>0.5134404742536256</c:v>
                </c:pt>
                <c:pt idx="606">
                  <c:v>0.51289157899571725</c:v>
                </c:pt>
                <c:pt idx="607">
                  <c:v>0.51234107113527194</c:v>
                </c:pt>
                <c:pt idx="608">
                  <c:v>0.51178894353853854</c:v>
                </c:pt>
                <c:pt idx="609">
                  <c:v>0.51123518902954046</c:v>
                </c:pt>
                <c:pt idx="610">
                  <c:v>0.51067980038976224</c:v>
                </c:pt>
                <c:pt idx="611">
                  <c:v>0.51012277035783338</c:v>
                </c:pt>
                <c:pt idx="612">
                  <c:v>0.50956409162920924</c:v>
                </c:pt>
                <c:pt idx="613">
                  <c:v>0.5090037568558482</c:v>
                </c:pt>
                <c:pt idx="614">
                  <c:v>0.50844175864588836</c:v>
                </c:pt>
                <c:pt idx="615">
                  <c:v>0.50787808956331737</c:v>
                </c:pt>
                <c:pt idx="616">
                  <c:v>0.50731274212764388</c:v>
                </c:pt>
                <c:pt idx="617">
                  <c:v>0.50674570881356218</c:v>
                </c:pt>
                <c:pt idx="618">
                  <c:v>0.50617698205061623</c:v>
                </c:pt>
                <c:pt idx="619">
                  <c:v>0.50560655422285961</c:v>
                </c:pt>
                <c:pt idx="620">
                  <c:v>0.50503441766851154</c:v>
                </c:pt>
                <c:pt idx="621">
                  <c:v>0.50446056467961309</c:v>
                </c:pt>
                <c:pt idx="622">
                  <c:v>0.50388498750167532</c:v>
                </c:pt>
                <c:pt idx="623">
                  <c:v>0.50330767833332901</c:v>
                </c:pt>
                <c:pt idx="624">
                  <c:v>0.50272862932596762</c:v>
                </c:pt>
                <c:pt idx="625">
                  <c:v>0.50214783258338924</c:v>
                </c:pt>
                <c:pt idx="626">
                  <c:v>0.5015652801614342</c:v>
                </c:pt>
                <c:pt idx="627">
                  <c:v>0.50098096406761927</c:v>
                </c:pt>
                <c:pt idx="628">
                  <c:v>0.50039487626076917</c:v>
                </c:pt>
                <c:pt idx="629">
                  <c:v>0.49980700865064498</c:v>
                </c:pt>
                <c:pt idx="630">
                  <c:v>0.49921735309756687</c:v>
                </c:pt>
                <c:pt idx="631">
                  <c:v>0.49862590141203639</c:v>
                </c:pt>
                <c:pt idx="632">
                  <c:v>0.49803264535435321</c:v>
                </c:pt>
                <c:pt idx="633">
                  <c:v>0.49743757663422927</c:v>
                </c:pt>
                <c:pt idx="634">
                  <c:v>0.49684068691039868</c:v>
                </c:pt>
                <c:pt idx="635">
                  <c:v>0.49624196779022484</c:v>
                </c:pt>
                <c:pt idx="636">
                  <c:v>0.49564141082930285</c:v>
                </c:pt>
                <c:pt idx="637">
                  <c:v>0.49503900753105928</c:v>
                </c:pt>
                <c:pt idx="638">
                  <c:v>0.49443474934634773</c:v>
                </c:pt>
                <c:pt idx="639">
                  <c:v>0.49382862767303976</c:v>
                </c:pt>
                <c:pt idx="640">
                  <c:v>0.49322063385561404</c:v>
                </c:pt>
                <c:pt idx="641">
                  <c:v>0.49261075918473951</c:v>
                </c:pt>
                <c:pt idx="642">
                  <c:v>0.491998994896856</c:v>
                </c:pt>
                <c:pt idx="643">
                  <c:v>0.49138533217375058</c:v>
                </c:pt>
                <c:pt idx="644">
                  <c:v>0.4907697621421292</c:v>
                </c:pt>
                <c:pt idx="645">
                  <c:v>0.49015227587318544</c:v>
                </c:pt>
                <c:pt idx="646">
                  <c:v>0.48953286438216415</c:v>
                </c:pt>
                <c:pt idx="647">
                  <c:v>0.48891151862792265</c:v>
                </c:pt>
                <c:pt idx="648">
                  <c:v>0.48828822951248435</c:v>
                </c:pt>
                <c:pt idx="649">
                  <c:v>0.48766298788059254</c:v>
                </c:pt>
                <c:pt idx="650">
                  <c:v>0.48703578451925661</c:v>
                </c:pt>
                <c:pt idx="651">
                  <c:v>0.48640661015729519</c:v>
                </c:pt>
                <c:pt idx="652">
                  <c:v>0.48577545546487516</c:v>
                </c:pt>
                <c:pt idx="653">
                  <c:v>0.48514231105304523</c:v>
                </c:pt>
                <c:pt idx="654">
                  <c:v>0.48450716747326661</c:v>
                </c:pt>
                <c:pt idx="655">
                  <c:v>0.48387001521693795</c:v>
                </c:pt>
                <c:pt idx="656">
                  <c:v>0.4832308447149154</c:v>
                </c:pt>
                <c:pt idx="657">
                  <c:v>0.48258964633702978</c:v>
                </c:pt>
                <c:pt idx="658">
                  <c:v>0.48194641039159747</c:v>
                </c:pt>
                <c:pt idx="659">
                  <c:v>0.48130112712492729</c:v>
                </c:pt>
                <c:pt idx="660">
                  <c:v>0.48065378672082232</c:v>
                </c:pt>
                <c:pt idx="661">
                  <c:v>0.48000437930007706</c:v>
                </c:pt>
                <c:pt idx="662">
                  <c:v>0.4793528949199703</c:v>
                </c:pt>
                <c:pt idx="663">
                  <c:v>0.47869932357375122</c:v>
                </c:pt>
                <c:pt idx="664">
                  <c:v>0.47804365519012293</c:v>
                </c:pt>
                <c:pt idx="665">
                  <c:v>0.477385879632719</c:v>
                </c:pt>
                <c:pt idx="666">
                  <c:v>0.47672598669957628</c:v>
                </c:pt>
                <c:pt idx="667">
                  <c:v>0.47606396612260132</c:v>
                </c:pt>
                <c:pt idx="668">
                  <c:v>0.47539980756703254</c:v>
                </c:pt>
                <c:pt idx="669">
                  <c:v>0.4747335006308967</c:v>
                </c:pt>
                <c:pt idx="670">
                  <c:v>0.47406503484445983</c:v>
                </c:pt>
                <c:pt idx="671">
                  <c:v>0.47339439966967367</c:v>
                </c:pt>
                <c:pt idx="672">
                  <c:v>0.47272158449961482</c:v>
                </c:pt>
                <c:pt idx="673">
                  <c:v>0.47204657865792071</c:v>
                </c:pt>
                <c:pt idx="674">
                  <c:v>0.47136937139821838</c:v>
                </c:pt>
                <c:pt idx="675">
                  <c:v>0.47068995190354757</c:v>
                </c:pt>
                <c:pt idx="676">
                  <c:v>0.47000830928577864</c:v>
                </c:pt>
                <c:pt idx="677">
                  <c:v>0.46932443258502554</c:v>
                </c:pt>
                <c:pt idx="678">
                  <c:v>0.46863831076905033</c:v>
                </c:pt>
                <c:pt idx="679">
                  <c:v>0.46794993273266494</c:v>
                </c:pt>
                <c:pt idx="680">
                  <c:v>0.46725928729712413</c:v>
                </c:pt>
                <c:pt idx="681">
                  <c:v>0.46656636320951467</c:v>
                </c:pt>
                <c:pt idx="682">
                  <c:v>0.46587114914213629</c:v>
                </c:pt>
                <c:pt idx="683">
                  <c:v>0.4651736336918787</c:v>
                </c:pt>
                <c:pt idx="684">
                  <c:v>0.46447380537958988</c:v>
                </c:pt>
                <c:pt idx="685">
                  <c:v>0.46377165264943992</c:v>
                </c:pt>
                <c:pt idx="686">
                  <c:v>0.46306716386827779</c:v>
                </c:pt>
                <c:pt idx="687">
                  <c:v>0.46236032732498089</c:v>
                </c:pt>
                <c:pt idx="688">
                  <c:v>0.46165113122979928</c:v>
                </c:pt>
                <c:pt idx="689">
                  <c:v>0.46093956371369293</c:v>
                </c:pt>
                <c:pt idx="690">
                  <c:v>0.46022561282766034</c:v>
                </c:pt>
                <c:pt idx="691">
                  <c:v>0.45950926654206375</c:v>
                </c:pt>
                <c:pt idx="692">
                  <c:v>0.45879051274594462</c:v>
                </c:pt>
                <c:pt idx="693">
                  <c:v>0.45806933924633281</c:v>
                </c:pt>
                <c:pt idx="694">
                  <c:v>0.45734573376755006</c:v>
                </c:pt>
                <c:pt idx="695">
                  <c:v>0.45661968395050417</c:v>
                </c:pt>
                <c:pt idx="696">
                  <c:v>0.45589117735197709</c:v>
                </c:pt>
                <c:pt idx="697">
                  <c:v>0.45516020144390612</c:v>
                </c:pt>
                <c:pt idx="698">
                  <c:v>0.45442674361265678</c:v>
                </c:pt>
                <c:pt idx="699">
                  <c:v>0.4536907911582882</c:v>
                </c:pt>
                <c:pt idx="700">
                  <c:v>0.45295233129381179</c:v>
                </c:pt>
                <c:pt idx="701">
                  <c:v>0.45221135114444116</c:v>
                </c:pt>
                <c:pt idx="702">
                  <c:v>0.45146783774683452</c:v>
                </c:pt>
                <c:pt idx="703">
                  <c:v>0.45072177804833047</c:v>
                </c:pt>
                <c:pt idx="704">
                  <c:v>0.44997315890617295</c:v>
                </c:pt>
                <c:pt idx="705">
                  <c:v>0.44922196708673195</c:v>
                </c:pt>
                <c:pt idx="706">
                  <c:v>0.44846818926471194</c:v>
                </c:pt>
                <c:pt idx="707">
                  <c:v>0.44771181202235538</c:v>
                </c:pt>
                <c:pt idx="708">
                  <c:v>0.44695282184863594</c:v>
                </c:pt>
                <c:pt idx="709">
                  <c:v>0.44619120513844385</c:v>
                </c:pt>
                <c:pt idx="710">
                  <c:v>0.4454269481917626</c:v>
                </c:pt>
                <c:pt idx="711">
                  <c:v>0.4446600372128372</c:v>
                </c:pt>
                <c:pt idx="712">
                  <c:v>0.44389045830933288</c:v>
                </c:pt>
                <c:pt idx="713">
                  <c:v>0.4431181974914854</c:v>
                </c:pt>
                <c:pt idx="714">
                  <c:v>0.44234324067124314</c:v>
                </c:pt>
                <c:pt idx="715">
                  <c:v>0.44156557366139754</c:v>
                </c:pt>
                <c:pt idx="716">
                  <c:v>0.44078518217470758</c:v>
                </c:pt>
                <c:pt idx="717">
                  <c:v>0.44000205182301216</c:v>
                </c:pt>
                <c:pt idx="718">
                  <c:v>0.43921616811633452</c:v>
                </c:pt>
                <c:pt idx="719">
                  <c:v>0.43842751646197659</c:v>
                </c:pt>
                <c:pt idx="720">
                  <c:v>0.43763608216360311</c:v>
                </c:pt>
                <c:pt idx="721">
                  <c:v>0.43684185042031731</c:v>
                </c:pt>
                <c:pt idx="722">
                  <c:v>0.43604480632572457</c:v>
                </c:pt>
                <c:pt idx="723">
                  <c:v>0.43524493486698795</c:v>
                </c:pt>
                <c:pt idx="724">
                  <c:v>0.43444222092387208</c:v>
                </c:pt>
                <c:pt idx="725">
                  <c:v>0.4336366492677779</c:v>
                </c:pt>
                <c:pt idx="726">
                  <c:v>0.43282820456076521</c:v>
                </c:pt>
                <c:pt idx="727">
                  <c:v>0.43201687135456629</c:v>
                </c:pt>
                <c:pt idx="728">
                  <c:v>0.43120263408958792</c:v>
                </c:pt>
                <c:pt idx="729">
                  <c:v>0.43038547709390301</c:v>
                </c:pt>
                <c:pt idx="730">
                  <c:v>0.4295653845822297</c:v>
                </c:pt>
                <c:pt idx="731">
                  <c:v>0.42874234065490152</c:v>
                </c:pt>
                <c:pt idx="732">
                  <c:v>0.42791632929682433</c:v>
                </c:pt>
                <c:pt idx="733">
                  <c:v>0.42708733437642277</c:v>
                </c:pt>
                <c:pt idx="734">
                  <c:v>0.42625533964457529</c:v>
                </c:pt>
                <c:pt idx="735">
                  <c:v>0.42542032873353541</c:v>
                </c:pt>
                <c:pt idx="736">
                  <c:v>0.42458228515584434</c:v>
                </c:pt>
                <c:pt idx="737">
                  <c:v>0.42374119230322888</c:v>
                </c:pt>
                <c:pt idx="738">
                  <c:v>0.42289703344548757</c:v>
                </c:pt>
                <c:pt idx="739">
                  <c:v>0.42204979172936491</c:v>
                </c:pt>
                <c:pt idx="740">
                  <c:v>0.42119945017741395</c:v>
                </c:pt>
                <c:pt idx="741">
                  <c:v>0.42034599168684328</c:v>
                </c:pt>
                <c:pt idx="742">
                  <c:v>0.41948939902835403</c:v>
                </c:pt>
                <c:pt idx="743">
                  <c:v>0.41862965484496256</c:v>
                </c:pt>
                <c:pt idx="744">
                  <c:v>0.4177667416508089</c:v>
                </c:pt>
                <c:pt idx="745">
                  <c:v>0.41690064182995468</c:v>
                </c:pt>
                <c:pt idx="746">
                  <c:v>0.4160313376351637</c:v>
                </c:pt>
                <c:pt idx="747">
                  <c:v>0.41515881118667186</c:v>
                </c:pt>
                <c:pt idx="748">
                  <c:v>0.41428304447094139</c:v>
                </c:pt>
                <c:pt idx="749">
                  <c:v>0.41340401933940141</c:v>
                </c:pt>
                <c:pt idx="750">
                  <c:v>0.41252171750717398</c:v>
                </c:pt>
                <c:pt idx="751">
                  <c:v>0.411636120551786</c:v>
                </c:pt>
                <c:pt idx="752">
                  <c:v>0.41074720991186608</c:v>
                </c:pt>
                <c:pt idx="753">
                  <c:v>0.40985496688582618</c:v>
                </c:pt>
                <c:pt idx="754">
                  <c:v>0.40895937263052878</c:v>
                </c:pt>
                <c:pt idx="755">
                  <c:v>0.4080604081599381</c:v>
                </c:pt>
                <c:pt idx="756">
                  <c:v>0.40715805434375618</c:v>
                </c:pt>
                <c:pt idx="757">
                  <c:v>0.40625229190604273</c:v>
                </c:pt>
                <c:pt idx="758">
                  <c:v>0.40534310142381985</c:v>
                </c:pt>
                <c:pt idx="759">
                  <c:v>0.40443046332565924</c:v>
                </c:pt>
                <c:pt idx="760">
                  <c:v>0.40351435789025425</c:v>
                </c:pt>
                <c:pt idx="761">
                  <c:v>0.40259476524497451</c:v>
                </c:pt>
                <c:pt idx="762">
                  <c:v>0.40167166536440396</c:v>
                </c:pt>
                <c:pt idx="763">
                  <c:v>0.40074503806886191</c:v>
                </c:pt>
                <c:pt idx="764">
                  <c:v>0.39981486302290609</c:v>
                </c:pt>
                <c:pt idx="765">
                  <c:v>0.39888111973381901</c:v>
                </c:pt>
                <c:pt idx="766">
                  <c:v>0.39794378755007614</c:v>
                </c:pt>
                <c:pt idx="767">
                  <c:v>0.39700284565979527</c:v>
                </c:pt>
                <c:pt idx="768">
                  <c:v>0.39605827308916869</c:v>
                </c:pt>
                <c:pt idx="769">
                  <c:v>0.39511004870087657</c:v>
                </c:pt>
                <c:pt idx="770">
                  <c:v>0.39415815119248016</c:v>
                </c:pt>
                <c:pt idx="771">
                  <c:v>0.39320255909479773</c:v>
                </c:pt>
                <c:pt idx="772">
                  <c:v>0.39224325077026018</c:v>
                </c:pt>
                <c:pt idx="773">
                  <c:v>0.3912802044112465</c:v>
                </c:pt>
                <c:pt idx="774">
                  <c:v>0.39031339803840071</c:v>
                </c:pt>
                <c:pt idx="775">
                  <c:v>0.38934280949892697</c:v>
                </c:pt>
                <c:pt idx="776">
                  <c:v>0.38836841646486525</c:v>
                </c:pt>
                <c:pt idx="777">
                  <c:v>0.38739019643134615</c:v>
                </c:pt>
                <c:pt idx="778">
                  <c:v>0.38640812671482366</c:v>
                </c:pt>
                <c:pt idx="779">
                  <c:v>0.38542218445128762</c:v>
                </c:pt>
                <c:pt idx="780">
                  <c:v>0.38443234659445413</c:v>
                </c:pt>
                <c:pt idx="781">
                  <c:v>0.38343858991393337</c:v>
                </c:pt>
                <c:pt idx="782">
                  <c:v>0.38244089099337636</c:v>
                </c:pt>
                <c:pt idx="783">
                  <c:v>0.38143922622859683</c:v>
                </c:pt>
                <c:pt idx="784">
                  <c:v>0.38043357182567306</c:v>
                </c:pt>
                <c:pt idx="785">
                  <c:v>0.37942390379902374</c:v>
                </c:pt>
                <c:pt idx="786">
                  <c:v>0.37841019796946151</c:v>
                </c:pt>
                <c:pt idx="787">
                  <c:v>0.37739242996222233</c:v>
                </c:pt>
                <c:pt idx="788">
                  <c:v>0.37637057520497014</c:v>
                </c:pt>
                <c:pt idx="789">
                  <c:v>0.37534460892577692</c:v>
                </c:pt>
                <c:pt idx="790">
                  <c:v>0.37431450615107825</c:v>
                </c:pt>
                <c:pt idx="791">
                  <c:v>0.3732802417036018</c:v>
                </c:pt>
                <c:pt idx="792">
                  <c:v>0.37224179020027226</c:v>
                </c:pt>
                <c:pt idx="793">
                  <c:v>0.37119912605008809</c:v>
                </c:pt>
                <c:pt idx="794">
                  <c:v>0.37015222345197241</c:v>
                </c:pt>
                <c:pt idx="795">
                  <c:v>0.36910105639259688</c:v>
                </c:pt>
                <c:pt idx="796">
                  <c:v>0.36804559864417852</c:v>
                </c:pt>
                <c:pt idx="797">
                  <c:v>0.36698582376224781</c:v>
                </c:pt>
                <c:pt idx="798">
                  <c:v>0.36592170508338911</c:v>
                </c:pt>
                <c:pt idx="799">
                  <c:v>0.36485321572295254</c:v>
                </c:pt>
                <c:pt idx="800">
                  <c:v>0.3637803285727364</c:v>
                </c:pt>
                <c:pt idx="801">
                  <c:v>0.36270301629863977</c:v>
                </c:pt>
                <c:pt idx="802">
                  <c:v>0.36162125133828649</c:v>
                </c:pt>
                <c:pt idx="803">
                  <c:v>0.36053500589861653</c:v>
                </c:pt>
                <c:pt idx="804">
                  <c:v>0.35944425195344831</c:v>
                </c:pt>
                <c:pt idx="805">
                  <c:v>0.35834896124100857</c:v>
                </c:pt>
                <c:pt idx="806">
                  <c:v>0.35724910526143094</c:v>
                </c:pt>
                <c:pt idx="807">
                  <c:v>0.35614465527422162</c:v>
                </c:pt>
                <c:pt idx="808">
                  <c:v>0.35503558229569254</c:v>
                </c:pt>
                <c:pt idx="809">
                  <c:v>0.35392185709636098</c:v>
                </c:pt>
                <c:pt idx="810">
                  <c:v>0.35280345019831544</c:v>
                </c:pt>
                <c:pt idx="811">
                  <c:v>0.35168033187254638</c:v>
                </c:pt>
                <c:pt idx="812">
                  <c:v>0.35055247213624385</c:v>
                </c:pt>
                <c:pt idx="813">
                  <c:v>0.3494198407500565</c:v>
                </c:pt>
                <c:pt idx="814">
                  <c:v>0.34828240721531806</c:v>
                </c:pt>
                <c:pt idx="815">
                  <c:v>0.34714014077123417</c:v>
                </c:pt>
                <c:pt idx="816">
                  <c:v>0.34599301039203351</c:v>
                </c:pt>
                <c:pt idx="817">
                  <c:v>0.34484098478408126</c:v>
                </c:pt>
                <c:pt idx="818">
                  <c:v>0.34368403238295309</c:v>
                </c:pt>
                <c:pt idx="819">
                  <c:v>0.34252212135047116</c:v>
                </c:pt>
                <c:pt idx="820">
                  <c:v>0.34135521957169895</c:v>
                </c:pt>
                <c:pt idx="821">
                  <c:v>0.3401832946518985</c:v>
                </c:pt>
                <c:pt idx="822">
                  <c:v>0.33900631391344332</c:v>
                </c:pt>
                <c:pt idx="823">
                  <c:v>0.3378242443926921</c:v>
                </c:pt>
                <c:pt idx="824">
                  <c:v>0.33663705283681938</c:v>
                </c:pt>
                <c:pt idx="825">
                  <c:v>0.33544470570060292</c:v>
                </c:pt>
                <c:pt idx="826">
                  <c:v>0.33424716914316777</c:v>
                </c:pt>
                <c:pt idx="827">
                  <c:v>0.33304440902468591</c:v>
                </c:pt>
                <c:pt idx="828">
                  <c:v>0.33183639090303013</c:v>
                </c:pt>
                <c:pt idx="829">
                  <c:v>0.33062308003038349</c:v>
                </c:pt>
                <c:pt idx="830">
                  <c:v>0.3294044413497999</c:v>
                </c:pt>
                <c:pt idx="831">
                  <c:v>0.32818043949171971</c:v>
                </c:pt>
                <c:pt idx="832">
                  <c:v>0.32695103877043452</c:v>
                </c:pt>
                <c:pt idx="833">
                  <c:v>0.32571620318050643</c:v>
                </c:pt>
                <c:pt idx="834">
                  <c:v>0.32447589639313296</c:v>
                </c:pt>
                <c:pt idx="835">
                  <c:v>0.32323008175246509</c:v>
                </c:pt>
                <c:pt idx="836">
                  <c:v>0.32197872227187224</c:v>
                </c:pt>
                <c:pt idx="837">
                  <c:v>0.32072178063015433</c:v>
                </c:pt>
                <c:pt idx="838">
                  <c:v>0.31945921916770137</c:v>
                </c:pt>
                <c:pt idx="839">
                  <c:v>0.31819099988259864</c:v>
                </c:pt>
                <c:pt idx="840">
                  <c:v>0.31691708442667615</c:v>
                </c:pt>
                <c:pt idx="841">
                  <c:v>0.31563743410150297</c:v>
                </c:pt>
                <c:pt idx="842">
                  <c:v>0.31435200985432321</c:v>
                </c:pt>
                <c:pt idx="843">
                  <c:v>0.31306077227393531</c:v>
                </c:pt>
                <c:pt idx="844">
                  <c:v>0.31176368158651063</c:v>
                </c:pt>
                <c:pt idx="845">
                  <c:v>0.31046069765135353</c:v>
                </c:pt>
                <c:pt idx="846">
                  <c:v>0.30915177995659915</c:v>
                </c:pt>
                <c:pt idx="847">
                  <c:v>0.30783688761484895</c:v>
                </c:pt>
                <c:pt idx="848">
                  <c:v>0.30651597935874353</c:v>
                </c:pt>
                <c:pt idx="849">
                  <c:v>0.30518901353647054</c:v>
                </c:pt>
                <c:pt idx="850">
                  <c:v>0.30385594810720612</c:v>
                </c:pt>
                <c:pt idx="851">
                  <c:v>0.30251674063649153</c:v>
                </c:pt>
                <c:pt idx="852">
                  <c:v>0.3011713482915393</c:v>
                </c:pt>
                <c:pt idx="853">
                  <c:v>0.29981972783647143</c:v>
                </c:pt>
                <c:pt idx="854">
                  <c:v>0.29846183562748718</c:v>
                </c:pt>
                <c:pt idx="855">
                  <c:v>0.29709762760795838</c:v>
                </c:pt>
                <c:pt idx="856">
                  <c:v>0.29572705930345128</c:v>
                </c:pt>
                <c:pt idx="857">
                  <c:v>0.29435008581667493</c:v>
                </c:pt>
                <c:pt idx="858">
                  <c:v>0.29296666182235287</c:v>
                </c:pt>
                <c:pt idx="859">
                  <c:v>0.29157674156201713</c:v>
                </c:pt>
                <c:pt idx="860">
                  <c:v>0.29018027883872471</c:v>
                </c:pt>
                <c:pt idx="861">
                  <c:v>0.28877722701169195</c:v>
                </c:pt>
                <c:pt idx="862">
                  <c:v>0.28736753899084916</c:v>
                </c:pt>
                <c:pt idx="863">
                  <c:v>0.28595116723130981</c:v>
                </c:pt>
                <c:pt idx="864">
                  <c:v>0.28452806372775635</c:v>
                </c:pt>
                <c:pt idx="865">
                  <c:v>0.28309818000873849</c:v>
                </c:pt>
                <c:pt idx="866">
                  <c:v>0.28166146713088325</c:v>
                </c:pt>
                <c:pt idx="867">
                  <c:v>0.28021787567301593</c:v>
                </c:pt>
                <c:pt idx="868">
                  <c:v>0.27876735573018757</c:v>
                </c:pt>
                <c:pt idx="869">
                  <c:v>0.27730985690761045</c:v>
                </c:pt>
                <c:pt idx="870">
                  <c:v>0.27584532831449704</c:v>
                </c:pt>
                <c:pt idx="871">
                  <c:v>0.27437371855780257</c:v>
                </c:pt>
                <c:pt idx="872">
                  <c:v>0.27289497573586674</c:v>
                </c:pt>
                <c:pt idx="873">
                  <c:v>0.27140904743195621</c:v>
                </c:pt>
                <c:pt idx="874">
                  <c:v>0.26991588070770112</c:v>
                </c:pt>
                <c:pt idx="875">
                  <c:v>0.26841542209642905</c:v>
                </c:pt>
                <c:pt idx="876">
                  <c:v>0.26690761759638804</c:v>
                </c:pt>
                <c:pt idx="877">
                  <c:v>0.26539241266386276</c:v>
                </c:pt>
                <c:pt idx="878">
                  <c:v>0.2638697522061762</c:v>
                </c:pt>
                <c:pt idx="879">
                  <c:v>0.26233958057457774</c:v>
                </c:pt>
                <c:pt idx="880">
                  <c:v>0.26080184155701391</c:v>
                </c:pt>
                <c:pt idx="881">
                  <c:v>0.25925647837077964</c:v>
                </c:pt>
                <c:pt idx="882">
                  <c:v>0.25770343365504783</c:v>
                </c:pt>
                <c:pt idx="883">
                  <c:v>0.25614264946327364</c:v>
                </c:pt>
                <c:pt idx="884">
                  <c:v>0.25457406725547038</c:v>
                </c:pt>
                <c:pt idx="885">
                  <c:v>0.25299762789035746</c:v>
                </c:pt>
                <c:pt idx="886">
                  <c:v>0.25141327161737298</c:v>
                </c:pt>
                <c:pt idx="887">
                  <c:v>0.24982093806855077</c:v>
                </c:pt>
                <c:pt idx="888">
                  <c:v>0.24822056625025865</c:v>
                </c:pt>
                <c:pt idx="889">
                  <c:v>0.24661209453479296</c:v>
                </c:pt>
                <c:pt idx="890">
                  <c:v>0.24499546065182909</c:v>
                </c:pt>
                <c:pt idx="891">
                  <c:v>0.24337060167972069</c:v>
                </c:pt>
                <c:pt idx="892">
                  <c:v>0.2417374540366482</c:v>
                </c:pt>
                <c:pt idx="893">
                  <c:v>0.2400959534716102</c:v>
                </c:pt>
                <c:pt idx="894">
                  <c:v>0.238446035055254</c:v>
                </c:pt>
                <c:pt idx="895">
                  <c:v>0.23678763317054374</c:v>
                </c:pt>
                <c:pt idx="896">
                  <c:v>0.23512068150325965</c:v>
                </c:pt>
                <c:pt idx="897">
                  <c:v>0.23344511303232504</c:v>
                </c:pt>
                <c:pt idx="898">
                  <c:v>0.2317608600199578</c:v>
                </c:pt>
                <c:pt idx="899">
                  <c:v>0.23006785400164012</c:v>
                </c:pt>
                <c:pt idx="900">
                  <c:v>0.22836602577590312</c:v>
                </c:pt>
                <c:pt idx="901">
                  <c:v>0.22665530539392126</c:v>
                </c:pt>
                <c:pt idx="902">
                  <c:v>0.22493562214891108</c:v>
                </c:pt>
                <c:pt idx="903">
                  <c:v>0.22320690456532993</c:v>
                </c:pt>
                <c:pt idx="904">
                  <c:v>0.22146908038786833</c:v>
                </c:pt>
                <c:pt idx="905">
                  <c:v>0.21972207657023116</c:v>
                </c:pt>
                <c:pt idx="906">
                  <c:v>0.21796581926370145</c:v>
                </c:pt>
                <c:pt idx="907">
                  <c:v>0.21620023380548098</c:v>
                </c:pt>
                <c:pt idx="908">
                  <c:v>0.21442524470680011</c:v>
                </c:pt>
                <c:pt idx="909">
                  <c:v>0.2126407756407929</c:v>
                </c:pt>
                <c:pt idx="910">
                  <c:v>0.21084674943012713</c:v>
                </c:pt>
                <c:pt idx="911">
                  <c:v>0.20904308803438496</c:v>
                </c:pt>
                <c:pt idx="912">
                  <c:v>0.20722971253718497</c:v>
                </c:pt>
                <c:pt idx="913">
                  <c:v>0.20540654313303838</c:v>
                </c:pt>
                <c:pt idx="914">
                  <c:v>0.20357349911393055</c:v>
                </c:pt>
                <c:pt idx="915">
                  <c:v>0.20173049885562022</c:v>
                </c:pt>
                <c:pt idx="916">
                  <c:v>0.19987745980364513</c:v>
                </c:pt>
                <c:pt idx="917">
                  <c:v>0.19801429845902754</c:v>
                </c:pt>
                <c:pt idx="918">
                  <c:v>0.19614093036366684</c:v>
                </c:pt>
                <c:pt idx="919">
                  <c:v>0.19425727008540949</c:v>
                </c:pt>
                <c:pt idx="920">
                  <c:v>0.19236323120278578</c:v>
                </c:pt>
                <c:pt idx="921">
                  <c:v>0.19045872628940094</c:v>
                </c:pt>
                <c:pt idx="922">
                  <c:v>0.18854366689796784</c:v>
                </c:pt>
                <c:pt idx="923">
                  <c:v>0.18661796354396809</c:v>
                </c:pt>
                <c:pt idx="924">
                  <c:v>0.18468152568892932</c:v>
                </c:pt>
                <c:pt idx="925">
                  <c:v>0.18273426172330015</c:v>
                </c:pt>
                <c:pt idx="926">
                  <c:v>0.18077607894891129</c:v>
                </c:pt>
                <c:pt idx="927">
                  <c:v>0.17880688356100236</c:v>
                </c:pt>
                <c:pt idx="928">
                  <c:v>0.17682658062979925</c:v>
                </c:pt>
                <c:pt idx="929">
                  <c:v>0.17483507408162163</c:v>
                </c:pt>
                <c:pt idx="930">
                  <c:v>0.17283226667950088</c:v>
                </c:pt>
                <c:pt idx="931">
                  <c:v>0.17081806000328581</c:v>
                </c:pt>
                <c:pt idx="932">
                  <c:v>0.16879235442921489</c:v>
                </c:pt>
                <c:pt idx="933">
                  <c:v>0.16675504910892819</c:v>
                </c:pt>
                <c:pt idx="934">
                  <c:v>0.16470604194789282</c:v>
                </c:pt>
                <c:pt idx="935">
                  <c:v>0.16264522958321401</c:v>
                </c:pt>
                <c:pt idx="936">
                  <c:v>0.1605725073607995</c:v>
                </c:pt>
                <c:pt idx="937">
                  <c:v>0.15848776931184527</c:v>
                </c:pt>
                <c:pt idx="938">
                  <c:v>0.1563909081286044</c:v>
                </c:pt>
                <c:pt idx="939">
                  <c:v>0.15428181513940287</c:v>
                </c:pt>
                <c:pt idx="940">
                  <c:v>0.15216038028285658</c:v>
                </c:pt>
                <c:pt idx="941">
                  <c:v>0.15002649208124549</c:v>
                </c:pt>
                <c:pt idx="942">
                  <c:v>0.14788003761299479</c:v>
                </c:pt>
                <c:pt idx="943">
                  <c:v>0.14572090248420558</c:v>
                </c:pt>
                <c:pt idx="944">
                  <c:v>0.14354897079917847</c:v>
                </c:pt>
                <c:pt idx="945">
                  <c:v>0.14136412512986149</c:v>
                </c:pt>
                <c:pt idx="946">
                  <c:v>0.13916624648415124</c:v>
                </c:pt>
                <c:pt idx="947">
                  <c:v>0.1369552142729672</c:v>
                </c:pt>
                <c:pt idx="948">
                  <c:v>0.13473090627601123</c:v>
                </c:pt>
                <c:pt idx="949">
                  <c:v>0.13249319860611569</c:v>
                </c:pt>
                <c:pt idx="950">
                  <c:v>0.13024196567207011</c:v>
                </c:pt>
                <c:pt idx="951">
                  <c:v>0.12797708013981005</c:v>
                </c:pt>
                <c:pt idx="952">
                  <c:v>0.1256984128918302</c:v>
                </c:pt>
                <c:pt idx="953">
                  <c:v>0.1234058329846756</c:v>
                </c:pt>
                <c:pt idx="954">
                  <c:v>0.12109920760434154</c:v>
                </c:pt>
                <c:pt idx="955">
                  <c:v>0.11877840201939459</c:v>
                </c:pt>
                <c:pt idx="956">
                  <c:v>0.11644327953160179</c:v>
                </c:pt>
                <c:pt idx="957">
                  <c:v>0.11409370142382785</c:v>
                </c:pt>
                <c:pt idx="958">
                  <c:v>0.11172952690492804</c:v>
                </c:pt>
                <c:pt idx="959">
                  <c:v>0.10935061305132666</c:v>
                </c:pt>
                <c:pt idx="960">
                  <c:v>0.10695681474492497</c:v>
                </c:pt>
                <c:pt idx="961">
                  <c:v>0.10454798460693462</c:v>
                </c:pt>
                <c:pt idx="962">
                  <c:v>0.10212397292716625</c:v>
                </c:pt>
                <c:pt idx="963">
                  <c:v>9.9684627588234292E-2</c:v>
                </c:pt>
                <c:pt idx="964">
                  <c:v>9.7229793984049656E-2</c:v>
                </c:pt>
                <c:pt idx="965">
                  <c:v>9.4759314931871355E-2</c:v>
                </c:pt>
                <c:pt idx="966">
                  <c:v>9.227303057705849E-2</c:v>
                </c:pt>
                <c:pt idx="967">
                  <c:v>8.9770778289521097E-2</c:v>
                </c:pt>
                <c:pt idx="968">
                  <c:v>8.7252392550676572E-2</c:v>
                </c:pt>
                <c:pt idx="969">
                  <c:v>8.4717704829501611E-2</c:v>
                </c:pt>
                <c:pt idx="970">
                  <c:v>8.2166543445991447E-2</c:v>
                </c:pt>
                <c:pt idx="971">
                  <c:v>7.9598733419996071E-2</c:v>
                </c:pt>
                <c:pt idx="972">
                  <c:v>7.7014096302981991E-2</c:v>
                </c:pt>
                <c:pt idx="973">
                  <c:v>7.4412449989729235E-2</c:v>
                </c:pt>
                <c:pt idx="974">
                  <c:v>7.1793608506301815E-2</c:v>
                </c:pt>
                <c:pt idx="975">
                  <c:v>6.9157381769762508E-2</c:v>
                </c:pt>
                <c:pt idx="976">
                  <c:v>6.6503575313992092E-2</c:v>
                </c:pt>
                <c:pt idx="977">
                  <c:v>6.3831989974523246E-2</c:v>
                </c:pt>
                <c:pt idx="978">
                  <c:v>6.1142421523393012E-2</c:v>
                </c:pt>
                <c:pt idx="979">
                  <c:v>5.8434660242480389E-2</c:v>
                </c:pt>
                <c:pt idx="980">
                  <c:v>5.5708490420377101E-2</c:v>
                </c:pt>
                <c:pt idx="981">
                  <c:v>5.2963689753166975E-2</c:v>
                </c:pt>
                <c:pt idx="982">
                  <c:v>5.0200028623010928E-2</c:v>
                </c:pt>
                <c:pt idx="983">
                  <c:v>4.7417269219296912E-2</c:v>
                </c:pt>
                <c:pt idx="984">
                  <c:v>4.4615164453997741E-2</c:v>
                </c:pt>
                <c:pt idx="985">
                  <c:v>4.1793456603647784E-2</c:v>
                </c:pt>
                <c:pt idx="986">
                  <c:v>3.8951875581525693E-2</c:v>
                </c:pt>
                <c:pt idx="987">
                  <c:v>3.6090136699275639E-2</c:v>
                </c:pt>
                <c:pt idx="988">
                  <c:v>3.3207937706947084E-2</c:v>
                </c:pt>
                <c:pt idx="989">
                  <c:v>3.030495478533602E-2</c:v>
                </c:pt>
                <c:pt idx="990">
                  <c:v>2.7380836968446391E-2</c:v>
                </c:pt>
                <c:pt idx="991">
                  <c:v>2.4435198124187155E-2</c:v>
                </c:pt>
                <c:pt idx="992">
                  <c:v>2.1467604962418348E-2</c:v>
                </c:pt>
                <c:pt idx="993">
                  <c:v>1.8477558211373958E-2</c:v>
                </c:pt>
                <c:pt idx="994">
                  <c:v>1.5464461192237679E-2</c:v>
                </c:pt>
                <c:pt idx="995">
                  <c:v>1.2427562904953404E-2</c:v>
                </c:pt>
                <c:pt idx="996">
                  <c:v>9.3658425558049256E-3</c:v>
                </c:pt>
                <c:pt idx="997">
                  <c:v>6.2777312178029249E-3</c:v>
                </c:pt>
                <c:pt idx="998">
                  <c:v>3.1602003299122739E-3</c:v>
                </c:pt>
                <c:pt idx="999">
                  <c:v>6.9604219809657622E-12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DF-4BF6-A536-59F337A1A522}"/>
            </c:ext>
          </c:extLst>
        </c:ser>
        <c:ser>
          <c:idx val="8"/>
          <c:order val="8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4 -OPTIMIZADOR'!$D$1054:$D$1055</c:f>
              <c:numCache>
                <c:formatCode>#,##0</c:formatCode>
                <c:ptCount val="2"/>
                <c:pt idx="0">
                  <c:v>88471</c:v>
                </c:pt>
                <c:pt idx="1">
                  <c:v>88471</c:v>
                </c:pt>
              </c:numCache>
            </c:numRef>
          </c:xVal>
          <c:yVal>
            <c:numRef>
              <c:f>'PASO 4 -OPTIMIZADOR'!$I$1054:$I$1055</c:f>
              <c:numCache>
                <c:formatCode>0.00</c:formatCode>
                <c:ptCount val="2"/>
                <c:pt idx="0">
                  <c:v>0.33872905470125919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DF-4BF6-A536-59F337A1A522}"/>
            </c:ext>
          </c:extLst>
        </c:ser>
        <c:ser>
          <c:idx val="9"/>
          <c:order val="9"/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'PASO 4 -OPTIMIZADOR'!$D$1051:$D$1052</c:f>
              <c:numCache>
                <c:formatCode>#,##0</c:formatCode>
                <c:ptCount val="2"/>
                <c:pt idx="0">
                  <c:v>27370</c:v>
                </c:pt>
                <c:pt idx="1">
                  <c:v>27370</c:v>
                </c:pt>
              </c:numCache>
            </c:numRef>
          </c:xVal>
          <c:yVal>
            <c:numRef>
              <c:f>'PASO 4 -OPTIMIZADOR'!$H$1051:$H$1052</c:f>
              <c:numCache>
                <c:formatCode>0.00</c:formatCode>
                <c:ptCount val="2"/>
                <c:pt idx="0">
                  <c:v>0.11513311442413283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DF-4BF6-A536-59F337A1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138128"/>
        <c:axId val="-1211134864"/>
      </c:scatterChart>
      <c:valAx>
        <c:axId val="-12111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Inversion  </a:t>
                </a:r>
                <a:r>
                  <a:rPr lang="es-ES" sz="1200" b="1" baseline="0"/>
                  <a:t>  €</a:t>
                </a:r>
              </a:p>
            </c:rich>
          </c:tx>
          <c:layout>
            <c:manualLayout>
              <c:xMode val="edge"/>
              <c:yMode val="edge"/>
              <c:x val="0.47414439927800106"/>
              <c:y val="0.92850027670171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11134864"/>
        <c:crosses val="autoZero"/>
        <c:crossBetween val="midCat"/>
      </c:valAx>
      <c:valAx>
        <c:axId val="-121113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1113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6829707086438098"/>
          <c:y val="2.1132340701254262E-2"/>
          <c:w val="0.66421868888930025"/>
          <c:h val="2.66245861305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275695</xdr:colOff>
      <xdr:row>28</xdr:row>
      <xdr:rowOff>2910</xdr:rowOff>
    </xdr:from>
    <xdr:to>
      <xdr:col>24</xdr:col>
      <xdr:colOff>0</xdr:colOff>
      <xdr:row>59</xdr:row>
      <xdr:rowOff>107156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1F915-890A-4E02-B3DB-1AE025C5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130969</xdr:rowOff>
    </xdr:from>
    <xdr:to>
      <xdr:col>2</xdr:col>
      <xdr:colOff>600078</xdr:colOff>
      <xdr:row>21</xdr:row>
      <xdr:rowOff>166687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57FB9BC-F2AE-4F6D-8263-8A6E6FF9FC81}"/>
                </a:ext>
              </a:extLst>
            </xdr:cNvPr>
            <xdr:cNvSpPr txBox="1"/>
          </xdr:nvSpPr>
          <xdr:spPr>
            <a:xfrm>
              <a:off x="0" y="2969419"/>
              <a:ext cx="2266953" cy="1473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</a:rPr>
                      <m:t>𝜓</m:t>
                    </m:r>
                    <m:r>
                      <a:rPr lang="es-E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s-ES" sz="1100" i="0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𝐵</m:t>
                        </m:r>
                        <m:sSup>
                          <m:sSup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57FB9BC-F2AE-4F6D-8263-8A6E6FF9FC81}"/>
                </a:ext>
              </a:extLst>
            </xdr:cNvPr>
            <xdr:cNvSpPr txBox="1"/>
          </xdr:nvSpPr>
          <xdr:spPr>
            <a:xfrm>
              <a:off x="0" y="2969419"/>
              <a:ext cx="2266953" cy="1473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</a:rPr>
                <a:t>𝜓=𝐴/(1+𝐵𝑥^𝐶 )</a:t>
              </a:r>
              <a:endParaRPr lang="es-ES" sz="1100"/>
            </a:p>
          </xdr:txBody>
        </xdr:sp>
      </mc:Fallback>
    </mc:AlternateContent>
    <xdr:clientData/>
  </xdr:twoCellAnchor>
  <xdr:twoCellAnchor editAs="oneCell">
    <xdr:from>
      <xdr:col>26</xdr:col>
      <xdr:colOff>595312</xdr:colOff>
      <xdr:row>2</xdr:row>
      <xdr:rowOff>166689</xdr:rowOff>
    </xdr:from>
    <xdr:to>
      <xdr:col>40</xdr:col>
      <xdr:colOff>431678</xdr:colOff>
      <xdr:row>36</xdr:row>
      <xdr:rowOff>153026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CF4469-ED7A-464B-8415-7B07C003C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36337" y="557214"/>
          <a:ext cx="10501191" cy="69805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QU_SERVER\HOME\PLANIF1\ROSA\A.E\BAILEYS\BA97-98\ESTRA98\FASE3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CHEROS\EXCEL\5\RECKITT\GLASSEX\CIERR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M20\FICHEROS\EXCEL\5\RECKITT\SIDOL\SIDO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LIX\HOME\PLANIF\ROSA\A.E\BAILEYS\BA97-98\ESTRA98\OPTICO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GENCIAS\Publicis\2004\AGENCIA%20TRIBUTARIA-RENTA%2003\Planes\Campa&#241;a%20No%20Declarantes\Midialog\MediaExcel\AdLogO1.2002.25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sar.galiana\AppData\Local\Microsoft\Windows\INetCache\Content.Outlook\6HD9WN96\Val%20BDF%20Ajuste%20%20Reach%20calculation%20xlsx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LIX\HOME\PLANIF1\ROSA\A.E\BAILEYS\BA97-98\ESTRA98\OPTICO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mad01\PLANNING\CRISSANT\JB9697N\NAVIDAD\REST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mad01\PLANNING\MARRONAZ\RADIO\40PRINC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LI\SYS\PLANIF1\ROSA\A.E\BAILEYS\BA97-98\ESTRA98\OPTICO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QU_SERVER\HOME\PLANIF1\ROSA\A.E\BAILEYS\BA97-98\ESTRA98\OPTICO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GENCIAS\Publicis\2004\AGENCIA%20TRIBUTARIA-RENTA%2003\Planes\Campa&#241;a%20No%20Declarantes\DOCUME~1\arodrigo\CONFIG~1\Temp\Planes%20NACIONALESadjudicado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LIX\HOME\PLANIF\ROSA\A.E\BAILEYS\BA97-98\ESTRA98\FASE39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m67\ficheros\FICHEROS\CPLUS\1997\ENERO\POST-EV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VIER\AGENCIAS\MARINASO\COVAP\COVAP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mad01\PLANNING\CRISSANT\JB9697N\NAVIDAD\VAL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ernando\Configuraci&#243;n%20local\Archivos%20temporales%20de%20Internet\Content.IE5\4V6Z4X2R\comunica\windows\TEMP\Telefonica\Telef&#243;nica%20S.A.U\ADSL\ADSL.Versi&#243;n%200.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m107\ficheros\AUDIENCE\CPMREPOR.XLS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olaveguez\Desktop\Tareas\Proyectos\Proyecto%20coberturas\Ejemplo%20Reach%20Multimedia%20v02.xlsx" TargetMode="External"/><Relationship Id="rId1" Type="http://schemas.openxmlformats.org/officeDocument/2006/relationships/externalLinkPath" Target="file:///C:\Users\mariolaveguez\Desktop\Tareas\Proyectos\Proyecto%20coberturas\Ejemplo%20Reach%20Multimedia%20v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ernando\Configuraci&#243;n%20local\Archivos%20temporales%20de%20Internet\Content.IE5\4V6Z4X2R\comunica\MACSYSE\EDITION\TELEFON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ernando\Configuraci&#243;n%20local\Archivos%20temporales%20de%20Internet\Content.IE5\4V6Z4X2R\comunica\MACSYSE\EDITION\TELEFON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LIX\HOME\PLANIF1\ROSA\A.E\OLDPASO\97-98\PLANIF1\ROSA\A.E\BAILEYS\BA97-98\ESTRA98\FASE3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LIX\HOME\PLANIF1\ROSA\A.E\BAILEYS\BA97-98\ESTRA98\FASE3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_DIF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ernando\Configuraci&#243;n%20local\Archivos%20temporales%20de%20Internet\Content.IE5\4V6Z4X2R\comunica\Telefonica\Telef&#243;nica%20S.A.U\ADSL\ADSL.Versi&#243;n%200.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m20\ficheros\FICHEROS\EXCEL\5\RECKITT\GLASSEX\CIER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PS TV 98"/>
      <sheetName val="GRPS TV 98 alt 2"/>
      <sheetName val="FRECEFECBAILEYS"/>
      <sheetName val="CONSUMO TV"/>
      <sheetName val="GRPS COMPETENCIA CON MARTINI 97"/>
      <sheetName val="GRPS COMPETENCIA SIN MARTINI 97"/>
      <sheetName val="GRPS COMPETENCIA CON  MARTIN 96"/>
      <sheetName val="GRPS COMPETENCIA SIN MARTIN 96"/>
      <sheetName val="AUD S SANTA 96"/>
      <sheetName val="AUD S SANTA 97"/>
      <sheetName val="OCUPACION SS 96"/>
      <sheetName val="OCUPACION SS 97"/>
      <sheetName val=" S SANTA 97"/>
      <sheetName val=" S SANTA 96"/>
      <sheetName val="AUD P.MAYO 97 "/>
      <sheetName val="OCUPACION P.MAYO 97"/>
      <sheetName val="P. MAYO 97"/>
      <sheetName val="HIUNDAY"/>
      <sheetName val="RateCard"/>
      <sheetName val="Eval Adultos"/>
      <sheetName val="Eval Business"/>
      <sheetName val="FASE398"/>
      <sheetName val="Resultados Palabras Google"/>
      <sheetName val="EVAL TV ADULTOS"/>
      <sheetName val="2"/>
      <sheetName val="Sheet1"/>
      <sheetName val="2.대외공문"/>
      <sheetName val=" BOOST TV"/>
      <sheetName val="GRPS TV 98 alt 2 40&quot;"/>
      <sheetName val="GRPS_TV_98"/>
      <sheetName val="GRPS_TV_98_alt_2"/>
      <sheetName val="CONSUMO_TV"/>
      <sheetName val="GRPS_COMPETENCIA_CON_MARTINI_97"/>
      <sheetName val="GRPS_COMPETENCIA_SIN_MARTINI_97"/>
      <sheetName val="GRPS_COMPETENCIA_CON__MARTIN_96"/>
      <sheetName val="GRPS_COMPETENCIA_SIN_MARTIN_96"/>
      <sheetName val="AUD_S_SANTA_96"/>
      <sheetName val="AUD_S_SANTA_97"/>
      <sheetName val="OCUPACION_SS_96"/>
      <sheetName val="OCUPACION_SS_97"/>
      <sheetName val="_S_SANTA_97"/>
      <sheetName val="_S_SANTA_96"/>
      <sheetName val="AUD_P_MAYO_97_"/>
      <sheetName val="OCUPACION_P_MAYO_97"/>
      <sheetName val="P__MAYO_97"/>
      <sheetName val="Resultados_Palabras_Google"/>
      <sheetName val="Eval_Adultos"/>
      <sheetName val="Eval_Business"/>
      <sheetName val="EVAL_TV_ADULTOS"/>
      <sheetName val="isla97"/>
      <sheetName val="ISLA98"/>
      <sheetName val="madre"/>
      <sheetName val="AUD_marca_TVE"/>
      <sheetName val="poralcon97"/>
      <sheetName val="PORT98HALC"/>
      <sheetName val="Resource-Strings"/>
      <sheetName val="port97_p_atra"/>
      <sheetName val="PORT98ATRA"/>
      <sheetName val="Main"/>
      <sheetName val="TVE20&quot;"/>
      <sheetName val="HP1AMLIST"/>
      <sheetName val="Resultados Diarios smart"/>
      <sheetName val="Hoja2"/>
      <sheetName val="Cob Padres"/>
      <sheetName val="Cob% 18-34"/>
      <sheetName val="SUPERDETALLADA"/>
      <sheetName val="Evaluaciones"/>
      <sheetName val="Listas y Nombres (DON'T TOUCH)"/>
      <sheetName val="1. Data Entry BASE"/>
      <sheetName val="GRPS_TV_98_alt_2_40&quot;"/>
      <sheetName val="전체현황"/>
      <sheetName val="CVT산정"/>
      <sheetName val="5. Data Entry BASE"/>
      <sheetName val="GRPS_TV_981"/>
      <sheetName val="FASE398.XLS"/>
      <sheetName val="LARCAL"/>
      <sheetName val="FORMULA"/>
      <sheetName val="GRPS_TV_98_alt_21"/>
      <sheetName val="CONSUMO_TV1"/>
      <sheetName val="GRPS_COMPETENCIA_CON_MARTINI_91"/>
      <sheetName val="GRPS_COMPETENCIA_SIN_MARTINI_91"/>
      <sheetName val="GRPS_COMPETENCIA_CON__MARTIN_91"/>
      <sheetName val="GRPS_COMPETENCIA_SIN_MARTIN_961"/>
      <sheetName val="AUD_S_SANTA_961"/>
      <sheetName val="AUD_S_SANTA_971"/>
      <sheetName val="OCUPACION_SS_961"/>
      <sheetName val="OCUPACION_SS_971"/>
      <sheetName val="_S_SANTA_971"/>
      <sheetName val="_S_SANTA_961"/>
      <sheetName val="AUD_P_MAYO_97_1"/>
      <sheetName val="OCUPACION_P_MAYO_971"/>
      <sheetName val="P__MAYO_971"/>
      <sheetName val="Cob_Padres"/>
      <sheetName val="Cob%_18-34"/>
      <sheetName val="1__Data_Entry_BASE"/>
      <sheetName val="Listas_y_Nombres_(DON'T_TOUCH)"/>
      <sheetName val="2_대외공문"/>
      <sheetName val="GRPS_TV_98_alt_2_40&quot;1"/>
      <sheetName val="Formatos y posicionamientos"/>
      <sheetName val="bac4"/>
      <sheetName val="T5"/>
      <sheetName val="FLIGHTPLAN"/>
      <sheetName val="MACMASK1"/>
      <sheetName val="27_abril"/>
      <sheetName val="xBRADx"/>
      <sheetName val="_EvaluaciónTV4"/>
      <sheetName val="EXP_COTIZA"/>
      <sheetName val="SOI_Breakdown"/>
      <sheetName val="PRC-TV_(0)1"/>
      <sheetName val="OPTICO_"/>
      <sheetName val="EXP_POLIZAS"/>
      <sheetName val="Menus"/>
      <sheetName val="6. Data Entry BASE"/>
      <sheetName val="GRPS_TV_982"/>
      <sheetName val="FASE398_XLS"/>
      <sheetName val="Formatos_y_posicionamientos"/>
      <sheetName val="5__Data_Entry_BASE"/>
      <sheetName val="Non Analysed Definitions"/>
      <sheetName val="GLOBAL"/>
      <sheetName val="Histórico"/>
      <sheetName val="Avaliação_Rádio"/>
      <sheetName val="Hoja1"/>
      <sheetName val="Eval_Adultos1"/>
      <sheetName val="Eval_Business1"/>
      <sheetName val="Resultados_Palabras_Google1"/>
      <sheetName val="EVAL_TV_ADULTOS1"/>
      <sheetName val="Resultados_Diarios_smart"/>
      <sheetName val="Lists"/>
      <sheetName val="CAD40MZ"/>
      <sheetName val="_BOOST_TV"/>
      <sheetName val="GRPS_TV_983"/>
      <sheetName val="GRPS_TV_98_alt_22"/>
      <sheetName val="CONSUMO_TV2"/>
      <sheetName val="GRPS_COMPETENCIA_CON_MARTINI_92"/>
      <sheetName val="GRPS_COMPETENCIA_SIN_MARTINI_92"/>
      <sheetName val="GRPS_COMPETENCIA_CON__MARTIN_92"/>
      <sheetName val="GRPS_COMPETENCIA_SIN_MARTIN_962"/>
      <sheetName val="AUD_S_SANTA_962"/>
      <sheetName val="AUD_S_SANTA_972"/>
      <sheetName val="OCUPACION_SS_962"/>
      <sheetName val="OCUPACION_SS_972"/>
      <sheetName val="_S_SANTA_972"/>
      <sheetName val="_S_SANTA_962"/>
      <sheetName val="AUD_P_MAYO_97_2"/>
      <sheetName val="OCUPACION_P_MAYO_972"/>
      <sheetName val="P__MAYO_972"/>
      <sheetName val="Cob_Padres1"/>
      <sheetName val="Cob%_18-341"/>
      <sheetName val="Formatos_y_posicionamientos1"/>
      <sheetName val="1__Data_Entry_BASE1"/>
      <sheetName val="Eval_Adultos2"/>
      <sheetName val="Eval_Business2"/>
      <sheetName val="Resultados_Palabras_Google2"/>
      <sheetName val="EVAL_TV_ADULTOS2"/>
      <sheetName val="GRPS_TV_98_alt_2_40&quot;2"/>
      <sheetName val="Listas_y_Nombres_(DON'T_TOUCH)1"/>
      <sheetName val="2_대외공문1"/>
      <sheetName val="FASE398_XLS1"/>
      <sheetName val="5__Data_Entry_BASE1"/>
      <sheetName val="Resultados_Diarios_smart1"/>
      <sheetName val="_BOOST_TV1"/>
      <sheetName val="GRPS_TV_984"/>
      <sheetName val="GRPS_TV_98_alt_23"/>
      <sheetName val="CONSUMO_TV3"/>
      <sheetName val="GRPS_COMPETENCIA_CON_MARTINI_93"/>
      <sheetName val="GRPS_COMPETENCIA_SIN_MARTINI_93"/>
      <sheetName val="GRPS_COMPETENCIA_CON__MARTIN_93"/>
      <sheetName val="GRPS_COMPETENCIA_SIN_MARTIN_963"/>
      <sheetName val="AUD_S_SANTA_963"/>
      <sheetName val="AUD_S_SANTA_973"/>
      <sheetName val="OCUPACION_SS_963"/>
      <sheetName val="OCUPACION_SS_973"/>
      <sheetName val="_S_SANTA_973"/>
      <sheetName val="_S_SANTA_963"/>
      <sheetName val="AUD_P_MAYO_97_3"/>
      <sheetName val="OCUPACION_P_MAYO_973"/>
      <sheetName val="P__MAYO_973"/>
      <sheetName val="Cob_Padres2"/>
      <sheetName val="Cob%_18-342"/>
      <sheetName val="Formatos_y_posicionamientos2"/>
      <sheetName val="1__Data_Entry_BASE2"/>
      <sheetName val="Eval_Adultos3"/>
      <sheetName val="Eval_Business3"/>
      <sheetName val="Resultados_Palabras_Google3"/>
      <sheetName val="EVAL_TV_ADULTOS3"/>
      <sheetName val="GRPS_TV_98_alt_2_40&quot;3"/>
      <sheetName val="Listas_y_Nombres_(DON'T_TOUCH)2"/>
      <sheetName val="2_대외공문2"/>
      <sheetName val="FASE398_XLS2"/>
      <sheetName val="5__Data_Entry_BASE2"/>
      <sheetName val="Resultados_Diarios_smart2"/>
      <sheetName val="_BOOST_TV2"/>
      <sheetName val="GRPS_TV_985"/>
      <sheetName val="GRPS_TV_98_alt_24"/>
      <sheetName val="CONSUMO_TV4"/>
      <sheetName val="GRPS_COMPETENCIA_CON_MARTINI_94"/>
      <sheetName val="GRPS_COMPETENCIA_SIN_MARTINI_94"/>
      <sheetName val="GRPS_COMPETENCIA_CON__MARTIN_94"/>
      <sheetName val="GRPS_COMPETENCIA_SIN_MARTIN_964"/>
      <sheetName val="AUD_S_SANTA_964"/>
      <sheetName val="AUD_S_SANTA_974"/>
      <sheetName val="OCUPACION_SS_964"/>
      <sheetName val="OCUPACION_SS_974"/>
      <sheetName val="_S_SANTA_974"/>
      <sheetName val="_S_SANTA_964"/>
      <sheetName val="AUD_P_MAYO_97_4"/>
      <sheetName val="OCUPACION_P_MAYO_974"/>
      <sheetName val="P__MAYO_974"/>
      <sheetName val="Cob_Padres3"/>
      <sheetName val="Cob%_18-343"/>
      <sheetName val="Formatos_y_posicionamientos3"/>
      <sheetName val="1__Data_Entry_BASE3"/>
      <sheetName val="Eval_Adultos4"/>
      <sheetName val="Eval_Business4"/>
      <sheetName val="Resultados_Palabras_Google4"/>
      <sheetName val="EVAL_TV_ADULTOS4"/>
      <sheetName val="GRPS_TV_98_alt_2_40&quot;4"/>
      <sheetName val="Listas_y_Nombres_(DON'T_TOUCH)3"/>
      <sheetName val="2_대외공문3"/>
      <sheetName val="FASE398_XLS3"/>
      <sheetName val="5__Data_Entry_BASE3"/>
      <sheetName val="Resultados_Diarios_smart3"/>
      <sheetName val="_BOOST_TV3"/>
      <sheetName val="6__Data_Entry_BASE"/>
      <sheetName val="Combo"/>
      <sheetName val="Non_Analysed_Definitions1"/>
      <sheetName val="6__Data_Entry_BASE1"/>
      <sheetName val="Non_Analysed_Definitions"/>
      <sheetName val="GRPS_TV_986"/>
      <sheetName val="GRPS_TV_98_alt_25"/>
      <sheetName val="CONSUMO_TV5"/>
      <sheetName val="GRPS_COMPETENCIA_CON_MARTINI_95"/>
      <sheetName val="GRPS_COMPETENCIA_SIN_MARTINI_95"/>
      <sheetName val="GRPS_COMPETENCIA_CON__MARTIN_95"/>
      <sheetName val="GRPS_COMPETENCIA_SIN_MARTIN_965"/>
      <sheetName val="AUD_S_SANTA_965"/>
      <sheetName val="AUD_S_SANTA_975"/>
      <sheetName val="OCUPACION_SS_965"/>
      <sheetName val="OCUPACION_SS_975"/>
      <sheetName val="_S_SANTA_975"/>
      <sheetName val="_S_SANTA_965"/>
      <sheetName val="AUD_P_MAYO_97_5"/>
      <sheetName val="OCUPACION_P_MAYO_975"/>
      <sheetName val="P__MAYO_975"/>
      <sheetName val="Listas_y_Nombres_(DON'T_TOUCH)4"/>
      <sheetName val="2_대외공문4"/>
      <sheetName val="1__Data_Entry_BASE4"/>
      <sheetName val="GRPS_TV_98_alt_2_40&quot;5"/>
      <sheetName val="Eval_Adultos5"/>
      <sheetName val="Eval_Business5"/>
      <sheetName val="Resultados_Palabras_Google5"/>
      <sheetName val="EVAL_TV_ADULTOS5"/>
      <sheetName val="_BOOST_TV4"/>
      <sheetName val="Cob_Padres4"/>
      <sheetName val="Cob%_18-344"/>
      <sheetName val="Formatos_y_posicionamientos4"/>
      <sheetName val="FASE398_XLS4"/>
      <sheetName val="5__Data_Entry_BASE4"/>
      <sheetName val="Resultados_Diarios_smart4"/>
      <sheetName val="Maestros"/>
      <sheetName val="Tablas"/>
      <sheetName val="Indices"/>
      <sheetName val="Depr&amp;Amort"/>
      <sheetName val="CAPEX_output"/>
      <sheetName val="Datos Evol mens"/>
      <sheetName val="GRPS_TV_988"/>
      <sheetName val="GRPS_TV_98_alt_27"/>
      <sheetName val="CONSUMO_TV7"/>
      <sheetName val="GRPS_COMPETENCIA_CON_MARTINI_98"/>
      <sheetName val="GRPS_COMPETENCIA_SIN_MARTINI_98"/>
      <sheetName val="GRPS_COMPETENCIA_CON__MARTIN_98"/>
      <sheetName val="GRPS_COMPETENCIA_SIN_MARTIN_967"/>
      <sheetName val="AUD_S_SANTA_967"/>
      <sheetName val="AUD_S_SANTA_977"/>
      <sheetName val="OCUPACION_SS_967"/>
      <sheetName val="OCUPACION_SS_977"/>
      <sheetName val="_S_SANTA_977"/>
      <sheetName val="_S_SANTA_967"/>
      <sheetName val="AUD_P_MAYO_97_7"/>
      <sheetName val="OCUPACION_P_MAYO_977"/>
      <sheetName val="P__MAYO_977"/>
      <sheetName val="Listas_y_Nombres_(DON'T_TOUCH)6"/>
      <sheetName val="2_대외공문6"/>
      <sheetName val="1__Data_Entry_BASE6"/>
      <sheetName val="GRPS_TV_98_alt_2_40&quot;7"/>
      <sheetName val="Eval_Adultos7"/>
      <sheetName val="Eval_Business7"/>
      <sheetName val="Resultados_Palabras_Google7"/>
      <sheetName val="EVAL_TV_ADULTOS7"/>
      <sheetName val="_BOOST_TV6"/>
      <sheetName val="Cob_Padres6"/>
      <sheetName val="Cob%_18-346"/>
      <sheetName val="Formatos_y_posicionamientos6"/>
      <sheetName val="FASE398_XLS6"/>
      <sheetName val="5__Data_Entry_BASE6"/>
      <sheetName val="Resultados_Diarios_smart6"/>
      <sheetName val="GRPS_TV_987"/>
      <sheetName val="GRPS_TV_98_alt_26"/>
      <sheetName val="CONSUMO_TV6"/>
      <sheetName val="GRPS_COMPETENCIA_CON_MARTINI_96"/>
      <sheetName val="GRPS_COMPETENCIA_SIN_MARTINI_96"/>
      <sheetName val="GRPS_COMPETENCIA_CON__MARTIN_97"/>
      <sheetName val="GRPS_COMPETENCIA_SIN_MARTIN_966"/>
      <sheetName val="AUD_S_SANTA_966"/>
      <sheetName val="AUD_S_SANTA_976"/>
      <sheetName val="OCUPACION_SS_966"/>
      <sheetName val="OCUPACION_SS_976"/>
      <sheetName val="_S_SANTA_976"/>
      <sheetName val="_S_SANTA_966"/>
      <sheetName val="AUD_P_MAYO_97_6"/>
      <sheetName val="OCUPACION_P_MAYO_976"/>
      <sheetName val="P__MAYO_976"/>
      <sheetName val="Listas_y_Nombres_(DON'T_TOUCH)5"/>
      <sheetName val="2_대외공문5"/>
      <sheetName val="1__Data_Entry_BASE5"/>
      <sheetName val="GRPS_TV_98_alt_2_40&quot;6"/>
      <sheetName val="Eval_Adultos6"/>
      <sheetName val="Eval_Business6"/>
      <sheetName val="Resultados_Palabras_Google6"/>
      <sheetName val="EVAL_TV_ADULTOS6"/>
      <sheetName val="_BOOST_TV5"/>
      <sheetName val="Cob_Padres5"/>
      <sheetName val="Cob%_18-345"/>
      <sheetName val="Formatos_y_posicionamientos5"/>
      <sheetName val="FASE398_XLS5"/>
      <sheetName val="5__Data_Entry_BASE5"/>
      <sheetName val="Resultados_Diarios_smart5"/>
      <sheetName val=" list"/>
      <sheetName val="Selección Base"/>
      <sheetName val="6__Data_Entry_BASE3"/>
      <sheetName val="6__Data_Entry_BASE2"/>
      <sheetName val="Telval"/>
      <sheetName val="Informe Mensual Por Dias"/>
      <sheetName val="Prensa Zaragoza"/>
      <sheetName val="TVE1 can"/>
      <sheetName val="Datos_Evol_mens"/>
      <sheetName val="_list"/>
      <sheetName val="Selección_Base"/>
      <sheetName val="Non_Analysed_Definitions2"/>
      <sheetName val="Lookup"/>
      <sheetName val="00 LTD 1Q"/>
      <sheetName val="Combos"/>
      <sheetName val="REV"/>
      <sheetName val="GRPS_TV_98_alt_28"/>
      <sheetName val="CONSUMO_TV8"/>
      <sheetName val="GRPS_COMPETENCIA_CON_MARTINI_99"/>
      <sheetName val="GRPS_COMPETENCIA_SIN_MARTINI_99"/>
      <sheetName val="GRPS_COMPETENCIA_CON__MARTIN_99"/>
      <sheetName val="GRPS_COMPETENCIA_SIN_MARTIN_968"/>
      <sheetName val="AUD_S_SANTA_968"/>
      <sheetName val="AUD_S_SANTA_978"/>
      <sheetName val="OCUPACION_SS_968"/>
      <sheetName val="OCUPACION_SS_978"/>
      <sheetName val="_S_SANTA_978"/>
      <sheetName val="_S_SANTA_968"/>
      <sheetName val="AUD_P_MAYO_97_8"/>
      <sheetName val="OCUPACION_P_MAYO_978"/>
      <sheetName val="P__MAYO_978"/>
      <sheetName val="GRPS_TV_989"/>
      <sheetName val="GRPS_TV_98_alt_29"/>
      <sheetName val="CONSUMO_TV9"/>
      <sheetName val="GRPS_COMPETENCIA_CON_MARTINI_10"/>
      <sheetName val="GRPS_COMPETENCIA_SIN_MARTINI_10"/>
      <sheetName val="GRPS_COMPETENCIA_CON__MARTIN_10"/>
      <sheetName val="GRPS_COMPETENCIA_SIN_MARTIN_969"/>
      <sheetName val="AUD_S_SANTA_969"/>
      <sheetName val="AUD_S_SANTA_979"/>
      <sheetName val="OCUPACION_SS_969"/>
      <sheetName val="OCUPACION_SS_979"/>
      <sheetName val="_S_SANTA_979"/>
      <sheetName val="_S_SANTA_969"/>
      <sheetName val="AUD_P_MAYO_97_9"/>
      <sheetName val="OCUPACION_P_MAYO_979"/>
      <sheetName val="P__MAYO_979"/>
      <sheetName val="GRPS_TV_9810"/>
      <sheetName val="GRPS_TV_98_alt_210"/>
      <sheetName val="CONSUMO_TV10"/>
      <sheetName val="GRPS_COMPETENCIA_CON_MARTINI_11"/>
      <sheetName val="GRPS_COMPETENCIA_SIN_MARTINI_11"/>
      <sheetName val="GRPS_COMPETENCIA_CON__MARTIN_11"/>
      <sheetName val="GRPS_COMPETENCIA_SIN_MARTIN_910"/>
      <sheetName val="AUD_S_SANTA_9610"/>
      <sheetName val="AUD_S_SANTA_9710"/>
      <sheetName val="OCUPACION_SS_9610"/>
      <sheetName val="OCUPACION_SS_9710"/>
      <sheetName val="_S_SANTA_9710"/>
      <sheetName val="_S_SANTA_9610"/>
      <sheetName val="AUD_P_MAYO_97_10"/>
      <sheetName val="OCUPACION_P_MAYO_9710"/>
      <sheetName val="P__MAYO_9710"/>
      <sheetName val="GRPS_TV_9811"/>
      <sheetName val="GRPS_TV_98_alt_211"/>
      <sheetName val="CONSUMO_TV11"/>
      <sheetName val="GRPS_COMPETENCIA_CON_MARTINI_12"/>
      <sheetName val="GRPS_COMPETENCIA_SIN_MARTINI_12"/>
      <sheetName val="GRPS_COMPETENCIA_CON__MARTIN_12"/>
      <sheetName val="GRPS_COMPETENCIA_SIN_MARTIN_911"/>
      <sheetName val="AUD_S_SANTA_9611"/>
      <sheetName val="AUD_S_SANTA_9711"/>
      <sheetName val="OCUPACION_SS_9611"/>
      <sheetName val="OCUPACION_SS_9711"/>
      <sheetName val="_S_SANTA_9711"/>
      <sheetName val="_S_SANTA_9611"/>
      <sheetName val="AUD_P_MAYO_97_11"/>
      <sheetName val="OCUPACION_P_MAYO_9711"/>
      <sheetName val="P__MAYO_9711"/>
      <sheetName val="GRPS_TV_9812"/>
      <sheetName val="GRPS_TV_98_alt_212"/>
      <sheetName val="CONSUMO_TV12"/>
      <sheetName val="GRPS_COMPETENCIA_CON_MARTINI_13"/>
      <sheetName val="GRPS_COMPETENCIA_SIN_MARTINI_13"/>
      <sheetName val="GRPS_COMPETENCIA_CON__MARTIN_13"/>
      <sheetName val="GRPS_COMPETENCIA_SIN_MARTIN_912"/>
      <sheetName val="AUD_S_SANTA_9612"/>
      <sheetName val="AUD_S_SANTA_9712"/>
      <sheetName val="OCUPACION_SS_9612"/>
      <sheetName val="OCUPACION_SS_9712"/>
      <sheetName val="_S_SANTA_9712"/>
      <sheetName val="_S_SANTA_9612"/>
      <sheetName val="AUD_P_MAYO_97_12"/>
      <sheetName val="OCUPACION_P_MAYO_9712"/>
      <sheetName val="P__MAYO_9712"/>
      <sheetName val="GRPS_TV_9813"/>
      <sheetName val="GRPS_TV_98_alt_213"/>
      <sheetName val="CONSUMO_TV13"/>
      <sheetName val="GRPS_COMPETENCIA_CON_MARTINI_14"/>
      <sheetName val="GRPS_COMPETENCIA_SIN_MARTINI_14"/>
      <sheetName val="GRPS_COMPETENCIA_CON__MARTIN_14"/>
      <sheetName val="GRPS_COMPETENCIA_SIN_MARTIN_913"/>
      <sheetName val="AUD_S_SANTA_9613"/>
      <sheetName val="AUD_S_SANTA_9713"/>
      <sheetName val="OCUPACION_SS_9613"/>
      <sheetName val="OCUPACION_SS_9713"/>
      <sheetName val="_S_SANTA_9713"/>
      <sheetName val="_S_SANTA_9613"/>
      <sheetName val="AUD_P_MAYO_97_13"/>
      <sheetName val="OCUPACION_P_MAYO_9713"/>
      <sheetName val="P__MAYO_9713"/>
      <sheetName val="GRPS_TV_9814"/>
      <sheetName val="GRPS_TV_98_alt_214"/>
      <sheetName val="CONSUMO_TV14"/>
      <sheetName val="GRPS_COMPETENCIA_CON_MARTINI_15"/>
      <sheetName val="GRPS_COMPETENCIA_SIN_MARTINI_15"/>
      <sheetName val="GRPS_COMPETENCIA_CON__MARTIN_15"/>
      <sheetName val="GRPS_COMPETENCIA_SIN_MARTIN_914"/>
      <sheetName val="AUD_S_SANTA_9614"/>
      <sheetName val="AUD_S_SANTA_9714"/>
      <sheetName val="OCUPACION_SS_9614"/>
      <sheetName val="OCUPACION_SS_9714"/>
      <sheetName val="_S_SANTA_9714"/>
      <sheetName val="_S_SANTA_9614"/>
      <sheetName val="AUD_P_MAYO_97_14"/>
      <sheetName val="OCUPACION_P_MAYO_9714"/>
      <sheetName val="P__MAYO_9714"/>
      <sheetName val="GRPS_TV_98_alt_2_40&quot;8"/>
      <sheetName val="GRPS_TV_98_alt_2_40&quot;9"/>
      <sheetName val="GRPS_TV_98_alt_2_40&quot;10"/>
      <sheetName val="GRPS_TV_98_alt_2_40&quot;11"/>
      <sheetName val="GRPS_TV_98_alt_2_40&quot;12"/>
      <sheetName val="GRPS_TV_98_alt_2_40&quot;13"/>
      <sheetName val="GRPS_TV_98_alt_2_40&quot;14"/>
      <sheetName val="Formatos"/>
      <sheetName val="Sheet3"/>
      <sheetName val="IG Video  Ad"/>
      <sheetName val="Resultados_Palabras_Google8"/>
      <sheetName val="Eval_Adultos8"/>
      <sheetName val="Eval_Business8"/>
      <sheetName val="EVAL_TV_ADULTOS8"/>
      <sheetName val="Listas_y_Nombres_(DON'T_TOUCH)7"/>
      <sheetName val="2_대외공문7"/>
      <sheetName val="1__Data_Entry_BASE7"/>
      <sheetName val="Cob_Padres7"/>
      <sheetName val="Cob%_18-347"/>
      <sheetName val="5__Data_Entry_BASE7"/>
      <sheetName val="_BOOST_TV7"/>
      <sheetName val="Resultados_Diarios_smart7"/>
      <sheetName val="FASE398_XLS7"/>
      <sheetName val="Formatos_y_posicionamientos7"/>
      <sheetName val="6__Data_Entry_BASE4"/>
      <sheetName val="00_LTD_1Q"/>
      <sheetName val="Resultados_Palabras_Google9"/>
      <sheetName val="Eval_Adultos9"/>
      <sheetName val="Eval_Business9"/>
      <sheetName val="EVAL_TV_ADULTOS9"/>
      <sheetName val="Listas_y_Nombres_(DON'T_TOUCH)8"/>
      <sheetName val="2_대외공문8"/>
      <sheetName val="1__Data_Entry_BASE8"/>
      <sheetName val="Cob_Padres8"/>
      <sheetName val="Cob%_18-348"/>
      <sheetName val="5__Data_Entry_BASE8"/>
      <sheetName val="_BOOST_TV8"/>
      <sheetName val="Resultados_Diarios_smart8"/>
      <sheetName val="FASE398_XLS8"/>
      <sheetName val="Formatos_y_posicionamientos8"/>
      <sheetName val="6__Data_Entry_BASE5"/>
      <sheetName val="Non_Analysed_Definitions3"/>
      <sheetName val="00_LTD_1Q1"/>
      <sheetName val="Datos graf MMI MMG"/>
      <sheetName val="Plano"/>
      <sheetName val="Resumo"/>
      <sheetName val="Res__Mês"/>
      <sheetName val="PRC-TV_(0)"/>
      <sheetName val="Pauta"/>
      <sheetName val="1. Pond Auditor"/>
      <sheetName val="2. Conv. Dur Auditor"/>
      <sheetName val="3. Datos Miner"/>
      <sheetName val="4. Estimaciones Pool"/>
      <sheetName val="5.Soportes"/>
      <sheetName val="7. Afinidades Infosys"/>
      <sheetName val="RESUMEN"/>
      <sheetName val="H.Pond.1"/>
      <sheetName val="H.Pond.2"/>
      <sheetName val="H.Pond.3"/>
      <sheetName val="H.Pond.4"/>
      <sheetName val="H.Pond.5"/>
      <sheetName val="H.Pond.6"/>
      <sheetName val="H.Pond.7"/>
      <sheetName val="H.Pond.8"/>
      <sheetName val="H.Pond.9"/>
      <sheetName val="H.Pond.11"/>
      <sheetName val="H.Pond.10"/>
      <sheetName val="H.Pond.12"/>
      <sheetName val="EBIQUITY-TRADE OFF"/>
      <sheetName val="ACCENTURE-KPI"/>
      <sheetName val="ACCENTURE-KPI G.1"/>
      <sheetName val="Guía"/>
      <sheetName val="Maestros (2)"/>
      <sheetName val="Base de Datos"/>
      <sheetName val="Indicadores"/>
      <sheetName val="inc. claim 97"/>
      <sheetName val="Valores MMC"/>
      <sheetName val="GRPS_TV_9815"/>
      <sheetName val="GRPS_TV_98_alt_215"/>
      <sheetName val="CONSUMO_TV15"/>
      <sheetName val="GRPS_COMPETENCIA_CON_MARTINI_16"/>
      <sheetName val="GRPS_COMPETENCIA_SIN_MARTINI_16"/>
      <sheetName val="GRPS_COMPETENCIA_CON__MARTIN_16"/>
      <sheetName val="GRPS_COMPETENCIA_SIN_MARTIN_915"/>
      <sheetName val="AUD_S_SANTA_9615"/>
      <sheetName val="AUD_S_SANTA_9715"/>
      <sheetName val="OCUPACION_SS_9615"/>
      <sheetName val="OCUPACION_SS_9715"/>
      <sheetName val="_S_SANTA_9715"/>
      <sheetName val="_S_SANTA_9615"/>
      <sheetName val="AUD_P_MAYO_97_15"/>
      <sheetName val="OCUPACION_P_MAYO_9715"/>
      <sheetName val="P__MAYO_9715"/>
      <sheetName val="GRPS_TV_98_alt_2_40&quot;15"/>
      <sheetName val="Datos_Evol_mens1"/>
      <sheetName val="Selección_Base1"/>
      <sheetName val="Non_Analysed_Definitions4"/>
      <sheetName val="_list1"/>
      <sheetName val="Prensa_Zaragoza"/>
      <sheetName val="1__Pond_Auditor"/>
      <sheetName val="2__Conv__Dur_Auditor"/>
      <sheetName val="3__Datos_Miner"/>
      <sheetName val="4__Estimaciones_Pool"/>
      <sheetName val="5_Soportes"/>
      <sheetName val="7__Afinidades_Infosys"/>
      <sheetName val="H_Pond_1"/>
      <sheetName val="H_Pond_2"/>
      <sheetName val="H_Pond_3"/>
      <sheetName val="H_Pond_4"/>
      <sheetName val="H_Pond_5"/>
      <sheetName val="H_Pond_6"/>
      <sheetName val="H_Pond_7"/>
      <sheetName val="H_Pond_8"/>
      <sheetName val="H_Pond_9"/>
      <sheetName val="H_Pond_11"/>
      <sheetName val="H_Pond_10"/>
      <sheetName val="H_Pond_12"/>
      <sheetName val="EBIQUITY-TRADE_OFF"/>
      <sheetName val="ACCENTURE-KPI_G_1"/>
      <sheetName val="Informe_Mensual_Por_Dias"/>
      <sheetName val="TVE1_can"/>
      <sheetName val="Datos_graf_MMI_MMG"/>
      <sheetName val="Base_de_Datos"/>
      <sheetName val="inc__claim_97"/>
      <sheetName val="Valores_MMC"/>
      <sheetName val="Desplegables"/>
      <sheetName val="GRPS_TV_9816"/>
      <sheetName val="GRPS_TV_98_alt_216"/>
      <sheetName val="CONSUMO_TV16"/>
      <sheetName val="GRPS_COMPETENCIA_CON_MARTINI_17"/>
      <sheetName val="GRPS_COMPETENCIA_SIN_MARTINI_17"/>
      <sheetName val="GRPS_COMPETENCIA_CON__MARTIN_17"/>
      <sheetName val="GRPS_COMPETENCIA_SIN_MARTIN_916"/>
      <sheetName val="AUD_S_SANTA_9616"/>
      <sheetName val="AUD_S_SANTA_9716"/>
      <sheetName val="OCUPACION_SS_9616"/>
      <sheetName val="OCUPACION_SS_9716"/>
      <sheetName val="_S_SANTA_9716"/>
      <sheetName val="_S_SANTA_9616"/>
      <sheetName val="AUD_P_MAYO_97_16"/>
      <sheetName val="OCUPACION_P_MAYO_9716"/>
      <sheetName val="P__MAYO_9716"/>
      <sheetName val="1__Data_Entry_BASE9"/>
      <sheetName val="Listas_y_Nombres_(DON'T_TOUCH)9"/>
      <sheetName val="2_대외공문9"/>
      <sheetName val="GRPS_TV_98_alt_2_40&quot;16"/>
      <sheetName val="Eval_Adultos10"/>
      <sheetName val="Eval_Business10"/>
      <sheetName val="Resultados_Palabras_Google10"/>
      <sheetName val="EVAL_TV_ADULTOS10"/>
      <sheetName val="Cob_Padres9"/>
      <sheetName val="Cob%_18-349"/>
      <sheetName val="5__Data_Entry_BASE9"/>
      <sheetName val="Resultados_Diarios_smart9"/>
      <sheetName val="_BOOST_TV9"/>
      <sheetName val="FASE398_XLS9"/>
      <sheetName val="Formatos_y_posicionamientos9"/>
      <sheetName val="6__Data_Entry_BASE6"/>
      <sheetName val="Datos_Evol_mens2"/>
      <sheetName val="Selección_Base2"/>
      <sheetName val="Non_Analysed_Definitions5"/>
      <sheetName val="_list2"/>
      <sheetName val="Prensa_Zaragoza1"/>
      <sheetName val="1__Pond_Auditor1"/>
      <sheetName val="2__Conv__Dur_Auditor1"/>
      <sheetName val="3__Datos_Miner1"/>
      <sheetName val="4__Estimaciones_Pool1"/>
      <sheetName val="5_Soportes1"/>
      <sheetName val="7__Afinidades_Infosys1"/>
      <sheetName val="H_Pond_13"/>
      <sheetName val="H_Pond_21"/>
      <sheetName val="H_Pond_31"/>
      <sheetName val="H_Pond_41"/>
      <sheetName val="H_Pond_51"/>
      <sheetName val="H_Pond_61"/>
      <sheetName val="H_Pond_71"/>
      <sheetName val="H_Pond_81"/>
      <sheetName val="H_Pond_91"/>
      <sheetName val="H_Pond_111"/>
      <sheetName val="H_Pond_101"/>
      <sheetName val="H_Pond_121"/>
      <sheetName val="EBIQUITY-TRADE_OFF1"/>
      <sheetName val="ACCENTURE-KPI_G_11"/>
      <sheetName val="Informe_Mensual_Por_Dias1"/>
      <sheetName val="TVE1_can1"/>
      <sheetName val="Datos_graf_MMI_MMG1"/>
      <sheetName val="Base_de_Datos1"/>
      <sheetName val="inc__claim_971"/>
      <sheetName val="Valores_MMC1"/>
      <sheetName val="GRPS_TV_9817"/>
      <sheetName val="GRPS_TV_98_alt_217"/>
      <sheetName val="CONSUMO_TV17"/>
      <sheetName val="GRPS_COMPETENCIA_CON_MARTINI_18"/>
      <sheetName val="GRPS_COMPETENCIA_SIN_MARTINI_18"/>
      <sheetName val="GRPS_COMPETENCIA_CON__MARTIN_18"/>
      <sheetName val="GRPS_COMPETENCIA_SIN_MARTIN_917"/>
      <sheetName val="AUD_S_SANTA_9617"/>
      <sheetName val="AUD_S_SANTA_9717"/>
      <sheetName val="OCUPACION_SS_9617"/>
      <sheetName val="OCUPACION_SS_9717"/>
      <sheetName val="_S_SANTA_9717"/>
      <sheetName val="_S_SANTA_9617"/>
      <sheetName val="AUD_P_MAYO_97_17"/>
      <sheetName val="OCUPACION_P_MAYO_9717"/>
      <sheetName val="P__MAYO_9717"/>
      <sheetName val="1__Data_Entry_BASE10"/>
      <sheetName val="Listas_y_Nombres_(DON'T_TOUCH10"/>
      <sheetName val="2_대외공문10"/>
      <sheetName val="GRPS_TV_98_alt_2_40&quot;17"/>
      <sheetName val="Eval_Adultos11"/>
      <sheetName val="Eval_Business11"/>
      <sheetName val="Resultados_Palabras_Google11"/>
      <sheetName val="EVAL_TV_ADULTOS11"/>
      <sheetName val="Cob_Padres10"/>
      <sheetName val="Cob%_18-3410"/>
      <sheetName val="5__Data_Entry_BASE10"/>
      <sheetName val="Resultados_Diarios_smart10"/>
      <sheetName val="_BOOST_TV10"/>
      <sheetName val="FASE398_XLS10"/>
      <sheetName val="Formatos_y_posicionamientos10"/>
      <sheetName val="6__Data_Entry_BASE7"/>
      <sheetName val="Datos_Evol_mens3"/>
      <sheetName val="Selección_Base3"/>
      <sheetName val="Non_Analysed_Definitions6"/>
      <sheetName val="_list3"/>
      <sheetName val="Prensa_Zaragoza2"/>
      <sheetName val="1__Pond_Auditor2"/>
      <sheetName val="2__Conv__Dur_Auditor2"/>
      <sheetName val="3__Datos_Miner2"/>
      <sheetName val="4__Estimaciones_Pool2"/>
      <sheetName val="5_Soportes2"/>
      <sheetName val="7__Afinidades_Infosys2"/>
      <sheetName val="H_Pond_14"/>
      <sheetName val="H_Pond_22"/>
      <sheetName val="H_Pond_32"/>
      <sheetName val="H_Pond_42"/>
      <sheetName val="H_Pond_52"/>
      <sheetName val="H_Pond_62"/>
      <sheetName val="H_Pond_72"/>
      <sheetName val="H_Pond_82"/>
      <sheetName val="H_Pond_92"/>
      <sheetName val="H_Pond_112"/>
      <sheetName val="H_Pond_102"/>
      <sheetName val="H_Pond_122"/>
      <sheetName val="EBIQUITY-TRADE_OFF2"/>
      <sheetName val="ACCENTURE-KPI_G_12"/>
      <sheetName val="Informe_Mensual_Por_Dias2"/>
      <sheetName val="TVE1_can2"/>
      <sheetName val="Datos_graf_MMI_MMG2"/>
      <sheetName val="Base_de_Datos2"/>
      <sheetName val="inc__claim_972"/>
      <sheetName val="Valores_MMC2"/>
      <sheetName val="GRPS_TV_9819"/>
      <sheetName val="GRPS_TV_98_alt_219"/>
      <sheetName val="CONSUMO_TV19"/>
      <sheetName val="GRPS_COMPETENCIA_CON_MARTINI_20"/>
      <sheetName val="GRPS_COMPETENCIA_SIN_MARTINI_20"/>
      <sheetName val="GRPS_COMPETENCIA_CON__MARTIN_20"/>
      <sheetName val="GRPS_COMPETENCIA_SIN_MARTIN_919"/>
      <sheetName val="AUD_S_SANTA_9619"/>
      <sheetName val="AUD_S_SANTA_9719"/>
      <sheetName val="OCUPACION_SS_9619"/>
      <sheetName val="OCUPACION_SS_9719"/>
      <sheetName val="_S_SANTA_9719"/>
      <sheetName val="_S_SANTA_9619"/>
      <sheetName val="AUD_P_MAYO_97_19"/>
      <sheetName val="OCUPACION_P_MAYO_9719"/>
      <sheetName val="P__MAYO_9719"/>
      <sheetName val="Cob_Padres11"/>
      <sheetName val="Cob%_18-3411"/>
      <sheetName val="1__Data_Entry_BASE11"/>
      <sheetName val="Eval_Adultos12"/>
      <sheetName val="Eval_Business12"/>
      <sheetName val="Resultados_Palabras_Google12"/>
      <sheetName val="EVAL_TV_ADULTOS12"/>
      <sheetName val="GRPS_TV_98_alt_2_40&quot;19"/>
      <sheetName val="Listas_y_Nombres_(DON'T_TOUCH11"/>
      <sheetName val="2_대외공문11"/>
      <sheetName val="FASE398_XLS11"/>
      <sheetName val="5__Data_Entry_BASE11"/>
      <sheetName val="Resultados_Diarios_smart11"/>
      <sheetName val="Formatos_y_posicionamientos11"/>
      <sheetName val="_BOOST_TV11"/>
      <sheetName val="6__Data_Entry_BASE8"/>
      <sheetName val="GRPS_TV_9818"/>
      <sheetName val="GRPS_TV_98_alt_218"/>
      <sheetName val="CONSUMO_TV18"/>
      <sheetName val="GRPS_COMPETENCIA_CON_MARTINI_19"/>
      <sheetName val="GRPS_COMPETENCIA_SIN_MARTINI_19"/>
      <sheetName val="GRPS_COMPETENCIA_CON__MARTIN_19"/>
      <sheetName val="GRPS_COMPETENCIA_SIN_MARTIN_918"/>
      <sheetName val="AUD_S_SANTA_9618"/>
      <sheetName val="AUD_S_SANTA_9718"/>
      <sheetName val="OCUPACION_SS_9618"/>
      <sheetName val="OCUPACION_SS_9718"/>
      <sheetName val="_S_SANTA_9718"/>
      <sheetName val="_S_SANTA_9618"/>
      <sheetName val="AUD_P_MAYO_97_18"/>
      <sheetName val="OCUPACION_P_MAYO_9718"/>
      <sheetName val="P__MAYO_9718"/>
      <sheetName val="GRPS_TV_98_alt_2_40&quot;18"/>
      <sheetName val="List"/>
      <sheetName val="Data Validation"/>
      <sheetName val="00_LTD_1Q2"/>
      <sheetName val="IG_Video__Ad"/>
      <sheetName val="00_LTD_1Q4"/>
      <sheetName val="IG_Video__Ad2"/>
      <sheetName val="00_LTD_1Q3"/>
      <sheetName val="IG_Video__Ad1"/>
      <sheetName val="Codigo URLS"/>
      <sheetName val="Propuesta TV"/>
      <sheetName val="nomenclatura"/>
      <sheetName val="Hoja de Datos"/>
      <sheetName val="Non_Analysed_Definitions7"/>
      <sheetName val="Datos_Evol_mens4"/>
      <sheetName val="_list4"/>
      <sheetName val="Selección_Base4"/>
      <sheetName val="GRPS_TV_9820"/>
      <sheetName val="GRPS_TV_98_alt_220"/>
      <sheetName val="CONSUMO_TV20"/>
      <sheetName val="GRPS_COMPETENCIA_CON_MARTINI_21"/>
      <sheetName val="GRPS_COMPETENCIA_SIN_MARTINI_21"/>
      <sheetName val="GRPS_COMPETENCIA_CON__MARTIN_21"/>
      <sheetName val="GRPS_COMPETENCIA_SIN_MARTIN_920"/>
      <sheetName val="AUD_S_SANTA_9620"/>
      <sheetName val="AUD_S_SANTA_9720"/>
      <sheetName val="OCUPACION_SS_9620"/>
      <sheetName val="OCUPACION_SS_9720"/>
      <sheetName val="_S_SANTA_9720"/>
      <sheetName val="_S_SANTA_9620"/>
      <sheetName val="AUD_P_MAYO_97_20"/>
      <sheetName val="OCUPACION_P_MAYO_9720"/>
      <sheetName val="P__MAYO_9720"/>
      <sheetName val="Cob_Padres12"/>
      <sheetName val="Cob%_18-3412"/>
      <sheetName val="GRPS_TV_98_alt_2_40&quot;20"/>
      <sheetName val="FASE398_XLS12"/>
      <sheetName val="1__Data_Entry_BASE12"/>
      <sheetName val="Listas_y_Nombres_(DON'T_TOUCH12"/>
      <sheetName val="2_대외공문12"/>
      <sheetName val="Eval_Adultos13"/>
      <sheetName val="Eval_Business13"/>
      <sheetName val="Resultados_Palabras_Google13"/>
      <sheetName val="EVAL_TV_ADULTOS13"/>
      <sheetName val="5__Data_Entry_BASE12"/>
      <sheetName val="Formatos_y_posicionamientos12"/>
      <sheetName val="Resultados_Diarios_smart12"/>
      <sheetName val="Non_Analysed_Definitions8"/>
      <sheetName val="_BOOST_TV12"/>
      <sheetName val="6__Data_Entry_BASE9"/>
      <sheetName val="Datos_Evol_mens5"/>
      <sheetName val="_list5"/>
      <sheetName val="Selección_Base5"/>
      <sheetName val="Prensa_Zaragoza3"/>
      <sheetName val="Informe_Mensual_Por_Dias3"/>
      <sheetName val="TVE1_can3"/>
      <sheetName val="GRPS_TV_9821"/>
      <sheetName val="GRPS_TV_98_alt_221"/>
      <sheetName val="CONSUMO_TV21"/>
      <sheetName val="GRPS_COMPETENCIA_CON_MARTINI_22"/>
      <sheetName val="GRPS_COMPETENCIA_SIN_MARTINI_22"/>
      <sheetName val="GRPS_COMPETENCIA_CON__MARTIN_22"/>
      <sheetName val="GRPS_COMPETENCIA_SIN_MARTIN_921"/>
      <sheetName val="AUD_S_SANTA_9621"/>
      <sheetName val="AUD_S_SANTA_9721"/>
      <sheetName val="OCUPACION_SS_9621"/>
      <sheetName val="OCUPACION_SS_9721"/>
      <sheetName val="_S_SANTA_9721"/>
      <sheetName val="_S_SANTA_9621"/>
      <sheetName val="AUD_P_MAYO_97_21"/>
      <sheetName val="OCUPACION_P_MAYO_9721"/>
      <sheetName val="P__MAYO_9721"/>
      <sheetName val="Cob_Padres13"/>
      <sheetName val="Cob%_18-3413"/>
      <sheetName val="GRPS_TV_98_alt_2_40&quot;21"/>
      <sheetName val="FASE398_XLS13"/>
      <sheetName val="1__Data_Entry_BASE13"/>
      <sheetName val="Listas_y_Nombres_(DON'T_TOUCH13"/>
      <sheetName val="2_대외공문13"/>
      <sheetName val="Eval_Adultos14"/>
      <sheetName val="Eval_Business14"/>
      <sheetName val="Resultados_Palabras_Google14"/>
      <sheetName val="EVAL_TV_ADULTOS14"/>
      <sheetName val="5__Data_Entry_BASE13"/>
      <sheetName val="Formatos_y_posicionamientos13"/>
      <sheetName val="Resultados_Diarios_smart13"/>
      <sheetName val="Non_Analysed_Definitions9"/>
      <sheetName val="_BOOST_TV13"/>
      <sheetName val="6__Data_Entry_BASE10"/>
      <sheetName val="Datos_Evol_mens6"/>
      <sheetName val="_list6"/>
      <sheetName val="Selección_Base6"/>
      <sheetName val="Prensa_Zaragoza4"/>
      <sheetName val="Informe_Mensual_Por_Dias4"/>
      <sheetName val="TVE1_can4"/>
      <sheetName val="1__Pond_Auditor3"/>
      <sheetName val="2__Conv__Dur_Auditor3"/>
      <sheetName val="3__Datos_Miner3"/>
      <sheetName val="4__Estimaciones_Pool3"/>
      <sheetName val="5_Soportes3"/>
      <sheetName val="7__Afinidades_Infosys3"/>
      <sheetName val="H_Pond_15"/>
      <sheetName val="H_Pond_23"/>
      <sheetName val="H_Pond_33"/>
      <sheetName val="H_Pond_43"/>
      <sheetName val="H_Pond_53"/>
      <sheetName val="H_Pond_63"/>
      <sheetName val="H_Pond_73"/>
      <sheetName val="H_Pond_83"/>
      <sheetName val="H_Pond_93"/>
      <sheetName val="H_Pond_113"/>
      <sheetName val="H_Pond_103"/>
      <sheetName val="H_Pond_123"/>
      <sheetName val="EBIQUITY-TRADE_OFF3"/>
      <sheetName val="ACCENTURE-KPI_G_13"/>
      <sheetName val="GRPS_TV_9822"/>
      <sheetName val="GRPS_TV_98_alt_222"/>
      <sheetName val="CONSUMO_TV22"/>
      <sheetName val="GRPS_COMPETENCIA_CON_MARTINI_23"/>
      <sheetName val="GRPS_COMPETENCIA_SIN_MARTINI_23"/>
      <sheetName val="GRPS_COMPETENCIA_CON__MARTIN_23"/>
      <sheetName val="GRPS_COMPETENCIA_SIN_MARTIN_922"/>
      <sheetName val="AUD_S_SANTA_9622"/>
      <sheetName val="AUD_S_SANTA_9722"/>
      <sheetName val="OCUPACION_SS_9622"/>
      <sheetName val="OCUPACION_SS_9722"/>
      <sheetName val="_S_SANTA_9722"/>
      <sheetName val="_S_SANTA_9622"/>
      <sheetName val="AUD_P_MAYO_97_22"/>
      <sheetName val="OCUPACION_P_MAYO_9722"/>
      <sheetName val="P__MAYO_9722"/>
      <sheetName val="Cob_Padres14"/>
      <sheetName val="Cob%_18-3414"/>
      <sheetName val="GRPS_TV_98_alt_2_40&quot;22"/>
      <sheetName val="FASE398_XLS14"/>
      <sheetName val="1__Data_Entry_BASE14"/>
      <sheetName val="Listas_y_Nombres_(DON'T_TOUCH14"/>
      <sheetName val="2_대외공문14"/>
      <sheetName val="Eval_Adultos15"/>
      <sheetName val="Eval_Business15"/>
      <sheetName val="Resultados_Palabras_Google15"/>
      <sheetName val="EVAL_TV_ADULTOS15"/>
      <sheetName val="5__Data_Entry_BASE14"/>
      <sheetName val="Formatos_y_posicionamientos14"/>
      <sheetName val="Resultados_Diarios_smart14"/>
      <sheetName val="Non_Analysed_Definitions10"/>
      <sheetName val="_BOOST_TV14"/>
      <sheetName val="6__Data_Entry_BASE11"/>
      <sheetName val="Datos_Evol_mens7"/>
      <sheetName val="_list7"/>
      <sheetName val="Selección_Base7"/>
      <sheetName val="Prensa_Zaragoza5"/>
      <sheetName val="Informe_Mensual_Por_Dias5"/>
      <sheetName val="TVE1_can5"/>
      <sheetName val="1__Pond_Auditor4"/>
      <sheetName val="2__Conv__Dur_Auditor4"/>
      <sheetName val="3__Datos_Miner4"/>
      <sheetName val="4__Estimaciones_Pool4"/>
      <sheetName val="5_Soportes4"/>
      <sheetName val="7__Afinidades_Infosys4"/>
      <sheetName val="H_Pond_16"/>
      <sheetName val="H_Pond_24"/>
      <sheetName val="H_Pond_34"/>
      <sheetName val="H_Pond_44"/>
      <sheetName val="H_Pond_54"/>
      <sheetName val="H_Pond_64"/>
      <sheetName val="H_Pond_74"/>
      <sheetName val="H_Pond_84"/>
      <sheetName val="H_Pond_94"/>
      <sheetName val="H_Pond_114"/>
      <sheetName val="H_Pond_104"/>
      <sheetName val="H_Pond_124"/>
      <sheetName val="EBIQUITY-TRADE_OFF4"/>
      <sheetName val="ACCENTURE-KPI_G_14"/>
      <sheetName val="Datos_graf_MMI_MMG3"/>
      <sheetName val="Datos_graf_MMI_MMG4"/>
      <sheetName val="Maestros_(2)"/>
      <sheetName val="Data_Validation"/>
      <sheetName val="Maestros_(2)1"/>
      <sheetName val="Data_Validation1"/>
      <sheetName val="Maestros_(2)2"/>
      <sheetName val="Data_Validation2"/>
      <sheetName val=""/>
      <sheetName val="Propuesta_TV"/>
      <sheetName val="Propuesta_TV1"/>
      <sheetName val="Propuesta_TV2"/>
      <sheetName val="Index"/>
      <sheetName val="SPAIN Online "/>
      <sheetName val="GRPS_TV_9823"/>
      <sheetName val="GRPS_TV_98_alt_223"/>
      <sheetName val="CONSUMO_TV23"/>
      <sheetName val="GRPS_COMPETENCIA_CON_MARTINI_24"/>
      <sheetName val="GRPS_COMPETENCIA_SIN_MARTINI_24"/>
      <sheetName val="GRPS_COMPETENCIA_CON__MARTIN_24"/>
      <sheetName val="GRPS_COMPETENCIA_SIN_MARTIN_923"/>
      <sheetName val="AUD_S_SANTA_9623"/>
      <sheetName val="AUD_S_SANTA_9723"/>
      <sheetName val="OCUPACION_SS_9623"/>
      <sheetName val="OCUPACION_SS_9723"/>
      <sheetName val="_S_SANTA_9723"/>
      <sheetName val="_S_SANTA_9623"/>
      <sheetName val="AUD_P_MAYO_97_23"/>
      <sheetName val="OCUPACION_P_MAYO_9723"/>
      <sheetName val="P__MAYO_9723"/>
      <sheetName val="Eval_Adultos16"/>
      <sheetName val="Eval_Business16"/>
      <sheetName val="Resultados_Palabras_Google16"/>
      <sheetName val="EVAL_TV_ADULTOS16"/>
      <sheetName val="2_대외공문15"/>
      <sheetName val="_BOOST_TV15"/>
      <sheetName val="GRPS_TV_98_alt_2_40&quot;23"/>
      <sheetName val="Resultados_Diarios_smart15"/>
      <sheetName val="Cob_Padres15"/>
      <sheetName val="Cob%_18-3415"/>
      <sheetName val="Listas_y_Nombres_(DON'T_TOUCH15"/>
      <sheetName val="1__Data_Entry_BASE15"/>
      <sheetName val="5__Data_Entry_BASE15"/>
      <sheetName val="FASE398_XLS15"/>
      <sheetName val="Formatos_y_posicionamientos15"/>
      <sheetName val="6__Data_Entry_BASE12"/>
      <sheetName val="Non_Analysed_Definitions11"/>
      <sheetName val="00_LTD_1Q5"/>
      <sheetName val="IG_Video__Ad3"/>
      <sheetName val="Datos_Evol_mens8"/>
      <sheetName val="_list8"/>
      <sheetName val="Selección_Base8"/>
      <sheetName val="Prensa_Zaragoza6"/>
      <sheetName val="Informe_Mensual_Por_Dias6"/>
      <sheetName val="TVE1_can6"/>
      <sheetName val="1__Pond_Auditor5"/>
      <sheetName val="2__Conv__Dur_Auditor5"/>
      <sheetName val="3__Datos_Miner5"/>
      <sheetName val="4__Estimaciones_Pool5"/>
      <sheetName val="5_Soportes5"/>
      <sheetName val="7__Afinidades_Infosys5"/>
      <sheetName val="H_Pond_17"/>
      <sheetName val="H_Pond_25"/>
      <sheetName val="H_Pond_35"/>
      <sheetName val="H_Pond_45"/>
      <sheetName val="H_Pond_55"/>
      <sheetName val="H_Pond_65"/>
      <sheetName val="H_Pond_75"/>
      <sheetName val="H_Pond_85"/>
      <sheetName val="H_Pond_95"/>
      <sheetName val="H_Pond_115"/>
      <sheetName val="H_Pond_105"/>
      <sheetName val="H_Pond_125"/>
      <sheetName val="EBIQUITY-TRADE_OFF5"/>
      <sheetName val="ACCENTURE-KPI_G_15"/>
      <sheetName val="Datos_graf_MMI_MMG5"/>
      <sheetName val="Hoja_de_Datos"/>
      <sheetName val="GRPS_TV_9824"/>
      <sheetName val="GRPS_TV_98_alt_224"/>
      <sheetName val="CONSUMO_TV24"/>
      <sheetName val="GRPS_COMPETENCIA_CON_MARTINI_25"/>
      <sheetName val="GRPS_COMPETENCIA_SIN_MARTINI_25"/>
      <sheetName val="GRPS_COMPETENCIA_CON__MARTIN_25"/>
      <sheetName val="GRPS_COMPETENCIA_SIN_MARTIN_924"/>
      <sheetName val="AUD_S_SANTA_9624"/>
      <sheetName val="AUD_S_SANTA_9724"/>
      <sheetName val="OCUPACION_SS_9624"/>
      <sheetName val="OCUPACION_SS_9724"/>
      <sheetName val="_S_SANTA_9724"/>
      <sheetName val="_S_SANTA_9624"/>
      <sheetName val="AUD_P_MAYO_97_24"/>
      <sheetName val="OCUPACION_P_MAYO_9724"/>
      <sheetName val="P__MAYO_9724"/>
      <sheetName val="Cob_Padres16"/>
      <sheetName val="Cob%_18-3416"/>
      <sheetName val="GRPS_TV_98_alt_2_40&quot;24"/>
      <sheetName val="FASE398_XLS16"/>
      <sheetName val="1__Data_Entry_BASE16"/>
      <sheetName val="Listas_y_Nombres_(DON'T_TOUCH16"/>
      <sheetName val="2_대외공문16"/>
      <sheetName val="Eval_Adultos17"/>
      <sheetName val="Eval_Business17"/>
      <sheetName val="Resultados_Palabras_Google17"/>
      <sheetName val="EVAL_TV_ADULTOS17"/>
      <sheetName val="5__Data_Entry_BASE16"/>
      <sheetName val="Formatos_y_posicionamientos16"/>
      <sheetName val="Resultados_Diarios_smart16"/>
      <sheetName val="Non_Analysed_Definitions12"/>
      <sheetName val="_BOOST_TV16"/>
      <sheetName val="6__Data_Entry_BASE13"/>
      <sheetName val="Datos_Evol_mens9"/>
      <sheetName val="_list9"/>
      <sheetName val="Selección_Base9"/>
      <sheetName val="Prensa_Zaragoza7"/>
      <sheetName val="Informe_Mensual_Por_Dias7"/>
      <sheetName val="TVE1_can7"/>
      <sheetName val="1__Pond_Auditor6"/>
      <sheetName val="2__Conv__Dur_Auditor6"/>
      <sheetName val="3__Datos_Miner6"/>
      <sheetName val="4__Estimaciones_Pool6"/>
      <sheetName val="5_Soportes6"/>
      <sheetName val="7__Afinidades_Infosys6"/>
      <sheetName val="H_Pond_18"/>
      <sheetName val="H_Pond_26"/>
      <sheetName val="H_Pond_36"/>
      <sheetName val="H_Pond_46"/>
      <sheetName val="H_Pond_56"/>
      <sheetName val="H_Pond_66"/>
      <sheetName val="H_Pond_76"/>
      <sheetName val="H_Pond_86"/>
      <sheetName val="H_Pond_96"/>
      <sheetName val="H_Pond_116"/>
      <sheetName val="H_Pond_106"/>
      <sheetName val="H_Pond_126"/>
      <sheetName val="EBIQUITY-TRADE_OFF6"/>
      <sheetName val="ACCENTURE-KPI_G_16"/>
      <sheetName val="00_LTD_1Q6"/>
      <sheetName val="Datos_graf_MMI_MMG6"/>
      <sheetName val="IG_Video__Ad4"/>
      <sheetName val="Hoja_de_Datos1"/>
      <sheetName val="2. Definitions"/>
      <sheetName val="Custom_Report_Builder"/>
      <sheetName val="GRPS_TV_9825"/>
      <sheetName val="GRPS_TV_98_alt_225"/>
      <sheetName val="CONSUMO_TV25"/>
      <sheetName val="GRPS_COMPETENCIA_CON_MARTINI_26"/>
      <sheetName val="GRPS_COMPETENCIA_SIN_MARTINI_26"/>
      <sheetName val="GRPS_COMPETENCIA_CON__MARTIN_26"/>
      <sheetName val="GRPS_COMPETENCIA_SIN_MARTIN_925"/>
      <sheetName val="AUD_S_SANTA_9625"/>
      <sheetName val="AUD_S_SANTA_9725"/>
      <sheetName val="OCUPACION_SS_9625"/>
      <sheetName val="OCUPACION_SS_9725"/>
      <sheetName val="_S_SANTA_9725"/>
      <sheetName val="_S_SANTA_9625"/>
      <sheetName val="AUD_P_MAYO_97_25"/>
      <sheetName val="OCUPACION_P_MAYO_9725"/>
      <sheetName val="P__MAYO_9725"/>
      <sheetName val="Listas_y_Nombres_(DON'T_TOUCH17"/>
      <sheetName val="2_대외공문17"/>
      <sheetName val="1__Data_Entry_BASE17"/>
      <sheetName val="Eval_Adultos18"/>
      <sheetName val="Eval_Business18"/>
      <sheetName val="Resultados_Palabras_Google18"/>
      <sheetName val="EVAL_TV_ADULTOS18"/>
      <sheetName val="FASE398_XLS17"/>
      <sheetName val="Cob_Padres17"/>
      <sheetName val="Cob%_18-3417"/>
      <sheetName val="5__Data_Entry_BASE17"/>
      <sheetName val="Formatos_y_posicionamientos17"/>
      <sheetName val="Non_Analysed_Definitions13"/>
      <sheetName val="Resultados_Diarios_smart17"/>
      <sheetName val="_BOOST_TV17"/>
      <sheetName val="6__Data_Entry_BASE14"/>
      <sheetName val="Datos_Evol_mens10"/>
      <sheetName val="Informe_Mensual_Por_Dias8"/>
      <sheetName val="_list10"/>
      <sheetName val="Selección_Base10"/>
      <sheetName val="00_LTD_1Q7"/>
      <sheetName val="IG_Video__Ad5"/>
      <sheetName val="GRPS_TV_98_alt_2_40&quot;25"/>
      <sheetName val="Prensa_Zaragoza8"/>
      <sheetName val="TVE1_can8"/>
      <sheetName val="1__Pond_Auditor7"/>
      <sheetName val="2__Conv__Dur_Auditor7"/>
      <sheetName val="3__Datos_Miner7"/>
      <sheetName val="4__Estimaciones_Pool7"/>
      <sheetName val="5_Soportes7"/>
      <sheetName val="7__Afinidades_Infosys7"/>
      <sheetName val="H_Pond_19"/>
      <sheetName val="H_Pond_27"/>
      <sheetName val="H_Pond_37"/>
      <sheetName val="H_Pond_47"/>
      <sheetName val="H_Pond_57"/>
      <sheetName val="H_Pond_67"/>
      <sheetName val="H_Pond_77"/>
      <sheetName val="H_Pond_87"/>
      <sheetName val="H_Pond_97"/>
      <sheetName val="H_Pond_117"/>
      <sheetName val="H_Pond_107"/>
      <sheetName val="H_Pond_127"/>
      <sheetName val="EBIQUITY-TRADE_OFF7"/>
      <sheetName val="ACCENTURE-KPI_G_17"/>
      <sheetName val="Datos_graf_MMI_MMG7"/>
      <sheetName val="Datos Julio 2017"/>
      <sheetName val="Hoja_de_Datos2"/>
      <sheetName val="Codigo_URLS"/>
      <sheetName val="Datos Clave Seguimiento"/>
      <sheetName val="Maestro"/>
      <sheetName val="Targets"/>
      <sheetName val="Mapa Detalhado de TV"/>
      <sheetName val="Costes tecnologicos"/>
      <sheetName val="Cost Table"/>
      <sheetName val="Portada"/>
      <sheetName val="Workings Tab"/>
      <sheetName val="TITULO"/>
      <sheetName val="OPTICO SICAL v.8"/>
      <sheetName val="Base_de_Datos4"/>
      <sheetName val="Valores_MMC3"/>
      <sheetName val="Maestros_(2)4"/>
      <sheetName val="inc__claim_973"/>
      <sheetName val="Data_Validation4"/>
      <sheetName val="Codigo_URLS1"/>
      <sheetName val="Propuesta_TV4"/>
      <sheetName val="2__Definitions1"/>
      <sheetName val="Cost_Table1"/>
      <sheetName val="Datos_Clave_Seguimiento1"/>
      <sheetName val="Workings_Tab1"/>
      <sheetName val="Mapa_Detalhado_de_TV1"/>
      <sheetName val="Base_de_Datos3"/>
      <sheetName val="Maestros_(2)3"/>
      <sheetName val="Data_Validation3"/>
      <sheetName val="Propuesta_TV3"/>
      <sheetName val="2__Definitions"/>
      <sheetName val="Cost_Table"/>
      <sheetName val="Datos_Clave_Seguimiento"/>
      <sheetName val="Workings_Tab"/>
      <sheetName val="Mapa_Detalhado_de_TV"/>
      <sheetName val="Base_de_Datos6"/>
      <sheetName val="inc__claim_976"/>
      <sheetName val="Valores_MMC6"/>
      <sheetName val="Base_de_Datos5"/>
      <sheetName val="inc__claim_975"/>
      <sheetName val="Valores_MMC5"/>
      <sheetName val="inc__claim_974"/>
      <sheetName val="Valores_MMC4"/>
      <sheetName val="Base_de_Datos7"/>
      <sheetName val="inc__claim_977"/>
      <sheetName val="Valores_MMC7"/>
      <sheetName val="1__Pond_Auditor8"/>
      <sheetName val="2__Conv__Dur_Auditor8"/>
      <sheetName val="3__Datos_Miner8"/>
      <sheetName val="4__Estimaciones_Pool8"/>
      <sheetName val="5_Soportes8"/>
      <sheetName val="7__Afinidades_Infosys8"/>
      <sheetName val="H_Pond_110"/>
      <sheetName val="H_Pond_28"/>
      <sheetName val="H_Pond_38"/>
      <sheetName val="H_Pond_48"/>
      <sheetName val="H_Pond_58"/>
      <sheetName val="H_Pond_68"/>
      <sheetName val="H_Pond_78"/>
      <sheetName val="H_Pond_88"/>
      <sheetName val="H_Pond_98"/>
      <sheetName val="H_Pond_118"/>
      <sheetName val="H_Pond_108"/>
      <sheetName val="H_Pond_128"/>
      <sheetName val="EBIQUITY-TRADE_OFF8"/>
      <sheetName val="ACCENTURE-KPI_G_18"/>
      <sheetName val="Datos_graf_MMI_MMG8"/>
      <sheetName val="Base_de_Datos8"/>
      <sheetName val="inc__claim_978"/>
      <sheetName val="Valores_MMC8"/>
      <sheetName val="Prensa_Zaragoza9"/>
      <sheetName val="1__Pond_Auditor9"/>
      <sheetName val="2__Conv__Dur_Auditor9"/>
      <sheetName val="3__Datos_Miner9"/>
      <sheetName val="4__Estimaciones_Pool9"/>
      <sheetName val="5_Soportes9"/>
      <sheetName val="7__Afinidades_Infosys9"/>
      <sheetName val="H_Pond_119"/>
      <sheetName val="H_Pond_29"/>
      <sheetName val="H_Pond_39"/>
      <sheetName val="H_Pond_49"/>
      <sheetName val="H_Pond_59"/>
      <sheetName val="H_Pond_69"/>
      <sheetName val="H_Pond_79"/>
      <sheetName val="H_Pond_89"/>
      <sheetName val="H_Pond_99"/>
      <sheetName val="H_Pond_1110"/>
      <sheetName val="H_Pond_109"/>
      <sheetName val="H_Pond_129"/>
      <sheetName val="EBIQUITY-TRADE_OFF9"/>
      <sheetName val="ACCENTURE-KPI_G_19"/>
      <sheetName val="Informe_Mensual_Por_Dias9"/>
      <sheetName val="TVE1_can9"/>
      <sheetName val="Datos_graf_MMI_MMG9"/>
      <sheetName val="Base_de_Datos9"/>
      <sheetName val="inc__claim_979"/>
      <sheetName val="Valores_MMC9"/>
      <sheetName val="50502_Summerdaysfamilynights_20"/>
      <sheetName val="GRPS_TV_9827"/>
      <sheetName val="GRPS_TV_98_alt_227"/>
      <sheetName val="CONSUMO_TV27"/>
      <sheetName val="GRPS_COMPETENCIA_CON_MARTINI_28"/>
      <sheetName val="GRPS_COMPETENCIA_SIN_MARTINI_28"/>
      <sheetName val="GRPS_COMPETENCIA_CON__MARTIN_28"/>
      <sheetName val="GRPS_COMPETENCIA_SIN_MARTIN_927"/>
      <sheetName val="AUD_S_SANTA_9627"/>
      <sheetName val="AUD_S_SANTA_9727"/>
      <sheetName val="OCUPACION_SS_9627"/>
      <sheetName val="OCUPACION_SS_9727"/>
      <sheetName val="_S_SANTA_9727"/>
      <sheetName val="_S_SANTA_9627"/>
      <sheetName val="AUD_P_MAYO_97_27"/>
      <sheetName val="OCUPACION_P_MAYO_9727"/>
      <sheetName val="P__MAYO_9727"/>
      <sheetName val="1__Data_Entry_BASE19"/>
      <sheetName val="Listas_y_Nombres_(DON'T_TOUCH19"/>
      <sheetName val="2_대외공문19"/>
      <sheetName val="GRPS_TV_98_alt_2_40&quot;27"/>
      <sheetName val="Eval_Adultos20"/>
      <sheetName val="Eval_Business20"/>
      <sheetName val="Resultados_Palabras_Google20"/>
      <sheetName val="EVAL_TV_ADULTOS20"/>
      <sheetName val="Cob_Padres19"/>
      <sheetName val="Cob%_18-3419"/>
      <sheetName val="5__Data_Entry_BASE19"/>
      <sheetName val="Resultados_Diarios_smart19"/>
      <sheetName val="_BOOST_TV19"/>
      <sheetName val="FASE398_XLS19"/>
      <sheetName val="Formatos_y_posicionamientos19"/>
      <sheetName val="6__Data_Entry_BASE16"/>
      <sheetName val="Datos_Evol_mens12"/>
      <sheetName val="_list12"/>
      <sheetName val="Non_Analysed_Definitions15"/>
      <sheetName val="Selección_Base12"/>
      <sheetName val="Prensa_Zaragoza10"/>
      <sheetName val="Informe_Mensual_Por_Dias10"/>
      <sheetName val="TVE1_can10"/>
      <sheetName val="00_LTD_1Q9"/>
      <sheetName val="Maestros_(2)5"/>
      <sheetName val="Propuesta_TV5"/>
      <sheetName val="IG_Video__Ad7"/>
      <sheetName val="Data_Validation5"/>
      <sheetName val="Codigo_URLS2"/>
      <sheetName val="Hoja_de_Datos4"/>
      <sheetName val="Costes_tecnologicos2"/>
      <sheetName val="2__Definitions2"/>
      <sheetName val="SPAIN_Online_2"/>
      <sheetName val="Costes_tecnologicos"/>
      <sheetName val="SPAIN_Online_"/>
      <sheetName val="GRPS_TV_9826"/>
      <sheetName val="GRPS_TV_98_alt_226"/>
      <sheetName val="CONSUMO_TV26"/>
      <sheetName val="GRPS_COMPETENCIA_CON_MARTINI_27"/>
      <sheetName val="GRPS_COMPETENCIA_SIN_MARTINI_27"/>
      <sheetName val="GRPS_COMPETENCIA_CON__MARTIN_27"/>
      <sheetName val="GRPS_COMPETENCIA_SIN_MARTIN_926"/>
      <sheetName val="AUD_S_SANTA_9626"/>
      <sheetName val="AUD_S_SANTA_9726"/>
      <sheetName val="OCUPACION_SS_9626"/>
      <sheetName val="OCUPACION_SS_9726"/>
      <sheetName val="_S_SANTA_9726"/>
      <sheetName val="_S_SANTA_9626"/>
      <sheetName val="AUD_P_MAYO_97_26"/>
      <sheetName val="OCUPACION_P_MAYO_9726"/>
      <sheetName val="P__MAYO_9726"/>
      <sheetName val="1__Data_Entry_BASE18"/>
      <sheetName val="Listas_y_Nombres_(DON'T_TOUCH18"/>
      <sheetName val="2_대외공문18"/>
      <sheetName val="GRPS_TV_98_alt_2_40&quot;26"/>
      <sheetName val="Eval_Adultos19"/>
      <sheetName val="Eval_Business19"/>
      <sheetName val="Resultados_Palabras_Google19"/>
      <sheetName val="EVAL_TV_ADULTOS19"/>
      <sheetName val="Cob_Padres18"/>
      <sheetName val="Cob%_18-3418"/>
      <sheetName val="5__Data_Entry_BASE18"/>
      <sheetName val="Resultados_Diarios_smart18"/>
      <sheetName val="_BOOST_TV18"/>
      <sheetName val="FASE398_XLS18"/>
      <sheetName val="Formatos_y_posicionamientos18"/>
      <sheetName val="6__Data_Entry_BASE15"/>
      <sheetName val="Datos_Evol_mens11"/>
      <sheetName val="_list11"/>
      <sheetName val="Non_Analysed_Definitions14"/>
      <sheetName val="Selección_Base11"/>
      <sheetName val="00_LTD_1Q8"/>
      <sheetName val="IG_Video__Ad6"/>
      <sheetName val="Hoja_de_Datos3"/>
      <sheetName val="Costes_tecnologicos1"/>
      <sheetName val="SPAIN_Online_1"/>
      <sheetName val="Maestros_(2)6"/>
      <sheetName val="Maestros_(2)7"/>
      <sheetName val="Maestros_(2)8"/>
      <sheetName val="Eval_Adultos21"/>
      <sheetName val="Eval_Business21"/>
      <sheetName val="Resultados_Palabras_Google21"/>
      <sheetName val="EVAL_TV_ADULTOS21"/>
      <sheetName val="2_대외공문20"/>
      <sheetName val="_BOOST_TV20"/>
      <sheetName val="Resultados_Diarios_smart20"/>
      <sheetName val="Cob_Padres20"/>
      <sheetName val="Cob%_18-3420"/>
      <sheetName val="1__Data_Entry_BASE20"/>
      <sheetName val="Listas_y_Nombres_(DON'T_TOUCH20"/>
      <sheetName val="5__Data_Entry_BASE20"/>
      <sheetName val="FASE398_XLS20"/>
      <sheetName val="Formatos_y_posicionamientos20"/>
      <sheetName val="6__Data_Entry_BASE17"/>
      <sheetName val="Datos_Evol_mens13"/>
      <sheetName val="Selección_Base13"/>
      <sheetName val="Non_Analysed_Definitions16"/>
      <sheetName val="_list13"/>
      <sheetName val="Datos_graf_MMI_MMG12"/>
      <sheetName val="Prensa_Zaragoza12"/>
      <sheetName val="Informe_Mensual_Por_Dias12"/>
      <sheetName val="TVE1_can12"/>
      <sheetName val="1__Pond_Auditor12"/>
      <sheetName val="2__Conv__Dur_Auditor12"/>
      <sheetName val="3__Datos_Miner12"/>
      <sheetName val="4__Estimaciones_Pool12"/>
      <sheetName val="5_Soportes12"/>
      <sheetName val="7__Afinidades_Infosys12"/>
      <sheetName val="H_Pond_131"/>
      <sheetName val="H_Pond_212"/>
      <sheetName val="H_Pond_312"/>
      <sheetName val="H_Pond_412"/>
      <sheetName val="H_Pond_512"/>
      <sheetName val="H_Pond_612"/>
      <sheetName val="H_Pond_712"/>
      <sheetName val="H_Pond_812"/>
      <sheetName val="H_Pond_912"/>
      <sheetName val="H_Pond_1113"/>
      <sheetName val="H_Pond_1012"/>
      <sheetName val="H_Pond_1212"/>
      <sheetName val="EBIQUITY-TRADE_OFF12"/>
      <sheetName val="ACCENTURE-KPI_G_112"/>
      <sheetName val="inc__claim_9712"/>
      <sheetName val="Base_de_Datos12"/>
      <sheetName val="00_LTD_1Q12"/>
      <sheetName val="Maestros_(2)12"/>
      <sheetName val="Datos_graf_MMI_MMG11"/>
      <sheetName val="Prensa_Zaragoza11"/>
      <sheetName val="Informe_Mensual_Por_Dias11"/>
      <sheetName val="TVE1_can11"/>
      <sheetName val="1__Pond_Auditor11"/>
      <sheetName val="2__Conv__Dur_Auditor11"/>
      <sheetName val="3__Datos_Miner11"/>
      <sheetName val="4__Estimaciones_Pool11"/>
      <sheetName val="5_Soportes11"/>
      <sheetName val="7__Afinidades_Infosys11"/>
      <sheetName val="H_Pond_130"/>
      <sheetName val="H_Pond_211"/>
      <sheetName val="H_Pond_311"/>
      <sheetName val="H_Pond_411"/>
      <sheetName val="H_Pond_511"/>
      <sheetName val="H_Pond_611"/>
      <sheetName val="H_Pond_711"/>
      <sheetName val="H_Pond_811"/>
      <sheetName val="H_Pond_911"/>
      <sheetName val="H_Pond_1112"/>
      <sheetName val="H_Pond_1011"/>
      <sheetName val="H_Pond_1211"/>
      <sheetName val="EBIQUITY-TRADE_OFF11"/>
      <sheetName val="ACCENTURE-KPI_G_111"/>
      <sheetName val="inc__claim_9711"/>
      <sheetName val="Base_de_Datos11"/>
      <sheetName val="00_LTD_1Q11"/>
      <sheetName val="Maestros_(2)11"/>
      <sheetName val="Maestros_(2)9"/>
      <sheetName val="Datos_graf_MMI_MMG10"/>
      <sheetName val="1__Pond_Auditor10"/>
      <sheetName val="2__Conv__Dur_Auditor10"/>
      <sheetName val="3__Datos_Miner10"/>
      <sheetName val="4__Estimaciones_Pool10"/>
      <sheetName val="5_Soportes10"/>
      <sheetName val="7__Afinidades_Infosys10"/>
      <sheetName val="H_Pond_120"/>
      <sheetName val="H_Pond_210"/>
      <sheetName val="H_Pond_310"/>
      <sheetName val="H_Pond_410"/>
      <sheetName val="H_Pond_510"/>
      <sheetName val="H_Pond_610"/>
      <sheetName val="H_Pond_710"/>
      <sheetName val="H_Pond_810"/>
      <sheetName val="H_Pond_910"/>
      <sheetName val="H_Pond_1111"/>
      <sheetName val="H_Pond_1010"/>
      <sheetName val="H_Pond_1210"/>
      <sheetName val="EBIQUITY-TRADE_OFF10"/>
      <sheetName val="ACCENTURE-KPI_G_110"/>
      <sheetName val="inc__claim_9710"/>
      <sheetName val="Base_de_Datos10"/>
      <sheetName val="00_LTD_1Q10"/>
      <sheetName val="Maestros_(2)10"/>
      <sheetName val="Codigo_URLS3"/>
      <sheetName val="Propuesta_TV6"/>
      <sheetName val="Datos_Clave_Seguimiento3"/>
      <sheetName val="2__Definitions3"/>
      <sheetName val="Datos_Clave_Seguimiento2"/>
      <sheetName val="Propuesta_TV7"/>
      <sheetName val="Propuesta_TV8"/>
      <sheetName val="Propuesta_TV9"/>
      <sheetName val="EVA"/>
      <sheetName val="EVA TV"/>
      <sheetName val="12-19 FEB"/>
      <sheetName val="Campaign - OOH"/>
      <sheetName val="LOCAL AMERICAS - Creative"/>
      <sheetName val="LOCAL AMERICAS - Format"/>
      <sheetName val="LOCAL AMERICAS - Global Sheet"/>
      <sheetName val="Mapa_Detalhado_de_TV2"/>
      <sheetName val="GRPS_TV_9828"/>
      <sheetName val="GRPS_TV_98_alt_228"/>
      <sheetName val="GRPS_TV_98_alt_2_40&quot;28"/>
      <sheetName val="CONSUMO_TV28"/>
      <sheetName val="GRPS_COMPETENCIA_CON_MARTINI_29"/>
      <sheetName val="GRPS_COMPETENCIA_SIN_MARTINI_29"/>
      <sheetName val="GRPS_COMPETENCIA_CON__MARTIN_29"/>
      <sheetName val="GRPS_COMPETENCIA_SIN_MARTIN_928"/>
      <sheetName val="AUD_S_SANTA_9628"/>
      <sheetName val="AUD_S_SANTA_9728"/>
      <sheetName val="OCUPACION_SS_9628"/>
      <sheetName val="OCUPACION_SS_9728"/>
      <sheetName val="_S_SANTA_9728"/>
      <sheetName val="_S_SANTA_9628"/>
      <sheetName val="AUD_P_MAYO_97_28"/>
      <sheetName val="OCUPACION_P_MAYO_9728"/>
      <sheetName val="P__MAYO_9728"/>
      <sheetName val="IG_Video__Ad8"/>
      <sheetName val="Hoja_de_Datos5"/>
      <sheetName val="Data_Validation6"/>
      <sheetName val="Mapa_Detalhado_de_TV3"/>
      <sheetName val="Costes_tecnologicos3"/>
      <sheetName val="SPAIN_Online_3"/>
      <sheetName val="GRPS_TV_9829"/>
      <sheetName val="GRPS_TV_98_alt_229"/>
      <sheetName val="GRPS_TV_98_alt_2_40&quot;29"/>
      <sheetName val="CONSUMO_TV29"/>
      <sheetName val="GRPS_COMPETENCIA_CON_MARTINI_30"/>
      <sheetName val="GRPS_COMPETENCIA_SIN_MARTINI_30"/>
      <sheetName val="GRPS_COMPETENCIA_CON__MARTIN_30"/>
      <sheetName val="GRPS_COMPETENCIA_SIN_MARTIN_929"/>
      <sheetName val="AUD_S_SANTA_9629"/>
      <sheetName val="AUD_S_SANTA_9729"/>
      <sheetName val="OCUPACION_SS_9629"/>
      <sheetName val="OCUPACION_SS_9729"/>
      <sheetName val="_S_SANTA_9729"/>
      <sheetName val="_S_SANTA_9629"/>
      <sheetName val="AUD_P_MAYO_97_29"/>
      <sheetName val="OCUPACION_P_MAYO_9729"/>
      <sheetName val="P__MAYO_9729"/>
      <sheetName val="Resultados_Palabras_Google22"/>
      <sheetName val="Eval_Adultos22"/>
      <sheetName val="Eval_Business22"/>
      <sheetName val="EVAL_TV_ADULTOS22"/>
      <sheetName val="Resultados_Diarios_smart21"/>
      <sheetName val="Cob_Padres21"/>
      <sheetName val="Cob%_18-3421"/>
      <sheetName val="2_대외공문21"/>
      <sheetName val="_BOOST_TV21"/>
      <sheetName val="Listas_y_Nombres_(DON'T_TOUCH21"/>
      <sheetName val="1__Data_Entry_BASE21"/>
      <sheetName val="FASE398_XLS21"/>
      <sheetName val="5__Data_Entry_BASE21"/>
      <sheetName val="Formatos_y_posicionamientos21"/>
      <sheetName val="6__Data_Entry_BASE18"/>
      <sheetName val="Non_Analysed_Definitions17"/>
      <sheetName val="Datos_Evol_mens14"/>
      <sheetName val="Selección_Base14"/>
      <sheetName val="_list14"/>
      <sheetName val="IG_Video__Ad9"/>
      <sheetName val="Hoja_de_Datos6"/>
      <sheetName val="Codigo_URLS4"/>
      <sheetName val="Data_Validation7"/>
      <sheetName val="2__Definitions4"/>
      <sheetName val="Mapa_Detalhado_de_TV4"/>
      <sheetName val="Costes_tecnologicos4"/>
      <sheetName val="SPAIN_Online_4"/>
      <sheetName val="Valores_MMC11"/>
      <sheetName val="Codigo_URLS6"/>
      <sheetName val="Cost_Table3"/>
      <sheetName val="Workings_Tab3"/>
      <sheetName val="Datos_Julio_20171"/>
      <sheetName val="OPTICO_SICAL_v_81"/>
      <sheetName val="Valores_MMC10"/>
      <sheetName val="Codigo_URLS5"/>
      <sheetName val="Cost_Table2"/>
      <sheetName val="Workings_Tab2"/>
      <sheetName val="Datos_Julio_2017"/>
      <sheetName val="OPTICO_SICAL_v_8"/>
      <sheetName val="GRPS_TV_9830"/>
      <sheetName val="GRPS_TV_98_alt_230"/>
      <sheetName val="CONSUMO_TV30"/>
      <sheetName val="GRPS_COMPETENCIA_CON_MARTINI_31"/>
      <sheetName val="GRPS_COMPETENCIA_SIN_MARTINI_31"/>
      <sheetName val="GRPS_COMPETENCIA_CON__MARTIN_31"/>
      <sheetName val="GRPS_COMPETENCIA_SIN_MARTIN_930"/>
      <sheetName val="AUD_S_SANTA_9630"/>
      <sheetName val="AUD_S_SANTA_9730"/>
      <sheetName val="OCUPACION_SS_9630"/>
      <sheetName val="OCUPACION_SS_9730"/>
      <sheetName val="_S_SANTA_9730"/>
      <sheetName val="_S_SANTA_9630"/>
      <sheetName val="AUD_P_MAYO_97_30"/>
      <sheetName val="OCUPACION_P_MAYO_9730"/>
      <sheetName val="P__MAYO_9730"/>
      <sheetName val="1__Data_Entry_BASE22"/>
      <sheetName val="Listas_y_Nombres_(DON'T_TOUCH22"/>
      <sheetName val="2_대외공문22"/>
      <sheetName val="GRPS_TV_98_alt_2_40&quot;30"/>
      <sheetName val="Eval_Adultos23"/>
      <sheetName val="Eval_Business23"/>
      <sheetName val="Resultados_Palabras_Google23"/>
      <sheetName val="EVAL_TV_ADULTOS23"/>
      <sheetName val="Cob_Padres22"/>
      <sheetName val="Cob%_18-3422"/>
      <sheetName val="5__Data_Entry_BASE22"/>
      <sheetName val="Resultados_Diarios_smart22"/>
      <sheetName val="_BOOST_TV22"/>
      <sheetName val="FASE398_XLS22"/>
      <sheetName val="Formatos_y_posicionamientos22"/>
      <sheetName val="6__Data_Entry_BASE19"/>
      <sheetName val="Datos_Evol_mens15"/>
      <sheetName val="_list15"/>
      <sheetName val="Non_Analysed_Definitions18"/>
      <sheetName val="Selección_Base15"/>
      <sheetName val="Prensa_Zaragoza13"/>
      <sheetName val="Informe_Mensual_Por_Dias13"/>
      <sheetName val="TVE1_can13"/>
      <sheetName val="IG_Video__Ad10"/>
      <sheetName val="Data_Validation8"/>
      <sheetName val="Hoja_de_Datos7"/>
      <sheetName val="Costes_tecnologicos5"/>
      <sheetName val="2__Definitions5"/>
      <sheetName val="SPAIN_Online_5"/>
      <sheetName val="GRPS_TV_9831"/>
      <sheetName val="GRPS_TV_98_alt_231"/>
      <sheetName val="CONSUMO_TV31"/>
      <sheetName val="GRPS_COMPETENCIA_CON_MARTINI_32"/>
      <sheetName val="GRPS_COMPETENCIA_SIN_MARTINI_32"/>
      <sheetName val="GRPS_COMPETENCIA_CON__MARTIN_32"/>
      <sheetName val="GRPS_COMPETENCIA_SIN_MARTIN_931"/>
      <sheetName val="AUD_S_SANTA_9631"/>
      <sheetName val="AUD_S_SANTA_9731"/>
      <sheetName val="OCUPACION_SS_9631"/>
      <sheetName val="OCUPACION_SS_9731"/>
      <sheetName val="_S_SANTA_9731"/>
      <sheetName val="_S_SANTA_9631"/>
      <sheetName val="AUD_P_MAYO_97_31"/>
      <sheetName val="OCUPACION_P_MAYO_9731"/>
      <sheetName val="P__MAYO_9731"/>
      <sheetName val="1__Data_Entry_BASE23"/>
      <sheetName val="Listas_y_Nombres_(DON'T_TOUCH23"/>
      <sheetName val="2_대외공문23"/>
      <sheetName val="GRPS_TV_98_alt_2_40&quot;31"/>
      <sheetName val="Eval_Adultos24"/>
      <sheetName val="Eval_Business24"/>
      <sheetName val="Resultados_Palabras_Google24"/>
      <sheetName val="EVAL_TV_ADULTOS24"/>
      <sheetName val="Cob_Padres23"/>
      <sheetName val="Cob%_18-3423"/>
      <sheetName val="5__Data_Entry_BASE23"/>
      <sheetName val="Resultados_Diarios_smart23"/>
      <sheetName val="_BOOST_TV23"/>
      <sheetName val="FASE398_XLS23"/>
      <sheetName val="Formatos_y_posicionamientos23"/>
      <sheetName val="6__Data_Entry_BASE20"/>
      <sheetName val="Datos_Evol_mens16"/>
      <sheetName val="_list16"/>
      <sheetName val="Non_Analysed_Definitions19"/>
      <sheetName val="Selección_Base16"/>
      <sheetName val="Prensa_Zaragoza14"/>
      <sheetName val="Informe_Mensual_Por_Dias14"/>
      <sheetName val="TVE1_can14"/>
      <sheetName val="1__Pond_Auditor13"/>
      <sheetName val="2__Conv__Dur_Auditor13"/>
      <sheetName val="3__Datos_Miner13"/>
      <sheetName val="4__Estimaciones_Pool13"/>
      <sheetName val="5_Soportes13"/>
      <sheetName val="7__Afinidades_Infosys13"/>
      <sheetName val="H_Pond_132"/>
      <sheetName val="H_Pond_213"/>
      <sheetName val="H_Pond_313"/>
      <sheetName val="H_Pond_413"/>
      <sheetName val="H_Pond_513"/>
      <sheetName val="H_Pond_613"/>
      <sheetName val="H_Pond_713"/>
      <sheetName val="H_Pond_813"/>
      <sheetName val="H_Pond_913"/>
      <sheetName val="H_Pond_1114"/>
      <sheetName val="H_Pond_1013"/>
      <sheetName val="H_Pond_1213"/>
      <sheetName val="EBIQUITY-TRADE_OFF13"/>
      <sheetName val="ACCENTURE-KPI_G_113"/>
      <sheetName val="Datos_graf_MMI_MMG13"/>
      <sheetName val="00_LTD_1Q13"/>
      <sheetName val="IG_Video__Ad11"/>
      <sheetName val="Data_Validation9"/>
      <sheetName val="Hoja_de_Datos8"/>
      <sheetName val="Costes_tecnologicos6"/>
      <sheetName val="2__Definitions6"/>
      <sheetName val="SPAIN_Online_6"/>
      <sheetName val="Campaign_-_OOH"/>
      <sheetName val="LOCAL_AMERICAS_-_Creative"/>
      <sheetName val="LOCAL_AMERICAS_-_Format"/>
      <sheetName val="LOCAL_AMERICAS_-_Global_Sheet"/>
      <sheetName val="Campaign_-_OOH1"/>
      <sheetName val="LOCAL_AMERICAS_-_Creative1"/>
      <sheetName val="LOCAL_AMERICAS_-_Format1"/>
      <sheetName val="LOCAL_AMERICAS_-_Global_Sheet1"/>
      <sheetName val="Campaign_-_OOH2"/>
      <sheetName val="LOCAL_AMERICAS_-_Creative2"/>
      <sheetName val="LOCAL_AMERICAS_-_Format2"/>
      <sheetName val="LOCAL_AMERICAS_-_Global_Sheet2"/>
      <sheetName val="Campaign_-_OOH3"/>
      <sheetName val="LOCAL_AMERICAS_-_Creative3"/>
      <sheetName val="LOCAL_AMERICAS_-_Format3"/>
      <sheetName val="LOCAL_AMERICAS_-_Global_Sheet3"/>
      <sheetName val="Cost_Table4"/>
      <sheetName val="Datos_Clave_Seguimiento4"/>
      <sheetName val="Workings_Tab4"/>
      <sheetName val="Campaign_-_OOH4"/>
      <sheetName val="LOCAL_AMERICAS_-_Creative4"/>
      <sheetName val="LOCAL_AMERICAS_-_Format4"/>
      <sheetName val="LOCAL_AMERICAS_-_Global_Sheet4"/>
      <sheetName val="Valores_MMC12"/>
      <sheetName val="Codigo_URLS7"/>
      <sheetName val="Datos_Julio_20172"/>
      <sheetName val="OPTICO_SICAL_v_82"/>
      <sheetName val="Propuesta_TV10"/>
      <sheetName val="Propuesta_TV11"/>
      <sheetName val="Informe_Mensual_Por_Dias15"/>
      <sheetName val="Prensa_Zaragoza15"/>
      <sheetName val="TVE1_can15"/>
      <sheetName val="1__Pond_Auditor15"/>
      <sheetName val="2__Conv__Dur_Auditor15"/>
      <sheetName val="3__Datos_Miner15"/>
      <sheetName val="4__Estimaciones_Pool15"/>
      <sheetName val="5_Soportes15"/>
      <sheetName val="7__Afinidades_Infosys15"/>
      <sheetName val="H_Pond_134"/>
      <sheetName val="H_Pond_215"/>
      <sheetName val="H_Pond_315"/>
      <sheetName val="H_Pond_415"/>
      <sheetName val="H_Pond_515"/>
      <sheetName val="H_Pond_615"/>
      <sheetName val="H_Pond_715"/>
      <sheetName val="H_Pond_815"/>
      <sheetName val="H_Pond_915"/>
      <sheetName val="H_Pond_1116"/>
      <sheetName val="H_Pond_1015"/>
      <sheetName val="H_Pond_1215"/>
      <sheetName val="EBIQUITY-TRADE_OFF15"/>
      <sheetName val="ACCENTURE-KPI_G_115"/>
      <sheetName val="Base_de_Datos15"/>
      <sheetName val="Datos_graf_MMI_MMG15"/>
      <sheetName val="inc__claim_9715"/>
      <sheetName val="Maestros_(2)15"/>
      <sheetName val="00_LTD_1Q15"/>
      <sheetName val="Propuesta_TV15"/>
      <sheetName val="1__Pond_Auditor14"/>
      <sheetName val="2__Conv__Dur_Auditor14"/>
      <sheetName val="3__Datos_Miner14"/>
      <sheetName val="4__Estimaciones_Pool14"/>
      <sheetName val="5_Soportes14"/>
      <sheetName val="7__Afinidades_Infosys14"/>
      <sheetName val="H_Pond_133"/>
      <sheetName val="H_Pond_214"/>
      <sheetName val="H_Pond_314"/>
      <sheetName val="H_Pond_414"/>
      <sheetName val="H_Pond_514"/>
      <sheetName val="H_Pond_614"/>
      <sheetName val="H_Pond_714"/>
      <sheetName val="H_Pond_814"/>
      <sheetName val="H_Pond_914"/>
      <sheetName val="H_Pond_1115"/>
      <sheetName val="H_Pond_1014"/>
      <sheetName val="H_Pond_1214"/>
      <sheetName val="EBIQUITY-TRADE_OFF14"/>
      <sheetName val="ACCENTURE-KPI_G_114"/>
      <sheetName val="Base_de_Datos14"/>
      <sheetName val="Datos_graf_MMI_MMG14"/>
      <sheetName val="inc__claim_9714"/>
      <sheetName val="Maestros_(2)14"/>
      <sheetName val="00_LTD_1Q14"/>
      <sheetName val="Propuesta_TV14"/>
      <sheetName val="Propuesta_TV12"/>
      <sheetName val="Base_de_Datos13"/>
      <sheetName val="inc__claim_9713"/>
      <sheetName val="Maestros_(2)13"/>
      <sheetName val="Propuesta_TV13"/>
      <sheetName val="CARÁTULA"/>
      <sheetName val="CAMBIOS"/>
      <sheetName val="RESUMEN ECONÓMICO"/>
      <sheetName val="RESUM ECO X MESES"/>
      <sheetName val="TIT PRENSA"/>
      <sheetName val="TIT. PRENSA"/>
      <sheetName val="CAL. PRENSA"/>
      <sheetName val="CAL PRENSA"/>
      <sheetName val="TIT REVISTAS"/>
      <sheetName val="CAL REVISTAS"/>
      <sheetName val="CAL PRODUCCION"/>
      <sheetName val="TIT INTERNET"/>
      <sheetName val="CAL INTERNET"/>
      <sheetName val="Reco"/>
      <sheetName val="Optico "/>
      <sheetName val="TIT RADIO"/>
      <sheetName val="RK. RADIO "/>
      <sheetName val="CAL RADIO "/>
      <sheetName val="PIANIFICA"/>
      <sheetName val="PIANOPUB'96"/>
      <sheetName val="PIANOPUB'96 (2)"/>
      <sheetName val="PIANOPUB'96 (3)"/>
      <sheetName val="RIPBDG'96"/>
      <sheetName val="olanda"/>
      <sheetName val="DATI"/>
      <sheetName val="Tables"/>
      <sheetName val="Mapa_Detalhado_de_TV6"/>
      <sheetName val="Cost_Table6"/>
      <sheetName val="Datos_Clave_Seguimiento6"/>
      <sheetName val="Workings_Tab6"/>
      <sheetName val="Campaign_-_OOH6"/>
      <sheetName val="LOCAL_AMERICAS_-_Creative6"/>
      <sheetName val="LOCAL_AMERICAS_-_Format6"/>
      <sheetName val="LOCAL_AMERICAS_-_Global_Sheet6"/>
      <sheetName val="Mapa_Detalhado_de_TV5"/>
      <sheetName val="Cost_Table5"/>
      <sheetName val="Datos_Clave_Seguimiento5"/>
      <sheetName val="Workings_Tab5"/>
      <sheetName val="Campaign_-_OOH5"/>
      <sheetName val="LOCAL_AMERICAS_-_Creative5"/>
      <sheetName val="LOCAL_AMERICAS_-_Format5"/>
      <sheetName val="LOCAL_AMERICAS_-_Global_Sheet5"/>
      <sheetName val="Valores_MMC15"/>
      <sheetName val="Valores_MMC14"/>
      <sheetName val="Valores_MMC13"/>
      <sheetName val="Datos_Julio_20174"/>
      <sheetName val="Datos_Julio_20173"/>
      <sheetName val="Datos_Julio_20176"/>
      <sheetName val="Datos_Julio_20175"/>
      <sheetName val="Media plan"/>
      <sheetName val="GRPS_TV_9840"/>
      <sheetName val="GRPS_TV_98_alt_240"/>
      <sheetName val="CONSUMO_TV40"/>
      <sheetName val="GRPS_COMPETENCIA_CON_MARTINI_41"/>
      <sheetName val="GRPS_COMPETENCIA_SIN_MARTINI_41"/>
      <sheetName val="GRPS_COMPETENCIA_CON__MARTIN_41"/>
      <sheetName val="GRPS_COMPETENCIA_SIN_MARTIN_940"/>
      <sheetName val="AUD_S_SANTA_9640"/>
      <sheetName val="AUD_S_SANTA_9740"/>
      <sheetName val="OCUPACION_SS_9640"/>
      <sheetName val="OCUPACION_SS_9740"/>
      <sheetName val="_S_SANTA_9740"/>
      <sheetName val="_S_SANTA_9640"/>
      <sheetName val="AUD_P_MAYO_97_40"/>
      <sheetName val="OCUPACION_P_MAYO_9740"/>
      <sheetName val="P__MAYO_9740"/>
      <sheetName val="Eval_Adultos33"/>
      <sheetName val="Eval_Business33"/>
      <sheetName val="Resultados_Palabras_Google33"/>
      <sheetName val="EVAL_TV_ADULTOS33"/>
      <sheetName val="2_대외공문32"/>
      <sheetName val="_BOOST_TV32"/>
      <sheetName val="Listas_y_Nombres_(DON'T_TOUCH32"/>
      <sheetName val="GRPS_TV_98_alt_2_40&quot;40"/>
      <sheetName val="Resultados_Diarios_smart32"/>
      <sheetName val="Cob_Padres32"/>
      <sheetName val="Cob%_18-3432"/>
      <sheetName val="1__Data_Entry_BASE32"/>
      <sheetName val="5__Data_Entry_BASE32"/>
      <sheetName val="FASE398_XLS32"/>
      <sheetName val="Formatos_y_posicionamientos32"/>
      <sheetName val="6__Data_Entry_BASE29"/>
      <sheetName val="Datos_Evol_mens25"/>
      <sheetName val="Selección_Base25"/>
      <sheetName val="Non_Analysed_Definitions28"/>
      <sheetName val="_list25"/>
      <sheetName val="Informe_Mensual_Por_Dias23"/>
      <sheetName val="Prensa_Zaragoza23"/>
      <sheetName val="1__Pond_Auditor22"/>
      <sheetName val="2__Conv__Dur_Auditor22"/>
      <sheetName val="3__Datos_Miner22"/>
      <sheetName val="4__Estimaciones_Pool22"/>
      <sheetName val="5_Soportes22"/>
      <sheetName val="7__Afinidades_Infosys22"/>
      <sheetName val="H_Pond_141"/>
      <sheetName val="H_Pond_222"/>
      <sheetName val="H_Pond_322"/>
      <sheetName val="H_Pond_422"/>
      <sheetName val="H_Pond_522"/>
      <sheetName val="H_Pond_622"/>
      <sheetName val="H_Pond_722"/>
      <sheetName val="H_Pond_822"/>
      <sheetName val="H_Pond_922"/>
      <sheetName val="H_Pond_1123"/>
      <sheetName val="H_Pond_1022"/>
      <sheetName val="H_Pond_1222"/>
      <sheetName val="EBIQUITY-TRADE_OFF22"/>
      <sheetName val="ACCENTURE-KPI_G_122"/>
      <sheetName val="TVE1_can23"/>
      <sheetName val="Datos_graf_MMI_MMG22"/>
      <sheetName val="Plantilla Gene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 refreshError="1"/>
      <sheetData sheetId="764" refreshError="1"/>
      <sheetData sheetId="765" refreshError="1"/>
      <sheetData sheetId="766" refreshError="1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 refreshError="1"/>
      <sheetData sheetId="941" refreshError="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 refreshError="1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 refreshError="1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 refreshError="1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1"/>
      <sheetName val="AESTRAT1"/>
      <sheetName val="ABLOQ1"/>
      <sheetName val="ARESECON"/>
      <sheetName val="AGRAF2"/>
      <sheetName val="FORTA"/>
      <sheetName val="LARCAL"/>
      <sheetName val="ALBACETE"/>
      <sheetName val="ALCALA 466"/>
      <sheetName val="ALCALA DE HENARES"/>
      <sheetName val="ALCOBENDAS"/>
      <sheetName val="ALCOY"/>
      <sheetName val="ALGECIRAS"/>
      <sheetName val="ALICANTE"/>
      <sheetName val="ALICANTE II"/>
      <sheetName val="ALMERIA"/>
      <sheetName val="ANTONIO LÓPEZ"/>
      <sheetName val="ARANJUEZ"/>
      <sheetName val="ARROYO DEL OLIVAR"/>
      <sheetName val="AVILES"/>
      <sheetName val="BILBAO"/>
      <sheetName val="BURGOS I"/>
      <sheetName val="BURGOS II"/>
      <sheetName val="CIUDAD REAL"/>
      <sheetName val="CONDE DUQUE"/>
      <sheetName val="CÓRCEGA"/>
      <sheetName val="CÓRDOBA"/>
      <sheetName val="CUENCA"/>
      <sheetName val="ELCHE"/>
      <sheetName val="FABREGADA"/>
      <sheetName val="FIGUERAS"/>
      <sheetName val="FUENCARRAL"/>
      <sheetName val="FUENLABRADA"/>
      <sheetName val="GERONA"/>
      <sheetName val="GETAFE"/>
      <sheetName val="GIJÓN CONSTITUCIÓN"/>
      <sheetName val="GIJÓN P.IGLESIAS"/>
      <sheetName val="GRANADA"/>
      <sheetName val="GRANOLLERS"/>
      <sheetName val="GUADALAJARA"/>
      <sheetName val="HORTALEZA"/>
      <sheetName val="INF. MERCEDES"/>
      <sheetName val="JAEN"/>
      <sheetName val="JEREZ"/>
      <sheetName val="JOSÉ DEL HIERRO"/>
      <sheetName val="LA LAGUNA"/>
      <sheetName val="LAS ROZAS"/>
      <sheetName val="LEGANÉS 2 R.SOFIA"/>
      <sheetName val="LEON"/>
      <sheetName val="LÉRIDA"/>
      <sheetName val="LOGROÑO"/>
      <sheetName val="LUGO"/>
      <sheetName val="MALAGA2 (BAILEN)"/>
      <sheetName val="MALAGA3 (EL PALO)"/>
      <sheetName val="MALAGA4 (LARIOS)"/>
      <sheetName val="MALAGA 5 (Plaza Mayor)"/>
      <sheetName val="MALAGA1 (VELAZQUEZ)"/>
      <sheetName val="MALLORCA"/>
      <sheetName val="MANACOR"/>
      <sheetName val="MARAGALL"/>
      <sheetName val="MATARO"/>
      <sheetName val="MURCIA El Rollo"/>
      <sheetName val="MURCIA Norte"/>
      <sheetName val="OLOT"/>
      <sheetName val="OVIEDO"/>
      <sheetName val="P.IMPERIAL"/>
      <sheetName val="PALENCIA"/>
      <sheetName val="PAMPLONA AV.ZARAGOZA"/>
      <sheetName val="PAMPLONA SIMONENA"/>
      <sheetName val="PONFERRADA"/>
      <sheetName val="PONTEVEDRA"/>
      <sheetName val="P SAN JUAN"/>
      <sheetName val="REUS"/>
      <sheetName val="RIVAS"/>
      <sheetName val="SABADELL"/>
      <sheetName val="SAN SEB."/>
      <sheetName val="SANT ADRIA"/>
      <sheetName val="SAN JOAN D´ESPI"/>
      <sheetName val="SANTS MONTJUIC"/>
      <sheetName val="SANTANDER"/>
      <sheetName val="SANTIAGO"/>
      <sheetName val="SEVILLA"/>
      <sheetName val="SS REYES"/>
      <sheetName val="TARRASA"/>
      <sheetName val="TENERIFE"/>
      <sheetName val="TOLEDO"/>
      <sheetName val="TORRELAVEGA"/>
      <sheetName val="TORREVIEJA"/>
      <sheetName val="TUDELA"/>
      <sheetName val="VALENCIA M.RODRIGO"/>
      <sheetName val="VALLADOLID"/>
      <sheetName val="VALLECAS"/>
      <sheetName val="VIC"/>
      <sheetName val="VIGO"/>
      <sheetName val="VILANOVA"/>
      <sheetName val="VILLALBA"/>
      <sheetName val="VILLAVERDE"/>
      <sheetName val="VINATEROS"/>
      <sheetName val="VITORIA"/>
      <sheetName val="ZAMORA"/>
      <sheetName val="ZARAGOZA"/>
      <sheetName val="1º TRIM"/>
      <sheetName val="2º TRIM"/>
      <sheetName val="3º TRIM"/>
      <sheetName val="4º TRIM"/>
      <sheetName val="ACUMULADO 2003"/>
      <sheetName val="Portada"/>
      <sheetName val="bac4"/>
      <sheetName val="ALCALA_466"/>
      <sheetName val="ALCALA_DE_HENARES"/>
      <sheetName val="ALICANTE_II"/>
      <sheetName val="ANTONIO_LÓPEZ"/>
      <sheetName val="ARROYO_DEL_OLIVAR"/>
      <sheetName val="BURGOS_I"/>
      <sheetName val="BURGOS_II"/>
      <sheetName val="CIUDAD_REAL"/>
      <sheetName val="CONDE_DUQUE"/>
      <sheetName val="GIJÓN_CONSTITUCIÓN"/>
      <sheetName val="GIJÓN_P_IGLESIAS"/>
      <sheetName val="INF__MERCEDES"/>
      <sheetName val="JOSÉ_DEL_HIERRO"/>
      <sheetName val="LA_LAGUNA"/>
      <sheetName val="LAS_ROZAS"/>
      <sheetName val="LEGANÉS_2_R_SOFIA"/>
      <sheetName val="MALAGA2_(BAILEN)"/>
      <sheetName val="MALAGA3_(EL_PALO)"/>
      <sheetName val="MALAGA4_(LARIOS)"/>
      <sheetName val="MALAGA_5_(Plaza_Mayor)"/>
      <sheetName val="MALAGA1_(VELAZQUEZ)"/>
      <sheetName val="MURCIA_El_Rollo"/>
      <sheetName val="MURCIA_Norte"/>
      <sheetName val="P_IMPERIAL"/>
      <sheetName val="PAMPLONA_AV_ZARAGOZA"/>
      <sheetName val="PAMPLONA_SIMONENA"/>
      <sheetName val="P_SAN_JUAN"/>
      <sheetName val="SAN_SEB_"/>
      <sheetName val="SANT_ADRIA"/>
      <sheetName val="SAN_JOAN_D´ESPI"/>
      <sheetName val="SANTS_MONTJUIC"/>
      <sheetName val="SS_REYES"/>
      <sheetName val="VALENCIA_M_RODRIGO"/>
      <sheetName val="1º_TRIM"/>
      <sheetName val="2º_TRIM"/>
      <sheetName val="3º_TRIM"/>
      <sheetName val="4º_TRIM"/>
      <sheetName val="ACUMULADO_2003"/>
      <sheetName val=".EvaluaciónTV"/>
      <sheetName val="ALCALA_4661"/>
      <sheetName val="ALCALA_DE_HENARES1"/>
      <sheetName val="ALICANTE_II1"/>
      <sheetName val="ANTONIO_LÓPEZ1"/>
      <sheetName val="ARROYO_DEL_OLIVAR1"/>
      <sheetName val="BURGOS_I1"/>
      <sheetName val="BURGOS_II1"/>
      <sheetName val="CIUDAD_REAL1"/>
      <sheetName val="CONDE_DUQUE1"/>
      <sheetName val="GIJÓN_CONSTITUCIÓN1"/>
      <sheetName val="GIJÓN_P_IGLESIAS1"/>
      <sheetName val="INF__MERCEDES1"/>
      <sheetName val="JOSÉ_DEL_HIERRO1"/>
      <sheetName val="LA_LAGUNA1"/>
      <sheetName val="LAS_ROZAS1"/>
      <sheetName val="LEGANÉS_2_R_SOFIA1"/>
      <sheetName val="MALAGA2_(BAILEN)1"/>
      <sheetName val="MALAGA3_(EL_PALO)1"/>
      <sheetName val="MALAGA4_(LARIOS)1"/>
      <sheetName val="MALAGA_5_(Plaza_Mayor)1"/>
      <sheetName val="MALAGA1_(VELAZQUEZ)1"/>
      <sheetName val="MURCIA_El_Rollo1"/>
      <sheetName val="MURCIA_Norte1"/>
      <sheetName val="P_IMPERIAL1"/>
      <sheetName val="PAMPLONA_AV_ZARAGOZA1"/>
      <sheetName val="PAMPLONA_SIMONENA1"/>
      <sheetName val="P_SAN_JUAN1"/>
      <sheetName val="SAN_SEB_1"/>
      <sheetName val="SANT_ADRIA1"/>
      <sheetName val="SAN_JOAN_D´ESPI1"/>
      <sheetName val="SANTS_MONTJUIC1"/>
      <sheetName val="SS_REYES1"/>
      <sheetName val="VALENCIA_M_RODRIGO1"/>
      <sheetName val="1º_TRIM1"/>
      <sheetName val="2º_TRIM1"/>
      <sheetName val="3º_TRIM1"/>
      <sheetName val="4º_TRIM1"/>
      <sheetName val="ACUMULADO_20031"/>
      <sheetName val="REV"/>
      <sheetName val="ALCALA_4662"/>
      <sheetName val="ALCALA_DE_HENARES2"/>
      <sheetName val="ALICANTE_II2"/>
      <sheetName val="ANTONIO_LÓPEZ2"/>
      <sheetName val="ARROYO_DEL_OLIVAR2"/>
      <sheetName val="BURGOS_I2"/>
      <sheetName val="BURGOS_II2"/>
      <sheetName val="CIUDAD_REAL2"/>
      <sheetName val="CONDE_DUQUE2"/>
      <sheetName val="GIJÓN_CONSTITUCIÓN2"/>
      <sheetName val="GIJÓN_P_IGLESIAS2"/>
      <sheetName val="INF__MERCEDES2"/>
      <sheetName val="JOSÉ_DEL_HIERRO2"/>
      <sheetName val="LA_LAGUNA2"/>
      <sheetName val="LAS_ROZAS2"/>
      <sheetName val="LEGANÉS_2_R_SOFIA2"/>
      <sheetName val="MALAGA2_(BAILEN)2"/>
      <sheetName val="MALAGA3_(EL_PALO)2"/>
      <sheetName val="MALAGA4_(LARIOS)2"/>
      <sheetName val="MALAGA_5_(Plaza_Mayor)2"/>
      <sheetName val="MALAGA1_(VELAZQUEZ)2"/>
      <sheetName val="MURCIA_El_Rollo2"/>
      <sheetName val="MURCIA_Norte2"/>
      <sheetName val="P_IMPERIAL2"/>
      <sheetName val="PAMPLONA_AV_ZARAGOZA2"/>
      <sheetName val="PAMPLONA_SIMONENA2"/>
      <sheetName val="P_SAN_JUAN2"/>
      <sheetName val="SAN_SEB_2"/>
      <sheetName val="SANT_ADRIA2"/>
      <sheetName val="SAN_JOAN_D´ESPI2"/>
      <sheetName val="SANTS_MONTJUIC2"/>
      <sheetName val="SS_REYES2"/>
      <sheetName val="VALENCIA_M_RODRIGO2"/>
      <sheetName val="1º_TRIM2"/>
      <sheetName val="2º_TRIM2"/>
      <sheetName val="3º_TRIM2"/>
      <sheetName val="4º_TRIM2"/>
      <sheetName val="ACUMULADO_20032"/>
      <sheetName val="_EvaluaciónTV"/>
      <sheetName val="TVE20&quot;"/>
      <sheetName val="Datos"/>
      <sheetName val="Cover"/>
      <sheetName val="BASERATINGS"/>
      <sheetName val="MACMASK1"/>
      <sheetName val="ALCALA_4663"/>
      <sheetName val="ALCALA_DE_HENARES3"/>
      <sheetName val="ALICANTE_II3"/>
      <sheetName val="ANTONIO_LÓPEZ3"/>
      <sheetName val="ARROYO_DEL_OLIVAR3"/>
      <sheetName val="BURGOS_I3"/>
      <sheetName val="BURGOS_II3"/>
      <sheetName val="CIUDAD_REAL3"/>
      <sheetName val="CONDE_DUQUE3"/>
      <sheetName val="GIJÓN_CONSTITUCIÓN3"/>
      <sheetName val="GIJÓN_P_IGLESIAS3"/>
      <sheetName val="INF__MERCEDES3"/>
      <sheetName val="JOSÉ_DEL_HIERRO3"/>
      <sheetName val="LA_LAGUNA3"/>
      <sheetName val="LAS_ROZAS3"/>
      <sheetName val="LEGANÉS_2_R_SOFIA3"/>
      <sheetName val="MALAGA2_(BAILEN)3"/>
      <sheetName val="MALAGA3_(EL_PALO)3"/>
      <sheetName val="MALAGA4_(LARIOS)3"/>
      <sheetName val="MALAGA_5_(Plaza_Mayor)3"/>
      <sheetName val="MALAGA1_(VELAZQUEZ)3"/>
      <sheetName val="MURCIA_El_Rollo3"/>
      <sheetName val="MURCIA_Norte3"/>
      <sheetName val="P_IMPERIAL3"/>
      <sheetName val="PAMPLONA_AV_ZARAGOZA3"/>
      <sheetName val="PAMPLONA_SIMONENA3"/>
      <sheetName val="P_SAN_JUAN3"/>
      <sheetName val="SAN_SEB_3"/>
      <sheetName val="SANT_ADRIA3"/>
      <sheetName val="SAN_JOAN_D´ESPI3"/>
      <sheetName val="SANTS_MONTJUIC3"/>
      <sheetName val="SS_REYES3"/>
      <sheetName val="VALENCIA_M_RODRIGO3"/>
      <sheetName val="1º_TRIM3"/>
      <sheetName val="2º_TRIM3"/>
      <sheetName val="3º_TRIM3"/>
      <sheetName val="4º_TRIM3"/>
      <sheetName val="ACUMULADO_20033"/>
      <sheetName val="_EvaluaciónTV1"/>
      <sheetName val="CAL-181197"/>
      <sheetName val="CAL-221097"/>
      <sheetName val="ALCALA_4664"/>
      <sheetName val="ALCALA_DE_HENARES4"/>
      <sheetName val="ALICANTE_II4"/>
      <sheetName val="ANTONIO_LÓPEZ4"/>
      <sheetName val="ARROYO_DEL_OLIVAR4"/>
      <sheetName val="BURGOS_I4"/>
      <sheetName val="BURGOS_II4"/>
      <sheetName val="CIUDAD_REAL4"/>
      <sheetName val="CONDE_DUQUE4"/>
      <sheetName val="GIJÓN_CONSTITUCIÓN4"/>
      <sheetName val="GIJÓN_P_IGLESIAS4"/>
      <sheetName val="INF__MERCEDES4"/>
      <sheetName val="JOSÉ_DEL_HIERRO4"/>
      <sheetName val="LA_LAGUNA4"/>
      <sheetName val="LAS_ROZAS4"/>
      <sheetName val="LEGANÉS_2_R_SOFIA4"/>
      <sheetName val="MALAGA2_(BAILEN)4"/>
      <sheetName val="MALAGA3_(EL_PALO)4"/>
      <sheetName val="MALAGA4_(LARIOS)4"/>
      <sheetName val="MALAGA_5_(Plaza_Mayor)4"/>
      <sheetName val="MALAGA1_(VELAZQUEZ)4"/>
      <sheetName val="MURCIA_El_Rollo4"/>
      <sheetName val="MURCIA_Norte4"/>
      <sheetName val="P_IMPERIAL4"/>
      <sheetName val="PAMPLONA_AV_ZARAGOZA4"/>
      <sheetName val="PAMPLONA_SIMONENA4"/>
      <sheetName val="P_SAN_JUAN4"/>
      <sheetName val="SAN_SEB_4"/>
      <sheetName val="SANT_ADRIA4"/>
      <sheetName val="SAN_JOAN_D´ESPI4"/>
      <sheetName val="SANTS_MONTJUIC4"/>
      <sheetName val="SS_REYES4"/>
      <sheetName val="VALENCIA_M_RODRIGO4"/>
      <sheetName val="1º_TRIM4"/>
      <sheetName val="2º_TRIM4"/>
      <sheetName val="3º_TRIM4"/>
      <sheetName val="4º_TRIM4"/>
      <sheetName val="ACUMULADO_20034"/>
      <sheetName val="_EvaluaciónTV2"/>
      <sheetName val="ALCALA_4665"/>
      <sheetName val="ALCALA_DE_HENARES5"/>
      <sheetName val="ALICANTE_II5"/>
      <sheetName val="ANTONIO_LÓPEZ5"/>
      <sheetName val="ARROYO_DEL_OLIVAR5"/>
      <sheetName val="BURGOS_I5"/>
      <sheetName val="BURGOS_II5"/>
      <sheetName val="CIUDAD_REAL5"/>
      <sheetName val="CONDE_DUQUE5"/>
      <sheetName val="GIJÓN_CONSTITUCIÓN5"/>
      <sheetName val="GIJÓN_P_IGLESIAS5"/>
      <sheetName val="INF__MERCEDES5"/>
      <sheetName val="JOSÉ_DEL_HIERRO5"/>
      <sheetName val="LA_LAGUNA5"/>
      <sheetName val="LAS_ROZAS5"/>
      <sheetName val="LEGANÉS_2_R_SOFIA5"/>
      <sheetName val="MALAGA2_(BAILEN)5"/>
      <sheetName val="MALAGA3_(EL_PALO)5"/>
      <sheetName val="MALAGA4_(LARIOS)5"/>
      <sheetName val="MALAGA_5_(Plaza_Mayor)5"/>
      <sheetName val="MALAGA1_(VELAZQUEZ)5"/>
      <sheetName val="MURCIA_El_Rollo5"/>
      <sheetName val="MURCIA_Norte5"/>
      <sheetName val="P_IMPERIAL5"/>
      <sheetName val="PAMPLONA_AV_ZARAGOZA5"/>
      <sheetName val="PAMPLONA_SIMONENA5"/>
      <sheetName val="P_SAN_JUAN5"/>
      <sheetName val="SAN_SEB_5"/>
      <sheetName val="SANT_ADRIA5"/>
      <sheetName val="SAN_JOAN_D´ESPI5"/>
      <sheetName val="SANTS_MONTJUIC5"/>
      <sheetName val="SS_REYES5"/>
      <sheetName val="VALENCIA_M_RODRIGO5"/>
      <sheetName val="1º_TRIM5"/>
      <sheetName val="2º_TRIM5"/>
      <sheetName val="3º_TRIM5"/>
      <sheetName val="4º_TRIM5"/>
      <sheetName val="ACUMULADO_20035"/>
      <sheetName val="_EvaluaciónTV3"/>
      <sheetName val="ALCALA_4666"/>
      <sheetName val="ALCALA_DE_HENARES6"/>
      <sheetName val="ALICANTE_II6"/>
      <sheetName val="ANTONIO_LÓPEZ6"/>
      <sheetName val="ARROYO_DEL_OLIVAR6"/>
      <sheetName val="BURGOS_I6"/>
      <sheetName val="BURGOS_II6"/>
      <sheetName val="CIUDAD_REAL6"/>
      <sheetName val="CONDE_DUQUE6"/>
      <sheetName val="GIJÓN_CONSTITUCIÓN6"/>
      <sheetName val="GIJÓN_P_IGLESIAS6"/>
      <sheetName val="INF__MERCEDES6"/>
      <sheetName val="JOSÉ_DEL_HIERRO6"/>
      <sheetName val="LA_LAGUNA6"/>
      <sheetName val="LAS_ROZAS6"/>
      <sheetName val="LEGANÉS_2_R_SOFIA6"/>
      <sheetName val="MALAGA2_(BAILEN)6"/>
      <sheetName val="MALAGA3_(EL_PALO)6"/>
      <sheetName val="MALAGA4_(LARIOS)6"/>
      <sheetName val="MALAGA_5_(Plaza_Mayor)6"/>
      <sheetName val="MALAGA1_(VELAZQUEZ)6"/>
      <sheetName val="MURCIA_El_Rollo6"/>
      <sheetName val="MURCIA_Norte6"/>
      <sheetName val="P_IMPERIAL6"/>
      <sheetName val="PAMPLONA_AV_ZARAGOZA6"/>
      <sheetName val="PAMPLONA_SIMONENA6"/>
      <sheetName val="P_SAN_JUAN6"/>
      <sheetName val="SAN_SEB_6"/>
      <sheetName val="SANT_ADRIA6"/>
      <sheetName val="SAN_JOAN_D´ESPI6"/>
      <sheetName val="SANTS_MONTJUIC6"/>
      <sheetName val="SS_REYES6"/>
      <sheetName val="VALENCIA_M_RODRIGO6"/>
      <sheetName val="1º_TRIM6"/>
      <sheetName val="2º_TRIM6"/>
      <sheetName val="3º_TRIM6"/>
      <sheetName val="4º_TRIM6"/>
      <sheetName val="ACUMULADO_20036"/>
      <sheetName val="_EvaluaciónTV4"/>
      <sheetName val="ALCALA_4667"/>
      <sheetName val="ALCALA_DE_HENARES7"/>
      <sheetName val="ALICANTE_II7"/>
      <sheetName val="ANTONIO_LÓPEZ7"/>
      <sheetName val="ARROYO_DEL_OLIVAR7"/>
      <sheetName val="BURGOS_I7"/>
      <sheetName val="BURGOS_II7"/>
      <sheetName val="CIUDAD_REAL7"/>
      <sheetName val="CONDE_DUQUE7"/>
      <sheetName val="GIJÓN_CONSTITUCIÓN7"/>
      <sheetName val="GIJÓN_P_IGLESIAS7"/>
      <sheetName val="INF__MERCEDES7"/>
      <sheetName val="JOSÉ_DEL_HIERRO7"/>
      <sheetName val="LA_LAGUNA7"/>
      <sheetName val="LAS_ROZAS7"/>
      <sheetName val="LEGANÉS_2_R_SOFIA7"/>
      <sheetName val="MALAGA2_(BAILEN)7"/>
      <sheetName val="MALAGA3_(EL_PALO)7"/>
      <sheetName val="MALAGA4_(LARIOS)7"/>
      <sheetName val="MALAGA_5_(Plaza_Mayor)7"/>
      <sheetName val="MALAGA1_(VELAZQUEZ)7"/>
      <sheetName val="MURCIA_El_Rollo7"/>
      <sheetName val="MURCIA_Norte7"/>
      <sheetName val="P_IMPERIAL7"/>
      <sheetName val="PAMPLONA_AV_ZARAGOZA7"/>
      <sheetName val="PAMPLONA_SIMONENA7"/>
      <sheetName val="P_SAN_JUAN7"/>
      <sheetName val="SAN_SEB_7"/>
      <sheetName val="SANT_ADRIA7"/>
      <sheetName val="SAN_JOAN_D´ESPI7"/>
      <sheetName val="SANTS_MONTJUIC7"/>
      <sheetName val="SS_REYES7"/>
      <sheetName val="VALENCIA_M_RODRIGO7"/>
      <sheetName val="1º_TRIM7"/>
      <sheetName val="2º_TRIM7"/>
      <sheetName val="3º_TRIM7"/>
      <sheetName val="4º_TRIM7"/>
      <sheetName val="ACUMULADO_20037"/>
      <sheetName val="_EvaluaciónTV5"/>
      <sheetName val="ALCALA_4669"/>
      <sheetName val="ALCALA_DE_HENARES9"/>
      <sheetName val="ALICANTE_II9"/>
      <sheetName val="ANTONIO_LÓPEZ9"/>
      <sheetName val="ARROYO_DEL_OLIVAR9"/>
      <sheetName val="BURGOS_I9"/>
      <sheetName val="BURGOS_II9"/>
      <sheetName val="CIUDAD_REAL9"/>
      <sheetName val="CONDE_DUQUE9"/>
      <sheetName val="GIJÓN_CONSTITUCIÓN9"/>
      <sheetName val="GIJÓN_P_IGLESIAS9"/>
      <sheetName val="INF__MERCEDES9"/>
      <sheetName val="JOSÉ_DEL_HIERRO9"/>
      <sheetName val="LA_LAGUNA9"/>
      <sheetName val="LAS_ROZAS9"/>
      <sheetName val="LEGANÉS_2_R_SOFIA9"/>
      <sheetName val="MALAGA2_(BAILEN)9"/>
      <sheetName val="MALAGA3_(EL_PALO)9"/>
      <sheetName val="MALAGA4_(LARIOS)9"/>
      <sheetName val="MALAGA_5_(Plaza_Mayor)9"/>
      <sheetName val="MALAGA1_(VELAZQUEZ)9"/>
      <sheetName val="MURCIA_El_Rollo9"/>
      <sheetName val="MURCIA_Norte9"/>
      <sheetName val="P_IMPERIAL9"/>
      <sheetName val="PAMPLONA_AV_ZARAGOZA9"/>
      <sheetName val="PAMPLONA_SIMONENA9"/>
      <sheetName val="P_SAN_JUAN9"/>
      <sheetName val="SAN_SEB_9"/>
      <sheetName val="SANT_ADRIA9"/>
      <sheetName val="SAN_JOAN_D´ESPI9"/>
      <sheetName val="SANTS_MONTJUIC9"/>
      <sheetName val="SS_REYES9"/>
      <sheetName val="VALENCIA_M_RODRIGO9"/>
      <sheetName val="1º_TRIM9"/>
      <sheetName val="2º_TRIM9"/>
      <sheetName val="3º_TRIM9"/>
      <sheetName val="4º_TRIM9"/>
      <sheetName val="ACUMULADO_20039"/>
      <sheetName val="_EvaluaciónTV7"/>
      <sheetName val="ALCALA_4668"/>
      <sheetName val="ALCALA_DE_HENARES8"/>
      <sheetName val="ALICANTE_II8"/>
      <sheetName val="ANTONIO_LÓPEZ8"/>
      <sheetName val="ARROYO_DEL_OLIVAR8"/>
      <sheetName val="BURGOS_I8"/>
      <sheetName val="BURGOS_II8"/>
      <sheetName val="CIUDAD_REAL8"/>
      <sheetName val="CONDE_DUQUE8"/>
      <sheetName val="GIJÓN_CONSTITUCIÓN8"/>
      <sheetName val="GIJÓN_P_IGLESIAS8"/>
      <sheetName val="INF__MERCEDES8"/>
      <sheetName val="JOSÉ_DEL_HIERRO8"/>
      <sheetName val="LA_LAGUNA8"/>
      <sheetName val="LAS_ROZAS8"/>
      <sheetName val="LEGANÉS_2_R_SOFIA8"/>
      <sheetName val="MALAGA2_(BAILEN)8"/>
      <sheetName val="MALAGA3_(EL_PALO)8"/>
      <sheetName val="MALAGA4_(LARIOS)8"/>
      <sheetName val="MALAGA_5_(Plaza_Mayor)8"/>
      <sheetName val="MALAGA1_(VELAZQUEZ)8"/>
      <sheetName val="MURCIA_El_Rollo8"/>
      <sheetName val="MURCIA_Norte8"/>
      <sheetName val="P_IMPERIAL8"/>
      <sheetName val="PAMPLONA_AV_ZARAGOZA8"/>
      <sheetName val="PAMPLONA_SIMONENA8"/>
      <sheetName val="P_SAN_JUAN8"/>
      <sheetName val="SAN_SEB_8"/>
      <sheetName val="SANT_ADRIA8"/>
      <sheetName val="SAN_JOAN_D´ESPI8"/>
      <sheetName val="SANTS_MONTJUIC8"/>
      <sheetName val="SS_REYES8"/>
      <sheetName val="VALENCIA_M_RODRIGO8"/>
      <sheetName val="1º_TRIM8"/>
      <sheetName val="2º_TRIM8"/>
      <sheetName val="3º_TRIM8"/>
      <sheetName val="4º_TRIM8"/>
      <sheetName val="ACUMULADO_20038"/>
      <sheetName val="_EvaluaciónTV6"/>
      <sheetName val="PIANOPUB'96"/>
      <sheetName val="PIANOPUB'96 (2)"/>
      <sheetName val="PIANOPUB'96 (3)"/>
      <sheetName val="RIPBDG'96"/>
      <sheetName val="PIANOPUB'96_(2)"/>
      <sheetName val="PIANOPUB'96_(3)"/>
      <sheetName val="PIANOPUB'96_(2)1"/>
      <sheetName val="PIANOPUB'96_(3)1"/>
      <sheetName val="PIANOPUB'96_(2)2"/>
      <sheetName val="PIANOPUB'96_(3)2"/>
      <sheetName val="PIANOPUB'96_(2)4"/>
      <sheetName val="PIANOPUB'96_(3)4"/>
      <sheetName val="PIANOPUB'96_(2)3"/>
      <sheetName val="PIANOPUB'96_(3)3"/>
      <sheetName val="PIANOPUB'96_(2)5"/>
      <sheetName val="PIANOPUB'96_(3)5"/>
      <sheetName val="PIANOPUB'96_(2)6"/>
      <sheetName val="PIANOPUB'96_(3)6"/>
      <sheetName val="PIANOPUB'96_(2)7"/>
      <sheetName val="PIANOPUB'96_(3)7"/>
      <sheetName val="ALCALA_46610"/>
      <sheetName val="ALCALA_DE_HENARES10"/>
      <sheetName val="ALICANTE_II10"/>
      <sheetName val="ANTONIO_LÓPEZ10"/>
      <sheetName val="ARROYO_DEL_OLIVAR10"/>
      <sheetName val="BURGOS_I10"/>
      <sheetName val="BURGOS_II10"/>
      <sheetName val="CIUDAD_REAL10"/>
      <sheetName val="CONDE_DUQUE10"/>
      <sheetName val="GIJÓN_CONSTITUCIÓN10"/>
      <sheetName val="GIJÓN_P_IGLESIAS10"/>
      <sheetName val="INF__MERCEDES10"/>
      <sheetName val="JOSÉ_DEL_HIERRO10"/>
      <sheetName val="LA_LAGUNA10"/>
      <sheetName val="LAS_ROZAS10"/>
      <sheetName val="LEGANÉS_2_R_SOFIA10"/>
      <sheetName val="MALAGA2_(BAILEN)10"/>
      <sheetName val="MALAGA3_(EL_PALO)10"/>
      <sheetName val="MALAGA4_(LARIOS)10"/>
      <sheetName val="MALAGA_5_(Plaza_Mayor)10"/>
      <sheetName val="MALAGA1_(VELAZQUEZ)10"/>
      <sheetName val="MURCIA_El_Rollo10"/>
      <sheetName val="MURCIA_Norte10"/>
      <sheetName val="P_IMPERIAL10"/>
      <sheetName val="PAMPLONA_AV_ZARAGOZA10"/>
      <sheetName val="PAMPLONA_SIMONENA10"/>
      <sheetName val="P_SAN_JUAN10"/>
      <sheetName val="SAN_SEB_10"/>
      <sheetName val="SANT_ADRIA10"/>
      <sheetName val="SAN_JOAN_D´ESPI10"/>
      <sheetName val="SANTS_MONTJUIC10"/>
      <sheetName val="SS_REYES10"/>
      <sheetName val="VALENCIA_M_RODRIGO10"/>
      <sheetName val="1º_TRIM10"/>
      <sheetName val="2º_TRIM10"/>
      <sheetName val="3º_TRIM10"/>
      <sheetName val="4º_TRIM10"/>
      <sheetName val="ACUMULADO_200310"/>
      <sheetName val="_EvaluaciónTV8"/>
      <sheetName val="PIANOPUB'96_(2)8"/>
      <sheetName val="PIANOPUB'96_(3)8"/>
      <sheetName val="ALCALA_46611"/>
      <sheetName val="ALCALA_DE_HENARES11"/>
      <sheetName val="ALICANTE_II11"/>
      <sheetName val="ANTONIO_LÓPEZ11"/>
      <sheetName val="ARROYO_DEL_OLIVAR11"/>
      <sheetName val="BURGOS_I11"/>
      <sheetName val="BURGOS_II11"/>
      <sheetName val="CIUDAD_REAL11"/>
      <sheetName val="CONDE_DUQUE11"/>
      <sheetName val="GIJÓN_CONSTITUCIÓN11"/>
      <sheetName val="GIJÓN_P_IGLESIAS11"/>
      <sheetName val="INF__MERCEDES11"/>
      <sheetName val="JOSÉ_DEL_HIERRO11"/>
      <sheetName val="LA_LAGUNA11"/>
      <sheetName val="LAS_ROZAS11"/>
      <sheetName val="LEGANÉS_2_R_SOFIA11"/>
      <sheetName val="MALAGA2_(BAILEN)11"/>
      <sheetName val="MALAGA3_(EL_PALO)11"/>
      <sheetName val="MALAGA4_(LARIOS)11"/>
      <sheetName val="MALAGA_5_(Plaza_Mayor)11"/>
      <sheetName val="MALAGA1_(VELAZQUEZ)11"/>
      <sheetName val="MURCIA_El_Rollo11"/>
      <sheetName val="MURCIA_Norte11"/>
      <sheetName val="P_IMPERIAL11"/>
      <sheetName val="PAMPLONA_AV_ZARAGOZA11"/>
      <sheetName val="PAMPLONA_SIMONENA11"/>
      <sheetName val="P_SAN_JUAN11"/>
      <sheetName val="SAN_SEB_11"/>
      <sheetName val="SANT_ADRIA11"/>
      <sheetName val="SAN_JOAN_D´ESPI11"/>
      <sheetName val="SANTS_MONTJUIC11"/>
      <sheetName val="SS_REYES11"/>
      <sheetName val="VALENCIA_M_RODRIGO11"/>
      <sheetName val="1º_TRIM11"/>
      <sheetName val="2º_TRIM11"/>
      <sheetName val="3º_TRIM11"/>
      <sheetName val="4º_TRIM11"/>
      <sheetName val="ACUMULADO_200311"/>
      <sheetName val="_EvaluaciónTV9"/>
      <sheetName val="PIANOPUB'96_(2)9"/>
      <sheetName val="PIANOPUB'96_(3)9"/>
      <sheetName val="ALCALA_46612"/>
      <sheetName val="ALCALA_DE_HENARES12"/>
      <sheetName val="ALICANTE_II12"/>
      <sheetName val="ANTONIO_LÓPEZ12"/>
      <sheetName val="ARROYO_DEL_OLIVAR12"/>
      <sheetName val="BURGOS_I12"/>
      <sheetName val="BURGOS_II12"/>
      <sheetName val="CIUDAD_REAL12"/>
      <sheetName val="CONDE_DUQUE12"/>
      <sheetName val="GIJÓN_CONSTITUCIÓN12"/>
      <sheetName val="GIJÓN_P_IGLESIAS12"/>
      <sheetName val="INF__MERCEDES12"/>
      <sheetName val="JOSÉ_DEL_HIERRO12"/>
      <sheetName val="LA_LAGUNA12"/>
      <sheetName val="LAS_ROZAS12"/>
      <sheetName val="LEGANÉS_2_R_SOFIA12"/>
      <sheetName val="MALAGA2_(BAILEN)12"/>
      <sheetName val="MALAGA3_(EL_PALO)12"/>
      <sheetName val="MALAGA4_(LARIOS)12"/>
      <sheetName val="MALAGA_5_(Plaza_Mayor)12"/>
      <sheetName val="MALAGA1_(VELAZQUEZ)12"/>
      <sheetName val="MURCIA_El_Rollo12"/>
      <sheetName val="MURCIA_Norte12"/>
      <sheetName val="P_IMPERIAL12"/>
      <sheetName val="PAMPLONA_AV_ZARAGOZA12"/>
      <sheetName val="PAMPLONA_SIMONENA12"/>
      <sheetName val="P_SAN_JUAN12"/>
      <sheetName val="SAN_SEB_12"/>
      <sheetName val="SANT_ADRIA12"/>
      <sheetName val="SAN_JOAN_D´ESPI12"/>
      <sheetName val="SANTS_MONTJUIC12"/>
      <sheetName val="SS_REYES12"/>
      <sheetName val="VALENCIA_M_RODRIGO12"/>
      <sheetName val="1º_TRIM12"/>
      <sheetName val="2º_TRIM12"/>
      <sheetName val="3º_TRIM12"/>
      <sheetName val="4º_TRIM12"/>
      <sheetName val="ACUMULADO_200312"/>
      <sheetName val="_EvaluaciónTV10"/>
      <sheetName val="PIANOPUB'96_(2)10"/>
      <sheetName val="PIANOPUB'96_(3)10"/>
      <sheetName val="xBRADx"/>
      <sheetName val="ALCALA_46613"/>
      <sheetName val="ALCALA_DE_HENARES13"/>
      <sheetName val="ALICANTE_II13"/>
      <sheetName val="ANTONIO_LÓPEZ13"/>
      <sheetName val="ARROYO_DEL_OLIVAR13"/>
      <sheetName val="BURGOS_I13"/>
      <sheetName val="BURGOS_II13"/>
      <sheetName val="CIUDAD_REAL13"/>
      <sheetName val="CONDE_DUQUE13"/>
      <sheetName val="GIJÓN_CONSTITUCIÓN13"/>
      <sheetName val="GIJÓN_P_IGLESIAS13"/>
      <sheetName val="INF__MERCEDES13"/>
      <sheetName val="JOSÉ_DEL_HIERRO13"/>
      <sheetName val="LA_LAGUNA13"/>
      <sheetName val="LAS_ROZAS13"/>
      <sheetName val="LEGANÉS_2_R_SOFIA13"/>
      <sheetName val="MALAGA2_(BAILEN)13"/>
      <sheetName val="MALAGA3_(EL_PALO)13"/>
      <sheetName val="MALAGA4_(LARIOS)13"/>
      <sheetName val="MALAGA_5_(Plaza_Mayor)13"/>
      <sheetName val="MALAGA1_(VELAZQUEZ)13"/>
      <sheetName val="MURCIA_El_Rollo13"/>
      <sheetName val="MURCIA_Norte13"/>
      <sheetName val="P_IMPERIAL13"/>
      <sheetName val="PAMPLONA_AV_ZARAGOZA13"/>
      <sheetName val="PAMPLONA_SIMONENA13"/>
      <sheetName val="P_SAN_JUAN13"/>
      <sheetName val="SAN_SEB_13"/>
      <sheetName val="SANT_ADRIA13"/>
      <sheetName val="SAN_JOAN_D´ESPI13"/>
      <sheetName val="SANTS_MONTJUIC13"/>
      <sheetName val="SS_REYES13"/>
      <sheetName val="VALENCIA_M_RODRIGO13"/>
      <sheetName val="1º_TRIM13"/>
      <sheetName val="2º_TRIM13"/>
      <sheetName val="3º_TRIM13"/>
      <sheetName val="4º_TRIM13"/>
      <sheetName val="ACUMULADO_200313"/>
      <sheetName val="_EvaluaciónTV11"/>
      <sheetName val="PIANOPUB'96_(2)11"/>
      <sheetName val="PIANOPUB'96_(3)11"/>
      <sheetName val="ALCALA_46614"/>
      <sheetName val="ALCALA_DE_HENARES14"/>
      <sheetName val="ALICANTE_II14"/>
      <sheetName val="ANTONIO_LÓPEZ14"/>
      <sheetName val="ARROYO_DEL_OLIVAR14"/>
      <sheetName val="BURGOS_I14"/>
      <sheetName val="BURGOS_II14"/>
      <sheetName val="CIUDAD_REAL14"/>
      <sheetName val="CONDE_DUQUE14"/>
      <sheetName val="GIJÓN_CONSTITUCIÓN14"/>
      <sheetName val="GIJÓN_P_IGLESIAS14"/>
      <sheetName val="INF__MERCEDES14"/>
      <sheetName val="JOSÉ_DEL_HIERRO14"/>
      <sheetName val="LA_LAGUNA14"/>
      <sheetName val="LAS_ROZAS14"/>
      <sheetName val="LEGANÉS_2_R_SOFIA14"/>
      <sheetName val="MALAGA2_(BAILEN)14"/>
      <sheetName val="MALAGA3_(EL_PALO)14"/>
      <sheetName val="MALAGA4_(LARIOS)14"/>
      <sheetName val="MALAGA_5_(Plaza_Mayor)14"/>
      <sheetName val="MALAGA1_(VELAZQUEZ)14"/>
      <sheetName val="MURCIA_El_Rollo14"/>
      <sheetName val="MURCIA_Norte14"/>
      <sheetName val="P_IMPERIAL14"/>
      <sheetName val="PAMPLONA_AV_ZARAGOZA14"/>
      <sheetName val="PAMPLONA_SIMONENA14"/>
      <sheetName val="P_SAN_JUAN14"/>
      <sheetName val="SAN_SEB_14"/>
      <sheetName val="SANT_ADRIA14"/>
      <sheetName val="SAN_JOAN_D´ESPI14"/>
      <sheetName val="SANTS_MONTJUIC14"/>
      <sheetName val="SS_REYES14"/>
      <sheetName val="VALENCIA_M_RODRIGO14"/>
      <sheetName val="1º_TRIM14"/>
      <sheetName val="2º_TRIM14"/>
      <sheetName val="3º_TRIM14"/>
      <sheetName val="4º_TRIM14"/>
      <sheetName val="ACUMULADO_200314"/>
      <sheetName val="_EvaluaciónTV12"/>
      <sheetName val="PIANOPUB'96_(2)12"/>
      <sheetName val="PIANOPUB'96_(3)12"/>
      <sheetName val="ALCALA_46615"/>
      <sheetName val="ALCALA_DE_HENARES15"/>
      <sheetName val="ALICANTE_II15"/>
      <sheetName val="ANTONIO_LÓPEZ15"/>
      <sheetName val="ARROYO_DEL_OLIVAR15"/>
      <sheetName val="BURGOS_I15"/>
      <sheetName val="BURGOS_II15"/>
      <sheetName val="CIUDAD_REAL15"/>
      <sheetName val="CONDE_DUQUE15"/>
      <sheetName val="GIJÓN_CONSTITUCIÓN15"/>
      <sheetName val="GIJÓN_P_IGLESIAS15"/>
      <sheetName val="INF__MERCEDES15"/>
      <sheetName val="JOSÉ_DEL_HIERRO15"/>
      <sheetName val="LA_LAGUNA15"/>
      <sheetName val="LAS_ROZAS15"/>
      <sheetName val="LEGANÉS_2_R_SOFIA15"/>
      <sheetName val="MALAGA2_(BAILEN)15"/>
      <sheetName val="MALAGA3_(EL_PALO)15"/>
      <sheetName val="MALAGA4_(LARIOS)15"/>
      <sheetName val="MALAGA_5_(Plaza_Mayor)15"/>
      <sheetName val="MALAGA1_(VELAZQUEZ)15"/>
      <sheetName val="MURCIA_El_Rollo15"/>
      <sheetName val="MURCIA_Norte15"/>
      <sheetName val="P_IMPERIAL15"/>
      <sheetName val="PAMPLONA_AV_ZARAGOZA15"/>
      <sheetName val="PAMPLONA_SIMONENA15"/>
      <sheetName val="P_SAN_JUAN15"/>
      <sheetName val="SAN_SEB_15"/>
      <sheetName val="SANT_ADRIA15"/>
      <sheetName val="SAN_JOAN_D´ESPI15"/>
      <sheetName val="SANTS_MONTJUIC15"/>
      <sheetName val="SS_REYES15"/>
      <sheetName val="VALENCIA_M_RODRIGO15"/>
      <sheetName val="1º_TRIM15"/>
      <sheetName val="2º_TRIM15"/>
      <sheetName val="3º_TRIM15"/>
      <sheetName val="4º_TRIM15"/>
      <sheetName val="ACUMULADO_200315"/>
      <sheetName val="_EvaluaciónTV13"/>
      <sheetName val="PIANOPUB'96_(2)13"/>
      <sheetName val="PIANOPUB'96_(3)13"/>
      <sheetName val="ALCALA_46616"/>
      <sheetName val="ALCALA_DE_HENARES16"/>
      <sheetName val="ALICANTE_II16"/>
      <sheetName val="ANTONIO_LÓPEZ16"/>
      <sheetName val="ARROYO_DEL_OLIVAR16"/>
      <sheetName val="BURGOS_I16"/>
      <sheetName val="BURGOS_II16"/>
      <sheetName val="CIUDAD_REAL16"/>
      <sheetName val="CONDE_DUQUE16"/>
      <sheetName val="GIJÓN_CONSTITUCIÓN16"/>
      <sheetName val="GIJÓN_P_IGLESIAS16"/>
      <sheetName val="INF__MERCEDES16"/>
      <sheetName val="JOSÉ_DEL_HIERRO16"/>
      <sheetName val="LA_LAGUNA16"/>
      <sheetName val="LAS_ROZAS16"/>
      <sheetName val="LEGANÉS_2_R_SOFIA16"/>
      <sheetName val="MALAGA2_(BAILEN)16"/>
      <sheetName val="MALAGA3_(EL_PALO)16"/>
      <sheetName val="MALAGA4_(LARIOS)16"/>
      <sheetName val="MALAGA_5_(Plaza_Mayor)16"/>
      <sheetName val="MALAGA1_(VELAZQUEZ)16"/>
      <sheetName val="MURCIA_El_Rollo16"/>
      <sheetName val="MURCIA_Norte16"/>
      <sheetName val="P_IMPERIAL16"/>
      <sheetName val="PAMPLONA_AV_ZARAGOZA16"/>
      <sheetName val="PAMPLONA_SIMONENA16"/>
      <sheetName val="P_SAN_JUAN16"/>
      <sheetName val="SAN_SEB_16"/>
      <sheetName val="SANT_ADRIA16"/>
      <sheetName val="SAN_JOAN_D´ESPI16"/>
      <sheetName val="SANTS_MONTJUIC16"/>
      <sheetName val="SS_REYES16"/>
      <sheetName val="VALENCIA_M_RODRIGO16"/>
      <sheetName val="1º_TRIM16"/>
      <sheetName val="2º_TRIM16"/>
      <sheetName val="3º_TRIM16"/>
      <sheetName val="4º_TRIM16"/>
      <sheetName val="ACUMULADO_200316"/>
      <sheetName val="_EvaluaciónTV14"/>
      <sheetName val="PIANOPUB'96_(2)14"/>
      <sheetName val="PIANOPUB'96_(3)14"/>
      <sheetName val="ALCALA_46617"/>
      <sheetName val="ALCALA_DE_HENARES17"/>
      <sheetName val="ALICANTE_II17"/>
      <sheetName val="ANTONIO_LÓPEZ17"/>
      <sheetName val="ARROYO_DEL_OLIVAR17"/>
      <sheetName val="BURGOS_I17"/>
      <sheetName val="BURGOS_II17"/>
      <sheetName val="CIUDAD_REAL17"/>
      <sheetName val="CONDE_DUQUE17"/>
      <sheetName val="GIJÓN_CONSTITUCIÓN17"/>
      <sheetName val="GIJÓN_P_IGLESIAS17"/>
      <sheetName val="INF__MERCEDES17"/>
      <sheetName val="JOSÉ_DEL_HIERRO17"/>
      <sheetName val="LA_LAGUNA17"/>
      <sheetName val="LAS_ROZAS17"/>
      <sheetName val="LEGANÉS_2_R_SOFIA17"/>
      <sheetName val="MALAGA2_(BAILEN)17"/>
      <sheetName val="MALAGA3_(EL_PALO)17"/>
      <sheetName val="MALAGA4_(LARIOS)17"/>
      <sheetName val="MALAGA_5_(Plaza_Mayor)17"/>
      <sheetName val="MALAGA1_(VELAZQUEZ)17"/>
      <sheetName val="MURCIA_El_Rollo17"/>
      <sheetName val="MURCIA_Norte17"/>
      <sheetName val="P_IMPERIAL17"/>
      <sheetName val="PAMPLONA_AV_ZARAGOZA17"/>
      <sheetName val="PAMPLONA_SIMONENA17"/>
      <sheetName val="P_SAN_JUAN17"/>
      <sheetName val="SAN_SEB_17"/>
      <sheetName val="SANT_ADRIA17"/>
      <sheetName val="SAN_JOAN_D´ESPI17"/>
      <sheetName val="SANTS_MONTJUIC17"/>
      <sheetName val="SS_REYES17"/>
      <sheetName val="VALENCIA_M_RODRIGO17"/>
      <sheetName val="1º_TRIM17"/>
      <sheetName val="2º_TRIM17"/>
      <sheetName val="3º_TRIM17"/>
      <sheetName val="4º_TRIM17"/>
      <sheetName val="ACUMULADO_200317"/>
      <sheetName val="_EvaluaciónTV15"/>
      <sheetName val="PIANOPUB'96_(2)15"/>
      <sheetName val="PIANOPUB'96_(3)15"/>
      <sheetName val="ALCALA_46618"/>
      <sheetName val="ALCALA_DE_HENARES18"/>
      <sheetName val="ALICANTE_II18"/>
      <sheetName val="ANTONIO_LÓPEZ18"/>
      <sheetName val="ARROYO_DEL_OLIVAR18"/>
      <sheetName val="BURGOS_I18"/>
      <sheetName val="BURGOS_II18"/>
      <sheetName val="CIUDAD_REAL18"/>
      <sheetName val="CONDE_DUQUE18"/>
      <sheetName val="GIJÓN_CONSTITUCIÓN18"/>
      <sheetName val="GIJÓN_P_IGLESIAS18"/>
      <sheetName val="INF__MERCEDES18"/>
      <sheetName val="JOSÉ_DEL_HIERRO18"/>
      <sheetName val="LA_LAGUNA18"/>
      <sheetName val="LAS_ROZAS18"/>
      <sheetName val="LEGANÉS_2_R_SOFIA18"/>
      <sheetName val="MALAGA2_(BAILEN)18"/>
      <sheetName val="MALAGA3_(EL_PALO)18"/>
      <sheetName val="MALAGA4_(LARIOS)18"/>
      <sheetName val="MALAGA_5_(Plaza_Mayor)18"/>
      <sheetName val="MALAGA1_(VELAZQUEZ)18"/>
      <sheetName val="MURCIA_El_Rollo18"/>
      <sheetName val="MURCIA_Norte18"/>
      <sheetName val="P_IMPERIAL18"/>
      <sheetName val="PAMPLONA_AV_ZARAGOZA18"/>
      <sheetName val="PAMPLONA_SIMONENA18"/>
      <sheetName val="P_SAN_JUAN18"/>
      <sheetName val="SAN_SEB_18"/>
      <sheetName val="SANT_ADRIA18"/>
      <sheetName val="SAN_JOAN_D´ESPI18"/>
      <sheetName val="SANTS_MONTJUIC18"/>
      <sheetName val="SS_REYES18"/>
      <sheetName val="VALENCIA_M_RODRIGO18"/>
      <sheetName val="1º_TRIM18"/>
      <sheetName val="2º_TRIM18"/>
      <sheetName val="3º_TRIM18"/>
      <sheetName val="4º_TRIM18"/>
      <sheetName val="ACUMULADO_200318"/>
      <sheetName val="_EvaluaciónTV16"/>
      <sheetName val="PIANOPUB'96_(2)16"/>
      <sheetName val="PIANOPUB'96_(3)16"/>
      <sheetName val="ALCALA_46619"/>
      <sheetName val="ALCALA_DE_HENARES19"/>
      <sheetName val="ALICANTE_II19"/>
      <sheetName val="ANTONIO_LÓPEZ19"/>
      <sheetName val="ARROYO_DEL_OLIVAR19"/>
      <sheetName val="BURGOS_I19"/>
      <sheetName val="BURGOS_II19"/>
      <sheetName val="CIUDAD_REAL19"/>
      <sheetName val="CONDE_DUQUE19"/>
      <sheetName val="GIJÓN_CONSTITUCIÓN19"/>
      <sheetName val="GIJÓN_P_IGLESIAS19"/>
      <sheetName val="INF__MERCEDES19"/>
      <sheetName val="JOSÉ_DEL_HIERRO19"/>
      <sheetName val="LA_LAGUNA19"/>
      <sheetName val="LAS_ROZAS19"/>
      <sheetName val="LEGANÉS_2_R_SOFIA19"/>
      <sheetName val="MALAGA2_(BAILEN)19"/>
      <sheetName val="MALAGA3_(EL_PALO)19"/>
      <sheetName val="MALAGA4_(LARIOS)19"/>
      <sheetName val="MALAGA_5_(Plaza_Mayor)19"/>
      <sheetName val="MALAGA1_(VELAZQUEZ)19"/>
      <sheetName val="MURCIA_El_Rollo19"/>
      <sheetName val="MURCIA_Norte19"/>
      <sheetName val="P_IMPERIAL19"/>
      <sheetName val="PAMPLONA_AV_ZARAGOZA19"/>
      <sheetName val="PAMPLONA_SIMONENA19"/>
      <sheetName val="P_SAN_JUAN19"/>
      <sheetName val="SAN_SEB_19"/>
      <sheetName val="SANT_ADRIA19"/>
      <sheetName val="SAN_JOAN_D´ESPI19"/>
      <sheetName val="SANTS_MONTJUIC19"/>
      <sheetName val="SS_REYES19"/>
      <sheetName val="VALENCIA_M_RODRIGO19"/>
      <sheetName val="1º_TRIM19"/>
      <sheetName val="2º_TRIM19"/>
      <sheetName val="3º_TRIM19"/>
      <sheetName val="4º_TRIM19"/>
      <sheetName val="ACUMULADO_200319"/>
      <sheetName val="_EvaluaciónTV17"/>
      <sheetName val="PIANOPUB'96_(2)17"/>
      <sheetName val="PIANOPUB'96_(3)17"/>
      <sheetName val="ALCALA_46620"/>
      <sheetName val="ALCALA_DE_HENARES20"/>
      <sheetName val="ALICANTE_II20"/>
      <sheetName val="ANTONIO_LÓPEZ20"/>
      <sheetName val="ARROYO_DEL_OLIVAR20"/>
      <sheetName val="BURGOS_I20"/>
      <sheetName val="BURGOS_II20"/>
      <sheetName val="CIUDAD_REAL20"/>
      <sheetName val="CONDE_DUQUE20"/>
      <sheetName val="GIJÓN_CONSTITUCIÓN20"/>
      <sheetName val="GIJÓN_P_IGLESIAS20"/>
      <sheetName val="INF__MERCEDES20"/>
      <sheetName val="JOSÉ_DEL_HIERRO20"/>
      <sheetName val="LA_LAGUNA20"/>
      <sheetName val="LAS_ROZAS20"/>
      <sheetName val="LEGANÉS_2_R_SOFIA20"/>
      <sheetName val="MALAGA2_(BAILEN)20"/>
      <sheetName val="MALAGA3_(EL_PALO)20"/>
      <sheetName val="MALAGA4_(LARIOS)20"/>
      <sheetName val="MALAGA_5_(Plaza_Mayor)20"/>
      <sheetName val="MALAGA1_(VELAZQUEZ)20"/>
      <sheetName val="MURCIA_El_Rollo20"/>
      <sheetName val="MURCIA_Norte20"/>
      <sheetName val="P_IMPERIAL20"/>
      <sheetName val="PAMPLONA_AV_ZARAGOZA20"/>
      <sheetName val="PAMPLONA_SIMONENA20"/>
      <sheetName val="P_SAN_JUAN20"/>
      <sheetName val="SAN_SEB_20"/>
      <sheetName val="SANT_ADRIA20"/>
      <sheetName val="SAN_JOAN_D´ESPI20"/>
      <sheetName val="SANTS_MONTJUIC20"/>
      <sheetName val="SS_REYES20"/>
      <sheetName val="VALENCIA_M_RODRIGO20"/>
      <sheetName val="1º_TRIM20"/>
      <sheetName val="2º_TRIM20"/>
      <sheetName val="3º_TRIM20"/>
      <sheetName val="4º_TRIM20"/>
      <sheetName val="ACUMULADO_200320"/>
      <sheetName val="_EvaluaciónTV18"/>
      <sheetName val="PIANOPUB'96_(2)18"/>
      <sheetName val="PIANOPUB'96_(3)18"/>
      <sheetName val="ALCALA_46621"/>
      <sheetName val="ALCALA_DE_HENARES21"/>
      <sheetName val="ALICANTE_II21"/>
      <sheetName val="ANTONIO_LÓPEZ21"/>
      <sheetName val="ARROYO_DEL_OLIVAR21"/>
      <sheetName val="BURGOS_I21"/>
      <sheetName val="BURGOS_II21"/>
      <sheetName val="CIUDAD_REAL21"/>
      <sheetName val="CONDE_DUQUE21"/>
      <sheetName val="GIJÓN_CONSTITUCIÓN21"/>
      <sheetName val="GIJÓN_P_IGLESIAS21"/>
      <sheetName val="INF__MERCEDES21"/>
      <sheetName val="JOSÉ_DEL_HIERRO21"/>
      <sheetName val="LA_LAGUNA21"/>
      <sheetName val="LAS_ROZAS21"/>
      <sheetName val="LEGANÉS_2_R_SOFIA21"/>
      <sheetName val="MALAGA2_(BAILEN)21"/>
      <sheetName val="MALAGA3_(EL_PALO)21"/>
      <sheetName val="MALAGA4_(LARIOS)21"/>
      <sheetName val="MALAGA_5_(Plaza_Mayor)21"/>
      <sheetName val="MALAGA1_(VELAZQUEZ)21"/>
      <sheetName val="MURCIA_El_Rollo21"/>
      <sheetName val="MURCIA_Norte21"/>
      <sheetName val="P_IMPERIAL21"/>
      <sheetName val="PAMPLONA_AV_ZARAGOZA21"/>
      <sheetName val="PAMPLONA_SIMONENA21"/>
      <sheetName val="P_SAN_JUAN21"/>
      <sheetName val="SAN_SEB_21"/>
      <sheetName val="SANT_ADRIA21"/>
      <sheetName val="SAN_JOAN_D´ESPI21"/>
      <sheetName val="SANTS_MONTJUIC21"/>
      <sheetName val="SS_REYES21"/>
      <sheetName val="VALENCIA_M_RODRIGO21"/>
      <sheetName val="1º_TRIM21"/>
      <sheetName val="2º_TRIM21"/>
      <sheetName val="3º_TRIM21"/>
      <sheetName val="4º_TRIM21"/>
      <sheetName val="ACUMULADO_200321"/>
      <sheetName val="_EvaluaciónTV19"/>
      <sheetName val="PIANOPUB'96_(2)19"/>
      <sheetName val="PIANOPUB'96_(3)19"/>
      <sheetName val="ALCALA_46622"/>
      <sheetName val="ALCALA_DE_HENARES22"/>
      <sheetName val="ALICANTE_II22"/>
      <sheetName val="ANTONIO_LÓPEZ22"/>
      <sheetName val="ARROYO_DEL_OLIVAR22"/>
      <sheetName val="BURGOS_I22"/>
      <sheetName val="BURGOS_II22"/>
      <sheetName val="CIUDAD_REAL22"/>
      <sheetName val="CONDE_DUQUE22"/>
      <sheetName val="GIJÓN_CONSTITUCIÓN22"/>
      <sheetName val="GIJÓN_P_IGLESIAS22"/>
      <sheetName val="INF__MERCEDES22"/>
      <sheetName val="JOSÉ_DEL_HIERRO22"/>
      <sheetName val="LA_LAGUNA22"/>
      <sheetName val="LAS_ROZAS22"/>
      <sheetName val="LEGANÉS_2_R_SOFIA22"/>
      <sheetName val="MALAGA2_(BAILEN)22"/>
      <sheetName val="MALAGA3_(EL_PALO)22"/>
      <sheetName val="MALAGA4_(LARIOS)22"/>
      <sheetName val="MALAGA_5_(Plaza_Mayor)22"/>
      <sheetName val="MALAGA1_(VELAZQUEZ)22"/>
      <sheetName val="MURCIA_El_Rollo22"/>
      <sheetName val="MURCIA_Norte22"/>
      <sheetName val="P_IMPERIAL22"/>
      <sheetName val="PAMPLONA_AV_ZARAGOZA22"/>
      <sheetName val="PAMPLONA_SIMONENA22"/>
      <sheetName val="P_SAN_JUAN22"/>
      <sheetName val="SAN_SEB_22"/>
      <sheetName val="SANT_ADRIA22"/>
      <sheetName val="SAN_JOAN_D´ESPI22"/>
      <sheetName val="SANTS_MONTJUIC22"/>
      <sheetName val="SS_REYES22"/>
      <sheetName val="VALENCIA_M_RODRIGO22"/>
      <sheetName val="1º_TRIM22"/>
      <sheetName val="2º_TRIM22"/>
      <sheetName val="3º_TRIM22"/>
      <sheetName val="4º_TRIM22"/>
      <sheetName val="ACUMULADO_200322"/>
      <sheetName val="_EvaluaciónTV20"/>
      <sheetName val="PIANOPUB'96_(2)20"/>
      <sheetName val="PIANOPUB'96_(3)20"/>
      <sheetName val="finance tracker LNPF"/>
      <sheetName val="finance tracker Puleva"/>
      <sheetName val="admin"/>
      <sheetName val="Fee % by media"/>
      <sheetName val="URL_Mapping"/>
      <sheetName val="_x0010__x0000__x0010__x0000__x0010__x0000__x0010__x0000__x0010__x0000__x0010__x0000__x0010__x0000__x0010__x0000_"/>
      <sheetName val="ഀༀጀ਀଀ഀഀ᐀ሀༀᄀ଀"/>
      <sheetName val="Price &amp; Volume"/>
      <sheetName val="finance_tracker_LNPF"/>
      <sheetName val="finance_tracker_Puleva"/>
      <sheetName val="Fee_%_by_media"/>
      <sheetName val="finance_tracker_LNPF1"/>
      <sheetName val="finance_tracker_Puleva1"/>
      <sheetName val="Fee_%_by_media1"/>
      <sheetName val="ALCALA_46623"/>
      <sheetName val="ALCALA_DE_HENARES23"/>
      <sheetName val="ALICANTE_II23"/>
      <sheetName val="ANTONIO_LÓPEZ23"/>
      <sheetName val="ARROYO_DEL_OLIVAR23"/>
      <sheetName val="BURGOS_I23"/>
      <sheetName val="BURGOS_II23"/>
      <sheetName val="CIUDAD_REAL23"/>
      <sheetName val="CONDE_DUQUE23"/>
      <sheetName val="GIJÓN_CONSTITUCIÓN23"/>
      <sheetName val="GIJÓN_P_IGLESIAS23"/>
      <sheetName val="INF__MERCEDES23"/>
      <sheetName val="JOSÉ_DEL_HIERRO23"/>
      <sheetName val="LA_LAGUNA23"/>
      <sheetName val="LAS_ROZAS23"/>
      <sheetName val="LEGANÉS_2_R_SOFIA23"/>
      <sheetName val="MALAGA2_(BAILEN)23"/>
      <sheetName val="MALAGA3_(EL_PALO)23"/>
      <sheetName val="MALAGA4_(LARIOS)23"/>
      <sheetName val="MALAGA_5_(Plaza_Mayor)23"/>
      <sheetName val="MALAGA1_(VELAZQUEZ)23"/>
      <sheetName val="MURCIA_El_Rollo23"/>
      <sheetName val="MURCIA_Norte23"/>
      <sheetName val="P_IMPERIAL23"/>
      <sheetName val="PAMPLONA_AV_ZARAGOZA23"/>
      <sheetName val="PAMPLONA_SIMONENA23"/>
      <sheetName val="P_SAN_JUAN23"/>
      <sheetName val="SAN_SEB_23"/>
      <sheetName val="SANT_ADRIA23"/>
      <sheetName val="SAN_JOAN_D´ESPI23"/>
      <sheetName val="SANTS_MONTJUIC23"/>
      <sheetName val="SS_REYES23"/>
      <sheetName val="VALENCIA_M_RODRIGO23"/>
      <sheetName val="1º_TRIM23"/>
      <sheetName val="2º_TRIM23"/>
      <sheetName val="3º_TRIM23"/>
      <sheetName val="4º_TRIM23"/>
      <sheetName val="ACUMULADO_200323"/>
      <sheetName val="_EvaluaciónTV21"/>
      <sheetName val="PIANOPUB'96_(2)21"/>
      <sheetName val="PIANOPUB'96_(3)21"/>
      <sheetName val="ALCALA_46624"/>
      <sheetName val="ALCALA_DE_HENARES24"/>
      <sheetName val="ALICANTE_II24"/>
      <sheetName val="ANTONIO_LÓPEZ24"/>
      <sheetName val="ARROYO_DEL_OLIVAR24"/>
      <sheetName val="BURGOS_I24"/>
      <sheetName val="BURGOS_II24"/>
      <sheetName val="CIUDAD_REAL24"/>
      <sheetName val="CONDE_DUQUE24"/>
      <sheetName val="GIJÓN_CONSTITUCIÓN24"/>
      <sheetName val="GIJÓN_P_IGLESIAS24"/>
      <sheetName val="INF__MERCEDES24"/>
      <sheetName val="JOSÉ_DEL_HIERRO24"/>
      <sheetName val="LA_LAGUNA24"/>
      <sheetName val="LAS_ROZAS24"/>
      <sheetName val="LEGANÉS_2_R_SOFIA24"/>
      <sheetName val="MALAGA2_(BAILEN)24"/>
      <sheetName val="MALAGA3_(EL_PALO)24"/>
      <sheetName val="MALAGA4_(LARIOS)24"/>
      <sheetName val="MALAGA_5_(Plaza_Mayor)24"/>
      <sheetName val="MALAGA1_(VELAZQUEZ)24"/>
      <sheetName val="MURCIA_El_Rollo24"/>
      <sheetName val="MURCIA_Norte24"/>
      <sheetName val="P_IMPERIAL24"/>
      <sheetName val="PAMPLONA_AV_ZARAGOZA24"/>
      <sheetName val="PAMPLONA_SIMONENA24"/>
      <sheetName val="P_SAN_JUAN24"/>
      <sheetName val="SAN_SEB_24"/>
      <sheetName val="SANT_ADRIA24"/>
      <sheetName val="SAN_JOAN_D´ESPI24"/>
      <sheetName val="SANTS_MONTJUIC24"/>
      <sheetName val="SS_REYES24"/>
      <sheetName val="VALENCIA_M_RODRIGO24"/>
      <sheetName val="1º_TRIM24"/>
      <sheetName val="2º_TRIM24"/>
      <sheetName val="3º_TRIM24"/>
      <sheetName val="4º_TRIM24"/>
      <sheetName val="ACUMULADO_200324"/>
      <sheetName val="_EvaluaciónTV22"/>
      <sheetName val="PIANOPUB'96_(2)22"/>
      <sheetName val="PIANOPUB'96_(3)22"/>
      <sheetName val="ALCALA_46625"/>
      <sheetName val="ALCALA_DE_HENARES25"/>
      <sheetName val="ALICANTE_II25"/>
      <sheetName val="ANTONIO_LÓPEZ25"/>
      <sheetName val="ARROYO_DEL_OLIVAR25"/>
      <sheetName val="BURGOS_I25"/>
      <sheetName val="BURGOS_II25"/>
      <sheetName val="CIUDAD_REAL25"/>
      <sheetName val="CONDE_DUQUE25"/>
      <sheetName val="GIJÓN_CONSTITUCIÓN25"/>
      <sheetName val="GIJÓN_P_IGLESIAS25"/>
      <sheetName val="INF__MERCEDES25"/>
      <sheetName val="JOSÉ_DEL_HIERRO25"/>
      <sheetName val="LA_LAGUNA25"/>
      <sheetName val="LAS_ROZAS25"/>
      <sheetName val="LEGANÉS_2_R_SOFIA25"/>
      <sheetName val="MALAGA2_(BAILEN)25"/>
      <sheetName val="MALAGA3_(EL_PALO)25"/>
      <sheetName val="MALAGA4_(LARIOS)25"/>
      <sheetName val="MALAGA_5_(Plaza_Mayor)25"/>
      <sheetName val="MALAGA1_(VELAZQUEZ)25"/>
      <sheetName val="MURCIA_El_Rollo25"/>
      <sheetName val="MURCIA_Norte25"/>
      <sheetName val="P_IMPERIAL25"/>
      <sheetName val="PAMPLONA_AV_ZARAGOZA25"/>
      <sheetName val="PAMPLONA_SIMONENA25"/>
      <sheetName val="P_SAN_JUAN25"/>
      <sheetName val="SAN_SEB_25"/>
      <sheetName val="SANT_ADRIA25"/>
      <sheetName val="SAN_JOAN_D´ESPI25"/>
      <sheetName val="SANTS_MONTJUIC25"/>
      <sheetName val="SS_REYES25"/>
      <sheetName val="VALENCIA_M_RODRIGO25"/>
      <sheetName val="1º_TRIM25"/>
      <sheetName val="2º_TRIM25"/>
      <sheetName val="3º_TRIM25"/>
      <sheetName val="4º_TRIM25"/>
      <sheetName val="ACUMULADO_200325"/>
      <sheetName val="_EvaluaciónTV23"/>
      <sheetName val="PIANOPUB'96_(2)23"/>
      <sheetName val="PIANOPUB'96_(3)23"/>
      <sheetName val="finance_tracker_LNPF2"/>
      <sheetName val="finance_tracker_Puleva2"/>
      <sheetName val="Fee_%_by_media2"/>
      <sheetName val=""/>
      <sheetName val="ALCALA_46628"/>
      <sheetName val="ALCALA_DE_HENARES28"/>
      <sheetName val="ALICANTE_II28"/>
      <sheetName val="ANTONIO_LÓPEZ28"/>
      <sheetName val="ARROYO_DEL_OLIVAR28"/>
      <sheetName val="BURGOS_I28"/>
      <sheetName val="BURGOS_II28"/>
      <sheetName val="CIUDAD_REAL28"/>
      <sheetName val="CONDE_DUQUE28"/>
      <sheetName val="GIJÓN_CONSTITUCIÓN28"/>
      <sheetName val="GIJÓN_P_IGLESIAS28"/>
      <sheetName val="INF__MERCEDES28"/>
      <sheetName val="JOSÉ_DEL_HIERRO28"/>
      <sheetName val="LA_LAGUNA28"/>
      <sheetName val="LAS_ROZAS28"/>
      <sheetName val="LEGANÉS_2_R_SOFIA28"/>
      <sheetName val="MALAGA2_(BAILEN)28"/>
      <sheetName val="MALAGA3_(EL_PALO)28"/>
      <sheetName val="MALAGA4_(LARIOS)28"/>
      <sheetName val="MALAGA_5_(Plaza_Mayor)28"/>
      <sheetName val="MALAGA1_(VELAZQUEZ)28"/>
      <sheetName val="MURCIA_El_Rollo28"/>
      <sheetName val="MURCIA_Norte28"/>
      <sheetName val="P_IMPERIAL28"/>
      <sheetName val="PAMPLONA_AV_ZARAGOZA28"/>
      <sheetName val="PAMPLONA_SIMONENA28"/>
      <sheetName val="P_SAN_JUAN28"/>
      <sheetName val="SAN_SEB_28"/>
      <sheetName val="SANT_ADRIA28"/>
      <sheetName val="SAN_JOAN_D´ESPI28"/>
      <sheetName val="SANTS_MONTJUIC28"/>
      <sheetName val="SS_REYES28"/>
      <sheetName val="VALENCIA_M_RODRIGO28"/>
      <sheetName val="1º_TRIM28"/>
      <sheetName val="2º_TRIM28"/>
      <sheetName val="3º_TRIM28"/>
      <sheetName val="4º_TRIM28"/>
      <sheetName val="ACUMULADO_200328"/>
      <sheetName val="_EvaluaciónTV26"/>
      <sheetName val="PIANOPUB'96_(2)26"/>
      <sheetName val="PIANOPUB'96_(3)26"/>
      <sheetName val="finance_tracker_LNPF5"/>
      <sheetName val="finance_tracker_Puleva5"/>
      <sheetName val="Fee_%_by_media5"/>
      <sheetName val="Price_&amp;_Volume2"/>
      <sheetName val="ALCALA_46626"/>
      <sheetName val="ALCALA_DE_HENARES26"/>
      <sheetName val="ALICANTE_II26"/>
      <sheetName val="ANTONIO_LÓPEZ26"/>
      <sheetName val="ARROYO_DEL_OLIVAR26"/>
      <sheetName val="BURGOS_I26"/>
      <sheetName val="BURGOS_II26"/>
      <sheetName val="CIUDAD_REAL26"/>
      <sheetName val="CONDE_DUQUE26"/>
      <sheetName val="GIJÓN_CONSTITUCIÓN26"/>
      <sheetName val="GIJÓN_P_IGLESIAS26"/>
      <sheetName val="INF__MERCEDES26"/>
      <sheetName val="JOSÉ_DEL_HIERRO26"/>
      <sheetName val="LA_LAGUNA26"/>
      <sheetName val="LAS_ROZAS26"/>
      <sheetName val="LEGANÉS_2_R_SOFIA26"/>
      <sheetName val="MALAGA2_(BAILEN)26"/>
      <sheetName val="MALAGA3_(EL_PALO)26"/>
      <sheetName val="MALAGA4_(LARIOS)26"/>
      <sheetName val="MALAGA_5_(Plaza_Mayor)26"/>
      <sheetName val="MALAGA1_(VELAZQUEZ)26"/>
      <sheetName val="MURCIA_El_Rollo26"/>
      <sheetName val="MURCIA_Norte26"/>
      <sheetName val="P_IMPERIAL26"/>
      <sheetName val="PAMPLONA_AV_ZARAGOZA26"/>
      <sheetName val="PAMPLONA_SIMONENA26"/>
      <sheetName val="P_SAN_JUAN26"/>
      <sheetName val="SAN_SEB_26"/>
      <sheetName val="SANT_ADRIA26"/>
      <sheetName val="SAN_JOAN_D´ESPI26"/>
      <sheetName val="SANTS_MONTJUIC26"/>
      <sheetName val="SS_REYES26"/>
      <sheetName val="VALENCIA_M_RODRIGO26"/>
      <sheetName val="1º_TRIM26"/>
      <sheetName val="2º_TRIM26"/>
      <sheetName val="3º_TRIM26"/>
      <sheetName val="4º_TRIM26"/>
      <sheetName val="ACUMULADO_200326"/>
      <sheetName val="_EvaluaciónTV24"/>
      <sheetName val="PIANOPUB'96_(2)24"/>
      <sheetName val="PIANOPUB'96_(3)24"/>
      <sheetName val="finance_tracker_LNPF3"/>
      <sheetName val="finance_tracker_Puleva3"/>
      <sheetName val="Fee_%_by_media3"/>
      <sheetName val="Price_&amp;_Volume"/>
      <sheetName val="ALCALA_46627"/>
      <sheetName val="ALCALA_DE_HENARES27"/>
      <sheetName val="ALICANTE_II27"/>
      <sheetName val="ANTONIO_LÓPEZ27"/>
      <sheetName val="ARROYO_DEL_OLIVAR27"/>
      <sheetName val="BURGOS_I27"/>
      <sheetName val="BURGOS_II27"/>
      <sheetName val="CIUDAD_REAL27"/>
      <sheetName val="CONDE_DUQUE27"/>
      <sheetName val="GIJÓN_CONSTITUCIÓN27"/>
      <sheetName val="GIJÓN_P_IGLESIAS27"/>
      <sheetName val="INF__MERCEDES27"/>
      <sheetName val="JOSÉ_DEL_HIERRO27"/>
      <sheetName val="LA_LAGUNA27"/>
      <sheetName val="LAS_ROZAS27"/>
      <sheetName val="LEGANÉS_2_R_SOFIA27"/>
      <sheetName val="MALAGA2_(BAILEN)27"/>
      <sheetName val="MALAGA3_(EL_PALO)27"/>
      <sheetName val="MALAGA4_(LARIOS)27"/>
      <sheetName val="MALAGA_5_(Plaza_Mayor)27"/>
      <sheetName val="MALAGA1_(VELAZQUEZ)27"/>
      <sheetName val="MURCIA_El_Rollo27"/>
      <sheetName val="MURCIA_Norte27"/>
      <sheetName val="P_IMPERIAL27"/>
      <sheetName val="PAMPLONA_AV_ZARAGOZA27"/>
      <sheetName val="PAMPLONA_SIMONENA27"/>
      <sheetName val="P_SAN_JUAN27"/>
      <sheetName val="SAN_SEB_27"/>
      <sheetName val="SANT_ADRIA27"/>
      <sheetName val="SAN_JOAN_D´ESPI27"/>
      <sheetName val="SANTS_MONTJUIC27"/>
      <sheetName val="SS_REYES27"/>
      <sheetName val="VALENCIA_M_RODRIGO27"/>
      <sheetName val="1º_TRIM27"/>
      <sheetName val="2º_TRIM27"/>
      <sheetName val="3º_TRIM27"/>
      <sheetName val="4º_TRIM27"/>
      <sheetName val="ACUMULADO_200327"/>
      <sheetName val="_EvaluaciónTV25"/>
      <sheetName val="PIANOPUB'96_(2)25"/>
      <sheetName val="PIANOPUB'96_(3)25"/>
      <sheetName val="finance_tracker_LNPF4"/>
      <sheetName val="finance_tracker_Puleva4"/>
      <sheetName val="Fee_%_by_media4"/>
      <sheetName val="Price_&amp;_Volume1"/>
      <sheetName val="ALCALA_46629"/>
      <sheetName val="ALCALA_DE_HENARES29"/>
      <sheetName val="ALICANTE_II29"/>
      <sheetName val="ANTONIO_LÓPEZ29"/>
      <sheetName val="ARROYO_DEL_OLIVAR29"/>
      <sheetName val="BURGOS_I29"/>
      <sheetName val="BURGOS_II29"/>
      <sheetName val="CIUDAD_REAL29"/>
      <sheetName val="CONDE_DUQUE29"/>
      <sheetName val="GIJÓN_CONSTITUCIÓN29"/>
      <sheetName val="GIJÓN_P_IGLESIAS29"/>
      <sheetName val="INF__MERCEDES29"/>
      <sheetName val="JOSÉ_DEL_HIERRO29"/>
      <sheetName val="LA_LAGUNA29"/>
      <sheetName val="LAS_ROZAS29"/>
      <sheetName val="LEGANÉS_2_R_SOFIA29"/>
      <sheetName val="MALAGA2_(BAILEN)29"/>
      <sheetName val="MALAGA3_(EL_PALO)29"/>
      <sheetName val="MALAGA4_(LARIOS)29"/>
      <sheetName val="MALAGA_5_(Plaza_Mayor)29"/>
      <sheetName val="MALAGA1_(VELAZQUEZ)29"/>
      <sheetName val="MURCIA_El_Rollo29"/>
      <sheetName val="MURCIA_Norte29"/>
      <sheetName val="P_IMPERIAL29"/>
      <sheetName val="PAMPLONA_AV_ZARAGOZA29"/>
      <sheetName val="PAMPLONA_SIMONENA29"/>
      <sheetName val="P_SAN_JUAN29"/>
      <sheetName val="SAN_SEB_29"/>
      <sheetName val="SANT_ADRIA29"/>
      <sheetName val="SAN_JOAN_D´ESPI29"/>
      <sheetName val="SANTS_MONTJUIC29"/>
      <sheetName val="SS_REYES29"/>
      <sheetName val="VALENCIA_M_RODRIGO29"/>
      <sheetName val="1º_TRIM29"/>
      <sheetName val="2º_TRIM29"/>
      <sheetName val="3º_TRIM29"/>
      <sheetName val="4º_TRIM29"/>
      <sheetName val="ACUMULADO_200329"/>
      <sheetName val="_EvaluaciónTV27"/>
      <sheetName val="PIANOPUB'96_(2)27"/>
      <sheetName val="PIANOPUB'96_(3)27"/>
      <sheetName val="finance_tracker_LNPF6"/>
      <sheetName val="finance_tracker_Puleva6"/>
      <sheetName val="Fee_%_by_media6"/>
      <sheetName val="Price_&amp;_Volume3"/>
      <sheetName val="ALCALA_46630"/>
      <sheetName val="ALCALA_DE_HENARES30"/>
      <sheetName val="ALICANTE_II30"/>
      <sheetName val="ANTONIO_LÓPEZ30"/>
      <sheetName val="ARROYO_DEL_OLIVAR30"/>
      <sheetName val="BURGOS_I30"/>
      <sheetName val="BURGOS_II30"/>
      <sheetName val="CIUDAD_REAL30"/>
      <sheetName val="CONDE_DUQUE30"/>
      <sheetName val="GIJÓN_CONSTITUCIÓN30"/>
      <sheetName val="GIJÓN_P_IGLESIAS30"/>
      <sheetName val="INF__MERCEDES30"/>
      <sheetName val="JOSÉ_DEL_HIERRO30"/>
      <sheetName val="LA_LAGUNA30"/>
      <sheetName val="LAS_ROZAS30"/>
      <sheetName val="LEGANÉS_2_R_SOFIA30"/>
      <sheetName val="MALAGA2_(BAILEN)30"/>
      <sheetName val="MALAGA3_(EL_PALO)30"/>
      <sheetName val="MALAGA4_(LARIOS)30"/>
      <sheetName val="MALAGA_5_(Plaza_Mayor)30"/>
      <sheetName val="MALAGA1_(VELAZQUEZ)30"/>
      <sheetName val="MURCIA_El_Rollo30"/>
      <sheetName val="MURCIA_Norte30"/>
      <sheetName val="P_IMPERIAL30"/>
      <sheetName val="PAMPLONA_AV_ZARAGOZA30"/>
      <sheetName val="PAMPLONA_SIMONENA30"/>
      <sheetName val="P_SAN_JUAN30"/>
      <sheetName val="SAN_SEB_30"/>
      <sheetName val="SANT_ADRIA30"/>
      <sheetName val="SAN_JOAN_D´ESPI30"/>
      <sheetName val="SANTS_MONTJUIC30"/>
      <sheetName val="SS_REYES30"/>
      <sheetName val="VALENCIA_M_RODRIGO30"/>
      <sheetName val="1º_TRIM30"/>
      <sheetName val="2º_TRIM30"/>
      <sheetName val="3º_TRIM30"/>
      <sheetName val="4º_TRIM30"/>
      <sheetName val="ACUMULADO_200330"/>
      <sheetName val="_EvaluaciónTV28"/>
      <sheetName val="PIANOPUB'96_(2)28"/>
      <sheetName val="PIANOPUB'96_(3)28"/>
      <sheetName val="finance_tracker_LNPF7"/>
      <sheetName val="finance_tracker_Puleva7"/>
      <sheetName val="Fee_%_by_media7"/>
      <sheetName val="Price_&amp;_Volume4"/>
      <sheetName val="ALCALA_46631"/>
      <sheetName val="ALCALA_DE_HENARES31"/>
      <sheetName val="ALICANTE_II31"/>
      <sheetName val="ANTONIO_LÓPEZ31"/>
      <sheetName val="ARROYO_DEL_OLIVAR31"/>
      <sheetName val="BURGOS_I31"/>
      <sheetName val="BURGOS_II31"/>
      <sheetName val="CIUDAD_REAL31"/>
      <sheetName val="CONDE_DUQUE31"/>
      <sheetName val="GIJÓN_CONSTITUCIÓN31"/>
      <sheetName val="GIJÓN_P_IGLESIAS31"/>
      <sheetName val="INF__MERCEDES31"/>
      <sheetName val="JOSÉ_DEL_HIERRO31"/>
      <sheetName val="LA_LAGUNA31"/>
      <sheetName val="LAS_ROZAS31"/>
      <sheetName val="LEGANÉS_2_R_SOFIA31"/>
      <sheetName val="MALAGA2_(BAILEN)31"/>
      <sheetName val="MALAGA3_(EL_PALO)31"/>
      <sheetName val="MALAGA4_(LARIOS)31"/>
      <sheetName val="MALAGA_5_(Plaza_Mayor)31"/>
      <sheetName val="MALAGA1_(VELAZQUEZ)31"/>
      <sheetName val="MURCIA_El_Rollo31"/>
      <sheetName val="MURCIA_Norte31"/>
      <sheetName val="P_IMPERIAL31"/>
      <sheetName val="PAMPLONA_AV_ZARAGOZA31"/>
      <sheetName val="PAMPLONA_SIMONENA31"/>
      <sheetName val="P_SAN_JUAN31"/>
      <sheetName val="SAN_SEB_31"/>
      <sheetName val="SANT_ADRIA31"/>
      <sheetName val="SAN_JOAN_D´ESPI31"/>
      <sheetName val="SANTS_MONTJUIC31"/>
      <sheetName val="SS_REYES31"/>
      <sheetName val="VALENCIA_M_RODRIGO31"/>
      <sheetName val="1º_TRIM31"/>
      <sheetName val="2º_TRIM31"/>
      <sheetName val="3º_TRIM31"/>
      <sheetName val="4º_TRIM31"/>
      <sheetName val="ACUMULADO_200331"/>
      <sheetName val="_EvaluaciónTV29"/>
      <sheetName val="PIANOPUB'96_(2)29"/>
      <sheetName val="PIANOPUB'96_(3)29"/>
      <sheetName val="finance_tracker_LNPF8"/>
      <sheetName val="finance_tracker_Puleva8"/>
      <sheetName val="Fee_%_by_media8"/>
      <sheetName val="Price_&amp;_Volume5"/>
      <sheetName val="ALCALA_46632"/>
      <sheetName val="ALCALA_DE_HENARES32"/>
      <sheetName val="ALICANTE_II32"/>
      <sheetName val="ANTONIO_LÓPEZ32"/>
      <sheetName val="ARROYO_DEL_OLIVAR32"/>
      <sheetName val="BURGOS_I32"/>
      <sheetName val="BURGOS_II32"/>
      <sheetName val="CIUDAD_REAL32"/>
      <sheetName val="CONDE_DUQUE32"/>
      <sheetName val="GIJÓN_CONSTITUCIÓN32"/>
      <sheetName val="GIJÓN_P_IGLESIAS32"/>
      <sheetName val="INF__MERCEDES32"/>
      <sheetName val="JOSÉ_DEL_HIERRO32"/>
      <sheetName val="LA_LAGUNA32"/>
      <sheetName val="LAS_ROZAS32"/>
      <sheetName val="LEGANÉS_2_R_SOFIA32"/>
      <sheetName val="MALAGA2_(BAILEN)32"/>
      <sheetName val="MALAGA3_(EL_PALO)32"/>
      <sheetName val="MALAGA4_(LARIOS)32"/>
      <sheetName val="MALAGA_5_(Plaza_Mayor)32"/>
      <sheetName val="MALAGA1_(VELAZQUEZ)32"/>
      <sheetName val="MURCIA_El_Rollo32"/>
      <sheetName val="MURCIA_Norte32"/>
      <sheetName val="P_IMPERIAL32"/>
      <sheetName val="PAMPLONA_AV_ZARAGOZA32"/>
      <sheetName val="PAMPLONA_SIMONENA32"/>
      <sheetName val="P_SAN_JUAN32"/>
      <sheetName val="SAN_SEB_32"/>
      <sheetName val="SANT_ADRIA32"/>
      <sheetName val="SAN_JOAN_D´ESPI32"/>
      <sheetName val="SANTS_MONTJUIC32"/>
      <sheetName val="SS_REYES32"/>
      <sheetName val="VALENCIA_M_RODRIGO32"/>
      <sheetName val="1º_TRIM32"/>
      <sheetName val="2º_TRIM32"/>
      <sheetName val="3º_TRIM32"/>
      <sheetName val="4º_TRIM32"/>
      <sheetName val="ACUMULADO_200332"/>
      <sheetName val="_EvaluaciónTV30"/>
      <sheetName val="PIANOPUB'96_(2)30"/>
      <sheetName val="PIANOPUB'96_(3)30"/>
      <sheetName val="finance_tracker_LNPF9"/>
      <sheetName val="finance_tracker_Puleva9"/>
      <sheetName val="Fee_%_by_media9"/>
      <sheetName val="Price_&amp;_Volume6"/>
      <sheetName val="Tablas"/>
      <sheetName val="P&amp;LBANANA"/>
      <sheetName val="P&amp;L POST OREO"/>
      <sheetName val="P&amp;L H BUNCHES"/>
      <sheetName val="Pto. Azt"/>
      <sheetName val="FLOW REVISTAS"/>
      <sheetName val="Flow"/>
      <sheetName val="Tabla de antiguedad"/>
      <sheetName val="NEWS PREV"/>
      <sheetName val="Constants"/>
      <sheetName val="PAUTA METROVALLAS"/>
      <sheetName val="Hoja2"/>
      <sheetName val="Sopo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/>
      <sheetData sheetId="1064" refreshError="1"/>
      <sheetData sheetId="1065" refreshError="1"/>
      <sheetData sheetId="1066" refreshError="1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1"/>
      <sheetName val="AESTRAT1"/>
      <sheetName val="ABLOQ1"/>
      <sheetName val="ARESECON"/>
      <sheetName val="AGRAF2"/>
      <sheetName val="CALENP"/>
      <sheetName val="CARAT"/>
      <sheetName val="ESC"/>
      <sheetName val="Ranking Eficacia"/>
      <sheetName val="LARCAL"/>
      <sheetName val="DETALLE CUENTAS"/>
      <sheetName val="Ranking_Eficacia"/>
      <sheetName val="TV3 2"/>
      <sheetName val="Ranking_Eficacia1"/>
      <sheetName val="DETALLE_CUENTAS"/>
      <sheetName val="TV3_2"/>
      <sheetName val="Ranking_Eficacia2"/>
      <sheetName val="DETALLE_CUENTAS1"/>
      <sheetName val="TV3_21"/>
      <sheetName val="Ranking_Eficacia3"/>
      <sheetName val="DETALLE_CUENTAS2"/>
      <sheetName val="TV3_22"/>
      <sheetName val="Ranking_Eficacia4"/>
      <sheetName val="DETALLE_CUENTAS3"/>
      <sheetName val="Ranking_Eficacia5"/>
      <sheetName val="DETALLE_CUENTAS4"/>
      <sheetName val="Plano"/>
      <sheetName val="Resumo"/>
      <sheetName val="Res. Mês"/>
      <sheetName val="Ranking_Eficacia6"/>
      <sheetName val="DETALLE_CUENTAS5"/>
      <sheetName val="TV3_23"/>
      <sheetName val="Res__Mês"/>
      <sheetName val="Ranking_Eficacia7"/>
      <sheetName val="DETALLE_CUENTAS6"/>
      <sheetName val="TV3_24"/>
      <sheetName val="Res__Mês1"/>
      <sheetName val=".EvaluaciónTV"/>
      <sheetName val="_EvaluaciónTV"/>
      <sheetName val="_EvaluaciónTV1"/>
      <sheetName val="_EvaluaciónTV2"/>
      <sheetName val="_EvaluaciónTV4"/>
      <sheetName val="_EvaluaciónTV3"/>
      <sheetName val="_EvaluaciónTV5"/>
      <sheetName val="_EvaluaciónTV6"/>
      <sheetName val="_EvaluaciónTV7"/>
      <sheetName val="Ranking_Eficacia8"/>
      <sheetName val="_EvaluaciónTV8"/>
      <sheetName val="Ranking_Eficacia9"/>
      <sheetName val="_EvaluaciónTV9"/>
      <sheetName val="Ranking_Eficacia10"/>
      <sheetName val="_EvaluaciónTV10"/>
      <sheetName val="Ranking_Eficacia11"/>
      <sheetName val="_EvaluaciónTV11"/>
      <sheetName val="Ranking_Eficacia12"/>
      <sheetName val="_EvaluaciónTV12"/>
      <sheetName val="Ranking_Eficacia13"/>
      <sheetName val="_EvaluaciónTV13"/>
      <sheetName val="Ranking_Eficacia14"/>
      <sheetName val="_EvaluaciónTV14"/>
      <sheetName val="CAL-181197"/>
      <sheetName val="Ranking_Eficacia15"/>
      <sheetName val="_EvaluaciónTV15"/>
      <sheetName val="Ranking_Eficacia17"/>
      <sheetName val="_EvaluaciónTV17"/>
      <sheetName val="Res__Mês2"/>
      <sheetName val="Ranking_Eficacia16"/>
      <sheetName val="_EvaluaciónTV16"/>
      <sheetName val="DETALLE_CUENTAS7"/>
      <sheetName val="TV3_25"/>
      <sheetName val="DETALLE_CUENTAS8"/>
      <sheetName val="TV3_26"/>
      <sheetName val="DETALLE_CUENTAS9"/>
      <sheetName val="TV3_27"/>
      <sheetName val="Res__Mês3"/>
      <sheetName val="Ranking_Eficacia18"/>
      <sheetName val="DETALLE_CUENTAS10"/>
      <sheetName val="TV3_28"/>
      <sheetName val="Res__Mês4"/>
      <sheetName val="_EvaluaciónTV18"/>
      <sheetName val="Actual"/>
      <sheetName val="Medios"/>
      <sheetName val="Ranking_Eficacia19"/>
      <sheetName val="DETALLE_CUENTAS11"/>
      <sheetName val="TV3_29"/>
      <sheetName val="Res__Mês5"/>
      <sheetName val="_EvaluaciónTV19"/>
      <sheetName val="Ranking_Eficacia20"/>
      <sheetName val="DETALLE_CUENTAS12"/>
      <sheetName val="TV3_210"/>
      <sheetName val="Res__Mês6"/>
      <sheetName val="_EvaluaciónTV20"/>
      <sheetName val="Data"/>
      <sheetName val="Ranking_Eficacia21"/>
      <sheetName val="DETALLE_CUENTAS13"/>
      <sheetName val="TV3_211"/>
      <sheetName val="_EvaluaciónTV21"/>
      <sheetName val="Res__Mês7"/>
      <sheetName val="Ranking_Eficacia22"/>
      <sheetName val="DETALLE_CUENTAS14"/>
      <sheetName val="TV3_212"/>
      <sheetName val="_EvaluaciónTV22"/>
      <sheetName val="Res__Mês8"/>
      <sheetName val="Ranking_Eficacia23"/>
      <sheetName val="DETALLE_CUENTAS15"/>
      <sheetName val="TV3_213"/>
      <sheetName val="_EvaluaciónTV23"/>
      <sheetName val="Res__Mês9"/>
      <sheetName val="Ranking_Eficacia24"/>
      <sheetName val="DETALLE_CUENTAS16"/>
      <sheetName val="TV3_214"/>
      <sheetName val="_EvaluaciónTV24"/>
      <sheetName val="Res__Mês10"/>
      <sheetName val="Cover"/>
      <sheetName val="DataFields"/>
      <sheetName val="Scores"/>
      <sheetName val="BASERATINGS"/>
      <sheetName val="Tablas"/>
      <sheetName val="NEWS PREV"/>
      <sheetName val="Hoja1"/>
      <sheetName val="VAR"/>
      <sheetName val="BW CY Summary"/>
      <sheetName val="CY Summary"/>
      <sheetName val="PRIOR CY Summary"/>
      <sheetName val="BS-001"/>
      <sheetName val="Ranking_Eficacia25"/>
      <sheetName val="DETALLE_CUENTAS17"/>
      <sheetName val="TV3_215"/>
      <sheetName val="_EvaluaciónTV25"/>
      <sheetName val="Res__Mês11"/>
      <sheetName val="Ranking_Eficacia29"/>
      <sheetName val="DETALLE_CUENTAS18"/>
      <sheetName val="TV3_216"/>
      <sheetName val="_EvaluaciónTV29"/>
      <sheetName val="Res__Mês14"/>
      <sheetName val="Ranking_Eficacia28"/>
      <sheetName val="_EvaluaciónTV28"/>
      <sheetName val="Res__Mês13"/>
      <sheetName val="Ranking_Eficacia26"/>
      <sheetName val="_EvaluaciónTV26"/>
      <sheetName val="Ranking_Eficacia27"/>
      <sheetName val="_EvaluaciónTV27"/>
      <sheetName val="Res__Mês12"/>
      <sheetName val="CARÁTULA"/>
      <sheetName val="CAMBIOS"/>
      <sheetName val="RESUMEN ECONÓMICO"/>
      <sheetName val="RESUM ECO X MESES"/>
      <sheetName val="TIT PRENSA"/>
      <sheetName val="TIT. PRENSA"/>
      <sheetName val="CAL. PRENSA"/>
      <sheetName val="CAL PRENSA"/>
      <sheetName val="TIT REVISTAS"/>
      <sheetName val="CAL REVISTAS"/>
      <sheetName val="CAL PRODUCCION"/>
      <sheetName val="TIT INTERNET"/>
      <sheetName val="CAL INTERNET"/>
      <sheetName val="Reco"/>
      <sheetName val="Optico "/>
      <sheetName val="TIT RADIO"/>
      <sheetName val="RK. RADIO "/>
      <sheetName val="CAL RADIO "/>
      <sheetName val="Soporte"/>
      <sheetName val="Ranking_Eficacia30"/>
      <sheetName val="DETALLE_CUENTAS19"/>
      <sheetName val="Res__Mês15"/>
      <sheetName val="TV3_217"/>
      <sheetName val="_EvaluaciónTV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CO 97 98 BAILEYS B-1"/>
      <sheetName val="GRPS TV 98"/>
      <sheetName val="FRECEFECBAILEYS"/>
      <sheetName val="LARCAL"/>
      <sheetName val="REV"/>
      <sheetName val="CALENP"/>
      <sheetName val="ratio duraciones"/>
      <sheetName val="Job Report"/>
      <sheetName val="Payroll Log"/>
      <sheetName val="Petty Cash Log"/>
      <sheetName val="Sales Log"/>
      <sheetName val="Hoja1"/>
      <sheetName val="Hoja2"/>
      <sheetName val="RESUMEN"/>
      <sheetName val="PORTADA"/>
      <sheetName val="TVE"/>
      <sheetName val="TVE (DISP)"/>
      <sheetName val="AUD.TVE1 "/>
      <sheetName val="La 2"/>
      <sheetName val="AUD. La 2"/>
      <sheetName val="OTICO 2000 OK"/>
      <sheetName val="pto nacional"/>
      <sheetName val="CALEN"/>
      <sheetName val="HIUNDAY"/>
      <sheetName val="RateCard"/>
      <sheetName val="COMPROMETIDO NACIONAL"/>
      <sheetName val="COMPROMETIDO RECONQUISTA"/>
      <sheetName val="COMPROMETIDO TOTAL"/>
      <sheetName val="Prensa Zaragoza"/>
      <sheetName val="96수출"/>
      <sheetName val="PUBOBJ1"/>
      <sheetName val="Postales"/>
      <sheetName val="tve semana santa"/>
      <sheetName val="DATE"/>
      <sheetName val="Budget"/>
      <sheetName val="지역-가마감"/>
      <sheetName val="ML"/>
      <sheetName val="CVT산정"/>
      <sheetName val="2.대외공문"/>
      <sheetName val="차수"/>
      <sheetName val="OPTICO_97_98_BAILEYS_B-1"/>
      <sheetName val="GRPS_TV_98"/>
      <sheetName val="capa"/>
      <sheetName val="TVE_(DISP)"/>
      <sheetName val="AUD_TVE1_"/>
      <sheetName val="La_2"/>
      <sheetName val="AUD__La_2"/>
      <sheetName val="OTICO_2000_OK"/>
      <sheetName val="pto_nacional"/>
      <sheetName val="COMPROMETIDO_NACIONAL"/>
      <sheetName val="COMPROMETIDO_RECONQUISTA"/>
      <sheetName val="COMPROMETIDO_TOTAL"/>
      <sheetName val="Prensa_Zaragoza"/>
      <sheetName val="CAD40MZ"/>
      <sheetName val="PRENSA CALENDARIO"/>
      <sheetName val="CALENDARIOREV MEN"/>
      <sheetName val="Above Line"/>
      <sheetName val="전체현황"/>
      <sheetName val="THEME CODE"/>
      <sheetName val="CR CODE"/>
      <sheetName val="부서CODE"/>
      <sheetName val="협조전"/>
      <sheetName val="OPTICO_97_98_BAILEYS_B-11"/>
      <sheetName val="GRPS_TV_981"/>
      <sheetName val="ratio_duraciones"/>
      <sheetName val="Job_Report"/>
      <sheetName val="Payroll_Log"/>
      <sheetName val="Petty_Cash_Log"/>
      <sheetName val="Sales_Log"/>
      <sheetName val="2_대외공문"/>
      <sheetName val="TITULO"/>
      <sheetName val="TVE_(DISP)1"/>
      <sheetName val="AUD_TVE1_1"/>
      <sheetName val="La_21"/>
      <sheetName val="AUD__La_21"/>
      <sheetName val="OTICO_2000_OK1"/>
      <sheetName val="pto_nacional1"/>
      <sheetName val="SOI Breakdown"/>
      <sheetName val="COMPROMETIDO_NACIONAL1"/>
      <sheetName val="COMPROMETIDO_RECONQUISTA1"/>
      <sheetName val="COMPROMETIDO_TOTAL1"/>
      <sheetName val="Prensa_Zaragoza1"/>
      <sheetName val="tve_semana_santa"/>
      <sheetName val="ratio_duraciones1"/>
      <sheetName val="OPTICO_97_98_BAILEYS_B-12"/>
      <sheetName val="GRPS_TV_982"/>
      <sheetName val="ratio_duraciones2"/>
      <sheetName val="Job_Report1"/>
      <sheetName val="Payroll_Log1"/>
      <sheetName val="Petty_Cash_Log1"/>
      <sheetName val="Sales_Log1"/>
      <sheetName val="tve_semana_santa1"/>
      <sheetName val="OPTICO_97_98_BAILEYS_B-13"/>
      <sheetName val="GRPS_TV_983"/>
      <sheetName val="ratio_duraciones3"/>
      <sheetName val="OPTICO_97_98_BAILEYS_B-14"/>
      <sheetName val="GRPS_TV_984"/>
      <sheetName val="ratio_duraciones4"/>
      <sheetName val="Job_Report2"/>
      <sheetName val="Payroll_Log2"/>
      <sheetName val="Petty_Cash_Log2"/>
      <sheetName val="Sales_Log2"/>
      <sheetName val="TVE_(DISP)2"/>
      <sheetName val="AUD_TVE1_2"/>
      <sheetName val="La_22"/>
      <sheetName val="AUD__La_22"/>
      <sheetName val="OTICO_2000_OK2"/>
      <sheetName val="pto_nacional2"/>
      <sheetName val="COMPROMETIDO_NACIONAL2"/>
      <sheetName val="COMPROMETIDO_RECONQUISTA2"/>
      <sheetName val="COMPROMETIDO_TOTAL2"/>
      <sheetName val="Prensa_Zaragoza2"/>
      <sheetName val="tve_semana_santa2"/>
      <sheetName val="OPTICO_97_98_BAILEYS_B-15"/>
      <sheetName val="GRPS_TV_985"/>
      <sheetName val="ratio_duraciones5"/>
      <sheetName val="Job_Report3"/>
      <sheetName val="Payroll_Log3"/>
      <sheetName val="Petty_Cash_Log3"/>
      <sheetName val="Sales_Log3"/>
      <sheetName val="TVE_(DISP)3"/>
      <sheetName val="AUD_TVE1_3"/>
      <sheetName val="La_23"/>
      <sheetName val="AUD__La_23"/>
      <sheetName val="OTICO_2000_OK3"/>
      <sheetName val="pto_nacional3"/>
      <sheetName val="COMPROMETIDO_NACIONAL3"/>
      <sheetName val="COMPROMETIDO_RECONQUISTA3"/>
      <sheetName val="COMPROMETIDO_TOTAL3"/>
      <sheetName val="Prensa_Zaragoza3"/>
      <sheetName val="tve_semana_santa3"/>
      <sheetName val="OPTICO_97_98_BAILEYS_B-16"/>
      <sheetName val="GRPS_TV_986"/>
      <sheetName val="ratio_duraciones6"/>
      <sheetName val="Job_Report4"/>
      <sheetName val="Payroll_Log4"/>
      <sheetName val="Petty_Cash_Log4"/>
      <sheetName val="Sales_Log4"/>
      <sheetName val="TVE_(DISP)4"/>
      <sheetName val="AUD_TVE1_4"/>
      <sheetName val="La_24"/>
      <sheetName val="AUD__La_24"/>
      <sheetName val="OTICO_2000_OK4"/>
      <sheetName val="pto_nacional4"/>
      <sheetName val="COMPROMETIDO_NACIONAL4"/>
      <sheetName val="COMPROMETIDO_RECONQUISTA4"/>
      <sheetName val="COMPROMETIDO_TOTAL4"/>
      <sheetName val="Prensa_Zaragoza4"/>
      <sheetName val="tve_semana_santa4"/>
      <sheetName val="OPTICO_97_98_BAILEYS_B-17"/>
      <sheetName val="GRPS_TV_987"/>
      <sheetName val="ratio_duraciones7"/>
      <sheetName val="Job_Report5"/>
      <sheetName val="Payroll_Log5"/>
      <sheetName val="Petty_Cash_Log5"/>
      <sheetName val="Sales_Log5"/>
      <sheetName val="TVE_(DISP)5"/>
      <sheetName val="AUD_TVE1_5"/>
      <sheetName val="La_25"/>
      <sheetName val="AUD__La_25"/>
      <sheetName val="OTICO_2000_OK5"/>
      <sheetName val="pto_nacional5"/>
      <sheetName val="COMPROMETIDO_NACIONAL5"/>
      <sheetName val="COMPROMETIDO_RECONQUISTA5"/>
      <sheetName val="COMPROMETIDO_TOTAL5"/>
      <sheetName val="Prensa_Zaragoza5"/>
      <sheetName val="tve_semana_santa5"/>
      <sheetName val="OPTICO_97_98_BAILEYS_B-18"/>
      <sheetName val="GRPS_TV_988"/>
      <sheetName val="ratio_duraciones8"/>
      <sheetName val="Job_Report6"/>
      <sheetName val="Payroll_Log6"/>
      <sheetName val="Petty_Cash_Log6"/>
      <sheetName val="Sales_Log6"/>
      <sheetName val="TVE_(DISP)6"/>
      <sheetName val="AUD_TVE1_6"/>
      <sheetName val="La_26"/>
      <sheetName val="AUD__La_26"/>
      <sheetName val="OTICO_2000_OK6"/>
      <sheetName val="pto_nacional6"/>
      <sheetName val="COMPROMETIDO_NACIONAL6"/>
      <sheetName val="COMPROMETIDO_RECONQUISTA6"/>
      <sheetName val="COMPROMETIDO_TOTAL6"/>
      <sheetName val="Prensa_Zaragoza6"/>
      <sheetName val="tve_semana_santa6"/>
      <sheetName val="OPTICO_97_98_BAILEYS_B-19"/>
      <sheetName val="GRPS_TV_989"/>
      <sheetName val="ratio_duraciones9"/>
      <sheetName val="Job_Report7"/>
      <sheetName val="Payroll_Log7"/>
      <sheetName val="Petty_Cash_Log7"/>
      <sheetName val="Sales_Log7"/>
      <sheetName val="TVE_(DISP)7"/>
      <sheetName val="AUD_TVE1_7"/>
      <sheetName val="La_27"/>
      <sheetName val="AUD__La_27"/>
      <sheetName val="OTICO_2000_OK7"/>
      <sheetName val="pto_nacional7"/>
      <sheetName val="COMPROMETIDO_NACIONAL7"/>
      <sheetName val="COMPROMETIDO_RECONQUISTA7"/>
      <sheetName val="COMPROMETIDO_TOTAL7"/>
      <sheetName val="Prensa_Zaragoza7"/>
      <sheetName val="tve_semana_santa7"/>
      <sheetName val="2_대외공문1"/>
      <sheetName val="THEME_CODE"/>
      <sheetName val="CR_CODE"/>
      <sheetName val="SOI_Breakdown"/>
      <sheetName val="2_대외공문2"/>
      <sheetName val="THEME_CODE1"/>
      <sheetName val="CR_CODE1"/>
      <sheetName val="SOI_Breakdown1"/>
      <sheetName val="2_대외공문3"/>
      <sheetName val="THEME_CODE2"/>
      <sheetName val="CR_CODE2"/>
      <sheetName val="SOI_Breakdown2"/>
      <sheetName val="THEME_CODE3"/>
      <sheetName val="CR_CODE3"/>
      <sheetName val="2_대외공문4"/>
      <sheetName val="THEME_CODE4"/>
      <sheetName val="CR_CODE4"/>
      <sheetName val="2_대외공문6"/>
      <sheetName val="THEME_CODE6"/>
      <sheetName val="CR_CODE6"/>
      <sheetName val="2_대외공문5"/>
      <sheetName val="THEME_CODE5"/>
      <sheetName val="CR_CODE5"/>
      <sheetName val="Parameters"/>
      <sheetName val="Summary Cash Flow"/>
      <sheetName val="TVE_(DISP)8"/>
      <sheetName val="AUD_TVE1_8"/>
      <sheetName val="La_28"/>
      <sheetName val="AUD__La_28"/>
      <sheetName val="OTICO_2000_OK8"/>
      <sheetName val="pto_nacional8"/>
      <sheetName val="COMPROMETIDO_NACIONAL8"/>
      <sheetName val="COMPROMETIDO_RECONQUISTA8"/>
      <sheetName val="COMPROMETIDO_TOTAL8"/>
      <sheetName val="Prensa_Zaragoza8"/>
      <sheetName val="2_대외공문7"/>
      <sheetName val="THEME_CODE7"/>
      <sheetName val="CR_CODE7"/>
      <sheetName val="SOI_Breakdown3"/>
      <sheetName val="Summary_Cash_Flow"/>
      <sheetName val="TVE_(DISP)9"/>
      <sheetName val="AUD_TVE1_9"/>
      <sheetName val="La_29"/>
      <sheetName val="AUD__La_29"/>
      <sheetName val="OTICO_2000_OK9"/>
      <sheetName val="pto_nacional9"/>
      <sheetName val="COMPROMETIDO_NACIONAL9"/>
      <sheetName val="COMPROMETIDO_RECONQUISTA9"/>
      <sheetName val="COMPROMETIDO_TOTAL9"/>
      <sheetName val="Prensa_Zaragoza9"/>
      <sheetName val="Job_Report8"/>
      <sheetName val="Payroll_Log8"/>
      <sheetName val="Petty_Cash_Log8"/>
      <sheetName val="Sales_Log8"/>
      <sheetName val="tve_semana_santa8"/>
      <sheetName val="2_대외공문8"/>
      <sheetName val="THEME_CODE8"/>
      <sheetName val="CR_CODE8"/>
      <sheetName val="SOI_Breakdown4"/>
      <sheetName val="Summary_Cash_Flow1"/>
      <sheetName val="OPTICO_97_98_BAILEYS_B-110"/>
      <sheetName val="GRPS_TV_9810"/>
      <sheetName val="OPTICO_97_98_BAILEYS_B-111"/>
      <sheetName val="GRPS_TV_9811"/>
      <sheetName val="TVE_(DISP)10"/>
      <sheetName val="AUD_TVE1_10"/>
      <sheetName val="La_210"/>
      <sheetName val="AUD__La_210"/>
      <sheetName val="OTICO_2000_OK10"/>
      <sheetName val="pto_nacional10"/>
      <sheetName val="COMPROMETIDO_NACIONAL10"/>
      <sheetName val="COMPROMETIDO_RECONQUISTA10"/>
      <sheetName val="COMPROMETIDO_TOTAL10"/>
      <sheetName val="Prensa_Zaragoza10"/>
      <sheetName val="LODI"/>
      <sheetName val="_RIF"/>
      <sheetName val="ipotesi_6x3_speciale"/>
      <sheetName val="TVE_(DISP)11"/>
      <sheetName val="AUD_TVE1_11"/>
      <sheetName val="La_211"/>
      <sheetName val="AUD__La_211"/>
      <sheetName val="OTICO_2000_OK11"/>
      <sheetName val="pto_nacional11"/>
      <sheetName val="PRS 1730sett"/>
      <sheetName val="PRS_1730sett"/>
      <sheetName val="PRS_1730sett1"/>
      <sheetName val="PRS_1730sett2"/>
      <sheetName val="PRS_1730sett3"/>
      <sheetName val="PRS_1730sett4"/>
      <sheetName val="PRS_1730sett6"/>
      <sheetName val="PRS_1730sett5"/>
      <sheetName val="PRS_1730sett7"/>
      <sheetName val="PRS_1730sett8"/>
      <sheetName val="PRS_1730sett9"/>
      <sheetName val="PRS_1730sett10"/>
      <sheetName val="COMPROMETIDO_NACIONAL11"/>
      <sheetName val="COMPROMETIDO_RECONQUISTA11"/>
      <sheetName val="COMPROMETIDO_TOTAL11"/>
      <sheetName val="Prensa_Zaragoza11"/>
      <sheetName val="PRS_1730sett11"/>
      <sheetName val="OPTICO_97_98_BAILEYS_B-112"/>
      <sheetName val="GRPS_TV_9812"/>
      <sheetName val="TVE_(DISP)12"/>
      <sheetName val="AUD_TVE1_12"/>
      <sheetName val="La_212"/>
      <sheetName val="AUD__La_212"/>
      <sheetName val="OTICO_2000_OK12"/>
      <sheetName val="pto_nacional12"/>
      <sheetName val="COMPROMETIDO_NACIONAL12"/>
      <sheetName val="COMPROMETIDO_RECONQUISTA12"/>
      <sheetName val="COMPROMETIDO_TOTAL12"/>
      <sheetName val="Prensa_Zaragoza12"/>
      <sheetName val="PRS_1730sett12"/>
      <sheetName val="OPTICO_97_98_BAILEYS_B-113"/>
      <sheetName val="GRPS_TV_9813"/>
      <sheetName val="TVE_(DISP)13"/>
      <sheetName val="AUD_TVE1_13"/>
      <sheetName val="La_213"/>
      <sheetName val="AUD__La_213"/>
      <sheetName val="OTICO_2000_OK13"/>
      <sheetName val="pto_nacional13"/>
      <sheetName val="COMPROMETIDO_NACIONAL13"/>
      <sheetName val="COMPROMETIDO_RECONQUISTA13"/>
      <sheetName val="COMPROMETIDO_TOTAL13"/>
      <sheetName val="Prensa_Zaragoza13"/>
      <sheetName val="PRS_1730sett13"/>
      <sheetName val="OPTICO_97_98_BAILEYS_B-114"/>
      <sheetName val="GRPS_TV_9814"/>
      <sheetName val="TVE_(DISP)14"/>
      <sheetName val="AUD_TVE1_14"/>
      <sheetName val="La_214"/>
      <sheetName val="AUD__La_214"/>
      <sheetName val="OTICO_2000_OK14"/>
      <sheetName val="pto_nacional14"/>
      <sheetName val="COMPROMETIDO_NACIONAL14"/>
      <sheetName val="COMPROMETIDO_RECONQUISTA14"/>
      <sheetName val="COMPROMETIDO_TOTAL14"/>
      <sheetName val="Prensa_Zaragoza14"/>
      <sheetName val="PRS_1730sett14"/>
      <sheetName val="OPTICO_97_98_BAILEYS_B-115"/>
      <sheetName val="GRPS_TV_9815"/>
      <sheetName val="TVE_(DISP)15"/>
      <sheetName val="AUD_TVE1_15"/>
      <sheetName val="La_215"/>
      <sheetName val="AUD__La_215"/>
      <sheetName val="OTICO_2000_OK15"/>
      <sheetName val="pto_nacional15"/>
      <sheetName val="COMPROMETIDO_NACIONAL15"/>
      <sheetName val="COMPROMETIDO_RECONQUISTA15"/>
      <sheetName val="COMPROMETIDO_TOTAL15"/>
      <sheetName val="Prensa_Zaragoza15"/>
      <sheetName val="PRS_1730sett15"/>
      <sheetName val="OPTICO_97_98_BAILEYS_B-116"/>
      <sheetName val="GRPS_TV_9816"/>
      <sheetName val="TVE_(DISP)16"/>
      <sheetName val="AUD_TVE1_16"/>
      <sheetName val="La_216"/>
      <sheetName val="AUD__La_216"/>
      <sheetName val="OTICO_2000_OK16"/>
      <sheetName val="pto_nacional16"/>
      <sheetName val="COMPROMETIDO_NACIONAL16"/>
      <sheetName val="COMPROMETIDO_RECONQUISTA16"/>
      <sheetName val="COMPROMETIDO_TOTAL16"/>
      <sheetName val="Prensa_Zaragoza16"/>
      <sheetName val="PRS_1730sett16"/>
      <sheetName val=".EvaluaciónTV"/>
      <sheetName val="OPTICO_97_98_BAILEYS_B-117"/>
      <sheetName val="GRPS_TV_9817"/>
      <sheetName val="TVE_(DISP)17"/>
      <sheetName val="AUD_TVE1_17"/>
      <sheetName val="La_217"/>
      <sheetName val="AUD__La_217"/>
      <sheetName val="OTICO_2000_OK17"/>
      <sheetName val="pto_nacional17"/>
      <sheetName val="COMPROMETIDO_NACIONAL17"/>
      <sheetName val="COMPROMETIDO_RECONQUISTA17"/>
      <sheetName val="COMPROMETIDO_TOTAL17"/>
      <sheetName val="Prensa_Zaragoza17"/>
      <sheetName val="PRS_1730sett17"/>
      <sheetName val="_EvaluaciónTV"/>
      <sheetName val="PRENSA_CALENDARIO"/>
      <sheetName val="CALENDARIOREV_MEN"/>
      <sheetName val="Above_Line"/>
      <sheetName val="OPTICO_97_98_BAILEYS_B-118"/>
      <sheetName val="GRPS_TV_9818"/>
      <sheetName val="TVE_(DISP)18"/>
      <sheetName val="AUD_TVE1_18"/>
      <sheetName val="La_218"/>
      <sheetName val="AUD__La_218"/>
      <sheetName val="pto_nacional18"/>
      <sheetName val="OTICO_2000_OK18"/>
      <sheetName val="COMPROMETIDO_NACIONAL18"/>
      <sheetName val="COMPROMETIDO_RECONQUISTA18"/>
      <sheetName val="COMPROMETIDO_TOTAL18"/>
      <sheetName val="Prensa_Zaragoza18"/>
      <sheetName val="SOI_Breakdown5"/>
      <sheetName val="PRS_1730sett18"/>
      <sheetName val="_EvaluaciónTV1"/>
      <sheetName val="PRENSA_CALENDARIO1"/>
      <sheetName val="CALENDARIOREV_MEN1"/>
      <sheetName val="Above_Line1"/>
      <sheetName val="TVE20&quot;"/>
      <sheetName val="Market summary"/>
      <sheetName val="T5"/>
      <sheetName val="27 abril"/>
      <sheetName val="OPTICO_97_98_BAILEYS_B-119"/>
      <sheetName val="GRPS_TV_9819"/>
      <sheetName val="TVE_(DISP)19"/>
      <sheetName val="AUD_TVE1_19"/>
      <sheetName val="La_219"/>
      <sheetName val="AUD__La_219"/>
      <sheetName val="OTICO_2000_OK19"/>
      <sheetName val="pto_nacional19"/>
      <sheetName val="COMPROMETIDO_NACIONAL19"/>
      <sheetName val="COMPROMETIDO_RECONQUISTA19"/>
      <sheetName val="COMPROMETIDO_TOTAL19"/>
      <sheetName val="Prensa_Zaragoza19"/>
      <sheetName val="Job_Report9"/>
      <sheetName val="Payroll_Log9"/>
      <sheetName val="Petty_Cash_Log9"/>
      <sheetName val="Sales_Log9"/>
      <sheetName val="tve_semana_santa9"/>
      <sheetName val="2_대외공문9"/>
      <sheetName val="THEME_CODE9"/>
      <sheetName val="CR_CODE9"/>
      <sheetName val="SOI_Breakdown6"/>
      <sheetName val="Summary_Cash_Flow2"/>
      <sheetName val="PRS_1730sett19"/>
      <sheetName val="_EvaluaciónTV2"/>
      <sheetName val="PRENSA_CALENDARIO2"/>
      <sheetName val="CALENDARIOREV_MEN2"/>
      <sheetName val="Above_Line2"/>
      <sheetName val="Market_summary"/>
      <sheetName val="27_abril"/>
      <sheetName val="OPTICO_97_98_BAILEYS_B-120"/>
      <sheetName val="GRPS_TV_9820"/>
      <sheetName val="ratio_duraciones10"/>
      <sheetName val="TVE_(DISP)20"/>
      <sheetName val="AUD_TVE1_20"/>
      <sheetName val="La_220"/>
      <sheetName val="AUD__La_220"/>
      <sheetName val="OTICO_2000_OK20"/>
      <sheetName val="pto_nacional20"/>
      <sheetName val="COMPROMETIDO_NACIONAL20"/>
      <sheetName val="COMPROMETIDO_RECONQUISTA20"/>
      <sheetName val="COMPROMETIDO_TOTAL20"/>
      <sheetName val="Prensa_Zaragoza20"/>
      <sheetName val="Job_Report10"/>
      <sheetName val="Payroll_Log10"/>
      <sheetName val="Petty_Cash_Log10"/>
      <sheetName val="Sales_Log10"/>
      <sheetName val="tve_semana_santa10"/>
      <sheetName val="2_대외공문10"/>
      <sheetName val="THEME_CODE10"/>
      <sheetName val="CR_CODE10"/>
      <sheetName val="SOI_Breakdown7"/>
      <sheetName val="Summary_Cash_Flow3"/>
      <sheetName val="PRS_1730sett20"/>
      <sheetName val="_EvaluaciónTV3"/>
      <sheetName val="PRENSA_CALENDARIO3"/>
      <sheetName val="CALENDARIOREV_MEN3"/>
      <sheetName val="Above_Line3"/>
      <sheetName val="Market_summary1"/>
      <sheetName val="27_abril1"/>
      <sheetName val="Overview"/>
      <sheetName val="OGK"/>
      <sheetName val="OPTICO_97_98_BAILEYS_B-121"/>
      <sheetName val="GRPS_TV_9821"/>
      <sheetName val="Job_Report11"/>
      <sheetName val="Payroll_Log11"/>
      <sheetName val="Petty_Cash_Log11"/>
      <sheetName val="Sales_Log11"/>
      <sheetName val="ratio_duraciones11"/>
      <sheetName val="TVE_(DISP)21"/>
      <sheetName val="AUD_TVE1_21"/>
      <sheetName val="La_221"/>
      <sheetName val="AUD__La_221"/>
      <sheetName val="pto_nacional21"/>
      <sheetName val="OTICO_2000_OK21"/>
      <sheetName val="COMPROMETIDO_NACIONAL21"/>
      <sheetName val="COMPROMETIDO_RECONQUISTA21"/>
      <sheetName val="COMPROMETIDO_TOTAL21"/>
      <sheetName val="Prensa_Zaragoza21"/>
      <sheetName val="tve_semana_santa11"/>
      <sheetName val="2_대외공문11"/>
      <sheetName val="THEME_CODE11"/>
      <sheetName val="CR_CODE11"/>
      <sheetName val="SOI_Breakdown8"/>
      <sheetName val="PRS_1730sett21"/>
      <sheetName val="_EvaluaciónTV4"/>
      <sheetName val="PRENSA_CALENDARIO4"/>
      <sheetName val="CALENDARIOREV_MEN4"/>
      <sheetName val="Above_Line4"/>
      <sheetName val="27_abril2"/>
      <sheetName val="Market_summary3"/>
      <sheetName val="Market_summary2"/>
      <sheetName val="Summary_Cash_Flow4"/>
      <sheetName val="OPTICO_97_98_BAILEYS_B-122"/>
      <sheetName val="GRPS_TV_9822"/>
      <sheetName val="ratio_duraciones12"/>
      <sheetName val="TVE_(DISP)22"/>
      <sheetName val="AUD_TVE1_22"/>
      <sheetName val="La_222"/>
      <sheetName val="AUD__La_222"/>
      <sheetName val="OTICO_2000_OK22"/>
      <sheetName val="pto_nacional22"/>
      <sheetName val="COMPROMETIDO_NACIONAL22"/>
      <sheetName val="COMPROMETIDO_RECONQUISTA22"/>
      <sheetName val="COMPROMETIDO_TOTAL22"/>
      <sheetName val="Prensa_Zaragoza22"/>
      <sheetName val="Job_Report12"/>
      <sheetName val="Payroll_Log12"/>
      <sheetName val="Petty_Cash_Log12"/>
      <sheetName val="Sales_Log12"/>
      <sheetName val="tve_semana_santa12"/>
      <sheetName val="2_대외공문12"/>
      <sheetName val="THEME_CODE12"/>
      <sheetName val="CR_CODE12"/>
      <sheetName val="SOI_Breakdown9"/>
      <sheetName val="Summary_Cash_Flow5"/>
      <sheetName val="PRS_1730sett22"/>
      <sheetName val="_EvaluaciónTV5"/>
      <sheetName val="PRENSA_CALENDARIO5"/>
      <sheetName val="CALENDARIOREV_MEN5"/>
      <sheetName val="Above_Line5"/>
      <sheetName val="27_abril3"/>
      <sheetName val="OPTICO_97_98_BAILEYS_B-123"/>
      <sheetName val="GRPS_TV_9823"/>
      <sheetName val="ratio_duraciones13"/>
      <sheetName val="TVE_(DISP)23"/>
      <sheetName val="AUD_TVE1_23"/>
      <sheetName val="La_223"/>
      <sheetName val="AUD__La_223"/>
      <sheetName val="OTICO_2000_OK23"/>
      <sheetName val="pto_nacional23"/>
      <sheetName val="COMPROMETIDO_NACIONAL23"/>
      <sheetName val="COMPROMETIDO_RECONQUISTA23"/>
      <sheetName val="COMPROMETIDO_TOTAL23"/>
      <sheetName val="Prensa_Zaragoza23"/>
      <sheetName val="Job_Report13"/>
      <sheetName val="Payroll_Log13"/>
      <sheetName val="Petty_Cash_Log13"/>
      <sheetName val="Sales_Log13"/>
      <sheetName val="tve_semana_santa13"/>
      <sheetName val="2_대외공문13"/>
      <sheetName val="THEME_CODE13"/>
      <sheetName val="CR_CODE13"/>
      <sheetName val="SOI_Breakdown10"/>
      <sheetName val="Summary_Cash_Flow6"/>
      <sheetName val="PRS_1730sett23"/>
      <sheetName val="_EvaluaciónTV6"/>
      <sheetName val="PRENSA_CALENDARIO6"/>
      <sheetName val="CALENDARIOREV_MEN6"/>
      <sheetName val="Above_Line6"/>
      <sheetName val="Market_summary4"/>
      <sheetName val="27_abril4"/>
      <sheetName val="OPTICO_97_98_BAILEYS_B-124"/>
      <sheetName val="GRPS_TV_9824"/>
      <sheetName val="ratio_duraciones14"/>
      <sheetName val="TVE_(DISP)24"/>
      <sheetName val="AUD_TVE1_24"/>
      <sheetName val="La_224"/>
      <sheetName val="AUD__La_224"/>
      <sheetName val="OTICO_2000_OK24"/>
      <sheetName val="pto_nacional24"/>
      <sheetName val="COMPROMETIDO_NACIONAL24"/>
      <sheetName val="COMPROMETIDO_RECONQUISTA24"/>
      <sheetName val="COMPROMETIDO_TOTAL24"/>
      <sheetName val="Prensa_Zaragoza24"/>
      <sheetName val="Job_Report14"/>
      <sheetName val="Payroll_Log14"/>
      <sheetName val="Petty_Cash_Log14"/>
      <sheetName val="Sales_Log14"/>
      <sheetName val="tve_semana_santa14"/>
      <sheetName val="2_대외공문14"/>
      <sheetName val="THEME_CODE14"/>
      <sheetName val="CR_CODE14"/>
      <sheetName val="SOI_Breakdown11"/>
      <sheetName val="Summary_Cash_Flow7"/>
      <sheetName val="PRS_1730sett24"/>
      <sheetName val="_EvaluaciónTV7"/>
      <sheetName val="PRENSA_CALENDARIO7"/>
      <sheetName val="CALENDARIOREV_MEN7"/>
      <sheetName val="Above_Line7"/>
      <sheetName val="Market_summary5"/>
      <sheetName val="27_abril5"/>
      <sheetName val="HP1AMLIST"/>
      <sheetName val="Market_summary6"/>
      <sheetName val="Market_summary7"/>
      <sheetName val="Hidden"/>
      <sheetName val="Settings"/>
      <sheetName val=""/>
      <sheetName val="05"/>
      <sheetName val="IVA"/>
      <sheetName val="Valores MMC"/>
      <sheetName val="Направления затрат+группа"/>
      <sheetName val="Самара-график"/>
      <sheetName val="Сводная"/>
      <sheetName val="##"/>
      <sheetName val="XLRpt_TempSheet"/>
      <sheetName val="Направления_затрат+группа"/>
      <sheetName val="Направления_затрат+группа1"/>
      <sheetName val="Направления_затрат+группа2"/>
      <sheetName val="OPTICO_97_98_BAILEYS_B-125"/>
      <sheetName val="GRPS_TV_9825"/>
      <sheetName val="TVE_(DISP)25"/>
      <sheetName val="AUD_TVE1_25"/>
      <sheetName val="La_225"/>
      <sheetName val="AUD__La_225"/>
      <sheetName val="OTICO_2000_OK25"/>
      <sheetName val="pto_nacional25"/>
      <sheetName val="COMPROMETIDO_NACIONAL25"/>
      <sheetName val="COMPROMETIDO_RECONQUISTA25"/>
      <sheetName val="COMPROMETIDO_TOTAL25"/>
      <sheetName val="Prensa_Zaragoza25"/>
      <sheetName val="Job_Report15"/>
      <sheetName val="Payroll_Log15"/>
      <sheetName val="Petty_Cash_Log15"/>
      <sheetName val="Sales_Log15"/>
      <sheetName val="ratio_duraciones15"/>
      <sheetName val="2_대외공문15"/>
      <sheetName val="tve_semana_santa15"/>
      <sheetName val="THEME_CODE15"/>
      <sheetName val="CR_CODE15"/>
      <sheetName val="SOI_Breakdown12"/>
      <sheetName val="Summary_Cash_Flow8"/>
      <sheetName val="Above_Line8"/>
      <sheetName val="PRENSA_CALENDARIO8"/>
      <sheetName val="CALENDARIOREV_MEN8"/>
      <sheetName val="27_abril6"/>
      <sheetName val="PRS_1730sett25"/>
      <sheetName val="_EvaluaciónTV8"/>
      <sheetName val="OPTICO_97_98_BAILEYS_B-126"/>
      <sheetName val="GRPS_TV_9826"/>
      <sheetName val="TVE_(DISP)26"/>
      <sheetName val="AUD_TVE1_26"/>
      <sheetName val="La_226"/>
      <sheetName val="AUD__La_226"/>
      <sheetName val="OTICO_2000_OK26"/>
      <sheetName val="pto_nacional26"/>
      <sheetName val="COMPROMETIDO_NACIONAL26"/>
      <sheetName val="COMPROMETIDO_RECONQUISTA26"/>
      <sheetName val="COMPROMETIDO_TOTAL26"/>
      <sheetName val="Prensa_Zaragoza26"/>
      <sheetName val="Job_Report16"/>
      <sheetName val="Payroll_Log16"/>
      <sheetName val="Petty_Cash_Log16"/>
      <sheetName val="Sales_Log16"/>
      <sheetName val="ratio_duraciones16"/>
      <sheetName val="2_대외공문16"/>
      <sheetName val="tve_semana_santa16"/>
      <sheetName val="THEME_CODE16"/>
      <sheetName val="CR_CODE16"/>
      <sheetName val="SOI_Breakdown13"/>
      <sheetName val="Summary_Cash_Flow9"/>
      <sheetName val="Above_Line9"/>
      <sheetName val="PRENSA_CALENDARIO9"/>
      <sheetName val="CALENDARIOREV_MEN9"/>
      <sheetName val="27_abril7"/>
      <sheetName val="PRS_1730sett26"/>
      <sheetName val="_EvaluaciónTV9"/>
      <sheetName val="Valores_MMC"/>
      <sheetName val="Valores_MMC1"/>
      <sheetName val="Valores_MMC2"/>
      <sheetName val="Market_summary8"/>
      <sheetName val="Market_summary9"/>
      <sheetName val="affissione"/>
      <sheetName val="SSTA40MAR"/>
      <sheetName val="Evaluación Resultados"/>
      <sheetName val="Resumen Economico"/>
      <sheetName val="Analisis Grp's"/>
      <sheetName val="Data Validation"/>
      <sheetName val="Category"/>
      <sheetName val="Country"/>
      <sheetName val="Language"/>
      <sheetName val="Site"/>
      <sheetName val="ALTERNATIVA 1"/>
      <sheetName val="madre"/>
      <sheetName val="OPTICO_97_98_BAILEYS_B-129"/>
      <sheetName val="GRPS_TV_9829"/>
      <sheetName val="Job_Report19"/>
      <sheetName val="Payroll_Log19"/>
      <sheetName val="Petty_Cash_Log19"/>
      <sheetName val="Sales_Log19"/>
      <sheetName val="ratio_duraciones19"/>
      <sheetName val="TVE_(DISP)29"/>
      <sheetName val="AUD_TVE1_29"/>
      <sheetName val="La_229"/>
      <sheetName val="AUD__La_229"/>
      <sheetName val="OTICO_2000_OK29"/>
      <sheetName val="pto_nacional29"/>
      <sheetName val="2_대외공문19"/>
      <sheetName val="COMPROMETIDO_NACIONAL29"/>
      <sheetName val="COMPROMETIDO_RECONQUISTA29"/>
      <sheetName val="COMPROMETIDO_TOTAL29"/>
      <sheetName val="Prensa_Zaragoza29"/>
      <sheetName val="tve_semana_santa19"/>
      <sheetName val="THEME_CODE19"/>
      <sheetName val="CR_CODE19"/>
      <sheetName val="SOI_Breakdown16"/>
      <sheetName val="Summary_Cash_Flow12"/>
      <sheetName val="PRENSA_CALENDARIO12"/>
      <sheetName val="CALENDARIOREV_MEN12"/>
      <sheetName val="Above_Line12"/>
      <sheetName val="27_abril10"/>
      <sheetName val="Market_summary12"/>
      <sheetName val="PRS_1730sett29"/>
      <sheetName val="_EvaluaciónTV12"/>
      <sheetName val="Направления_затрат+группа5"/>
      <sheetName val="Valores_MMC5"/>
      <sheetName val="OPTICO_97_98_BAILEYS_B-127"/>
      <sheetName val="GRPS_TV_9827"/>
      <sheetName val="Job_Report17"/>
      <sheetName val="Payroll_Log17"/>
      <sheetName val="Petty_Cash_Log17"/>
      <sheetName val="Sales_Log17"/>
      <sheetName val="ratio_duraciones17"/>
      <sheetName val="TVE_(DISP)27"/>
      <sheetName val="AUD_TVE1_27"/>
      <sheetName val="La_227"/>
      <sheetName val="AUD__La_227"/>
      <sheetName val="OTICO_2000_OK27"/>
      <sheetName val="pto_nacional27"/>
      <sheetName val="2_대외공문17"/>
      <sheetName val="COMPROMETIDO_NACIONAL27"/>
      <sheetName val="COMPROMETIDO_RECONQUISTA27"/>
      <sheetName val="COMPROMETIDO_TOTAL27"/>
      <sheetName val="Prensa_Zaragoza27"/>
      <sheetName val="tve_semana_santa17"/>
      <sheetName val="THEME_CODE17"/>
      <sheetName val="CR_CODE17"/>
      <sheetName val="SOI_Breakdown14"/>
      <sheetName val="Summary_Cash_Flow10"/>
      <sheetName val="PRENSA_CALENDARIO10"/>
      <sheetName val="CALENDARIOREV_MEN10"/>
      <sheetName val="Above_Line10"/>
      <sheetName val="27_abril8"/>
      <sheetName val="Market_summary10"/>
      <sheetName val="PRS_1730sett27"/>
      <sheetName val="_EvaluaciónTV10"/>
      <sheetName val="Направления_затрат+группа3"/>
      <sheetName val="Valores_MMC3"/>
      <sheetName val="OPTICO_97_98_BAILEYS_B-128"/>
      <sheetName val="GRPS_TV_9828"/>
      <sheetName val="Job_Report18"/>
      <sheetName val="Payroll_Log18"/>
      <sheetName val="Petty_Cash_Log18"/>
      <sheetName val="Sales_Log18"/>
      <sheetName val="ratio_duraciones18"/>
      <sheetName val="TVE_(DISP)28"/>
      <sheetName val="AUD_TVE1_28"/>
      <sheetName val="La_228"/>
      <sheetName val="AUD__La_228"/>
      <sheetName val="OTICO_2000_OK28"/>
      <sheetName val="pto_nacional28"/>
      <sheetName val="2_대외공문18"/>
      <sheetName val="COMPROMETIDO_NACIONAL28"/>
      <sheetName val="COMPROMETIDO_RECONQUISTA28"/>
      <sheetName val="COMPROMETIDO_TOTAL28"/>
      <sheetName val="Prensa_Zaragoza28"/>
      <sheetName val="tve_semana_santa18"/>
      <sheetName val="THEME_CODE18"/>
      <sheetName val="CR_CODE18"/>
      <sheetName val="SOI_Breakdown15"/>
      <sheetName val="Summary_Cash_Flow11"/>
      <sheetName val="PRENSA_CALENDARIO11"/>
      <sheetName val="CALENDARIOREV_MEN11"/>
      <sheetName val="Above_Line11"/>
      <sheetName val="27_abril9"/>
      <sheetName val="Market_summary11"/>
      <sheetName val="PRS_1730sett28"/>
      <sheetName val="_EvaluaciónTV11"/>
      <sheetName val="Направления_затрат+группа4"/>
      <sheetName val="Valores_MMC4"/>
      <sheetName val="Data_Validation"/>
      <sheetName val="OPTICO_97_98_BAILEYS_B-130"/>
      <sheetName val="GRPS_TV_9830"/>
      <sheetName val="Job_Report20"/>
      <sheetName val="Payroll_Log20"/>
      <sheetName val="Petty_Cash_Log20"/>
      <sheetName val="Sales_Log20"/>
      <sheetName val="ratio_duraciones20"/>
      <sheetName val="TVE_(DISP)30"/>
      <sheetName val="AUD_TVE1_30"/>
      <sheetName val="La_230"/>
      <sheetName val="AUD__La_230"/>
      <sheetName val="OTICO_2000_OK30"/>
      <sheetName val="pto_nacional30"/>
      <sheetName val="2_대외공문20"/>
      <sheetName val="COMPROMETIDO_NACIONAL30"/>
      <sheetName val="COMPROMETIDO_RECONQUISTA30"/>
      <sheetName val="COMPROMETIDO_TOTAL30"/>
      <sheetName val="Prensa_Zaragoza30"/>
      <sheetName val="tve_semana_santa20"/>
      <sheetName val="THEME_CODE20"/>
      <sheetName val="CR_CODE20"/>
      <sheetName val="SOI_Breakdown17"/>
      <sheetName val="Summary_Cash_Flow13"/>
      <sheetName val="PRENSA_CALENDARIO13"/>
      <sheetName val="CALENDARIOREV_MEN13"/>
      <sheetName val="Above_Line13"/>
      <sheetName val="27_abril11"/>
      <sheetName val="Market_summary13"/>
      <sheetName val="PRS_1730sett30"/>
      <sheetName val="_EvaluaciónTV13"/>
      <sheetName val="Направления_затрат+группа6"/>
      <sheetName val="Valores_MMC6"/>
      <sheetName val="Data_Validation1"/>
      <sheetName val="OPTICO_97_98_BAILEYS_B-131"/>
      <sheetName val="GRPS_TV_9831"/>
      <sheetName val="Job_Report21"/>
      <sheetName val="Payroll_Log21"/>
      <sheetName val="Petty_Cash_Log21"/>
      <sheetName val="Sales_Log21"/>
      <sheetName val="ratio_duraciones21"/>
      <sheetName val="TVE_(DISP)31"/>
      <sheetName val="AUD_TVE1_31"/>
      <sheetName val="La_231"/>
      <sheetName val="AUD__La_231"/>
      <sheetName val="OTICO_2000_OK31"/>
      <sheetName val="pto_nacional31"/>
      <sheetName val="2_대외공문21"/>
      <sheetName val="COMPROMETIDO_NACIONAL31"/>
      <sheetName val="COMPROMETIDO_RECONQUISTA31"/>
      <sheetName val="COMPROMETIDO_TOTAL31"/>
      <sheetName val="Prensa_Zaragoza31"/>
      <sheetName val="tve_semana_santa21"/>
      <sheetName val="THEME_CODE21"/>
      <sheetName val="CR_CODE21"/>
      <sheetName val="SOI_Breakdown18"/>
      <sheetName val="Summary_Cash_Flow14"/>
      <sheetName val="PRENSA_CALENDARIO14"/>
      <sheetName val="CALENDARIOREV_MEN14"/>
      <sheetName val="Above_Line14"/>
      <sheetName val="27_abril12"/>
      <sheetName val="Market_summary14"/>
      <sheetName val="PRS_1730sett31"/>
      <sheetName val="_EvaluaciónTV14"/>
      <sheetName val="Направления_затрат+группа7"/>
      <sheetName val="Valores_MMC7"/>
      <sheetName val="Data_Validation2"/>
      <sheetName val="OPTICO_97_98_BAILEYS_B-132"/>
      <sheetName val="GRPS_TV_9832"/>
      <sheetName val="Job_Report22"/>
      <sheetName val="Payroll_Log22"/>
      <sheetName val="Petty_Cash_Log22"/>
      <sheetName val="Sales_Log22"/>
      <sheetName val="ratio_duraciones22"/>
      <sheetName val="TVE_(DISP)32"/>
      <sheetName val="AUD_TVE1_32"/>
      <sheetName val="La_232"/>
      <sheetName val="AUD__La_232"/>
      <sheetName val="OTICO_2000_OK32"/>
      <sheetName val="pto_nacional32"/>
      <sheetName val="2_대외공문22"/>
      <sheetName val="COMPROMETIDO_NACIONAL32"/>
      <sheetName val="COMPROMETIDO_RECONQUISTA32"/>
      <sheetName val="COMPROMETIDO_TOTAL32"/>
      <sheetName val="Prensa_Zaragoza32"/>
      <sheetName val="tve_semana_santa22"/>
      <sheetName val="THEME_CODE22"/>
      <sheetName val="CR_CODE22"/>
      <sheetName val="SOI_Breakdown19"/>
      <sheetName val="Summary_Cash_Flow15"/>
      <sheetName val="PRENSA_CALENDARIO15"/>
      <sheetName val="CALENDARIOREV_MEN15"/>
      <sheetName val="Above_Line15"/>
      <sheetName val="27_abril13"/>
      <sheetName val="Market_summary15"/>
      <sheetName val="PRS_1730sett32"/>
      <sheetName val="_EvaluaciónTV15"/>
      <sheetName val="Направления_затрат+группа8"/>
      <sheetName val="Valores_MMC8"/>
      <sheetName val="Data_Validation3"/>
      <sheetName val="OPTICO_97_98_BAILEYS_B-133"/>
      <sheetName val="GRPS_TV_9833"/>
      <sheetName val="Job_Report23"/>
      <sheetName val="Payroll_Log23"/>
      <sheetName val="Petty_Cash_Log23"/>
      <sheetName val="Sales_Log23"/>
      <sheetName val="ratio_duraciones23"/>
      <sheetName val="TVE_(DISP)33"/>
      <sheetName val="AUD_TVE1_33"/>
      <sheetName val="La_233"/>
      <sheetName val="AUD__La_233"/>
      <sheetName val="OTICO_2000_OK33"/>
      <sheetName val="pto_nacional33"/>
      <sheetName val="2_대외공문23"/>
      <sheetName val="COMPROMETIDO_NACIONAL33"/>
      <sheetName val="COMPROMETIDO_RECONQUISTA33"/>
      <sheetName val="COMPROMETIDO_TOTAL33"/>
      <sheetName val="Prensa_Zaragoza33"/>
      <sheetName val="tve_semana_santa23"/>
      <sheetName val="THEME_CODE23"/>
      <sheetName val="CR_CODE23"/>
      <sheetName val="SOI_Breakdown20"/>
      <sheetName val="Summary_Cash_Flow16"/>
      <sheetName val="PRENSA_CALENDARIO16"/>
      <sheetName val="CALENDARIOREV_MEN16"/>
      <sheetName val="Above_Line16"/>
      <sheetName val="27_abril14"/>
      <sheetName val="Market_summary16"/>
      <sheetName val="PRS_1730sett33"/>
      <sheetName val="_EvaluaciónTV16"/>
      <sheetName val="Направления_затрат+группа9"/>
      <sheetName val="Valores_MMC9"/>
      <sheetName val="Data_Validation4"/>
      <sheetName val="Sheet1"/>
      <sheetName val="tm1.settings"/>
      <sheetName val="employeedetail"/>
      <sheetName val="Fashion Flight Dates"/>
      <sheetName val="store report"/>
      <sheetName val="nsq"/>
      <sheetName val="OPTICO98"/>
      <sheetName val="13141"/>
      <sheetName val="GRP"/>
    </sheetNames>
    <sheetDataSet>
      <sheetData sheetId="0">
        <row r="15">
          <cell r="C15" t="str">
            <v>FACTORES</v>
          </cell>
        </row>
      </sheetData>
      <sheetData sheetId="1">
        <row r="15">
          <cell r="C15" t="str">
            <v>FACTORES</v>
          </cell>
        </row>
      </sheetData>
      <sheetData sheetId="2" refreshError="1">
        <row r="15">
          <cell r="C15" t="str">
            <v>FACTORES</v>
          </cell>
        </row>
        <row r="17">
          <cell r="C17" t="str">
            <v>PARTICIPACIÓN DE MERCADO</v>
          </cell>
          <cell r="D17">
            <v>3</v>
          </cell>
          <cell r="E17">
            <v>0</v>
          </cell>
          <cell r="F17" t="str">
            <v>ALTA</v>
          </cell>
          <cell r="G17">
            <v>0</v>
          </cell>
          <cell r="H17">
            <v>0</v>
          </cell>
          <cell r="I17">
            <v>0</v>
          </cell>
          <cell r="J17">
            <v>4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BAJA</v>
          </cell>
          <cell r="S17">
            <v>0</v>
          </cell>
          <cell r="T17">
            <v>12</v>
          </cell>
        </row>
        <row r="18">
          <cell r="C18" t="str">
            <v>COMPETENCIA</v>
          </cell>
          <cell r="D18">
            <v>5</v>
          </cell>
          <cell r="E18">
            <v>0</v>
          </cell>
          <cell r="F18" t="str">
            <v>NINGUNA</v>
          </cell>
          <cell r="G18">
            <v>0</v>
          </cell>
          <cell r="H18">
            <v>0</v>
          </cell>
          <cell r="I18">
            <v>0</v>
          </cell>
          <cell r="J18">
            <v>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>INTENSA</v>
          </cell>
          <cell r="S18">
            <v>0</v>
          </cell>
          <cell r="T18">
            <v>20</v>
          </cell>
        </row>
        <row r="19">
          <cell r="C19" t="str">
            <v>LEALTAD A LA MARCA</v>
          </cell>
          <cell r="D19">
            <v>5</v>
          </cell>
          <cell r="E19">
            <v>0</v>
          </cell>
          <cell r="F19" t="str">
            <v>ALTA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6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BAJA</v>
          </cell>
          <cell r="S19">
            <v>0</v>
          </cell>
          <cell r="T19">
            <v>30</v>
          </cell>
        </row>
        <row r="20">
          <cell r="C20" t="str">
            <v>CICLO DE COMPRA</v>
          </cell>
          <cell r="D20">
            <v>4</v>
          </cell>
          <cell r="E20">
            <v>0</v>
          </cell>
          <cell r="F20" t="str">
            <v>ALTO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7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BAJO</v>
          </cell>
          <cell r="S20">
            <v>0</v>
          </cell>
          <cell r="T20">
            <v>28</v>
          </cell>
        </row>
        <row r="21">
          <cell r="C21" t="str">
            <v>PRECIO PRODUCTO vS COMPETENCIA</v>
          </cell>
          <cell r="D21">
            <v>3</v>
          </cell>
          <cell r="E21">
            <v>0</v>
          </cell>
          <cell r="F21" t="str">
            <v>BAJO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8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ALTO</v>
          </cell>
          <cell r="S21">
            <v>0</v>
          </cell>
          <cell r="T21">
            <v>24</v>
          </cell>
        </row>
        <row r="22">
          <cell r="C22" t="str">
            <v>APOYOS PROMOCIONALES</v>
          </cell>
          <cell r="D22">
            <v>3</v>
          </cell>
          <cell r="E22">
            <v>0</v>
          </cell>
          <cell r="F22" t="str">
            <v>EXISTENTES</v>
          </cell>
          <cell r="G22">
            <v>0</v>
          </cell>
          <cell r="H22">
            <v>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INEXISTENTES</v>
          </cell>
          <cell r="S22">
            <v>0</v>
          </cell>
          <cell r="T22">
            <v>9</v>
          </cell>
        </row>
        <row r="23">
          <cell r="C23" t="str">
            <v>DIFERENCIACION DEL PRODUCTO</v>
          </cell>
          <cell r="D23">
            <v>3</v>
          </cell>
          <cell r="E23">
            <v>0</v>
          </cell>
          <cell r="F23" t="str">
            <v>EXISTENTES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INEXISTENTES</v>
          </cell>
          <cell r="S23">
            <v>0</v>
          </cell>
          <cell r="T23">
            <v>18</v>
          </cell>
        </row>
        <row r="24">
          <cell r="C24" t="str">
            <v>PRODUCTO</v>
          </cell>
          <cell r="D24">
            <v>3</v>
          </cell>
          <cell r="E24">
            <v>0</v>
          </cell>
          <cell r="F24" t="str">
            <v>ESTABLECIDO</v>
          </cell>
          <cell r="G24">
            <v>0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>EN INTRODUCCION</v>
          </cell>
          <cell r="S24">
            <v>0</v>
          </cell>
          <cell r="T24">
            <v>12</v>
          </cell>
        </row>
        <row r="25">
          <cell r="C25" t="str">
            <v>NOTORIEDAD DE LA MARCA vs COMPETENCIA</v>
          </cell>
          <cell r="D25">
            <v>4</v>
          </cell>
          <cell r="E25">
            <v>0</v>
          </cell>
          <cell r="F25" t="str">
            <v>ALTA</v>
          </cell>
          <cell r="G25">
            <v>0</v>
          </cell>
          <cell r="H25">
            <v>0</v>
          </cell>
          <cell r="I25">
            <v>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 t="str">
            <v>BAJA</v>
          </cell>
          <cell r="S25">
            <v>0</v>
          </cell>
          <cell r="T25">
            <v>16</v>
          </cell>
        </row>
        <row r="26">
          <cell r="C26" t="str">
            <v>MECÁNICA DE COMPRA</v>
          </cell>
          <cell r="D26">
            <v>2</v>
          </cell>
          <cell r="E26">
            <v>0</v>
          </cell>
          <cell r="F26" t="str">
            <v>RACIONAL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6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IMPULSIVA</v>
          </cell>
          <cell r="S26">
            <v>0</v>
          </cell>
          <cell r="T26">
            <v>12</v>
          </cell>
        </row>
        <row r="27">
          <cell r="C27" t="str">
            <v>CATEGORÍA DE MERCADO</v>
          </cell>
          <cell r="D27">
            <v>2</v>
          </cell>
          <cell r="E27">
            <v>0</v>
          </cell>
          <cell r="F27" t="str">
            <v>SELECTIVA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9</v>
          </cell>
          <cell r="O27">
            <v>0</v>
          </cell>
          <cell r="P27">
            <v>0</v>
          </cell>
          <cell r="Q27">
            <v>0</v>
          </cell>
          <cell r="R27" t="str">
            <v>MASIVA</v>
          </cell>
          <cell r="S27">
            <v>0</v>
          </cell>
          <cell r="T27">
            <v>18</v>
          </cell>
        </row>
        <row r="30">
          <cell r="C30" t="str">
            <v>COMPLEJIDAD DEL MENSAJE</v>
          </cell>
          <cell r="D30">
            <v>5</v>
          </cell>
          <cell r="E30">
            <v>0</v>
          </cell>
          <cell r="F30" t="str">
            <v>SIMPLE</v>
          </cell>
          <cell r="G30">
            <v>2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 t="str">
            <v>COMPLEJO</v>
          </cell>
          <cell r="S30">
            <v>0</v>
          </cell>
          <cell r="T30">
            <v>10</v>
          </cell>
        </row>
        <row r="31">
          <cell r="C31" t="str">
            <v>NOTORIEDAD/DIFERENCIACIÓN</v>
          </cell>
          <cell r="D31">
            <v>4</v>
          </cell>
          <cell r="E31">
            <v>0</v>
          </cell>
          <cell r="F31" t="str">
            <v>ALTA</v>
          </cell>
          <cell r="G31">
            <v>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>BAJA</v>
          </cell>
          <cell r="S31">
            <v>0</v>
          </cell>
          <cell r="T31">
            <v>8</v>
          </cell>
        </row>
        <row r="32">
          <cell r="C32" t="str">
            <v>NÚMERO DE EJECUCIONES</v>
          </cell>
          <cell r="D32">
            <v>3</v>
          </cell>
          <cell r="E32">
            <v>0</v>
          </cell>
          <cell r="F32" t="str">
            <v>ÚNICO</v>
          </cell>
          <cell r="G32">
            <v>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 t="str">
            <v>VARIOS</v>
          </cell>
          <cell r="S32">
            <v>0</v>
          </cell>
          <cell r="T32">
            <v>6</v>
          </cell>
        </row>
        <row r="33">
          <cell r="C33" t="str">
            <v>DURACIÓN DEL SPOT</v>
          </cell>
          <cell r="D33">
            <v>3</v>
          </cell>
          <cell r="E33">
            <v>0</v>
          </cell>
          <cell r="F33" t="str">
            <v>LARGA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CORTA</v>
          </cell>
          <cell r="S33">
            <v>0</v>
          </cell>
          <cell r="T33">
            <v>15</v>
          </cell>
        </row>
        <row r="34">
          <cell r="C34" t="str">
            <v>SINERGIA  COMUNICACION EN OTROS MEDIOS</v>
          </cell>
          <cell r="D34">
            <v>3</v>
          </cell>
          <cell r="E34">
            <v>0</v>
          </cell>
          <cell r="F34" t="str">
            <v xml:space="preserve">ALTA 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11</v>
          </cell>
          <cell r="Q34">
            <v>0</v>
          </cell>
          <cell r="R34" t="str">
            <v>BAJA</v>
          </cell>
          <cell r="S34">
            <v>0</v>
          </cell>
          <cell r="T34">
            <v>33</v>
          </cell>
        </row>
        <row r="35">
          <cell r="C35" t="str">
            <v>TIPO DE CAMPAÑA</v>
          </cell>
          <cell r="D35">
            <v>3</v>
          </cell>
          <cell r="E35">
            <v>0</v>
          </cell>
          <cell r="F35" t="str">
            <v>IMAGEN</v>
          </cell>
          <cell r="G35">
            <v>0</v>
          </cell>
          <cell r="H35">
            <v>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VENTA</v>
          </cell>
          <cell r="S35">
            <v>0</v>
          </cell>
          <cell r="T35">
            <v>9</v>
          </cell>
        </row>
        <row r="36">
          <cell r="C36" t="str">
            <v>LINEA DE COMUNICACIÓN</v>
          </cell>
          <cell r="D36">
            <v>3</v>
          </cell>
          <cell r="E36">
            <v>0</v>
          </cell>
          <cell r="F36" t="str">
            <v>CONTINUIDAD</v>
          </cell>
          <cell r="G36">
            <v>0</v>
          </cell>
          <cell r="H36">
            <v>0</v>
          </cell>
          <cell r="I36">
            <v>0</v>
          </cell>
          <cell r="J36">
            <v>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NUEVA IMAGEN</v>
          </cell>
          <cell r="S36">
            <v>0</v>
          </cell>
          <cell r="T36">
            <v>15</v>
          </cell>
        </row>
        <row r="38">
          <cell r="C38" t="str">
            <v>SATURACION</v>
          </cell>
          <cell r="D38">
            <v>5</v>
          </cell>
          <cell r="E38">
            <v>0</v>
          </cell>
          <cell r="F38" t="str">
            <v>BAJO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11</v>
          </cell>
          <cell r="Q38">
            <v>0</v>
          </cell>
          <cell r="R38" t="str">
            <v>ALTO</v>
          </cell>
          <cell r="S38">
            <v>0</v>
          </cell>
          <cell r="T38">
            <v>55</v>
          </cell>
        </row>
        <row r="39">
          <cell r="C39" t="str">
            <v>ACTIVIDAD PUBLICITARIA</v>
          </cell>
          <cell r="D39">
            <v>3</v>
          </cell>
          <cell r="E39">
            <v>0</v>
          </cell>
          <cell r="F39" t="str">
            <v>RECIENTE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6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>AISLADA</v>
          </cell>
          <cell r="S39">
            <v>0</v>
          </cell>
          <cell r="T39">
            <v>18</v>
          </cell>
        </row>
        <row r="40">
          <cell r="C40" t="str">
            <v>MIX DE MEDIOS</v>
          </cell>
          <cell r="D40">
            <v>3</v>
          </cell>
          <cell r="E40">
            <v>0</v>
          </cell>
          <cell r="F40" t="str">
            <v>MULTIPLES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11</v>
          </cell>
          <cell r="Q40">
            <v>0</v>
          </cell>
          <cell r="R40" t="str">
            <v>UNICO</v>
          </cell>
          <cell r="S40">
            <v>0</v>
          </cell>
          <cell r="T40">
            <v>33</v>
          </cell>
        </row>
        <row r="41">
          <cell r="C41" t="str">
            <v>CREATIVIDAD EN MEDIOS (FORMATOS,PATROC..)</v>
          </cell>
          <cell r="D41">
            <v>3</v>
          </cell>
          <cell r="E41">
            <v>0</v>
          </cell>
          <cell r="F41" t="str">
            <v>MULTIPLES</v>
          </cell>
          <cell r="G41">
            <v>0</v>
          </cell>
          <cell r="H41">
            <v>0</v>
          </cell>
          <cell r="I41">
            <v>4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>UNICA</v>
          </cell>
          <cell r="S41">
            <v>0</v>
          </cell>
          <cell r="T41">
            <v>12</v>
          </cell>
        </row>
        <row r="42">
          <cell r="C42" t="str">
            <v>ESTACIONALIDAD (Nº FASES CAMPAÑA)</v>
          </cell>
          <cell r="D42">
            <v>4</v>
          </cell>
          <cell r="E42">
            <v>0</v>
          </cell>
          <cell r="F42" t="str">
            <v>ALTA</v>
          </cell>
          <cell r="G42">
            <v>0</v>
          </cell>
          <cell r="H42">
            <v>0</v>
          </cell>
          <cell r="I42">
            <v>4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BAJA</v>
          </cell>
          <cell r="S42">
            <v>0</v>
          </cell>
          <cell r="T42">
            <v>16</v>
          </cell>
        </row>
        <row r="43">
          <cell r="C43" t="str">
            <v xml:space="preserve">TARGET GROUP </v>
          </cell>
          <cell r="D43">
            <v>3</v>
          </cell>
          <cell r="E43">
            <v>0</v>
          </cell>
          <cell r="F43" t="str">
            <v xml:space="preserve">RECEPTIVO </v>
          </cell>
          <cell r="G43">
            <v>0</v>
          </cell>
          <cell r="H43">
            <v>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NO RECEPTIVO</v>
          </cell>
          <cell r="S43">
            <v>0</v>
          </cell>
          <cell r="T43">
            <v>9</v>
          </cell>
        </row>
        <row r="44">
          <cell r="C44" t="str">
            <v>ACTIVIDAD COMPETENCIA S.O.V.</v>
          </cell>
          <cell r="D44">
            <v>5</v>
          </cell>
          <cell r="E44">
            <v>0</v>
          </cell>
          <cell r="F44" t="str">
            <v>BAJA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ALTA</v>
          </cell>
          <cell r="S44">
            <v>0</v>
          </cell>
          <cell r="T44">
            <v>35</v>
          </cell>
        </row>
        <row r="45">
          <cell r="C45" t="str">
            <v>FASE DE CAMPAÑA</v>
          </cell>
          <cell r="D45">
            <v>3</v>
          </cell>
          <cell r="E45">
            <v>0</v>
          </cell>
          <cell r="F45" t="str">
            <v>MANTENIMIENTO</v>
          </cell>
          <cell r="G45">
            <v>0</v>
          </cell>
          <cell r="H45">
            <v>0</v>
          </cell>
          <cell r="I45">
            <v>0</v>
          </cell>
          <cell r="J45">
            <v>5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LANZAMIENTO</v>
          </cell>
          <cell r="S45">
            <v>0</v>
          </cell>
          <cell r="T45">
            <v>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>
        <row r="15">
          <cell r="C15" t="str">
            <v>FACTORES</v>
          </cell>
        </row>
      </sheetData>
      <sheetData sheetId="84">
        <row r="15">
          <cell r="C15" t="str">
            <v>FACTORES</v>
          </cell>
        </row>
      </sheetData>
      <sheetData sheetId="85">
        <row r="15">
          <cell r="C15" t="str">
            <v>FACTORES</v>
          </cell>
        </row>
      </sheetData>
      <sheetData sheetId="86">
        <row r="15">
          <cell r="C15" t="str">
            <v>FACTORES</v>
          </cell>
        </row>
      </sheetData>
      <sheetData sheetId="87">
        <row r="15">
          <cell r="C15" t="str">
            <v>FACTORES</v>
          </cell>
        </row>
      </sheetData>
      <sheetData sheetId="88">
        <row r="15">
          <cell r="C15" t="str">
            <v>FACTORES</v>
          </cell>
        </row>
      </sheetData>
      <sheetData sheetId="89">
        <row r="15">
          <cell r="C15" t="str">
            <v>FACTORES</v>
          </cell>
        </row>
      </sheetData>
      <sheetData sheetId="90">
        <row r="15">
          <cell r="C15" t="str">
            <v>FACTORES</v>
          </cell>
        </row>
      </sheetData>
      <sheetData sheetId="91">
        <row r="15">
          <cell r="C15" t="str">
            <v>FACTORES</v>
          </cell>
        </row>
      </sheetData>
      <sheetData sheetId="92">
        <row r="15">
          <cell r="C15" t="str">
            <v>FACTORES</v>
          </cell>
        </row>
      </sheetData>
      <sheetData sheetId="93">
        <row r="15">
          <cell r="C15" t="str">
            <v>FACTORES</v>
          </cell>
        </row>
      </sheetData>
      <sheetData sheetId="94">
        <row r="15">
          <cell r="C15" t="str">
            <v>FACTORES</v>
          </cell>
        </row>
      </sheetData>
      <sheetData sheetId="95">
        <row r="15">
          <cell r="C15" t="str">
            <v>FACTORES</v>
          </cell>
        </row>
      </sheetData>
      <sheetData sheetId="96">
        <row r="15">
          <cell r="C15" t="str">
            <v>FACTORES</v>
          </cell>
        </row>
      </sheetData>
      <sheetData sheetId="97">
        <row r="15">
          <cell r="C15" t="str">
            <v>FACTORES</v>
          </cell>
        </row>
      </sheetData>
      <sheetData sheetId="98">
        <row r="15">
          <cell r="C15" t="str">
            <v>FACTORES</v>
          </cell>
        </row>
      </sheetData>
      <sheetData sheetId="99">
        <row r="15">
          <cell r="C15" t="str">
            <v>FACTORES</v>
          </cell>
        </row>
      </sheetData>
      <sheetData sheetId="100">
        <row r="15">
          <cell r="C15" t="str">
            <v>FACTORES</v>
          </cell>
        </row>
      </sheetData>
      <sheetData sheetId="101">
        <row r="15">
          <cell r="C15" t="str">
            <v>FACTORES</v>
          </cell>
        </row>
      </sheetData>
      <sheetData sheetId="102">
        <row r="15">
          <cell r="C15" t="str">
            <v>FACTORES</v>
          </cell>
        </row>
      </sheetData>
      <sheetData sheetId="103">
        <row r="15">
          <cell r="C15" t="str">
            <v>FACTORES</v>
          </cell>
        </row>
      </sheetData>
      <sheetData sheetId="104">
        <row r="15">
          <cell r="C15" t="str">
            <v>FACTORES</v>
          </cell>
        </row>
      </sheetData>
      <sheetData sheetId="105">
        <row r="15">
          <cell r="C15" t="str">
            <v>FACTORES</v>
          </cell>
        </row>
      </sheetData>
      <sheetData sheetId="106">
        <row r="15">
          <cell r="C15" t="str">
            <v>FACTORES</v>
          </cell>
        </row>
      </sheetData>
      <sheetData sheetId="107">
        <row r="15">
          <cell r="C15" t="str">
            <v>FACTORES</v>
          </cell>
        </row>
      </sheetData>
      <sheetData sheetId="108">
        <row r="15">
          <cell r="C15" t="str">
            <v>FACTORES</v>
          </cell>
        </row>
      </sheetData>
      <sheetData sheetId="109">
        <row r="15">
          <cell r="C15" t="str">
            <v>FACTORES</v>
          </cell>
        </row>
      </sheetData>
      <sheetData sheetId="110">
        <row r="15">
          <cell r="C15" t="str">
            <v>FACTORES</v>
          </cell>
        </row>
      </sheetData>
      <sheetData sheetId="111">
        <row r="15">
          <cell r="C15" t="str">
            <v>FACTORES</v>
          </cell>
        </row>
      </sheetData>
      <sheetData sheetId="112">
        <row r="15">
          <cell r="C15" t="str">
            <v>FACTORES</v>
          </cell>
        </row>
      </sheetData>
      <sheetData sheetId="113">
        <row r="15">
          <cell r="C15" t="str">
            <v>FACTORES</v>
          </cell>
        </row>
      </sheetData>
      <sheetData sheetId="114">
        <row r="15">
          <cell r="C15" t="str">
            <v>FACTORES</v>
          </cell>
        </row>
      </sheetData>
      <sheetData sheetId="115">
        <row r="15">
          <cell r="C15" t="str">
            <v>FACTORES</v>
          </cell>
        </row>
      </sheetData>
      <sheetData sheetId="116">
        <row r="15">
          <cell r="C15" t="str">
            <v>FACTORES</v>
          </cell>
        </row>
      </sheetData>
      <sheetData sheetId="117">
        <row r="15">
          <cell r="C15" t="str">
            <v>FACTORES</v>
          </cell>
        </row>
      </sheetData>
      <sheetData sheetId="118">
        <row r="15">
          <cell r="C15" t="str">
            <v>FACTORES</v>
          </cell>
        </row>
      </sheetData>
      <sheetData sheetId="119">
        <row r="15">
          <cell r="C15" t="str">
            <v>FACTORES</v>
          </cell>
        </row>
      </sheetData>
      <sheetData sheetId="120">
        <row r="15">
          <cell r="C15" t="str">
            <v>FACTORES</v>
          </cell>
        </row>
      </sheetData>
      <sheetData sheetId="121">
        <row r="15">
          <cell r="C15" t="str">
            <v>FACTORES</v>
          </cell>
        </row>
      </sheetData>
      <sheetData sheetId="122">
        <row r="15">
          <cell r="C15" t="str">
            <v>FACTORES</v>
          </cell>
        </row>
      </sheetData>
      <sheetData sheetId="123">
        <row r="15">
          <cell r="C15" t="str">
            <v>FACTORES</v>
          </cell>
        </row>
      </sheetData>
      <sheetData sheetId="124">
        <row r="15">
          <cell r="C15" t="str">
            <v>FACTORES</v>
          </cell>
        </row>
      </sheetData>
      <sheetData sheetId="125">
        <row r="15">
          <cell r="C15" t="str">
            <v>FACTORES</v>
          </cell>
        </row>
      </sheetData>
      <sheetData sheetId="126">
        <row r="15">
          <cell r="C15" t="str">
            <v>FACTORES</v>
          </cell>
        </row>
      </sheetData>
      <sheetData sheetId="127">
        <row r="15">
          <cell r="C15" t="str">
            <v>FACTORES</v>
          </cell>
        </row>
      </sheetData>
      <sheetData sheetId="128">
        <row r="15">
          <cell r="C15" t="str">
            <v>FACTORES</v>
          </cell>
        </row>
      </sheetData>
      <sheetData sheetId="129">
        <row r="15">
          <cell r="C15" t="str">
            <v>FACTORES</v>
          </cell>
        </row>
      </sheetData>
      <sheetData sheetId="130">
        <row r="15">
          <cell r="C15" t="str">
            <v>FACTORES</v>
          </cell>
        </row>
      </sheetData>
      <sheetData sheetId="131">
        <row r="15">
          <cell r="C15" t="str">
            <v>FACTORES</v>
          </cell>
        </row>
      </sheetData>
      <sheetData sheetId="132">
        <row r="15">
          <cell r="C15" t="str">
            <v>FACTORES</v>
          </cell>
        </row>
      </sheetData>
      <sheetData sheetId="133">
        <row r="15">
          <cell r="C15" t="str">
            <v>FACTORES</v>
          </cell>
        </row>
      </sheetData>
      <sheetData sheetId="134">
        <row r="15">
          <cell r="C15" t="str">
            <v>FACTORES</v>
          </cell>
        </row>
      </sheetData>
      <sheetData sheetId="135">
        <row r="15">
          <cell r="C15" t="str">
            <v>FACTORES</v>
          </cell>
        </row>
      </sheetData>
      <sheetData sheetId="136">
        <row r="15">
          <cell r="C15" t="str">
            <v>FACTORES</v>
          </cell>
        </row>
      </sheetData>
      <sheetData sheetId="137">
        <row r="15">
          <cell r="C15" t="str">
            <v>FACTORES</v>
          </cell>
        </row>
      </sheetData>
      <sheetData sheetId="138">
        <row r="15">
          <cell r="C15" t="str">
            <v>FACTORES</v>
          </cell>
        </row>
      </sheetData>
      <sheetData sheetId="139">
        <row r="15">
          <cell r="C15" t="str">
            <v>FACTORES</v>
          </cell>
        </row>
      </sheetData>
      <sheetData sheetId="140">
        <row r="15">
          <cell r="C15" t="str">
            <v>FACTORES</v>
          </cell>
        </row>
      </sheetData>
      <sheetData sheetId="141">
        <row r="15">
          <cell r="C15" t="str">
            <v>FACTORES</v>
          </cell>
        </row>
      </sheetData>
      <sheetData sheetId="142">
        <row r="15">
          <cell r="C15" t="str">
            <v>FACTORES</v>
          </cell>
        </row>
      </sheetData>
      <sheetData sheetId="143">
        <row r="15">
          <cell r="C15" t="str">
            <v>FACTORES</v>
          </cell>
        </row>
      </sheetData>
      <sheetData sheetId="144">
        <row r="15">
          <cell r="C15" t="str">
            <v>FACTORES</v>
          </cell>
        </row>
      </sheetData>
      <sheetData sheetId="145">
        <row r="15">
          <cell r="C15" t="str">
            <v>FACTORES</v>
          </cell>
        </row>
      </sheetData>
      <sheetData sheetId="146">
        <row r="15">
          <cell r="C15" t="str">
            <v>FACTORES</v>
          </cell>
        </row>
      </sheetData>
      <sheetData sheetId="147">
        <row r="15">
          <cell r="C15" t="str">
            <v>FACTORES</v>
          </cell>
        </row>
      </sheetData>
      <sheetData sheetId="148">
        <row r="15">
          <cell r="C15" t="str">
            <v>FACTORES</v>
          </cell>
        </row>
      </sheetData>
      <sheetData sheetId="149">
        <row r="15">
          <cell r="C15" t="str">
            <v>FACTORES</v>
          </cell>
        </row>
      </sheetData>
      <sheetData sheetId="150">
        <row r="15">
          <cell r="C15" t="str">
            <v>FACTORES</v>
          </cell>
        </row>
      </sheetData>
      <sheetData sheetId="151">
        <row r="15">
          <cell r="C15" t="str">
            <v>FACTORES</v>
          </cell>
        </row>
      </sheetData>
      <sheetData sheetId="152">
        <row r="15">
          <cell r="C15" t="str">
            <v>FACTORES</v>
          </cell>
        </row>
      </sheetData>
      <sheetData sheetId="153">
        <row r="15">
          <cell r="C15" t="str">
            <v>FACTORES</v>
          </cell>
        </row>
      </sheetData>
      <sheetData sheetId="154">
        <row r="15">
          <cell r="C15" t="str">
            <v>FACTORES</v>
          </cell>
        </row>
      </sheetData>
      <sheetData sheetId="155">
        <row r="15">
          <cell r="C15" t="str">
            <v>FACTORES</v>
          </cell>
        </row>
      </sheetData>
      <sheetData sheetId="156">
        <row r="15">
          <cell r="C15" t="str">
            <v>FACTORES</v>
          </cell>
        </row>
      </sheetData>
      <sheetData sheetId="157">
        <row r="15">
          <cell r="C15" t="str">
            <v>FACTORES</v>
          </cell>
        </row>
      </sheetData>
      <sheetData sheetId="158">
        <row r="15">
          <cell r="C15" t="str">
            <v>FACTORES</v>
          </cell>
        </row>
      </sheetData>
      <sheetData sheetId="159">
        <row r="15">
          <cell r="C15" t="str">
            <v>FACTORES</v>
          </cell>
        </row>
      </sheetData>
      <sheetData sheetId="160">
        <row r="15">
          <cell r="C15" t="str">
            <v>FACTORES</v>
          </cell>
        </row>
      </sheetData>
      <sheetData sheetId="161">
        <row r="15">
          <cell r="C15" t="str">
            <v>FACTORES</v>
          </cell>
        </row>
      </sheetData>
      <sheetData sheetId="162">
        <row r="15">
          <cell r="C15" t="str">
            <v>FACTORES</v>
          </cell>
        </row>
      </sheetData>
      <sheetData sheetId="163">
        <row r="15">
          <cell r="C15" t="str">
            <v>FACTORES</v>
          </cell>
        </row>
      </sheetData>
      <sheetData sheetId="164">
        <row r="15">
          <cell r="C15" t="str">
            <v>FACTORES</v>
          </cell>
        </row>
      </sheetData>
      <sheetData sheetId="165">
        <row r="15">
          <cell r="C15" t="str">
            <v>FACTORES</v>
          </cell>
        </row>
      </sheetData>
      <sheetData sheetId="166">
        <row r="15">
          <cell r="C15" t="str">
            <v>FACTORES</v>
          </cell>
        </row>
      </sheetData>
      <sheetData sheetId="167">
        <row r="15">
          <cell r="C15" t="str">
            <v>FACTORES</v>
          </cell>
        </row>
      </sheetData>
      <sheetData sheetId="168">
        <row r="15">
          <cell r="C15" t="str">
            <v>FACTORES</v>
          </cell>
        </row>
      </sheetData>
      <sheetData sheetId="169">
        <row r="15">
          <cell r="C15" t="str">
            <v>FACTORES</v>
          </cell>
        </row>
      </sheetData>
      <sheetData sheetId="170">
        <row r="15">
          <cell r="C15" t="str">
            <v>FACTORES</v>
          </cell>
        </row>
      </sheetData>
      <sheetData sheetId="171">
        <row r="15">
          <cell r="C15" t="str">
            <v>FACTORES</v>
          </cell>
        </row>
      </sheetData>
      <sheetData sheetId="172">
        <row r="15">
          <cell r="C15" t="str">
            <v>FACTORES</v>
          </cell>
        </row>
      </sheetData>
      <sheetData sheetId="173">
        <row r="15">
          <cell r="C15" t="str">
            <v>FACTORES</v>
          </cell>
        </row>
      </sheetData>
      <sheetData sheetId="174">
        <row r="15">
          <cell r="C15" t="str">
            <v>FACTORES</v>
          </cell>
        </row>
      </sheetData>
      <sheetData sheetId="175">
        <row r="15">
          <cell r="C15" t="str">
            <v>FACTORES</v>
          </cell>
        </row>
      </sheetData>
      <sheetData sheetId="176">
        <row r="15">
          <cell r="C15" t="str">
            <v>FACTORES</v>
          </cell>
        </row>
      </sheetData>
      <sheetData sheetId="177">
        <row r="15">
          <cell r="C15" t="str">
            <v>FACTORES</v>
          </cell>
        </row>
      </sheetData>
      <sheetData sheetId="178">
        <row r="15">
          <cell r="C15" t="str">
            <v>FACTORES</v>
          </cell>
        </row>
      </sheetData>
      <sheetData sheetId="179">
        <row r="15">
          <cell r="C15" t="str">
            <v>FACTORES</v>
          </cell>
        </row>
      </sheetData>
      <sheetData sheetId="180">
        <row r="15">
          <cell r="C15" t="str">
            <v>FACTORES</v>
          </cell>
        </row>
      </sheetData>
      <sheetData sheetId="181">
        <row r="15">
          <cell r="C15" t="str">
            <v>FACTORES</v>
          </cell>
        </row>
      </sheetData>
      <sheetData sheetId="182">
        <row r="15">
          <cell r="C15" t="str">
            <v>FACTORES</v>
          </cell>
        </row>
      </sheetData>
      <sheetData sheetId="183">
        <row r="15">
          <cell r="C15" t="str">
            <v>FACTORES</v>
          </cell>
        </row>
      </sheetData>
      <sheetData sheetId="184">
        <row r="15">
          <cell r="C15" t="str">
            <v>FACTORES</v>
          </cell>
        </row>
      </sheetData>
      <sheetData sheetId="185">
        <row r="15">
          <cell r="C15" t="str">
            <v>FACTORES</v>
          </cell>
        </row>
      </sheetData>
      <sheetData sheetId="186">
        <row r="15">
          <cell r="C15" t="str">
            <v>FACTORES</v>
          </cell>
        </row>
      </sheetData>
      <sheetData sheetId="187">
        <row r="15">
          <cell r="C15" t="str">
            <v>FACTORES</v>
          </cell>
        </row>
      </sheetData>
      <sheetData sheetId="188">
        <row r="15">
          <cell r="C15" t="str">
            <v>FACTORES</v>
          </cell>
        </row>
      </sheetData>
      <sheetData sheetId="189">
        <row r="15">
          <cell r="C15" t="str">
            <v>FACTORES</v>
          </cell>
        </row>
      </sheetData>
      <sheetData sheetId="190">
        <row r="15">
          <cell r="C15" t="str">
            <v>FACTORES</v>
          </cell>
        </row>
      </sheetData>
      <sheetData sheetId="191">
        <row r="15">
          <cell r="C15" t="str">
            <v>FACTORES</v>
          </cell>
        </row>
      </sheetData>
      <sheetData sheetId="192">
        <row r="15">
          <cell r="C15" t="str">
            <v>FACTORES</v>
          </cell>
        </row>
      </sheetData>
      <sheetData sheetId="193">
        <row r="15">
          <cell r="C15" t="str">
            <v>FACTORES</v>
          </cell>
        </row>
      </sheetData>
      <sheetData sheetId="194">
        <row r="15">
          <cell r="C15" t="str">
            <v>FACTORES</v>
          </cell>
        </row>
      </sheetData>
      <sheetData sheetId="195">
        <row r="15">
          <cell r="C15" t="str">
            <v>FACTORES</v>
          </cell>
        </row>
      </sheetData>
      <sheetData sheetId="196">
        <row r="15">
          <cell r="C15" t="str">
            <v>FACTORES</v>
          </cell>
        </row>
      </sheetData>
      <sheetData sheetId="197">
        <row r="15">
          <cell r="C15" t="str">
            <v>FACTORES</v>
          </cell>
        </row>
      </sheetData>
      <sheetData sheetId="198">
        <row r="15">
          <cell r="C15" t="str">
            <v>FACTORES</v>
          </cell>
        </row>
      </sheetData>
      <sheetData sheetId="199">
        <row r="15">
          <cell r="C15" t="str">
            <v>FACTORES</v>
          </cell>
        </row>
      </sheetData>
      <sheetData sheetId="200">
        <row r="15">
          <cell r="C15" t="str">
            <v>FACTORES</v>
          </cell>
        </row>
      </sheetData>
      <sheetData sheetId="201">
        <row r="15">
          <cell r="C15" t="str">
            <v>FACTORES</v>
          </cell>
        </row>
      </sheetData>
      <sheetData sheetId="202">
        <row r="15">
          <cell r="C15" t="str">
            <v>FACTORES</v>
          </cell>
        </row>
      </sheetData>
      <sheetData sheetId="203">
        <row r="15">
          <cell r="C15" t="str">
            <v>FACTORES</v>
          </cell>
        </row>
      </sheetData>
      <sheetData sheetId="204">
        <row r="15">
          <cell r="C15" t="str">
            <v>FACTORES</v>
          </cell>
        </row>
      </sheetData>
      <sheetData sheetId="205">
        <row r="15">
          <cell r="C15" t="str">
            <v>FACTORES</v>
          </cell>
        </row>
      </sheetData>
      <sheetData sheetId="206" refreshError="1"/>
      <sheetData sheetId="207">
        <row r="15">
          <cell r="C15" t="str">
            <v>FACTORES</v>
          </cell>
        </row>
      </sheetData>
      <sheetData sheetId="208">
        <row r="15">
          <cell r="C15" t="str">
            <v>FACTORES</v>
          </cell>
        </row>
      </sheetData>
      <sheetData sheetId="209">
        <row r="15">
          <cell r="C15" t="str">
            <v>FACTORES</v>
          </cell>
        </row>
      </sheetData>
      <sheetData sheetId="210" refreshError="1"/>
      <sheetData sheetId="211">
        <row r="15">
          <cell r="C15" t="str">
            <v>FACTORES</v>
          </cell>
        </row>
      </sheetData>
      <sheetData sheetId="212">
        <row r="15">
          <cell r="C15" t="str">
            <v>FACTORES</v>
          </cell>
        </row>
      </sheetData>
      <sheetData sheetId="213">
        <row r="15">
          <cell r="C15" t="str">
            <v>FACTORES</v>
          </cell>
        </row>
      </sheetData>
      <sheetData sheetId="214" refreshError="1"/>
      <sheetData sheetId="215">
        <row r="15">
          <cell r="C15" t="str">
            <v>FACTORES</v>
          </cell>
        </row>
      </sheetData>
      <sheetData sheetId="216">
        <row r="15">
          <cell r="C15" t="str">
            <v>FACTORES</v>
          </cell>
        </row>
      </sheetData>
      <sheetData sheetId="217">
        <row r="15">
          <cell r="C15" t="str">
            <v>FACTORES</v>
          </cell>
        </row>
      </sheetData>
      <sheetData sheetId="218">
        <row r="15">
          <cell r="C15" t="str">
            <v>FACTORES</v>
          </cell>
        </row>
      </sheetData>
      <sheetData sheetId="219">
        <row r="15">
          <cell r="C15" t="str">
            <v>FACTORES</v>
          </cell>
        </row>
      </sheetData>
      <sheetData sheetId="220">
        <row r="15">
          <cell r="C15" t="str">
            <v>FACTORES</v>
          </cell>
        </row>
      </sheetData>
      <sheetData sheetId="221">
        <row r="15">
          <cell r="C15" t="str">
            <v>FACTORES</v>
          </cell>
        </row>
      </sheetData>
      <sheetData sheetId="222">
        <row r="15">
          <cell r="C15" t="str">
            <v>FACTORES</v>
          </cell>
        </row>
      </sheetData>
      <sheetData sheetId="223">
        <row r="15">
          <cell r="C15" t="str">
            <v>FACTORES</v>
          </cell>
        </row>
      </sheetData>
      <sheetData sheetId="224">
        <row r="15">
          <cell r="C15" t="str">
            <v>FACTORES</v>
          </cell>
        </row>
      </sheetData>
      <sheetData sheetId="225">
        <row r="15">
          <cell r="C15" t="str">
            <v>FACTORES</v>
          </cell>
        </row>
      </sheetData>
      <sheetData sheetId="226" refreshError="1"/>
      <sheetData sheetId="227" refreshError="1"/>
      <sheetData sheetId="228">
        <row r="15">
          <cell r="C15" t="str">
            <v>FACTORES</v>
          </cell>
        </row>
      </sheetData>
      <sheetData sheetId="229">
        <row r="15">
          <cell r="C15" t="str">
            <v>FACTORES</v>
          </cell>
        </row>
      </sheetData>
      <sheetData sheetId="230">
        <row r="15">
          <cell r="C15" t="str">
            <v>FACTORES</v>
          </cell>
        </row>
      </sheetData>
      <sheetData sheetId="231">
        <row r="15">
          <cell r="C15" t="str">
            <v>FACTORES</v>
          </cell>
        </row>
      </sheetData>
      <sheetData sheetId="232">
        <row r="15">
          <cell r="C15" t="str">
            <v>FACTORES</v>
          </cell>
        </row>
      </sheetData>
      <sheetData sheetId="233">
        <row r="15">
          <cell r="C15" t="str">
            <v>FACTORES</v>
          </cell>
        </row>
      </sheetData>
      <sheetData sheetId="234">
        <row r="15">
          <cell r="C15" t="str">
            <v>FACTORES</v>
          </cell>
        </row>
      </sheetData>
      <sheetData sheetId="235">
        <row r="15">
          <cell r="C15" t="str">
            <v>FACTORES</v>
          </cell>
        </row>
      </sheetData>
      <sheetData sheetId="236">
        <row r="15">
          <cell r="C15" t="str">
            <v>FACTORES</v>
          </cell>
        </row>
      </sheetData>
      <sheetData sheetId="237">
        <row r="15">
          <cell r="C15" t="str">
            <v>FACTORES</v>
          </cell>
        </row>
      </sheetData>
      <sheetData sheetId="238">
        <row r="15">
          <cell r="C15" t="str">
            <v>FACTORES</v>
          </cell>
        </row>
      </sheetData>
      <sheetData sheetId="239">
        <row r="15">
          <cell r="C15" t="str">
            <v>FACTORES</v>
          </cell>
        </row>
      </sheetData>
      <sheetData sheetId="240">
        <row r="15">
          <cell r="C15" t="str">
            <v>FACTORES</v>
          </cell>
        </row>
      </sheetData>
      <sheetData sheetId="241" refreshError="1"/>
      <sheetData sheetId="242">
        <row r="15">
          <cell r="C15" t="str">
            <v>FACTORES</v>
          </cell>
        </row>
      </sheetData>
      <sheetData sheetId="243">
        <row r="15">
          <cell r="C15" t="str">
            <v>FACTORES</v>
          </cell>
        </row>
      </sheetData>
      <sheetData sheetId="244">
        <row r="15">
          <cell r="C15" t="str">
            <v>FACTORES</v>
          </cell>
        </row>
      </sheetData>
      <sheetData sheetId="245">
        <row r="15">
          <cell r="C15" t="str">
            <v>FACTORES</v>
          </cell>
        </row>
      </sheetData>
      <sheetData sheetId="246">
        <row r="15">
          <cell r="C15" t="str">
            <v>FACTORES</v>
          </cell>
        </row>
      </sheetData>
      <sheetData sheetId="247">
        <row r="15">
          <cell r="C15" t="str">
            <v>FACTORES</v>
          </cell>
        </row>
      </sheetData>
      <sheetData sheetId="248">
        <row r="15">
          <cell r="C15" t="str">
            <v>FACTORES</v>
          </cell>
        </row>
      </sheetData>
      <sheetData sheetId="249">
        <row r="15">
          <cell r="C15" t="str">
            <v>FACTORES</v>
          </cell>
        </row>
      </sheetData>
      <sheetData sheetId="250">
        <row r="15">
          <cell r="C15" t="str">
            <v>FACTORES</v>
          </cell>
        </row>
      </sheetData>
      <sheetData sheetId="251">
        <row r="15">
          <cell r="C15" t="str">
            <v>FACTORES</v>
          </cell>
        </row>
      </sheetData>
      <sheetData sheetId="252">
        <row r="15">
          <cell r="C15" t="str">
            <v>FACTORES</v>
          </cell>
        </row>
      </sheetData>
      <sheetData sheetId="253">
        <row r="15">
          <cell r="C15" t="str">
            <v>FACTORES</v>
          </cell>
        </row>
      </sheetData>
      <sheetData sheetId="254">
        <row r="15">
          <cell r="C15" t="str">
            <v>FACTORES</v>
          </cell>
        </row>
      </sheetData>
      <sheetData sheetId="255">
        <row r="15">
          <cell r="C15" t="str">
            <v>FACTORES</v>
          </cell>
        </row>
      </sheetData>
      <sheetData sheetId="256">
        <row r="15">
          <cell r="C15" t="str">
            <v>FACTORES</v>
          </cell>
        </row>
      </sheetData>
      <sheetData sheetId="257">
        <row r="15">
          <cell r="C15" t="str">
            <v>FACTORES</v>
          </cell>
        </row>
      </sheetData>
      <sheetData sheetId="258">
        <row r="15">
          <cell r="C15" t="str">
            <v>FACTORES</v>
          </cell>
        </row>
      </sheetData>
      <sheetData sheetId="259">
        <row r="15">
          <cell r="C15" t="str">
            <v>FACTORES</v>
          </cell>
        </row>
      </sheetData>
      <sheetData sheetId="260">
        <row r="15">
          <cell r="C15" t="str">
            <v>FACTORES</v>
          </cell>
        </row>
      </sheetData>
      <sheetData sheetId="261">
        <row r="15">
          <cell r="C15" t="str">
            <v>FACTORES</v>
          </cell>
        </row>
      </sheetData>
      <sheetData sheetId="262">
        <row r="15">
          <cell r="C15" t="str">
            <v>FACTORES</v>
          </cell>
        </row>
      </sheetData>
      <sheetData sheetId="263">
        <row r="15">
          <cell r="C15" t="str">
            <v>FACTORES</v>
          </cell>
        </row>
      </sheetData>
      <sheetData sheetId="264">
        <row r="15">
          <cell r="C15" t="str">
            <v>FACTORES</v>
          </cell>
        </row>
      </sheetData>
      <sheetData sheetId="265">
        <row r="15">
          <cell r="C15" t="str">
            <v>FACTORES</v>
          </cell>
        </row>
      </sheetData>
      <sheetData sheetId="266">
        <row r="15">
          <cell r="C15" t="str">
            <v>FACTORES</v>
          </cell>
        </row>
      </sheetData>
      <sheetData sheetId="267">
        <row r="15">
          <cell r="C15" t="str">
            <v>FACTORES</v>
          </cell>
        </row>
      </sheetData>
      <sheetData sheetId="268">
        <row r="15">
          <cell r="C15" t="str">
            <v>FACTORES</v>
          </cell>
        </row>
      </sheetData>
      <sheetData sheetId="269">
        <row r="15">
          <cell r="C15" t="str">
            <v>FACTORES</v>
          </cell>
        </row>
      </sheetData>
      <sheetData sheetId="270">
        <row r="15">
          <cell r="C15" t="str">
            <v>FACTORES</v>
          </cell>
        </row>
      </sheetData>
      <sheetData sheetId="271">
        <row r="15">
          <cell r="C15" t="str">
            <v>FACTORES</v>
          </cell>
        </row>
      </sheetData>
      <sheetData sheetId="272">
        <row r="15">
          <cell r="C15" t="str">
            <v>FACTORES</v>
          </cell>
        </row>
      </sheetData>
      <sheetData sheetId="273">
        <row r="15">
          <cell r="C15" t="str">
            <v>FACTORES</v>
          </cell>
        </row>
      </sheetData>
      <sheetData sheetId="274">
        <row r="15">
          <cell r="C15" t="str">
            <v>FACTORES</v>
          </cell>
        </row>
      </sheetData>
      <sheetData sheetId="275">
        <row r="15">
          <cell r="C15" t="str">
            <v>FACTORES</v>
          </cell>
        </row>
      </sheetData>
      <sheetData sheetId="276">
        <row r="15">
          <cell r="C15" t="str">
            <v>FACTORES</v>
          </cell>
        </row>
      </sheetData>
      <sheetData sheetId="277">
        <row r="15">
          <cell r="C15" t="str">
            <v>FACTORES</v>
          </cell>
        </row>
      </sheetData>
      <sheetData sheetId="278">
        <row r="15">
          <cell r="C15" t="str">
            <v>FACTORES</v>
          </cell>
        </row>
      </sheetData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>
        <row r="15">
          <cell r="C15" t="str">
            <v>FACTORES</v>
          </cell>
        </row>
      </sheetData>
      <sheetData sheetId="370">
        <row r="15">
          <cell r="C15" t="str">
            <v>FACTORES</v>
          </cell>
        </row>
      </sheetData>
      <sheetData sheetId="371">
        <row r="15">
          <cell r="C15" t="str">
            <v>FACTORES</v>
          </cell>
        </row>
      </sheetData>
      <sheetData sheetId="372">
        <row r="15">
          <cell r="C15" t="str">
            <v>FACTORES</v>
          </cell>
        </row>
      </sheetData>
      <sheetData sheetId="373">
        <row r="15">
          <cell r="C15" t="str">
            <v>FACTORES</v>
          </cell>
        </row>
      </sheetData>
      <sheetData sheetId="374">
        <row r="15">
          <cell r="C15" t="str">
            <v>FACTORES</v>
          </cell>
        </row>
      </sheetData>
      <sheetData sheetId="375">
        <row r="15">
          <cell r="C15" t="str">
            <v>FACTORES</v>
          </cell>
        </row>
      </sheetData>
      <sheetData sheetId="376">
        <row r="15">
          <cell r="C15" t="str">
            <v>FACTORES</v>
          </cell>
        </row>
      </sheetData>
      <sheetData sheetId="377">
        <row r="15">
          <cell r="C15" t="str">
            <v>FACTORES</v>
          </cell>
        </row>
      </sheetData>
      <sheetData sheetId="378">
        <row r="15">
          <cell r="C15" t="str">
            <v>FACTORES</v>
          </cell>
        </row>
      </sheetData>
      <sheetData sheetId="379">
        <row r="15">
          <cell r="C15" t="str">
            <v>FACTORES</v>
          </cell>
        </row>
      </sheetData>
      <sheetData sheetId="380">
        <row r="15">
          <cell r="C15" t="str">
            <v>FACTORES</v>
          </cell>
        </row>
      </sheetData>
      <sheetData sheetId="381">
        <row r="15">
          <cell r="C15" t="str">
            <v>FACTORES</v>
          </cell>
        </row>
      </sheetData>
      <sheetData sheetId="382">
        <row r="15">
          <cell r="C15" t="str">
            <v>FACTORES</v>
          </cell>
        </row>
      </sheetData>
      <sheetData sheetId="383">
        <row r="15">
          <cell r="C15" t="str">
            <v>FACTORES</v>
          </cell>
        </row>
      </sheetData>
      <sheetData sheetId="384">
        <row r="15">
          <cell r="C15" t="str">
            <v>FACTORES</v>
          </cell>
        </row>
      </sheetData>
      <sheetData sheetId="385">
        <row r="15">
          <cell r="C15" t="str">
            <v>FACTORES</v>
          </cell>
        </row>
      </sheetData>
      <sheetData sheetId="386">
        <row r="15">
          <cell r="C15" t="str">
            <v>FACTORES</v>
          </cell>
        </row>
      </sheetData>
      <sheetData sheetId="387">
        <row r="15">
          <cell r="C15" t="str">
            <v>FACTORES</v>
          </cell>
        </row>
      </sheetData>
      <sheetData sheetId="388">
        <row r="15">
          <cell r="C15" t="str">
            <v>FACTORES</v>
          </cell>
        </row>
      </sheetData>
      <sheetData sheetId="389">
        <row r="15">
          <cell r="C15" t="str">
            <v>FACTORES</v>
          </cell>
        </row>
      </sheetData>
      <sheetData sheetId="390">
        <row r="15">
          <cell r="C15" t="str">
            <v>FACTORES</v>
          </cell>
        </row>
      </sheetData>
      <sheetData sheetId="391">
        <row r="15">
          <cell r="C15" t="str">
            <v>FACTORES</v>
          </cell>
        </row>
      </sheetData>
      <sheetData sheetId="392">
        <row r="15">
          <cell r="C15" t="str">
            <v>FACTORES</v>
          </cell>
        </row>
      </sheetData>
      <sheetData sheetId="393">
        <row r="15">
          <cell r="C15" t="str">
            <v>FACTORES</v>
          </cell>
        </row>
      </sheetData>
      <sheetData sheetId="394">
        <row r="15">
          <cell r="C15" t="str">
            <v>FACTORES</v>
          </cell>
        </row>
      </sheetData>
      <sheetData sheetId="395">
        <row r="15">
          <cell r="C15" t="str">
            <v>FACTORES</v>
          </cell>
        </row>
      </sheetData>
      <sheetData sheetId="396">
        <row r="15">
          <cell r="C15" t="str">
            <v>FACTORES</v>
          </cell>
        </row>
      </sheetData>
      <sheetData sheetId="397">
        <row r="15">
          <cell r="C15" t="str">
            <v>FACTORES</v>
          </cell>
        </row>
      </sheetData>
      <sheetData sheetId="398">
        <row r="15">
          <cell r="C15" t="str">
            <v>FACTORES</v>
          </cell>
        </row>
      </sheetData>
      <sheetData sheetId="399">
        <row r="15">
          <cell r="C15" t="str">
            <v>FACTORES</v>
          </cell>
        </row>
      </sheetData>
      <sheetData sheetId="400">
        <row r="15">
          <cell r="C15" t="str">
            <v>FACTORES</v>
          </cell>
        </row>
      </sheetData>
      <sheetData sheetId="401">
        <row r="15">
          <cell r="C15" t="str">
            <v>FACTORES</v>
          </cell>
        </row>
      </sheetData>
      <sheetData sheetId="402">
        <row r="15">
          <cell r="C15" t="str">
            <v>FACTORES</v>
          </cell>
        </row>
      </sheetData>
      <sheetData sheetId="403">
        <row r="15">
          <cell r="C15" t="str">
            <v>FACTORES</v>
          </cell>
        </row>
      </sheetData>
      <sheetData sheetId="404" refreshError="1"/>
      <sheetData sheetId="405" refreshError="1"/>
      <sheetData sheetId="406" refreshError="1"/>
      <sheetData sheetId="407" refreshError="1"/>
      <sheetData sheetId="408">
        <row r="15">
          <cell r="C15" t="str">
            <v>FACTORES</v>
          </cell>
        </row>
      </sheetData>
      <sheetData sheetId="409">
        <row r="15">
          <cell r="C15" t="str">
            <v>FACTORES</v>
          </cell>
        </row>
      </sheetData>
      <sheetData sheetId="410">
        <row r="15">
          <cell r="C15" t="str">
            <v>FACTORES</v>
          </cell>
        </row>
      </sheetData>
      <sheetData sheetId="411">
        <row r="15">
          <cell r="C15" t="str">
            <v>FACTORES</v>
          </cell>
        </row>
      </sheetData>
      <sheetData sheetId="412">
        <row r="15">
          <cell r="C15" t="str">
            <v>FACTORES</v>
          </cell>
        </row>
      </sheetData>
      <sheetData sheetId="413">
        <row r="15">
          <cell r="C15" t="str">
            <v>FACTORES</v>
          </cell>
        </row>
      </sheetData>
      <sheetData sheetId="414">
        <row r="15">
          <cell r="C15" t="str">
            <v>FACTORES</v>
          </cell>
        </row>
      </sheetData>
      <sheetData sheetId="415">
        <row r="15">
          <cell r="C15" t="str">
            <v>FACTORES</v>
          </cell>
        </row>
      </sheetData>
      <sheetData sheetId="416">
        <row r="15">
          <cell r="C15" t="str">
            <v>FACTORES</v>
          </cell>
        </row>
      </sheetData>
      <sheetData sheetId="417">
        <row r="15">
          <cell r="C15" t="str">
            <v>FACTORES</v>
          </cell>
        </row>
      </sheetData>
      <sheetData sheetId="418">
        <row r="15">
          <cell r="C15" t="str">
            <v>FACTORES</v>
          </cell>
        </row>
      </sheetData>
      <sheetData sheetId="419">
        <row r="15">
          <cell r="C15" t="str">
            <v>FACTORES</v>
          </cell>
        </row>
      </sheetData>
      <sheetData sheetId="420">
        <row r="15">
          <cell r="C15" t="str">
            <v>FACTORES</v>
          </cell>
        </row>
      </sheetData>
      <sheetData sheetId="421">
        <row r="15">
          <cell r="C15" t="str">
            <v>FACTORES</v>
          </cell>
        </row>
      </sheetData>
      <sheetData sheetId="422">
        <row r="15">
          <cell r="C15" t="str">
            <v>FACTORES</v>
          </cell>
        </row>
      </sheetData>
      <sheetData sheetId="423">
        <row r="15">
          <cell r="C15" t="str">
            <v>FACTORES</v>
          </cell>
        </row>
      </sheetData>
      <sheetData sheetId="424">
        <row r="15">
          <cell r="C15" t="str">
            <v>FACTORES</v>
          </cell>
        </row>
      </sheetData>
      <sheetData sheetId="425">
        <row r="15">
          <cell r="C15" t="str">
            <v>FACTORES</v>
          </cell>
        </row>
      </sheetData>
      <sheetData sheetId="426">
        <row r="15">
          <cell r="C15" t="str">
            <v>FACTORES</v>
          </cell>
        </row>
      </sheetData>
      <sheetData sheetId="427">
        <row r="15">
          <cell r="C15" t="str">
            <v>FACTORES</v>
          </cell>
        </row>
      </sheetData>
      <sheetData sheetId="428">
        <row r="15">
          <cell r="C15" t="str">
            <v>FACTORES</v>
          </cell>
        </row>
      </sheetData>
      <sheetData sheetId="429">
        <row r="15">
          <cell r="C15" t="str">
            <v>FACTORES</v>
          </cell>
        </row>
      </sheetData>
      <sheetData sheetId="430">
        <row r="15">
          <cell r="C15" t="str">
            <v>FACTORES</v>
          </cell>
        </row>
      </sheetData>
      <sheetData sheetId="431">
        <row r="15">
          <cell r="C15" t="str">
            <v>FACTORES</v>
          </cell>
        </row>
      </sheetData>
      <sheetData sheetId="432">
        <row r="15">
          <cell r="C15" t="str">
            <v>FACTORES</v>
          </cell>
        </row>
      </sheetData>
      <sheetData sheetId="433">
        <row r="15">
          <cell r="C15" t="str">
            <v>FACTORES</v>
          </cell>
        </row>
      </sheetData>
      <sheetData sheetId="434">
        <row r="15">
          <cell r="C15" t="str">
            <v>FACTORES</v>
          </cell>
        </row>
      </sheetData>
      <sheetData sheetId="435">
        <row r="15">
          <cell r="C15" t="str">
            <v>FACTORES</v>
          </cell>
        </row>
      </sheetData>
      <sheetData sheetId="436">
        <row r="15">
          <cell r="C15" t="str">
            <v>FACTORES</v>
          </cell>
        </row>
      </sheetData>
      <sheetData sheetId="437">
        <row r="15">
          <cell r="C15" t="str">
            <v>FACTORES</v>
          </cell>
        </row>
      </sheetData>
      <sheetData sheetId="438">
        <row r="15">
          <cell r="C15" t="str">
            <v>FACTORES</v>
          </cell>
        </row>
      </sheetData>
      <sheetData sheetId="439">
        <row r="15">
          <cell r="C15" t="str">
            <v>FACTORES</v>
          </cell>
        </row>
      </sheetData>
      <sheetData sheetId="440">
        <row r="15">
          <cell r="C15" t="str">
            <v>FACTORES</v>
          </cell>
        </row>
      </sheetData>
      <sheetData sheetId="441">
        <row r="15">
          <cell r="C15" t="str">
            <v>FACTORES</v>
          </cell>
        </row>
      </sheetData>
      <sheetData sheetId="442">
        <row r="15">
          <cell r="C15" t="str">
            <v>FACTORES</v>
          </cell>
        </row>
      </sheetData>
      <sheetData sheetId="443">
        <row r="15">
          <cell r="C15" t="str">
            <v>FACTORES</v>
          </cell>
        </row>
      </sheetData>
      <sheetData sheetId="444">
        <row r="15">
          <cell r="C15" t="str">
            <v>FACTORES</v>
          </cell>
        </row>
      </sheetData>
      <sheetData sheetId="445">
        <row r="15">
          <cell r="C15" t="str">
            <v>FACTORES</v>
          </cell>
        </row>
      </sheetData>
      <sheetData sheetId="446">
        <row r="15">
          <cell r="C15" t="str">
            <v>FACTORES</v>
          </cell>
        </row>
      </sheetData>
      <sheetData sheetId="447">
        <row r="15">
          <cell r="C15" t="str">
            <v>FACTORES</v>
          </cell>
        </row>
      </sheetData>
      <sheetData sheetId="448">
        <row r="15">
          <cell r="C15" t="str">
            <v>FACTORES</v>
          </cell>
        </row>
      </sheetData>
      <sheetData sheetId="449">
        <row r="15">
          <cell r="C15" t="str">
            <v>FACTORES</v>
          </cell>
        </row>
      </sheetData>
      <sheetData sheetId="450">
        <row r="15">
          <cell r="C15" t="str">
            <v>FACTORES</v>
          </cell>
        </row>
      </sheetData>
      <sheetData sheetId="451">
        <row r="15">
          <cell r="C15" t="str">
            <v>FACTORES</v>
          </cell>
        </row>
      </sheetData>
      <sheetData sheetId="452">
        <row r="15">
          <cell r="C15" t="str">
            <v>FACTORES</v>
          </cell>
        </row>
      </sheetData>
      <sheetData sheetId="453">
        <row r="15">
          <cell r="C15" t="str">
            <v>FACTORES</v>
          </cell>
        </row>
      </sheetData>
      <sheetData sheetId="454">
        <row r="15">
          <cell r="C15" t="str">
            <v>FACTORES</v>
          </cell>
        </row>
      </sheetData>
      <sheetData sheetId="455">
        <row r="15">
          <cell r="C15" t="str">
            <v>FACTORES</v>
          </cell>
        </row>
      </sheetData>
      <sheetData sheetId="456">
        <row r="15">
          <cell r="C15" t="str">
            <v>FACTORES</v>
          </cell>
        </row>
      </sheetData>
      <sheetData sheetId="457">
        <row r="15">
          <cell r="C15" t="str">
            <v>FACTORES</v>
          </cell>
        </row>
      </sheetData>
      <sheetData sheetId="458">
        <row r="15">
          <cell r="C15" t="str">
            <v>FACTORES</v>
          </cell>
        </row>
      </sheetData>
      <sheetData sheetId="459">
        <row r="15">
          <cell r="C15" t="str">
            <v>FACTORES</v>
          </cell>
        </row>
      </sheetData>
      <sheetData sheetId="460">
        <row r="15">
          <cell r="C15" t="str">
            <v>FACTORES</v>
          </cell>
        </row>
      </sheetData>
      <sheetData sheetId="461">
        <row r="15">
          <cell r="C15" t="str">
            <v>FACTORES</v>
          </cell>
        </row>
      </sheetData>
      <sheetData sheetId="462">
        <row r="15">
          <cell r="C15" t="str">
            <v>FACTORES</v>
          </cell>
        </row>
      </sheetData>
      <sheetData sheetId="463">
        <row r="15">
          <cell r="C15" t="str">
            <v>FACTORES</v>
          </cell>
        </row>
      </sheetData>
      <sheetData sheetId="464">
        <row r="15">
          <cell r="C15" t="str">
            <v>FACTORES</v>
          </cell>
        </row>
      </sheetData>
      <sheetData sheetId="465">
        <row r="15">
          <cell r="C15" t="str">
            <v>FACTORES</v>
          </cell>
        </row>
      </sheetData>
      <sheetData sheetId="466">
        <row r="15">
          <cell r="C15" t="str">
            <v>FACTORES</v>
          </cell>
        </row>
      </sheetData>
      <sheetData sheetId="467" refreshError="1"/>
      <sheetData sheetId="468" refreshError="1"/>
      <sheetData sheetId="469">
        <row r="15">
          <cell r="C15" t="str">
            <v>FACTORES</v>
          </cell>
        </row>
      </sheetData>
      <sheetData sheetId="470">
        <row r="15">
          <cell r="C15" t="str">
            <v>FACTORES</v>
          </cell>
        </row>
      </sheetData>
      <sheetData sheetId="471">
        <row r="15">
          <cell r="C15" t="str">
            <v>FACTORES</v>
          </cell>
        </row>
      </sheetData>
      <sheetData sheetId="472">
        <row r="15">
          <cell r="C15" t="str">
            <v>FACTORES</v>
          </cell>
        </row>
      </sheetData>
      <sheetData sheetId="473">
        <row r="15">
          <cell r="C15" t="str">
            <v>FACTORES</v>
          </cell>
        </row>
      </sheetData>
      <sheetData sheetId="474">
        <row r="15">
          <cell r="C15" t="str">
            <v>FACTORES</v>
          </cell>
        </row>
      </sheetData>
      <sheetData sheetId="475">
        <row r="15">
          <cell r="C15" t="str">
            <v>FACTORES</v>
          </cell>
        </row>
      </sheetData>
      <sheetData sheetId="476">
        <row r="15">
          <cell r="C15" t="str">
            <v>FACTORES</v>
          </cell>
        </row>
      </sheetData>
      <sheetData sheetId="477">
        <row r="15">
          <cell r="C15" t="str">
            <v>FACTORES</v>
          </cell>
        </row>
      </sheetData>
      <sheetData sheetId="478">
        <row r="15">
          <cell r="C15" t="str">
            <v>FACTORES</v>
          </cell>
        </row>
      </sheetData>
      <sheetData sheetId="479">
        <row r="15">
          <cell r="C15" t="str">
            <v>FACTORES</v>
          </cell>
        </row>
      </sheetData>
      <sheetData sheetId="480">
        <row r="15">
          <cell r="C15" t="str">
            <v>FACTORES</v>
          </cell>
        </row>
      </sheetData>
      <sheetData sheetId="481">
        <row r="15">
          <cell r="C15" t="str">
            <v>FACTORES</v>
          </cell>
        </row>
      </sheetData>
      <sheetData sheetId="482">
        <row r="15">
          <cell r="C15" t="str">
            <v>FACTORES</v>
          </cell>
        </row>
      </sheetData>
      <sheetData sheetId="483">
        <row r="15">
          <cell r="C15" t="str">
            <v>FACTORES</v>
          </cell>
        </row>
      </sheetData>
      <sheetData sheetId="484">
        <row r="15">
          <cell r="C15" t="str">
            <v>FACTORES</v>
          </cell>
        </row>
      </sheetData>
      <sheetData sheetId="485">
        <row r="15">
          <cell r="C15" t="str">
            <v>FACTORES</v>
          </cell>
        </row>
      </sheetData>
      <sheetData sheetId="486">
        <row r="15">
          <cell r="C15" t="str">
            <v>FACTORES</v>
          </cell>
        </row>
      </sheetData>
      <sheetData sheetId="487">
        <row r="15">
          <cell r="C15" t="str">
            <v>FACTORES</v>
          </cell>
        </row>
      </sheetData>
      <sheetData sheetId="488">
        <row r="15">
          <cell r="C15" t="str">
            <v>FACTORES</v>
          </cell>
        </row>
      </sheetData>
      <sheetData sheetId="489">
        <row r="15">
          <cell r="C15" t="str">
            <v>FACTORES</v>
          </cell>
        </row>
      </sheetData>
      <sheetData sheetId="490">
        <row r="15">
          <cell r="C15" t="str">
            <v>FACTORES</v>
          </cell>
        </row>
      </sheetData>
      <sheetData sheetId="491">
        <row r="15">
          <cell r="C15" t="str">
            <v>FACTORES</v>
          </cell>
        </row>
      </sheetData>
      <sheetData sheetId="492">
        <row r="15">
          <cell r="C15" t="str">
            <v>FACTORES</v>
          </cell>
        </row>
      </sheetData>
      <sheetData sheetId="493">
        <row r="15">
          <cell r="C15" t="str">
            <v>FACTORES</v>
          </cell>
        </row>
      </sheetData>
      <sheetData sheetId="494">
        <row r="15">
          <cell r="C15" t="str">
            <v>FACTORES</v>
          </cell>
        </row>
      </sheetData>
      <sheetData sheetId="495">
        <row r="15">
          <cell r="C15" t="str">
            <v>FACTORES</v>
          </cell>
        </row>
      </sheetData>
      <sheetData sheetId="496">
        <row r="15">
          <cell r="C15" t="str">
            <v>FACTORES</v>
          </cell>
        </row>
      </sheetData>
      <sheetData sheetId="497">
        <row r="15">
          <cell r="C15" t="str">
            <v>FACTORES</v>
          </cell>
        </row>
      </sheetData>
      <sheetData sheetId="498">
        <row r="15">
          <cell r="C15" t="str">
            <v>FACTORES</v>
          </cell>
        </row>
      </sheetData>
      <sheetData sheetId="499">
        <row r="15">
          <cell r="C15" t="str">
            <v>FACTORES</v>
          </cell>
        </row>
      </sheetData>
      <sheetData sheetId="500">
        <row r="15">
          <cell r="C15" t="str">
            <v>FACTORES</v>
          </cell>
        </row>
      </sheetData>
      <sheetData sheetId="501">
        <row r="15">
          <cell r="C15" t="str">
            <v>FACTORES</v>
          </cell>
        </row>
      </sheetData>
      <sheetData sheetId="502">
        <row r="15">
          <cell r="C15" t="str">
            <v>FACTORES</v>
          </cell>
        </row>
      </sheetData>
      <sheetData sheetId="503">
        <row r="15">
          <cell r="C15" t="str">
            <v>FACTORES</v>
          </cell>
        </row>
      </sheetData>
      <sheetData sheetId="504">
        <row r="15">
          <cell r="C15" t="str">
            <v>FACTORES</v>
          </cell>
        </row>
      </sheetData>
      <sheetData sheetId="505">
        <row r="15">
          <cell r="C15" t="str">
            <v>FACTORES</v>
          </cell>
        </row>
      </sheetData>
      <sheetData sheetId="506">
        <row r="15">
          <cell r="C15" t="str">
            <v>FACTORES</v>
          </cell>
        </row>
      </sheetData>
      <sheetData sheetId="507">
        <row r="15">
          <cell r="C15" t="str">
            <v>FACTORES</v>
          </cell>
        </row>
      </sheetData>
      <sheetData sheetId="508">
        <row r="15">
          <cell r="C15" t="str">
            <v>FACTORES</v>
          </cell>
        </row>
      </sheetData>
      <sheetData sheetId="509">
        <row r="15">
          <cell r="C15" t="str">
            <v>FACTORES</v>
          </cell>
        </row>
      </sheetData>
      <sheetData sheetId="510">
        <row r="15">
          <cell r="C15" t="str">
            <v>FACTORES</v>
          </cell>
        </row>
      </sheetData>
      <sheetData sheetId="511">
        <row r="15">
          <cell r="C15" t="str">
            <v>FACTORES</v>
          </cell>
        </row>
      </sheetData>
      <sheetData sheetId="512">
        <row r="15">
          <cell r="C15" t="str">
            <v>FACTORES</v>
          </cell>
        </row>
      </sheetData>
      <sheetData sheetId="513">
        <row r="15">
          <cell r="C15" t="str">
            <v>FACTORES</v>
          </cell>
        </row>
      </sheetData>
      <sheetData sheetId="514">
        <row r="15">
          <cell r="C15" t="str">
            <v>FACTORES</v>
          </cell>
        </row>
      </sheetData>
      <sheetData sheetId="515">
        <row r="15">
          <cell r="C15" t="str">
            <v>FACTORES</v>
          </cell>
        </row>
      </sheetData>
      <sheetData sheetId="516">
        <row r="15">
          <cell r="C15" t="str">
            <v>FACTORES</v>
          </cell>
        </row>
      </sheetData>
      <sheetData sheetId="517">
        <row r="15">
          <cell r="C15" t="str">
            <v>FACTORES</v>
          </cell>
        </row>
      </sheetData>
      <sheetData sheetId="518">
        <row r="15">
          <cell r="C15" t="str">
            <v>FACTORES</v>
          </cell>
        </row>
      </sheetData>
      <sheetData sheetId="519">
        <row r="15">
          <cell r="C15" t="str">
            <v>FACTORES</v>
          </cell>
        </row>
      </sheetData>
      <sheetData sheetId="520">
        <row r="15">
          <cell r="C15" t="str">
            <v>FACTORES</v>
          </cell>
        </row>
      </sheetData>
      <sheetData sheetId="521">
        <row r="15">
          <cell r="C15" t="str">
            <v>FACTORES</v>
          </cell>
        </row>
      </sheetData>
      <sheetData sheetId="522">
        <row r="15">
          <cell r="C15" t="str">
            <v>FACTORES</v>
          </cell>
        </row>
      </sheetData>
      <sheetData sheetId="523">
        <row r="15">
          <cell r="C15" t="str">
            <v>FACTORES</v>
          </cell>
        </row>
      </sheetData>
      <sheetData sheetId="524">
        <row r="15">
          <cell r="C15" t="str">
            <v>FACTORES</v>
          </cell>
        </row>
      </sheetData>
      <sheetData sheetId="525">
        <row r="15">
          <cell r="C15" t="str">
            <v>FACTORES</v>
          </cell>
        </row>
      </sheetData>
      <sheetData sheetId="526">
        <row r="15">
          <cell r="C15" t="str">
            <v>FACTORES</v>
          </cell>
        </row>
      </sheetData>
      <sheetData sheetId="527">
        <row r="15">
          <cell r="C15" t="str">
            <v>FACTORES</v>
          </cell>
        </row>
      </sheetData>
      <sheetData sheetId="528">
        <row r="15">
          <cell r="C15" t="str">
            <v>FACTORES</v>
          </cell>
        </row>
      </sheetData>
      <sheetData sheetId="529">
        <row r="15">
          <cell r="C15" t="str">
            <v>FACTORES</v>
          </cell>
        </row>
      </sheetData>
      <sheetData sheetId="530">
        <row r="15">
          <cell r="C15" t="str">
            <v>FACTORES</v>
          </cell>
        </row>
      </sheetData>
      <sheetData sheetId="531">
        <row r="15">
          <cell r="C15" t="str">
            <v>FACTORES</v>
          </cell>
        </row>
      </sheetData>
      <sheetData sheetId="532">
        <row r="15">
          <cell r="C15" t="str">
            <v>FACTORES</v>
          </cell>
        </row>
      </sheetData>
      <sheetData sheetId="533">
        <row r="15">
          <cell r="C15" t="str">
            <v>FACTORES</v>
          </cell>
        </row>
      </sheetData>
      <sheetData sheetId="534">
        <row r="15">
          <cell r="C15" t="str">
            <v>FACTORES</v>
          </cell>
        </row>
      </sheetData>
      <sheetData sheetId="535">
        <row r="15">
          <cell r="C15" t="str">
            <v>FACTORES</v>
          </cell>
        </row>
      </sheetData>
      <sheetData sheetId="536">
        <row r="15">
          <cell r="C15" t="str">
            <v>FACTORES</v>
          </cell>
        </row>
      </sheetData>
      <sheetData sheetId="537">
        <row r="15">
          <cell r="C15" t="str">
            <v>FACTORES</v>
          </cell>
        </row>
      </sheetData>
      <sheetData sheetId="538">
        <row r="15">
          <cell r="C15" t="str">
            <v>FACTORES</v>
          </cell>
        </row>
      </sheetData>
      <sheetData sheetId="539">
        <row r="15">
          <cell r="C15" t="str">
            <v>FACTORES</v>
          </cell>
        </row>
      </sheetData>
      <sheetData sheetId="540">
        <row r="15">
          <cell r="C15" t="str">
            <v>FACTORES</v>
          </cell>
        </row>
      </sheetData>
      <sheetData sheetId="541">
        <row r="15">
          <cell r="C15" t="str">
            <v>FACTORES</v>
          </cell>
        </row>
      </sheetData>
      <sheetData sheetId="542">
        <row r="15">
          <cell r="C15" t="str">
            <v>FACTORES</v>
          </cell>
        </row>
      </sheetData>
      <sheetData sheetId="543">
        <row r="15">
          <cell r="C15" t="str">
            <v>FACTORES</v>
          </cell>
        </row>
      </sheetData>
      <sheetData sheetId="544">
        <row r="15">
          <cell r="C15" t="str">
            <v>FACTORES</v>
          </cell>
        </row>
      </sheetData>
      <sheetData sheetId="545">
        <row r="15">
          <cell r="C15" t="str">
            <v>FACTORES</v>
          </cell>
        </row>
      </sheetData>
      <sheetData sheetId="546">
        <row r="15">
          <cell r="C15" t="str">
            <v>FACTORES</v>
          </cell>
        </row>
      </sheetData>
      <sheetData sheetId="547">
        <row r="15">
          <cell r="C15" t="str">
            <v>FACTORES</v>
          </cell>
        </row>
      </sheetData>
      <sheetData sheetId="548">
        <row r="15">
          <cell r="C15" t="str">
            <v>FACTORES</v>
          </cell>
        </row>
      </sheetData>
      <sheetData sheetId="549">
        <row r="15">
          <cell r="C15" t="str">
            <v>FACTORES</v>
          </cell>
        </row>
      </sheetData>
      <sheetData sheetId="550">
        <row r="15">
          <cell r="C15" t="str">
            <v>FACTORES</v>
          </cell>
        </row>
      </sheetData>
      <sheetData sheetId="551">
        <row r="15">
          <cell r="C15" t="str">
            <v>FACTORES</v>
          </cell>
        </row>
      </sheetData>
      <sheetData sheetId="552">
        <row r="15">
          <cell r="C15" t="str">
            <v>FACTORES</v>
          </cell>
        </row>
      </sheetData>
      <sheetData sheetId="553">
        <row r="15">
          <cell r="C15" t="str">
            <v>FACTORES</v>
          </cell>
        </row>
      </sheetData>
      <sheetData sheetId="554">
        <row r="15">
          <cell r="C15" t="str">
            <v>FACTORES</v>
          </cell>
        </row>
      </sheetData>
      <sheetData sheetId="555">
        <row r="15">
          <cell r="C15" t="str">
            <v>FACTORES</v>
          </cell>
        </row>
      </sheetData>
      <sheetData sheetId="556">
        <row r="15">
          <cell r="C15" t="str">
            <v>FACTORES</v>
          </cell>
        </row>
      </sheetData>
      <sheetData sheetId="557">
        <row r="15">
          <cell r="C15" t="str">
            <v>FACTORES</v>
          </cell>
        </row>
      </sheetData>
      <sheetData sheetId="558">
        <row r="15">
          <cell r="C15" t="str">
            <v>FACTORES</v>
          </cell>
        </row>
      </sheetData>
      <sheetData sheetId="559">
        <row r="15">
          <cell r="C15" t="str">
            <v>FACTORES</v>
          </cell>
        </row>
      </sheetData>
      <sheetData sheetId="560">
        <row r="15">
          <cell r="C15" t="str">
            <v>FACTORES</v>
          </cell>
        </row>
      </sheetData>
      <sheetData sheetId="561">
        <row r="15">
          <cell r="C15" t="str">
            <v>FACTORES</v>
          </cell>
        </row>
      </sheetData>
      <sheetData sheetId="562">
        <row r="15">
          <cell r="C15" t="str">
            <v>FACTORES</v>
          </cell>
        </row>
      </sheetData>
      <sheetData sheetId="563">
        <row r="15">
          <cell r="C15" t="str">
            <v>FACTORES</v>
          </cell>
        </row>
      </sheetData>
      <sheetData sheetId="564">
        <row r="15">
          <cell r="C15" t="str">
            <v>FACTORES</v>
          </cell>
        </row>
      </sheetData>
      <sheetData sheetId="565">
        <row r="15">
          <cell r="C15" t="str">
            <v>FACTORES</v>
          </cell>
        </row>
      </sheetData>
      <sheetData sheetId="566">
        <row r="15">
          <cell r="C15" t="str">
            <v>FACTORES</v>
          </cell>
        </row>
      </sheetData>
      <sheetData sheetId="567">
        <row r="15">
          <cell r="C15" t="str">
            <v>FACTORES</v>
          </cell>
        </row>
      </sheetData>
      <sheetData sheetId="568">
        <row r="15">
          <cell r="C15" t="str">
            <v>FACTORES</v>
          </cell>
        </row>
      </sheetData>
      <sheetData sheetId="569">
        <row r="15">
          <cell r="C15" t="str">
            <v>FACTORES</v>
          </cell>
        </row>
      </sheetData>
      <sheetData sheetId="570">
        <row r="15">
          <cell r="C15" t="str">
            <v>FACTORES</v>
          </cell>
        </row>
      </sheetData>
      <sheetData sheetId="571">
        <row r="15">
          <cell r="C15" t="str">
            <v>FACTORES</v>
          </cell>
        </row>
      </sheetData>
      <sheetData sheetId="572">
        <row r="15">
          <cell r="C15" t="str">
            <v>FACTORES</v>
          </cell>
        </row>
      </sheetData>
      <sheetData sheetId="573">
        <row r="15">
          <cell r="C15" t="str">
            <v>FACTORES</v>
          </cell>
        </row>
      </sheetData>
      <sheetData sheetId="574">
        <row r="15">
          <cell r="C15" t="str">
            <v>FACTORES</v>
          </cell>
        </row>
      </sheetData>
      <sheetData sheetId="575">
        <row r="15">
          <cell r="C15" t="str">
            <v>FACTORES</v>
          </cell>
        </row>
      </sheetData>
      <sheetData sheetId="576">
        <row r="15">
          <cell r="C15" t="str">
            <v>FACTORES</v>
          </cell>
        </row>
      </sheetData>
      <sheetData sheetId="577">
        <row r="15">
          <cell r="C15" t="str">
            <v>FACTORES</v>
          </cell>
        </row>
      </sheetData>
      <sheetData sheetId="578">
        <row r="15">
          <cell r="C15" t="str">
            <v>FACTORES</v>
          </cell>
        </row>
      </sheetData>
      <sheetData sheetId="579">
        <row r="15">
          <cell r="C15" t="str">
            <v>FACTORES</v>
          </cell>
        </row>
      </sheetData>
      <sheetData sheetId="580">
        <row r="15">
          <cell r="C15" t="str">
            <v>FACTORES</v>
          </cell>
        </row>
      </sheetData>
      <sheetData sheetId="581">
        <row r="15">
          <cell r="C15" t="str">
            <v>FACTORES</v>
          </cell>
        </row>
      </sheetData>
      <sheetData sheetId="582">
        <row r="15">
          <cell r="C15" t="str">
            <v>FACTORES</v>
          </cell>
        </row>
      </sheetData>
      <sheetData sheetId="583">
        <row r="15">
          <cell r="C15" t="str">
            <v>FACTORES</v>
          </cell>
        </row>
      </sheetData>
      <sheetData sheetId="584">
        <row r="15">
          <cell r="C15" t="str">
            <v>FACTORES</v>
          </cell>
        </row>
      </sheetData>
      <sheetData sheetId="585">
        <row r="15">
          <cell r="C15" t="str">
            <v>FACTORES</v>
          </cell>
        </row>
      </sheetData>
      <sheetData sheetId="586">
        <row r="15">
          <cell r="C15" t="str">
            <v>FACTORES</v>
          </cell>
        </row>
      </sheetData>
      <sheetData sheetId="587">
        <row r="15">
          <cell r="C15" t="str">
            <v>FACTORES</v>
          </cell>
        </row>
      </sheetData>
      <sheetData sheetId="588">
        <row r="15">
          <cell r="C15" t="str">
            <v>FACTORES</v>
          </cell>
        </row>
      </sheetData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>
        <row r="15">
          <cell r="C15" t="str">
            <v>FACTORES</v>
          </cell>
        </row>
      </sheetData>
      <sheetData sheetId="604"/>
      <sheetData sheetId="605"/>
      <sheetData sheetId="606">
        <row r="15">
          <cell r="C15" t="str">
            <v>FACTORES</v>
          </cell>
        </row>
      </sheetData>
      <sheetData sheetId="607">
        <row r="15">
          <cell r="C15" t="str">
            <v>FACTORES</v>
          </cell>
        </row>
      </sheetData>
      <sheetData sheetId="608">
        <row r="15">
          <cell r="C15" t="str">
            <v>FACTORES</v>
          </cell>
        </row>
      </sheetData>
      <sheetData sheetId="609">
        <row r="15">
          <cell r="C15" t="str">
            <v>FACTORES</v>
          </cell>
        </row>
      </sheetData>
      <sheetData sheetId="610">
        <row r="15">
          <cell r="C15" t="str">
            <v>FACTORES</v>
          </cell>
        </row>
      </sheetData>
      <sheetData sheetId="611">
        <row r="15">
          <cell r="C15" t="str">
            <v>FACTORES</v>
          </cell>
        </row>
      </sheetData>
      <sheetData sheetId="612">
        <row r="15">
          <cell r="C15" t="str">
            <v>FACTORES</v>
          </cell>
        </row>
      </sheetData>
      <sheetData sheetId="613">
        <row r="15">
          <cell r="C15" t="str">
            <v>FACTORES</v>
          </cell>
        </row>
      </sheetData>
      <sheetData sheetId="614">
        <row r="15">
          <cell r="C15" t="str">
            <v>FACTORES</v>
          </cell>
        </row>
      </sheetData>
      <sheetData sheetId="615">
        <row r="15">
          <cell r="C15" t="str">
            <v>FACTORES</v>
          </cell>
        </row>
      </sheetData>
      <sheetData sheetId="616">
        <row r="15">
          <cell r="C15" t="str">
            <v>FACTORES</v>
          </cell>
        </row>
      </sheetData>
      <sheetData sheetId="617">
        <row r="15">
          <cell r="C15" t="str">
            <v>FACTORES</v>
          </cell>
        </row>
      </sheetData>
      <sheetData sheetId="618">
        <row r="15">
          <cell r="C15" t="str">
            <v>FACTORES</v>
          </cell>
        </row>
      </sheetData>
      <sheetData sheetId="619">
        <row r="15">
          <cell r="C15" t="str">
            <v>FACTORES</v>
          </cell>
        </row>
      </sheetData>
      <sheetData sheetId="620">
        <row r="15">
          <cell r="C15" t="str">
            <v>FACTORES</v>
          </cell>
        </row>
      </sheetData>
      <sheetData sheetId="621">
        <row r="15">
          <cell r="C15" t="str">
            <v>FACTORES</v>
          </cell>
        </row>
      </sheetData>
      <sheetData sheetId="622"/>
      <sheetData sheetId="623">
        <row r="15">
          <cell r="C15" t="str">
            <v>FACTORES</v>
          </cell>
        </row>
      </sheetData>
      <sheetData sheetId="624">
        <row r="15">
          <cell r="C15" t="str">
            <v>FACTORES</v>
          </cell>
        </row>
      </sheetData>
      <sheetData sheetId="625">
        <row r="15">
          <cell r="C15" t="str">
            <v>FACTORES</v>
          </cell>
        </row>
      </sheetData>
      <sheetData sheetId="626">
        <row r="15">
          <cell r="C15" t="str">
            <v>FACTORES</v>
          </cell>
        </row>
      </sheetData>
      <sheetData sheetId="627">
        <row r="15">
          <cell r="C15" t="str">
            <v>FACTORES</v>
          </cell>
        </row>
      </sheetData>
      <sheetData sheetId="628">
        <row r="15">
          <cell r="C15" t="str">
            <v>FACTORES</v>
          </cell>
        </row>
      </sheetData>
      <sheetData sheetId="629">
        <row r="15">
          <cell r="C15" t="str">
            <v>FACTORES</v>
          </cell>
        </row>
      </sheetData>
      <sheetData sheetId="630">
        <row r="15">
          <cell r="C15" t="str">
            <v>FACTORES</v>
          </cell>
        </row>
      </sheetData>
      <sheetData sheetId="631">
        <row r="15">
          <cell r="C15" t="str">
            <v>FACTORES</v>
          </cell>
        </row>
      </sheetData>
      <sheetData sheetId="632">
        <row r="15">
          <cell r="C15" t="str">
            <v>FACTORES</v>
          </cell>
        </row>
      </sheetData>
      <sheetData sheetId="633">
        <row r="15">
          <cell r="C15" t="str">
            <v>FACTORES</v>
          </cell>
        </row>
      </sheetData>
      <sheetData sheetId="634">
        <row r="15">
          <cell r="C15" t="str">
            <v>FACTORES</v>
          </cell>
        </row>
      </sheetData>
      <sheetData sheetId="635">
        <row r="15">
          <cell r="C15" t="str">
            <v>FACTORES</v>
          </cell>
        </row>
      </sheetData>
      <sheetData sheetId="636">
        <row r="15">
          <cell r="C15" t="str">
            <v>FACTORES</v>
          </cell>
        </row>
      </sheetData>
      <sheetData sheetId="637">
        <row r="15">
          <cell r="C15" t="str">
            <v>FACTORES</v>
          </cell>
        </row>
      </sheetData>
      <sheetData sheetId="638">
        <row r="15">
          <cell r="C15" t="str">
            <v>FACTORES</v>
          </cell>
        </row>
      </sheetData>
      <sheetData sheetId="639">
        <row r="15">
          <cell r="C15" t="str">
            <v>FACTORES</v>
          </cell>
        </row>
      </sheetData>
      <sheetData sheetId="640">
        <row r="15">
          <cell r="C15" t="str">
            <v>FACTORES</v>
          </cell>
        </row>
      </sheetData>
      <sheetData sheetId="641">
        <row r="15">
          <cell r="C15" t="str">
            <v>FACTORES</v>
          </cell>
        </row>
      </sheetData>
      <sheetData sheetId="642">
        <row r="15">
          <cell r="C15" t="str">
            <v>FACTORES</v>
          </cell>
        </row>
      </sheetData>
      <sheetData sheetId="643">
        <row r="15">
          <cell r="C15" t="str">
            <v>FACTORES</v>
          </cell>
        </row>
      </sheetData>
      <sheetData sheetId="644"/>
      <sheetData sheetId="645"/>
      <sheetData sheetId="646"/>
      <sheetData sheetId="647"/>
      <sheetData sheetId="648">
        <row r="15">
          <cell r="C15" t="str">
            <v>FACTORES</v>
          </cell>
        </row>
      </sheetData>
      <sheetData sheetId="649"/>
      <sheetData sheetId="650">
        <row r="15">
          <cell r="C15" t="str">
            <v>FACTORES</v>
          </cell>
        </row>
      </sheetData>
      <sheetData sheetId="651">
        <row r="15">
          <cell r="C15" t="str">
            <v>FACTORES</v>
          </cell>
        </row>
      </sheetData>
      <sheetData sheetId="652">
        <row r="15">
          <cell r="C15" t="str">
            <v>FACTORES</v>
          </cell>
        </row>
      </sheetData>
      <sheetData sheetId="653"/>
      <sheetData sheetId="654"/>
      <sheetData sheetId="655">
        <row r="15">
          <cell r="C15" t="str">
            <v>FACTORES</v>
          </cell>
        </row>
      </sheetData>
      <sheetData sheetId="656">
        <row r="15">
          <cell r="C15" t="str">
            <v>FACTORES</v>
          </cell>
        </row>
      </sheetData>
      <sheetData sheetId="657">
        <row r="15">
          <cell r="C15" t="str">
            <v>FACTORES</v>
          </cell>
        </row>
      </sheetData>
      <sheetData sheetId="658">
        <row r="15">
          <cell r="C15" t="str">
            <v>FACTORES</v>
          </cell>
        </row>
      </sheetData>
      <sheetData sheetId="659">
        <row r="15">
          <cell r="C15" t="str">
            <v>FACTORES</v>
          </cell>
        </row>
      </sheetData>
      <sheetData sheetId="660">
        <row r="15">
          <cell r="C15" t="str">
            <v>FACTORES</v>
          </cell>
        </row>
      </sheetData>
      <sheetData sheetId="661"/>
      <sheetData sheetId="662">
        <row r="15">
          <cell r="C15" t="str">
            <v>FACTORES</v>
          </cell>
        </row>
      </sheetData>
      <sheetData sheetId="663">
        <row r="15">
          <cell r="C15" t="str">
            <v>FACTORES</v>
          </cell>
        </row>
      </sheetData>
      <sheetData sheetId="664">
        <row r="15">
          <cell r="C15" t="str">
            <v>FACTORES</v>
          </cell>
        </row>
      </sheetData>
      <sheetData sheetId="665">
        <row r="15">
          <cell r="C15" t="str">
            <v>FACTORES</v>
          </cell>
        </row>
      </sheetData>
      <sheetData sheetId="666"/>
      <sheetData sheetId="667">
        <row r="15">
          <cell r="C15" t="str">
            <v>FACTORES</v>
          </cell>
        </row>
      </sheetData>
      <sheetData sheetId="668">
        <row r="15">
          <cell r="C15" t="str">
            <v>FACTORES</v>
          </cell>
        </row>
      </sheetData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>
        <row r="15">
          <cell r="C15" t="str">
            <v>FACTORES</v>
          </cell>
        </row>
      </sheetData>
      <sheetData sheetId="682">
        <row r="15">
          <cell r="C15" t="str">
            <v>FACTORES</v>
          </cell>
        </row>
      </sheetData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5">
          <cell r="C15" t="str">
            <v>FACTORES</v>
          </cell>
        </row>
      </sheetData>
      <sheetData sheetId="705">
        <row r="15">
          <cell r="C15" t="str">
            <v>FACTORES</v>
          </cell>
        </row>
      </sheetData>
      <sheetData sheetId="706">
        <row r="15">
          <cell r="C15" t="str">
            <v>FACTORES</v>
          </cell>
        </row>
      </sheetData>
      <sheetData sheetId="707"/>
      <sheetData sheetId="708">
        <row r="15">
          <cell r="C15" t="str">
            <v>FACTORES</v>
          </cell>
        </row>
      </sheetData>
      <sheetData sheetId="709"/>
      <sheetData sheetId="710"/>
      <sheetData sheetId="711"/>
      <sheetData sheetId="712"/>
      <sheetData sheetId="713">
        <row r="15">
          <cell r="C15" t="str">
            <v>FACTORES</v>
          </cell>
        </row>
      </sheetData>
      <sheetData sheetId="714">
        <row r="15">
          <cell r="C15" t="str">
            <v>FACTORES</v>
          </cell>
        </row>
      </sheetData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>
        <row r="15">
          <cell r="C15" t="str">
            <v>FACTORES</v>
          </cell>
        </row>
      </sheetData>
      <sheetData sheetId="737">
        <row r="15">
          <cell r="C15" t="str">
            <v>FACTORES</v>
          </cell>
        </row>
      </sheetData>
      <sheetData sheetId="738">
        <row r="15">
          <cell r="C15" t="str">
            <v>FACTORES</v>
          </cell>
        </row>
      </sheetData>
      <sheetData sheetId="739"/>
      <sheetData sheetId="740">
        <row r="15">
          <cell r="C15" t="str">
            <v>FACTORES</v>
          </cell>
        </row>
      </sheetData>
      <sheetData sheetId="741">
        <row r="15">
          <cell r="C15" t="str">
            <v>FACTORES</v>
          </cell>
        </row>
      </sheetData>
      <sheetData sheetId="742"/>
      <sheetData sheetId="743"/>
      <sheetData sheetId="744"/>
      <sheetData sheetId="745">
        <row r="15">
          <cell r="C15" t="str">
            <v>FACTORES</v>
          </cell>
        </row>
      </sheetData>
      <sheetData sheetId="746">
        <row r="15">
          <cell r="C15" t="str">
            <v>FACTORES</v>
          </cell>
        </row>
      </sheetData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>
        <row r="15">
          <cell r="C15" t="str">
            <v>FACTORES</v>
          </cell>
        </row>
      </sheetData>
      <sheetData sheetId="769">
        <row r="15">
          <cell r="C15" t="str">
            <v>FACTORES</v>
          </cell>
        </row>
      </sheetData>
      <sheetData sheetId="770">
        <row r="15">
          <cell r="C15" t="str">
            <v>FACTORES</v>
          </cell>
        </row>
      </sheetData>
      <sheetData sheetId="771"/>
      <sheetData sheetId="772">
        <row r="15">
          <cell r="C15" t="str">
            <v>FACTORES</v>
          </cell>
        </row>
      </sheetData>
      <sheetData sheetId="773"/>
      <sheetData sheetId="774"/>
      <sheetData sheetId="775"/>
      <sheetData sheetId="776"/>
      <sheetData sheetId="777">
        <row r="15">
          <cell r="C15" t="str">
            <v>FACTORES</v>
          </cell>
        </row>
      </sheetData>
      <sheetData sheetId="778">
        <row r="15">
          <cell r="C15" t="str">
            <v>FACTORES</v>
          </cell>
        </row>
      </sheetData>
      <sheetData sheetId="779">
        <row r="15">
          <cell r="C15" t="str">
            <v>FACTORES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>
        <row r="15">
          <cell r="C15" t="str">
            <v>FACTORES</v>
          </cell>
        </row>
      </sheetData>
      <sheetData sheetId="802">
        <row r="15">
          <cell r="C15" t="str">
            <v>FACTORES</v>
          </cell>
        </row>
      </sheetData>
      <sheetData sheetId="803">
        <row r="15">
          <cell r="C15" t="str">
            <v>FACTORES</v>
          </cell>
        </row>
      </sheetData>
      <sheetData sheetId="804"/>
      <sheetData sheetId="805">
        <row r="15">
          <cell r="C15" t="str">
            <v>FACTORES</v>
          </cell>
        </row>
      </sheetData>
      <sheetData sheetId="806"/>
      <sheetData sheetId="807"/>
      <sheetData sheetId="808"/>
      <sheetData sheetId="809"/>
      <sheetData sheetId="810">
        <row r="15">
          <cell r="C15" t="str">
            <v>FACTORES</v>
          </cell>
        </row>
      </sheetData>
      <sheetData sheetId="811">
        <row r="15">
          <cell r="C15" t="str">
            <v>FACTORES</v>
          </cell>
        </row>
      </sheetData>
      <sheetData sheetId="812">
        <row r="15">
          <cell r="C15" t="str">
            <v>FACTORES</v>
          </cell>
        </row>
      </sheetData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>
        <row r="15">
          <cell r="C15" t="str">
            <v>FACTORES</v>
          </cell>
        </row>
      </sheetData>
      <sheetData sheetId="835">
        <row r="15">
          <cell r="C15" t="str">
            <v>FACTORES</v>
          </cell>
        </row>
      </sheetData>
      <sheetData sheetId="836">
        <row r="15">
          <cell r="C15" t="str">
            <v>FACTORES</v>
          </cell>
        </row>
      </sheetData>
      <sheetData sheetId="837"/>
      <sheetData sheetId="838">
        <row r="15">
          <cell r="C15" t="str">
            <v>FACTORES</v>
          </cell>
        </row>
      </sheetData>
      <sheetData sheetId="839"/>
      <sheetData sheetId="840"/>
      <sheetData sheetId="841"/>
      <sheetData sheetId="842"/>
      <sheetData sheetId="843">
        <row r="15">
          <cell r="C15" t="str">
            <v>FACTORES</v>
          </cell>
        </row>
      </sheetData>
      <sheetData sheetId="844">
        <row r="15">
          <cell r="C15" t="str">
            <v>FACTORES</v>
          </cell>
        </row>
      </sheetData>
      <sheetData sheetId="845">
        <row r="15">
          <cell r="C15" t="str">
            <v>FACTORES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>
        <row r="15">
          <cell r="C15" t="str">
            <v>FACTORES</v>
          </cell>
        </row>
      </sheetData>
      <sheetData sheetId="868">
        <row r="15">
          <cell r="C15" t="str">
            <v>FACTORES</v>
          </cell>
        </row>
      </sheetData>
      <sheetData sheetId="869">
        <row r="15">
          <cell r="C15" t="str">
            <v>FACTORES</v>
          </cell>
        </row>
      </sheetData>
      <sheetData sheetId="870"/>
      <sheetData sheetId="871">
        <row r="15">
          <cell r="C15" t="str">
            <v>FACTORES</v>
          </cell>
        </row>
      </sheetData>
      <sheetData sheetId="872"/>
      <sheetData sheetId="873"/>
      <sheetData sheetId="874"/>
      <sheetData sheetId="875"/>
      <sheetData sheetId="876">
        <row r="15">
          <cell r="C15" t="str">
            <v>FACTORES</v>
          </cell>
        </row>
      </sheetData>
      <sheetData sheetId="877">
        <row r="15">
          <cell r="C15" t="str">
            <v>FACTORES</v>
          </cell>
        </row>
      </sheetData>
      <sheetData sheetId="878">
        <row r="15">
          <cell r="C15" t="str">
            <v>FACTORES</v>
          </cell>
        </row>
      </sheetData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>
        <row r="15">
          <cell r="C15" t="str">
            <v>FACTORES</v>
          </cell>
        </row>
      </sheetData>
      <sheetData sheetId="901">
        <row r="15">
          <cell r="C15" t="str">
            <v>FACTORES</v>
          </cell>
        </row>
      </sheetData>
      <sheetData sheetId="902">
        <row r="15">
          <cell r="C15" t="str">
            <v>FACTORES</v>
          </cell>
        </row>
      </sheetData>
      <sheetData sheetId="903"/>
      <sheetData sheetId="904">
        <row r="15">
          <cell r="C15" t="str">
            <v>FACTORES</v>
          </cell>
        </row>
      </sheetData>
      <sheetData sheetId="905"/>
      <sheetData sheetId="906"/>
      <sheetData sheetId="907"/>
      <sheetData sheetId="908"/>
      <sheetData sheetId="909">
        <row r="15">
          <cell r="C15" t="str">
            <v>FACTORES</v>
          </cell>
        </row>
      </sheetData>
      <sheetData sheetId="910" refreshError="1"/>
      <sheetData sheetId="911" refreshError="1"/>
      <sheetData sheetId="912" refreshError="1"/>
      <sheetData sheetId="913" refreshError="1"/>
      <sheetData sheetId="914"/>
      <sheetData sheetId="915"/>
      <sheetData sheetId="916" refreshError="1"/>
      <sheetData sheetId="917" refreshError="1"/>
      <sheetData sheetId="9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5 Promoción Feb"/>
      <sheetName val="A3 Promoción Feb"/>
      <sheetName val="TVE Promoción Feb "/>
      <sheetName val="TVE Teaser"/>
      <sheetName val="Rosto"/>
      <sheetName val="TVE20&quot;"/>
      <sheetName val="T5_Promoción_Feb"/>
      <sheetName val="A3_Promoción_Feb"/>
      <sheetName val="TVE_Promoción_Feb_"/>
      <sheetName val="TVE_Teaser"/>
      <sheetName val="T5_Promoción_Feb1"/>
      <sheetName val="A3_Promoción_Feb1"/>
      <sheetName val="TVE_Promoción_Feb_1"/>
      <sheetName val="TVE_Teaser1"/>
      <sheetName val="T5_Promoción_Feb2"/>
      <sheetName val="A3_Promoción_Feb2"/>
      <sheetName val="TVE_Promoción_Feb_2"/>
      <sheetName val="TVE_Teaser2"/>
      <sheetName val="GRP CCAA"/>
      <sheetName val="AUD marca TVE"/>
      <sheetName val="GRP_CCAA"/>
      <sheetName val="AUD_marca_TVE"/>
      <sheetName val="GRP_CCAA1"/>
      <sheetName val="AUD_marca_TVE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3 Ajustes"/>
      <sheetName val="Ajust r1+"/>
      <sheetName val="AjusteR3"/>
      <sheetName val="AjustV r1+"/>
      <sheetName val="AjustVr3 "/>
      <sheetName val="Escenario1 (2)"/>
      <sheetName val="TV Core Women 20-54"/>
      <sheetName val="TV Core Men 20-54"/>
      <sheetName val="TV Core W 50+"/>
      <sheetName val="TV Core Women 40-65"/>
      <sheetName val="TV Core Women 30-54"/>
      <sheetName val="Men 20-54 Winter"/>
      <sheetName val="Men 20-54 Summer"/>
      <sheetName val="Ajuste exp"/>
      <sheetName val="W 50+ Winter"/>
      <sheetName val="W 50+ Summer"/>
      <sheetName val="Women 20-54 Winter"/>
      <sheetName val="Women 20-54 Summer"/>
      <sheetName val="Women 40-65 Winter"/>
      <sheetName val="Women 40-65 Summer"/>
      <sheetName val="Women 30-54 Winter"/>
      <sheetName val="Women 30-54 Summer"/>
    </sheetNames>
    <sheetDataSet>
      <sheetData sheetId="0">
        <row r="14">
          <cell r="A14">
            <v>800</v>
          </cell>
          <cell r="B14">
            <v>0.70081000000000004</v>
          </cell>
        </row>
        <row r="15">
          <cell r="A15">
            <v>790</v>
          </cell>
          <cell r="B15">
            <v>0.69808000000000003</v>
          </cell>
        </row>
        <row r="16">
          <cell r="A16">
            <v>780</v>
          </cell>
          <cell r="B16">
            <v>0.69528000000000012</v>
          </cell>
        </row>
        <row r="17">
          <cell r="A17">
            <v>770</v>
          </cell>
          <cell r="B17">
            <v>0.69242999999999999</v>
          </cell>
        </row>
        <row r="18">
          <cell r="A18">
            <v>760</v>
          </cell>
          <cell r="B18">
            <v>0.68952000000000002</v>
          </cell>
        </row>
        <row r="19">
          <cell r="A19">
            <v>750</v>
          </cell>
          <cell r="B19">
            <v>0.68653999999999993</v>
          </cell>
        </row>
        <row r="20">
          <cell r="A20">
            <v>740</v>
          </cell>
          <cell r="B20">
            <v>0.68347999999999998</v>
          </cell>
        </row>
        <row r="21">
          <cell r="A21">
            <v>730</v>
          </cell>
          <cell r="B21">
            <v>0.68036000000000008</v>
          </cell>
        </row>
        <row r="22">
          <cell r="A22">
            <v>720</v>
          </cell>
          <cell r="B22">
            <v>0.67717000000000005</v>
          </cell>
        </row>
        <row r="23">
          <cell r="A23">
            <v>710</v>
          </cell>
          <cell r="B23">
            <v>0.67390000000000005</v>
          </cell>
        </row>
        <row r="24">
          <cell r="A24">
            <v>700</v>
          </cell>
          <cell r="B24">
            <v>0.67055999999999993</v>
          </cell>
        </row>
        <row r="25">
          <cell r="A25">
            <v>690</v>
          </cell>
          <cell r="B25">
            <v>0.66713</v>
          </cell>
        </row>
        <row r="26">
          <cell r="A26">
            <v>680</v>
          </cell>
          <cell r="B26">
            <v>0.66361999999999999</v>
          </cell>
        </row>
        <row r="27">
          <cell r="A27">
            <v>670</v>
          </cell>
          <cell r="B27">
            <v>0.66004000000000007</v>
          </cell>
        </row>
        <row r="28">
          <cell r="A28">
            <v>660</v>
          </cell>
          <cell r="B28">
            <v>0.6563500000000001</v>
          </cell>
        </row>
        <row r="29">
          <cell r="A29">
            <v>650</v>
          </cell>
          <cell r="B29">
            <v>0.65257999999999994</v>
          </cell>
        </row>
        <row r="30">
          <cell r="A30">
            <v>640</v>
          </cell>
          <cell r="B30">
            <v>0.64871000000000001</v>
          </cell>
        </row>
        <row r="31">
          <cell r="A31">
            <v>630</v>
          </cell>
          <cell r="B31">
            <v>0.64474999999999993</v>
          </cell>
        </row>
        <row r="32">
          <cell r="A32">
            <v>620</v>
          </cell>
          <cell r="B32">
            <v>0.64069000000000009</v>
          </cell>
        </row>
        <row r="33">
          <cell r="A33">
            <v>610</v>
          </cell>
          <cell r="B33">
            <v>0.63651000000000002</v>
          </cell>
        </row>
        <row r="34">
          <cell r="A34">
            <v>600</v>
          </cell>
          <cell r="B34">
            <v>0.63222</v>
          </cell>
        </row>
        <row r="35">
          <cell r="A35">
            <v>590</v>
          </cell>
          <cell r="B35">
            <v>0.62781999999999993</v>
          </cell>
        </row>
        <row r="36">
          <cell r="A36">
            <v>580</v>
          </cell>
          <cell r="B36">
            <v>0.62331999999999999</v>
          </cell>
        </row>
        <row r="37">
          <cell r="A37">
            <v>570</v>
          </cell>
          <cell r="B37">
            <v>0.61866999999999994</v>
          </cell>
        </row>
        <row r="38">
          <cell r="A38">
            <v>560</v>
          </cell>
          <cell r="B38">
            <v>0.6139</v>
          </cell>
        </row>
        <row r="39">
          <cell r="A39">
            <v>550</v>
          </cell>
          <cell r="B39">
            <v>0.60901000000000005</v>
          </cell>
        </row>
        <row r="40">
          <cell r="A40">
            <v>540</v>
          </cell>
          <cell r="B40">
            <v>0.60398000000000007</v>
          </cell>
        </row>
        <row r="41">
          <cell r="A41">
            <v>530</v>
          </cell>
          <cell r="B41">
            <v>0.59881000000000006</v>
          </cell>
        </row>
        <row r="42">
          <cell r="A42">
            <v>520</v>
          </cell>
          <cell r="B42">
            <v>0.59347000000000005</v>
          </cell>
        </row>
        <row r="43">
          <cell r="A43">
            <v>510</v>
          </cell>
          <cell r="B43">
            <v>0.58799000000000001</v>
          </cell>
        </row>
        <row r="44">
          <cell r="A44">
            <v>500</v>
          </cell>
          <cell r="B44">
            <v>0.58235000000000003</v>
          </cell>
        </row>
        <row r="45">
          <cell r="A45">
            <v>490</v>
          </cell>
          <cell r="B45">
            <v>0.57655999999999996</v>
          </cell>
        </row>
        <row r="46">
          <cell r="A46">
            <v>480</v>
          </cell>
          <cell r="B46">
            <v>0.57057999999999998</v>
          </cell>
        </row>
        <row r="47">
          <cell r="A47">
            <v>470</v>
          </cell>
          <cell r="B47">
            <v>0.56441000000000008</v>
          </cell>
        </row>
        <row r="48">
          <cell r="A48">
            <v>460</v>
          </cell>
          <cell r="B48">
            <v>0.55805000000000005</v>
          </cell>
        </row>
        <row r="49">
          <cell r="A49">
            <v>450</v>
          </cell>
          <cell r="B49">
            <v>0.55149999999999999</v>
          </cell>
        </row>
        <row r="50">
          <cell r="A50">
            <v>440</v>
          </cell>
          <cell r="B50">
            <v>0.54475000000000007</v>
          </cell>
        </row>
        <row r="51">
          <cell r="A51">
            <v>430</v>
          </cell>
          <cell r="B51">
            <v>0.53778000000000004</v>
          </cell>
        </row>
        <row r="52">
          <cell r="A52">
            <v>420</v>
          </cell>
          <cell r="B52">
            <v>0.53059000000000001</v>
          </cell>
        </row>
        <row r="53">
          <cell r="A53">
            <v>410</v>
          </cell>
          <cell r="B53">
            <v>0.52319000000000004</v>
          </cell>
        </row>
        <row r="54">
          <cell r="A54">
            <v>400</v>
          </cell>
          <cell r="B54">
            <v>0.51552999999999993</v>
          </cell>
        </row>
        <row r="55">
          <cell r="A55">
            <v>390</v>
          </cell>
          <cell r="B55">
            <v>0.50758999999999999</v>
          </cell>
        </row>
        <row r="56">
          <cell r="A56">
            <v>380</v>
          </cell>
          <cell r="B56">
            <v>0.49941000000000002</v>
          </cell>
        </row>
        <row r="57">
          <cell r="A57">
            <v>370</v>
          </cell>
          <cell r="B57">
            <v>0.49095999999999995</v>
          </cell>
        </row>
        <row r="58">
          <cell r="A58">
            <v>360</v>
          </cell>
          <cell r="B58">
            <v>0.48222000000000004</v>
          </cell>
        </row>
        <row r="59">
          <cell r="A59">
            <v>350</v>
          </cell>
          <cell r="B59">
            <v>0.47317999999999999</v>
          </cell>
        </row>
        <row r="60">
          <cell r="A60">
            <v>340</v>
          </cell>
          <cell r="B60">
            <v>0.46380000000000005</v>
          </cell>
        </row>
        <row r="61">
          <cell r="A61">
            <v>330</v>
          </cell>
          <cell r="B61">
            <v>0.45411000000000001</v>
          </cell>
        </row>
        <row r="62">
          <cell r="A62">
            <v>320</v>
          </cell>
          <cell r="B62">
            <v>0.44408999999999998</v>
          </cell>
        </row>
        <row r="63">
          <cell r="A63">
            <v>310</v>
          </cell>
          <cell r="B63">
            <v>0.43374000000000001</v>
          </cell>
        </row>
        <row r="64">
          <cell r="A64">
            <v>300</v>
          </cell>
          <cell r="B64">
            <v>0.42299999999999999</v>
          </cell>
        </row>
        <row r="65">
          <cell r="A65">
            <v>290</v>
          </cell>
          <cell r="B65">
            <v>0.41186999999999996</v>
          </cell>
        </row>
        <row r="66">
          <cell r="A66">
            <v>280</v>
          </cell>
          <cell r="B66">
            <v>0.40033000000000002</v>
          </cell>
        </row>
        <row r="67">
          <cell r="A67">
            <v>270</v>
          </cell>
          <cell r="B67">
            <v>0.38839000000000001</v>
          </cell>
        </row>
        <row r="68">
          <cell r="A68">
            <v>260</v>
          </cell>
          <cell r="B68">
            <v>0.376</v>
          </cell>
        </row>
        <row r="69">
          <cell r="A69">
            <v>250</v>
          </cell>
          <cell r="B69">
            <v>0.36318</v>
          </cell>
        </row>
        <row r="70">
          <cell r="A70">
            <v>240</v>
          </cell>
          <cell r="B70">
            <v>0.34991</v>
          </cell>
        </row>
        <row r="71">
          <cell r="A71">
            <v>230</v>
          </cell>
          <cell r="B71">
            <v>0.33616000000000001</v>
          </cell>
        </row>
        <row r="72">
          <cell r="A72">
            <v>220</v>
          </cell>
          <cell r="B72">
            <v>0.32191999999999998</v>
          </cell>
        </row>
        <row r="73">
          <cell r="A73">
            <v>210</v>
          </cell>
          <cell r="B73">
            <v>0.30717</v>
          </cell>
        </row>
        <row r="74">
          <cell r="A74">
            <v>200</v>
          </cell>
          <cell r="B74">
            <v>0.29192000000000001</v>
          </cell>
        </row>
        <row r="75">
          <cell r="A75">
            <v>190</v>
          </cell>
          <cell r="B75">
            <v>0.2762</v>
          </cell>
        </row>
        <row r="76">
          <cell r="A76">
            <v>180</v>
          </cell>
          <cell r="B76">
            <v>0.25994</v>
          </cell>
        </row>
        <row r="77">
          <cell r="A77">
            <v>170</v>
          </cell>
          <cell r="B77">
            <v>0.24315999999999999</v>
          </cell>
        </row>
        <row r="78">
          <cell r="A78">
            <v>160</v>
          </cell>
          <cell r="B78">
            <v>0.22591000000000003</v>
          </cell>
        </row>
        <row r="79">
          <cell r="A79">
            <v>150</v>
          </cell>
          <cell r="B79">
            <v>0.20821999999999999</v>
          </cell>
        </row>
        <row r="80">
          <cell r="A80">
            <v>140</v>
          </cell>
          <cell r="B80">
            <v>0.19008</v>
          </cell>
        </row>
        <row r="81">
          <cell r="A81">
            <v>130</v>
          </cell>
          <cell r="B81">
            <v>0.17158999999999999</v>
          </cell>
        </row>
        <row r="82">
          <cell r="A82">
            <v>120</v>
          </cell>
          <cell r="B82">
            <v>0.15282999999999999</v>
          </cell>
        </row>
        <row r="83">
          <cell r="A83">
            <v>110</v>
          </cell>
          <cell r="B83">
            <v>0.13396000000000002</v>
          </cell>
        </row>
        <row r="84">
          <cell r="A84">
            <v>100</v>
          </cell>
          <cell r="B84">
            <v>0.11512</v>
          </cell>
        </row>
        <row r="85">
          <cell r="A85">
            <v>90</v>
          </cell>
          <cell r="B85">
            <v>9.647E-2</v>
          </cell>
        </row>
        <row r="86">
          <cell r="A86">
            <v>80</v>
          </cell>
          <cell r="B86">
            <v>7.8310000000000005E-2</v>
          </cell>
        </row>
        <row r="87">
          <cell r="A87">
            <v>70</v>
          </cell>
          <cell r="B87">
            <v>6.0910000000000006E-2</v>
          </cell>
        </row>
        <row r="88">
          <cell r="A88">
            <v>60</v>
          </cell>
          <cell r="B88">
            <v>4.4669999999999994E-2</v>
          </cell>
        </row>
        <row r="89">
          <cell r="A89">
            <v>50</v>
          </cell>
          <cell r="B89">
            <v>3.041E-2</v>
          </cell>
        </row>
        <row r="90">
          <cell r="A90">
            <v>40</v>
          </cell>
          <cell r="B90">
            <v>1.8530000000000001E-2</v>
          </cell>
        </row>
        <row r="91">
          <cell r="A91">
            <v>30</v>
          </cell>
          <cell r="B91">
            <v>9.7599999999999996E-3</v>
          </cell>
        </row>
        <row r="92">
          <cell r="A92">
            <v>20</v>
          </cell>
          <cell r="B92">
            <v>4.0899999999999999E-3</v>
          </cell>
        </row>
        <row r="93">
          <cell r="A93">
            <v>10</v>
          </cell>
          <cell r="B93">
            <v>1.7799999999999999E-3</v>
          </cell>
        </row>
      </sheetData>
      <sheetData sheetId="1" refreshError="1"/>
      <sheetData sheetId="2" refreshError="1"/>
      <sheetData sheetId="3">
        <row r="8">
          <cell r="AA8">
            <v>1210</v>
          </cell>
        </row>
      </sheetData>
      <sheetData sheetId="4">
        <row r="8">
          <cell r="AA8">
            <v>1210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CO 97 98 BAILEYS B-1"/>
      <sheetName val="GRPS TV 98"/>
      <sheetName val="FRECEFECBAILEYS"/>
      <sheetName val="Hoja1"/>
      <sheetName val="Hoja2"/>
      <sheetName val="RESUMEN"/>
      <sheetName val="PORTADA"/>
      <sheetName val="TVE"/>
      <sheetName val="TVE (DISP)"/>
      <sheetName val="AUD.TVE1 "/>
      <sheetName val="La 2"/>
      <sheetName val="AUD. La 2"/>
      <sheetName val="OTICO 2000 OK"/>
      <sheetName val="pto nacional"/>
      <sheetName val="CALEN"/>
      <sheetName val="Budget"/>
      <sheetName val="지역-가마감"/>
      <sheetName val="2.대외공문"/>
      <sheetName val="OPTICO_97_98_BAILEYS_B-1"/>
      <sheetName val="GRPS_TV_98"/>
      <sheetName val="TVE_(DISP)"/>
      <sheetName val="AUD_TVE1_"/>
      <sheetName val="La_2"/>
      <sheetName val="AUD__La_2"/>
      <sheetName val="OTICO_2000_OK"/>
      <sheetName val="pto_nacional"/>
      <sheetName val="LARCAL"/>
      <sheetName val="REV"/>
      <sheetName val="CALENP"/>
      <sheetName val="Job Report"/>
      <sheetName val="Payroll Log"/>
      <sheetName val="Petty Cash Log"/>
      <sheetName val="Sales Log"/>
      <sheetName val="ratio duraciones"/>
      <sheetName val="DATE"/>
      <sheetName val="COMPROMETIDO NACIONAL"/>
      <sheetName val="COMPROMETIDO RECONQUISTA"/>
      <sheetName val="COMPROMETIDO TOTAL"/>
      <sheetName val="Prensa Zaragoza"/>
      <sheetName val="96수출"/>
      <sheetName val="PUBOBJ1"/>
      <sheetName val="ML"/>
      <sheetName val="Postales"/>
      <sheetName val="Above Line"/>
      <sheetName val="tve semana santa"/>
      <sheetName val="HIUNDAY"/>
      <sheetName val="RateCard"/>
      <sheetName val="CVT산정"/>
      <sheetName val="차수"/>
      <sheetName val="TITULO"/>
      <sheetName val="OPTICO_97_98_BAILEYS_B-11"/>
      <sheetName val="GRPS_TV_981"/>
      <sheetName val="TVE_(DISP)1"/>
      <sheetName val="AUD_TVE1_1"/>
      <sheetName val="La_21"/>
      <sheetName val="AUD__La_21"/>
      <sheetName val="OTICO_2000_OK1"/>
      <sheetName val="pto_nacional1"/>
      <sheetName val="2_대외공문"/>
      <sheetName val="OPTICO_97_98_BAILEYS_B-12"/>
      <sheetName val="GRPS_TV_982"/>
      <sheetName val="TVE_(DISP)2"/>
      <sheetName val="AUD_TVE1_2"/>
      <sheetName val="La_22"/>
      <sheetName val="AUD__La_22"/>
      <sheetName val="OTICO_2000_OK2"/>
      <sheetName val="pto_nacional2"/>
      <sheetName val="OPTICO_97_98_BAILEYS_B-13"/>
      <sheetName val="GRPS_TV_983"/>
      <sheetName val="TVE_(DISP)3"/>
      <sheetName val="AUD_TVE1_3"/>
      <sheetName val="La_23"/>
      <sheetName val="AUD__La_23"/>
      <sheetName val="OTICO_2000_OK3"/>
      <sheetName val="pto_nacional3"/>
      <sheetName val="OPTICO_97_98_BAILEYS_B-14"/>
      <sheetName val="GRPS_TV_984"/>
      <sheetName val="TVE_(DISP)4"/>
      <sheetName val="AUD_TVE1_4"/>
      <sheetName val="La_24"/>
      <sheetName val="AUD__La_24"/>
      <sheetName val="OTICO_2000_OK4"/>
      <sheetName val="pto_nacional4"/>
      <sheetName val="OPTICO_97_98_BAILEYS_B-15"/>
      <sheetName val="GRPS_TV_985"/>
      <sheetName val="TVE_(DISP)5"/>
      <sheetName val="AUD_TVE1_5"/>
      <sheetName val="La_25"/>
      <sheetName val="AUD__La_25"/>
      <sheetName val="OTICO_2000_OK5"/>
      <sheetName val="pto_nacional5"/>
      <sheetName val="OPTICO_97_98_BAILEYS_B-16"/>
      <sheetName val="GRPS_TV_986"/>
      <sheetName val="TVE_(DISP)6"/>
      <sheetName val="AUD_TVE1_6"/>
      <sheetName val="La_26"/>
      <sheetName val="AUD__La_26"/>
      <sheetName val="OTICO_2000_OK6"/>
      <sheetName val="pto_nacional6"/>
      <sheetName val="OPTICO_97_98_BAILEYS_B-17"/>
      <sheetName val="GRPS_TV_987"/>
      <sheetName val="TVE_(DISP)7"/>
      <sheetName val="AUD_TVE1_7"/>
      <sheetName val="La_27"/>
      <sheetName val="AUD__La_27"/>
      <sheetName val="OTICO_2000_OK7"/>
      <sheetName val="pto_nacional7"/>
      <sheetName val="OPTICO_97_98_BAILEYS_B-18"/>
      <sheetName val="GRPS_TV_988"/>
      <sheetName val="TVE_(DISP)8"/>
      <sheetName val="AUD_TVE1_8"/>
      <sheetName val="La_28"/>
      <sheetName val="AUD__La_28"/>
      <sheetName val="OTICO_2000_OK8"/>
      <sheetName val="pto_nacional8"/>
      <sheetName val="OPTICO_97_98_BAILEYS_B-19"/>
      <sheetName val="GRPS_TV_989"/>
      <sheetName val="TVE_(DISP)9"/>
      <sheetName val="AUD_TVE1_9"/>
      <sheetName val="La_29"/>
      <sheetName val="AUD__La_29"/>
      <sheetName val="OTICO_2000_OK9"/>
      <sheetName val="pto_nacional9"/>
      <sheetName val="Job_Report"/>
      <sheetName val="Payroll_Log"/>
      <sheetName val="Petty_Cash_Log"/>
      <sheetName val="Sales_Log"/>
      <sheetName val="ratio_duraciones"/>
      <sheetName val="COMPROMETIDO_NACIONAL"/>
      <sheetName val="COMPROMETIDO_RECONQUISTA"/>
      <sheetName val="COMPROMETIDO_TOTAL"/>
      <sheetName val="Prensa_Zaragoza"/>
      <sheetName val="tve_semana_santa"/>
      <sheetName val="capa"/>
      <sheetName val="전체현황"/>
      <sheetName val="THEME CODE"/>
      <sheetName val="CR CODE"/>
      <sheetName val="부서CODE"/>
      <sheetName val="협조전"/>
      <sheetName val="SOI Breakdown"/>
      <sheetName val="CAD40MZ"/>
      <sheetName val="COMPROMETIDO_NACIONAL1"/>
      <sheetName val="COMPROMETIDO_RECONQUISTA1"/>
      <sheetName val="COMPROMETIDO_TOTAL1"/>
      <sheetName val="Prensa_Zaragoza1"/>
      <sheetName val="2_대외공문1"/>
      <sheetName val="Job_Report1"/>
      <sheetName val="Payroll_Log1"/>
      <sheetName val="Petty_Cash_Log1"/>
      <sheetName val="Sales_Log1"/>
      <sheetName val="ratio_duraciones1"/>
      <sheetName val="COMPROMETIDO_NACIONAL2"/>
      <sheetName val="COMPROMETIDO_RECONQUISTA2"/>
      <sheetName val="COMPROMETIDO_TOTAL2"/>
      <sheetName val="Prensa_Zaragoza2"/>
      <sheetName val="tve_semana_santa1"/>
      <sheetName val="THEME_CODE"/>
      <sheetName val="CR_CODE"/>
      <sheetName val="SOI_Breakdown"/>
      <sheetName val="2_대외공문2"/>
      <sheetName val="Job_Report2"/>
      <sheetName val="Payroll_Log2"/>
      <sheetName val="Petty_Cash_Log2"/>
      <sheetName val="Sales_Log2"/>
      <sheetName val="ratio_duraciones2"/>
      <sheetName val="COMPROMETIDO_NACIONAL3"/>
      <sheetName val="COMPROMETIDO_RECONQUISTA3"/>
      <sheetName val="COMPROMETIDO_TOTAL3"/>
      <sheetName val="Prensa_Zaragoza3"/>
      <sheetName val="tve_semana_santa2"/>
      <sheetName val="THEME_CODE1"/>
      <sheetName val="CR_CODE1"/>
      <sheetName val="SOI_Breakdown1"/>
      <sheetName val="2_대외공문3"/>
      <sheetName val="Job_Report3"/>
      <sheetName val="Payroll_Log3"/>
      <sheetName val="Petty_Cash_Log3"/>
      <sheetName val="Sales_Log3"/>
      <sheetName val="ratio_duraciones3"/>
      <sheetName val="2_대외공문4"/>
      <sheetName val="Job_Report4"/>
      <sheetName val="Payroll_Log4"/>
      <sheetName val="Petty_Cash_Log4"/>
      <sheetName val="Sales_Log4"/>
      <sheetName val="ratio_duraciones4"/>
      <sheetName val="COMPROMETIDO_NACIONAL4"/>
      <sheetName val="COMPROMETIDO_RECONQUISTA4"/>
      <sheetName val="COMPROMETIDO_TOTAL4"/>
      <sheetName val="Prensa_Zaragoza4"/>
      <sheetName val="2_대외공문6"/>
      <sheetName val="Job_Report6"/>
      <sheetName val="Payroll_Log6"/>
      <sheetName val="Petty_Cash_Log6"/>
      <sheetName val="Sales_Log6"/>
      <sheetName val="ratio_duraciones6"/>
      <sheetName val="COMPROMETIDO_NACIONAL6"/>
      <sheetName val="COMPROMETIDO_RECONQUISTA6"/>
      <sheetName val="COMPROMETIDO_TOTAL6"/>
      <sheetName val="Prensa_Zaragoza6"/>
      <sheetName val="2_대외공문5"/>
      <sheetName val="Job_Report5"/>
      <sheetName val="Payroll_Log5"/>
      <sheetName val="Petty_Cash_Log5"/>
      <sheetName val="Sales_Log5"/>
      <sheetName val="ratio_duraciones5"/>
      <sheetName val="COMPROMETIDO_NACIONAL5"/>
      <sheetName val="COMPROMETIDO_RECONQUISTA5"/>
      <sheetName val="COMPROMETIDO_TOTAL5"/>
      <sheetName val="Prensa_Zaragoza5"/>
      <sheetName val="TVE20&quot;"/>
      <sheetName val="2_대외공문7"/>
      <sheetName val="Job_Report7"/>
      <sheetName val="Payroll_Log7"/>
      <sheetName val="Petty_Cash_Log7"/>
      <sheetName val="Sales_Log7"/>
      <sheetName val="ratio_duraciones7"/>
      <sheetName val="COMPROMETIDO_NACIONAL7"/>
      <sheetName val="COMPROMETIDO_RECONQUISTA7"/>
      <sheetName val="COMPROMETIDO_TOTAL7"/>
      <sheetName val="Prensa_Zaragoza7"/>
      <sheetName val="tve_semana_santa3"/>
      <sheetName val="THEME_CODE2"/>
      <sheetName val="CR_CODE2"/>
      <sheetName val="SOI_Breakdown2"/>
      <sheetName val="Above_Line"/>
      <sheetName val="2_대외공문8"/>
      <sheetName val="Job_Report8"/>
      <sheetName val="Payroll_Log8"/>
      <sheetName val="Petty_Cash_Log8"/>
      <sheetName val="Sales_Log8"/>
      <sheetName val="ratio_duraciones8"/>
      <sheetName val="COMPROMETIDO_NACIONAL8"/>
      <sheetName val="COMPROMETIDO_RECONQUISTA8"/>
      <sheetName val="COMPROMETIDO_TOTAL8"/>
      <sheetName val="Prensa_Zaragoza8"/>
      <sheetName val="tve_semana_santa4"/>
      <sheetName val="THEME_CODE3"/>
      <sheetName val="CR_CODE3"/>
      <sheetName val="SOI_Breakdown3"/>
      <sheetName val="Above_Line1"/>
      <sheetName val="LODI"/>
      <sheetName val="_RIF"/>
      <sheetName val="ipotesi_6x3_speciale"/>
      <sheetName val="OPTICO_97_98_BAILEYS_B-110"/>
      <sheetName val="GRPS_TV_9810"/>
      <sheetName val="TVE_(DISP)10"/>
      <sheetName val="AUD_TVE1_10"/>
      <sheetName val="La_210"/>
      <sheetName val="AUD__La_210"/>
      <sheetName val="OTICO_2000_OK10"/>
      <sheetName val="pto_nacional10"/>
      <sheetName val="OPTICO_97_98_BAILEYS_B-111"/>
      <sheetName val="GRPS_TV_9811"/>
      <sheetName val="TVE_(DISP)11"/>
      <sheetName val="AUD_TVE1_11"/>
      <sheetName val="La_211"/>
      <sheetName val="AUD__La_211"/>
      <sheetName val="OTICO_2000_OK11"/>
      <sheetName val="pto_nacional11"/>
      <sheetName val="OPTICO_97_98_BAILEYS_B-112"/>
      <sheetName val="GRPS_TV_9812"/>
      <sheetName val="TVE_(DISP)12"/>
      <sheetName val="AUD_TVE1_12"/>
      <sheetName val="La_212"/>
      <sheetName val="AUD__La_212"/>
      <sheetName val="OTICO_2000_OK12"/>
      <sheetName val="pto_nacional12"/>
      <sheetName val="OPTICO_97_98_BAILEYS_B-113"/>
      <sheetName val="GRPS_TV_9813"/>
      <sheetName val="TVE_(DISP)13"/>
      <sheetName val="AUD_TVE1_13"/>
      <sheetName val="La_213"/>
      <sheetName val="AUD__La_213"/>
      <sheetName val="OTICO_2000_OK13"/>
      <sheetName val="pto_nacional13"/>
      <sheetName val="OPTICO_97_98_BAILEYS_B-114"/>
      <sheetName val="GRPS_TV_9814"/>
      <sheetName val="TVE_(DISP)14"/>
      <sheetName val="AUD_TVE1_14"/>
      <sheetName val="La_214"/>
      <sheetName val="AUD__La_214"/>
      <sheetName val="OTICO_2000_OK14"/>
      <sheetName val="pto_nacional14"/>
      <sheetName val="OPTICO_97_98_BAILEYS_B-115"/>
      <sheetName val="GRPS_TV_9815"/>
      <sheetName val="TVE_(DISP)15"/>
      <sheetName val="AUD_TVE1_15"/>
      <sheetName val="La_215"/>
      <sheetName val="AUD__La_215"/>
      <sheetName val="OTICO_2000_OK15"/>
      <sheetName val="pto_nacional15"/>
      <sheetName val="OPTICO_97_98_BAILEYS_B-116"/>
      <sheetName val="GRPS_TV_9816"/>
      <sheetName val="TVE_(DISP)16"/>
      <sheetName val="AUD_TVE1_16"/>
      <sheetName val="La_216"/>
      <sheetName val="AUD__La_216"/>
      <sheetName val="OTICO_2000_OK16"/>
      <sheetName val="pto_nacional16"/>
      <sheetName val="OPTICO_97_98_BAILEYS_B-117"/>
      <sheetName val="GRPS_TV_9817"/>
      <sheetName val="TVE_(DISP)17"/>
      <sheetName val="AUD_TVE1_17"/>
      <sheetName val="La_217"/>
      <sheetName val="AUD__La_217"/>
      <sheetName val="pto_nacional17"/>
      <sheetName val="OTICO_2000_OK17"/>
      <sheetName val="OPTICO_97_98_BAILEYS_B-118"/>
      <sheetName val="GRPS_TV_9818"/>
      <sheetName val="TVE_(DISP)18"/>
      <sheetName val="AUD_TVE1_18"/>
      <sheetName val="La_218"/>
      <sheetName val="AUD__La_218"/>
      <sheetName val="OTICO_2000_OK18"/>
      <sheetName val="pto_nacional18"/>
      <sheetName val="PRENSA CALENDARIO"/>
      <sheetName val="CALENDARIOREV MEN"/>
      <sheetName val="27 abril"/>
      <sheetName val="THEME_CODE4"/>
      <sheetName val="CR_CODE4"/>
      <sheetName val="tve_semana_santa6"/>
      <sheetName val="THEME_CODE6"/>
      <sheetName val="CR_CODE6"/>
      <sheetName val="tve_semana_santa5"/>
      <sheetName val="THEME_CODE5"/>
      <sheetName val="CR_CODE5"/>
      <sheetName val="Parameters"/>
      <sheetName val="Summary Cash Flow"/>
      <sheetName val="tve_semana_santa7"/>
      <sheetName val="THEME_CODE7"/>
      <sheetName val="CR_CODE7"/>
      <sheetName val="Summary_Cash_Flow"/>
      <sheetName val="COMPROMETIDO_NACIONAL9"/>
      <sheetName val="COMPROMETIDO_RECONQUISTA9"/>
      <sheetName val="COMPROMETIDO_TOTAL9"/>
      <sheetName val="Prensa_Zaragoza9"/>
      <sheetName val="tve_semana_santa8"/>
      <sheetName val="THEME_CODE8"/>
      <sheetName val="CR_CODE8"/>
      <sheetName val="SOI_Breakdown4"/>
      <sheetName val="Summary_Cash_Flow1"/>
      <sheetName val="COMPROMETIDO_NACIONAL10"/>
      <sheetName val="COMPROMETIDO_RECONQUISTA10"/>
      <sheetName val="COMPROMETIDO_TOTAL10"/>
      <sheetName val="Prensa_Zaragoza10"/>
      <sheetName val="PRS 1730sett"/>
      <sheetName val="PRS_1730sett"/>
      <sheetName val="PRS_1730sett1"/>
      <sheetName val="PRS_1730sett2"/>
      <sheetName val="PRS_1730sett3"/>
      <sheetName val="PRS_1730sett4"/>
      <sheetName val="PRS_1730sett6"/>
      <sheetName val="PRS_1730sett5"/>
      <sheetName val="PRS_1730sett7"/>
      <sheetName val="PRS_1730sett8"/>
      <sheetName val="PRS_1730sett9"/>
      <sheetName val="PRS_1730sett10"/>
      <sheetName val="COMPROMETIDO_NACIONAL11"/>
      <sheetName val="COMPROMETIDO_RECONQUISTA11"/>
      <sheetName val="COMPROMETIDO_TOTAL11"/>
      <sheetName val="Prensa_Zaragoza11"/>
      <sheetName val="PRS_1730sett11"/>
      <sheetName val="COMPROMETIDO_NACIONAL12"/>
      <sheetName val="COMPROMETIDO_RECONQUISTA12"/>
      <sheetName val="COMPROMETIDO_TOTAL12"/>
      <sheetName val="Prensa_Zaragoza12"/>
      <sheetName val="PRS_1730sett12"/>
      <sheetName val="COMPROMETIDO_NACIONAL13"/>
      <sheetName val="COMPROMETIDO_RECONQUISTA13"/>
      <sheetName val="COMPROMETIDO_TOTAL13"/>
      <sheetName val="Prensa_Zaragoza13"/>
      <sheetName val="PRS_1730sett13"/>
      <sheetName val="COMPROMETIDO_NACIONAL14"/>
      <sheetName val="COMPROMETIDO_RECONQUISTA14"/>
      <sheetName val="COMPROMETIDO_TOTAL14"/>
      <sheetName val="Prensa_Zaragoza14"/>
      <sheetName val="PRS_1730sett14"/>
      <sheetName val="COMPROMETIDO_NACIONAL15"/>
      <sheetName val="COMPROMETIDO_RECONQUISTA15"/>
      <sheetName val="COMPROMETIDO_TOTAL15"/>
      <sheetName val="Prensa_Zaragoza15"/>
      <sheetName val="PRS_1730sett15"/>
      <sheetName val="COMPROMETIDO_NACIONAL16"/>
      <sheetName val="COMPROMETIDO_RECONQUISTA16"/>
      <sheetName val="COMPROMETIDO_TOTAL16"/>
      <sheetName val="Prensa_Zaragoza16"/>
      <sheetName val="PRS_1730sett16"/>
      <sheetName val=".EvaluaciónTV"/>
      <sheetName val="Market summary"/>
      <sheetName val="PRENSA_CALENDARIO"/>
      <sheetName val="CALENDARIOREV_MEN"/>
      <sheetName val="Market_summary"/>
      <sheetName val="SOI_Breakdown5"/>
      <sheetName val="PRENSA_CALENDARIO1"/>
      <sheetName val="CALENDARIOREV_MEN1"/>
      <sheetName val="Market_summary1"/>
      <sheetName val="OPTICO_97_98_BAILEYS_B-119"/>
      <sheetName val="GRPS_TV_9819"/>
      <sheetName val="TVE_(DISP)19"/>
      <sheetName val="AUD_TVE1_19"/>
      <sheetName val="La_219"/>
      <sheetName val="AUD__La_219"/>
      <sheetName val="OTICO_2000_OK19"/>
      <sheetName val="pto_nacional19"/>
      <sheetName val="2_대외공문9"/>
      <sheetName val="Job_Report9"/>
      <sheetName val="Payroll_Log9"/>
      <sheetName val="Petty_Cash_Log9"/>
      <sheetName val="Sales_Log9"/>
      <sheetName val="ratio_duraciones9"/>
      <sheetName val="COMPROMETIDO_NACIONAL17"/>
      <sheetName val="COMPROMETIDO_RECONQUISTA17"/>
      <sheetName val="COMPROMETIDO_TOTAL17"/>
      <sheetName val="Prensa_Zaragoza17"/>
      <sheetName val="tve_semana_santa9"/>
      <sheetName val="THEME_CODE9"/>
      <sheetName val="CR_CODE9"/>
      <sheetName val="SOI_Breakdown6"/>
      <sheetName val="Above_Line2"/>
      <sheetName val="PRENSA_CALENDARIO2"/>
      <sheetName val="CALENDARIOREV_MEN2"/>
      <sheetName val="27_abril"/>
      <sheetName val="Summary_Cash_Flow2"/>
      <sheetName val="PRS_1730sett17"/>
      <sheetName val="_EvaluaciónTV"/>
      <sheetName val="Market_summary2"/>
      <sheetName val="OPTICO_97_98_BAILEYS_B-120"/>
      <sheetName val="GRPS_TV_9820"/>
      <sheetName val="TVE_(DISP)20"/>
      <sheetName val="AUD_TVE1_20"/>
      <sheetName val="La_220"/>
      <sheetName val="AUD__La_220"/>
      <sheetName val="OTICO_2000_OK20"/>
      <sheetName val="pto_nacional20"/>
      <sheetName val="2_대외공문10"/>
      <sheetName val="Job_Report10"/>
      <sheetName val="Payroll_Log10"/>
      <sheetName val="Petty_Cash_Log10"/>
      <sheetName val="Sales_Log10"/>
      <sheetName val="ratio_duraciones10"/>
      <sheetName val="COMPROMETIDO_NACIONAL18"/>
      <sheetName val="COMPROMETIDO_RECONQUISTA18"/>
      <sheetName val="COMPROMETIDO_TOTAL18"/>
      <sheetName val="Prensa_Zaragoza18"/>
      <sheetName val="tve_semana_santa10"/>
      <sheetName val="THEME_CODE10"/>
      <sheetName val="CR_CODE10"/>
      <sheetName val="SOI_Breakdown7"/>
      <sheetName val="Above_Line3"/>
      <sheetName val="PRENSA_CALENDARIO3"/>
      <sheetName val="CALENDARIOREV_MEN3"/>
      <sheetName val="27_abril1"/>
      <sheetName val="Summary_Cash_Flow3"/>
      <sheetName val="PRS_1730sett18"/>
      <sheetName val="_EvaluaciónTV1"/>
      <sheetName val="Market_summary3"/>
      <sheetName val="OPTICO_97_98_BAILEYS_B-121"/>
      <sheetName val="GRPS_TV_9821"/>
      <sheetName val="TVE_(DISP)21"/>
      <sheetName val="AUD_TVE1_21"/>
      <sheetName val="La_221"/>
      <sheetName val="AUD__La_221"/>
      <sheetName val="OTICO_2000_OK21"/>
      <sheetName val="pto_nacional21"/>
      <sheetName val="2_대외공문11"/>
      <sheetName val="Job_Report11"/>
      <sheetName val="Payroll_Log11"/>
      <sheetName val="Petty_Cash_Log11"/>
      <sheetName val="Sales_Log11"/>
      <sheetName val="ratio_duraciones11"/>
      <sheetName val="Above_Line4"/>
      <sheetName val="27_abril2"/>
      <sheetName val="COMPROMETIDO_NACIONAL19"/>
      <sheetName val="COMPROMETIDO_RECONQUISTA19"/>
      <sheetName val="COMPROMETIDO_TOTAL19"/>
      <sheetName val="Prensa_Zaragoza19"/>
      <sheetName val="tve_semana_santa11"/>
      <sheetName val="THEME_CODE11"/>
      <sheetName val="CR_CODE11"/>
      <sheetName val="SOI_Breakdown8"/>
      <sheetName val="PRENSA_CALENDARIO4"/>
      <sheetName val="CALENDARIOREV_MEN4"/>
      <sheetName val="Summary_Cash_Flow4"/>
      <sheetName val="PRS_1730sett19"/>
      <sheetName val="_EvaluaciónTV2"/>
      <sheetName val="Market_summary4"/>
      <sheetName val="OPTICO_97_98_BAILEYS_B-122"/>
      <sheetName val="GRPS_TV_9822"/>
      <sheetName val="TVE_(DISP)22"/>
      <sheetName val="AUD_TVE1_22"/>
      <sheetName val="La_222"/>
      <sheetName val="AUD__La_222"/>
      <sheetName val="OTICO_2000_OK22"/>
      <sheetName val="pto_nacional22"/>
      <sheetName val="2_대외공문12"/>
      <sheetName val="Job_Report12"/>
      <sheetName val="Payroll_Log12"/>
      <sheetName val="Petty_Cash_Log12"/>
      <sheetName val="Sales_Log12"/>
      <sheetName val="ratio_duraciones12"/>
      <sheetName val="COMPROMETIDO_NACIONAL20"/>
      <sheetName val="COMPROMETIDO_RECONQUISTA20"/>
      <sheetName val="COMPROMETIDO_TOTAL20"/>
      <sheetName val="Prensa_Zaragoza20"/>
      <sheetName val="tve_semana_santa12"/>
      <sheetName val="THEME_CODE12"/>
      <sheetName val="CR_CODE12"/>
      <sheetName val="SOI_Breakdown9"/>
      <sheetName val="Above_Line5"/>
      <sheetName val="PRENSA_CALENDARIO5"/>
      <sheetName val="CALENDARIOREV_MEN5"/>
      <sheetName val="27_abril3"/>
      <sheetName val="Summary_Cash_Flow5"/>
      <sheetName val="PRS_1730sett20"/>
      <sheetName val="_EvaluaciónTV3"/>
      <sheetName val="Market_summary5"/>
      <sheetName val="OPTICO_97_98_BAILEYS_B-123"/>
      <sheetName val="GRPS_TV_9823"/>
      <sheetName val="TVE_(DISP)23"/>
      <sheetName val="AUD_TVE1_23"/>
      <sheetName val="La_223"/>
      <sheetName val="AUD__La_223"/>
      <sheetName val="OTICO_2000_OK23"/>
      <sheetName val="pto_nacional23"/>
      <sheetName val="2_대외공문13"/>
      <sheetName val="Job_Report13"/>
      <sheetName val="Payroll_Log13"/>
      <sheetName val="Petty_Cash_Log13"/>
      <sheetName val="Sales_Log13"/>
      <sheetName val="ratio_duraciones13"/>
      <sheetName val="COMPROMETIDO_NACIONAL21"/>
      <sheetName val="COMPROMETIDO_RECONQUISTA21"/>
      <sheetName val="COMPROMETIDO_TOTAL21"/>
      <sheetName val="Prensa_Zaragoza21"/>
      <sheetName val="tve_semana_santa13"/>
      <sheetName val="THEME_CODE13"/>
      <sheetName val="CR_CODE13"/>
      <sheetName val="SOI_Breakdown10"/>
      <sheetName val="Above_Line6"/>
      <sheetName val="PRENSA_CALENDARIO6"/>
      <sheetName val="CALENDARIOREV_MEN6"/>
      <sheetName val="27_abril4"/>
      <sheetName val="Summary_Cash_Flow6"/>
      <sheetName val="PRS_1730sett21"/>
      <sheetName val="_EvaluaciónTV4"/>
      <sheetName val="Market_summary6"/>
      <sheetName val="T5"/>
      <sheetName val="OPTICO_97_98_BAILEYS_B-124"/>
      <sheetName val="GRPS_TV_9824"/>
      <sheetName val="TVE_(DISP)24"/>
      <sheetName val="AUD_TVE1_24"/>
      <sheetName val="La_224"/>
      <sheetName val="AUD__La_224"/>
      <sheetName val="OTICO_2000_OK24"/>
      <sheetName val="pto_nacional24"/>
      <sheetName val="2_대외공문14"/>
      <sheetName val="Job_Report14"/>
      <sheetName val="Payroll_Log14"/>
      <sheetName val="Petty_Cash_Log14"/>
      <sheetName val="Sales_Log14"/>
      <sheetName val="ratio_duraciones14"/>
      <sheetName val="COMPROMETIDO_NACIONAL22"/>
      <sheetName val="COMPROMETIDO_RECONQUISTA22"/>
      <sheetName val="COMPROMETIDO_TOTAL22"/>
      <sheetName val="Prensa_Zaragoza22"/>
      <sheetName val="tve_semana_santa14"/>
      <sheetName val="THEME_CODE14"/>
      <sheetName val="CR_CODE14"/>
      <sheetName val="SOI_Breakdown11"/>
      <sheetName val="Above_Line7"/>
      <sheetName val="PRENSA_CALENDARIO7"/>
      <sheetName val="CALENDARIOREV_MEN7"/>
      <sheetName val="27_abril5"/>
      <sheetName val="Summary_Cash_Flow7"/>
      <sheetName val="PRS_1730sett22"/>
      <sheetName val="_EvaluaciónTV5"/>
      <sheetName val="Market_summary7"/>
      <sheetName val="05"/>
      <sheetName val=""/>
      <sheetName val="OPTICO_97_98_BAILEYS_B-125"/>
      <sheetName val="GRPS_TV_9825"/>
      <sheetName val="TVE_(DISP)25"/>
      <sheetName val="AUD_TVE1_25"/>
      <sheetName val="La_225"/>
      <sheetName val="AUD__La_225"/>
      <sheetName val="OTICO_2000_OK25"/>
      <sheetName val="pto_nacional25"/>
      <sheetName val="2_대외공문15"/>
      <sheetName val="Job_Report15"/>
      <sheetName val="Payroll_Log15"/>
      <sheetName val="Petty_Cash_Log15"/>
      <sheetName val="Sales_Log15"/>
      <sheetName val="ratio_duraciones15"/>
      <sheetName val="COMPROMETIDO_NACIONAL23"/>
      <sheetName val="COMPROMETIDO_RECONQUISTA23"/>
      <sheetName val="COMPROMETIDO_TOTAL23"/>
      <sheetName val="Prensa_Zaragoza23"/>
      <sheetName val="tve_semana_santa15"/>
      <sheetName val="THEME_CODE15"/>
      <sheetName val="CR_CODE15"/>
      <sheetName val="SOI_Breakdown12"/>
      <sheetName val="Above_Line8"/>
      <sheetName val="PRENSA_CALENDARIO8"/>
      <sheetName val="CALENDARIOREV_MEN8"/>
      <sheetName val="27_abril6"/>
      <sheetName val="Summary_Cash_Flow8"/>
      <sheetName val="Market_summary8"/>
      <sheetName val="PRS_1730sett23"/>
      <sheetName val="_EvaluaciónTV6"/>
      <sheetName val="OPTICO_97_98_BAILEYS_B-126"/>
      <sheetName val="GRPS_TV_9826"/>
      <sheetName val="TVE_(DISP)26"/>
      <sheetName val="AUD_TVE1_26"/>
      <sheetName val="La_226"/>
      <sheetName val="AUD__La_226"/>
      <sheetName val="OTICO_2000_OK26"/>
      <sheetName val="pto_nacional26"/>
      <sheetName val="2_대외공문16"/>
      <sheetName val="Job_Report16"/>
      <sheetName val="Payroll_Log16"/>
      <sheetName val="Petty_Cash_Log16"/>
      <sheetName val="Sales_Log16"/>
      <sheetName val="ratio_duraciones16"/>
      <sheetName val="COMPROMETIDO_NACIONAL24"/>
      <sheetName val="COMPROMETIDO_RECONQUISTA24"/>
      <sheetName val="COMPROMETIDO_TOTAL24"/>
      <sheetName val="Prensa_Zaragoza24"/>
      <sheetName val="tve_semana_santa16"/>
      <sheetName val="THEME_CODE16"/>
      <sheetName val="CR_CODE16"/>
      <sheetName val="SOI_Breakdown13"/>
      <sheetName val="Above_Line9"/>
      <sheetName val="PRENSA_CALENDARIO9"/>
      <sheetName val="CALENDARIOREV_MEN9"/>
      <sheetName val="27_abril7"/>
      <sheetName val="Summary_Cash_Flow9"/>
      <sheetName val="Market_summary9"/>
      <sheetName val="Sheet1"/>
      <sheetName val="IVA"/>
      <sheetName val="HP1AMLIST"/>
      <sheetName val="Hidden"/>
      <sheetName val="Settings"/>
      <sheetName val="Overview"/>
      <sheetName val="OGK"/>
      <sheetName val="Valores MMC"/>
      <sheetName val="ALTERNATIVA 1"/>
      <sheetName val="Evaluación Resultados"/>
      <sheetName val="Resumen Economico"/>
      <sheetName val="Analisis Grp's"/>
      <sheetName val="PRS_1730sett24"/>
      <sheetName val="_EvaluaciónTV7"/>
      <sheetName val="Направления затрат+группа"/>
      <sheetName val="Самара-график"/>
      <sheetName val="Сводная"/>
      <sheetName val="##"/>
      <sheetName val="XLRpt_TempSheet"/>
      <sheetName val="13141"/>
      <sheetName val="Valores_MMC"/>
      <sheetName val="Valores_MMC1"/>
      <sheetName val="Valores_MMC2"/>
      <sheetName val="COMPROMETIDO_NACIONAL25"/>
      <sheetName val="COMPROMETIDO_RECONQUISTA25"/>
      <sheetName val="COMPROMETIDO_TOTAL25"/>
      <sheetName val="Prensa_Zaragoza25"/>
      <sheetName val="PRS_1730sett25"/>
      <sheetName val="_EvaluaciónTV8"/>
      <sheetName val="Направления_затрат+группа"/>
      <sheetName val="COMPROMETIDO_NACIONAL26"/>
      <sheetName val="COMPROMETIDO_RECONQUISTA26"/>
      <sheetName val="COMPROMETIDO_TOTAL26"/>
      <sheetName val="Prensa_Zaragoza26"/>
      <sheetName val="PRS_1730sett26"/>
      <sheetName val="_EvaluaciónTV9"/>
      <sheetName val="SSTA40MAR"/>
      <sheetName val="OPTICO_97_98_BAILEYS_B-129"/>
      <sheetName val="GRPS_TV_9829"/>
      <sheetName val="TVE_(DISP)29"/>
      <sheetName val="AUD_TVE1_29"/>
      <sheetName val="La_229"/>
      <sheetName val="AUD__La_229"/>
      <sheetName val="OTICO_2000_OK29"/>
      <sheetName val="pto_nacional29"/>
      <sheetName val="2_대외공문19"/>
      <sheetName val="Job_Report19"/>
      <sheetName val="Payroll_Log19"/>
      <sheetName val="Petty_Cash_Log19"/>
      <sheetName val="Sales_Log19"/>
      <sheetName val="ratio_duraciones19"/>
      <sheetName val="COMPROMETIDO_NACIONAL27"/>
      <sheetName val="COMPROMETIDO_RECONQUISTA27"/>
      <sheetName val="COMPROMETIDO_TOTAL27"/>
      <sheetName val="Prensa_Zaragoza27"/>
      <sheetName val="tve_semana_santa19"/>
      <sheetName val="THEME_CODE19"/>
      <sheetName val="CR_CODE19"/>
      <sheetName val="SOI_Breakdown16"/>
      <sheetName val="Above_Line12"/>
      <sheetName val="PRENSA_CALENDARIO12"/>
      <sheetName val="CALENDARIOREV_MEN12"/>
      <sheetName val="27_abril10"/>
      <sheetName val="Summary_Cash_Flow12"/>
      <sheetName val="Market_summary12"/>
      <sheetName val="OPTICO_97_98_BAILEYS_B-127"/>
      <sheetName val="GRPS_TV_9827"/>
      <sheetName val="TVE_(DISP)27"/>
      <sheetName val="AUD_TVE1_27"/>
      <sheetName val="La_227"/>
      <sheetName val="AUD__La_227"/>
      <sheetName val="OTICO_2000_OK27"/>
      <sheetName val="pto_nacional27"/>
      <sheetName val="2_대외공문17"/>
      <sheetName val="Job_Report17"/>
      <sheetName val="Payroll_Log17"/>
      <sheetName val="Petty_Cash_Log17"/>
      <sheetName val="Sales_Log17"/>
      <sheetName val="ratio_duraciones17"/>
      <sheetName val="tve_semana_santa17"/>
      <sheetName val="THEME_CODE17"/>
      <sheetName val="CR_CODE17"/>
      <sheetName val="SOI_Breakdown14"/>
      <sheetName val="Above_Line10"/>
      <sheetName val="PRENSA_CALENDARIO10"/>
      <sheetName val="CALENDARIOREV_MEN10"/>
      <sheetName val="27_abril8"/>
      <sheetName val="Summary_Cash_Flow10"/>
      <sheetName val="Market_summary10"/>
      <sheetName val="OPTICO_97_98_BAILEYS_B-128"/>
      <sheetName val="GRPS_TV_9828"/>
      <sheetName val="TVE_(DISP)28"/>
      <sheetName val="AUD_TVE1_28"/>
      <sheetName val="La_228"/>
      <sheetName val="AUD__La_228"/>
      <sheetName val="OTICO_2000_OK28"/>
      <sheetName val="pto_nacional28"/>
      <sheetName val="2_대외공문18"/>
      <sheetName val="Job_Report18"/>
      <sheetName val="Payroll_Log18"/>
      <sheetName val="Petty_Cash_Log18"/>
      <sheetName val="Sales_Log18"/>
      <sheetName val="ratio_duraciones18"/>
      <sheetName val="tve_semana_santa18"/>
      <sheetName val="THEME_CODE18"/>
      <sheetName val="CR_CODE18"/>
      <sheetName val="SOI_Breakdown15"/>
      <sheetName val="Above_Line11"/>
      <sheetName val="PRENSA_CALENDARIO11"/>
      <sheetName val="CALENDARIOREV_MEN11"/>
      <sheetName val="27_abril9"/>
      <sheetName val="Summary_Cash_Flow11"/>
      <sheetName val="Market_summary11"/>
      <sheetName val="OPTICO_97_98_BAILEYS_B-130"/>
      <sheetName val="GRPS_TV_9830"/>
      <sheetName val="TVE_(DISP)30"/>
      <sheetName val="AUD_TVE1_30"/>
      <sheetName val="La_230"/>
      <sheetName val="AUD__La_230"/>
      <sheetName val="OTICO_2000_OK30"/>
      <sheetName val="pto_nacional30"/>
      <sheetName val="2_대외공문20"/>
      <sheetName val="Job_Report20"/>
      <sheetName val="Payroll_Log20"/>
      <sheetName val="Petty_Cash_Log20"/>
      <sheetName val="Sales_Log20"/>
      <sheetName val="ratio_duraciones20"/>
      <sheetName val="COMPROMETIDO_NACIONAL28"/>
      <sheetName val="COMPROMETIDO_RECONQUISTA28"/>
      <sheetName val="COMPROMETIDO_TOTAL28"/>
      <sheetName val="Prensa_Zaragoza28"/>
      <sheetName val="tve_semana_santa20"/>
      <sheetName val="THEME_CODE20"/>
      <sheetName val="CR_CODE20"/>
      <sheetName val="SOI_Breakdown17"/>
      <sheetName val="Above_Line13"/>
      <sheetName val="PRENSA_CALENDARIO13"/>
      <sheetName val="CALENDARIOREV_MEN13"/>
      <sheetName val="27_abril11"/>
      <sheetName val="Summary_Cash_Flow13"/>
      <sheetName val="Market_summary13"/>
      <sheetName val="PRS_1730sett27"/>
      <sheetName val="_EvaluaciónTV10"/>
      <sheetName val="OPTICO_97_98_BAILEYS_B-131"/>
      <sheetName val="GRPS_TV_9831"/>
      <sheetName val="TVE_(DISP)31"/>
      <sheetName val="AUD_TVE1_31"/>
      <sheetName val="La_231"/>
      <sheetName val="AUD__La_231"/>
      <sheetName val="OTICO_2000_OK31"/>
      <sheetName val="pto_nacional31"/>
      <sheetName val="2_대외공문21"/>
      <sheetName val="Job_Report21"/>
      <sheetName val="Payroll_Log21"/>
      <sheetName val="Petty_Cash_Log21"/>
      <sheetName val="Sales_Log21"/>
      <sheetName val="ratio_duraciones21"/>
      <sheetName val="COMPROMETIDO_NACIONAL29"/>
      <sheetName val="COMPROMETIDO_RECONQUISTA29"/>
      <sheetName val="COMPROMETIDO_TOTAL29"/>
      <sheetName val="Prensa_Zaragoza29"/>
      <sheetName val="tve_semana_santa21"/>
      <sheetName val="THEME_CODE21"/>
      <sheetName val="CR_CODE21"/>
      <sheetName val="SOI_Breakdown18"/>
      <sheetName val="Above_Line14"/>
      <sheetName val="PRENSA_CALENDARIO14"/>
      <sheetName val="CALENDARIOREV_MEN14"/>
      <sheetName val="27_abril12"/>
      <sheetName val="Summary_Cash_Flow14"/>
      <sheetName val="Market_summary14"/>
      <sheetName val="PRS_1730sett28"/>
      <sheetName val="_EvaluaciónTV11"/>
      <sheetName val="OPTICO_97_98_BAILEYS_B-132"/>
      <sheetName val="GRPS_TV_9832"/>
      <sheetName val="TVE_(DISP)32"/>
      <sheetName val="AUD_TVE1_32"/>
      <sheetName val="La_232"/>
      <sheetName val="AUD__La_232"/>
      <sheetName val="OTICO_2000_OK32"/>
      <sheetName val="pto_nacional32"/>
      <sheetName val="2_대외공문22"/>
      <sheetName val="Job_Report22"/>
      <sheetName val="Payroll_Log22"/>
      <sheetName val="Petty_Cash_Log22"/>
      <sheetName val="Sales_Log22"/>
      <sheetName val="ratio_duraciones22"/>
      <sheetName val="COMPROMETIDO_NACIONAL30"/>
      <sheetName val="COMPROMETIDO_RECONQUISTA30"/>
      <sheetName val="COMPROMETIDO_TOTAL30"/>
      <sheetName val="Prensa_Zaragoza30"/>
      <sheetName val="tve_semana_santa22"/>
      <sheetName val="THEME_CODE22"/>
      <sheetName val="CR_CODE22"/>
      <sheetName val="SOI_Breakdown19"/>
      <sheetName val="Above_Line15"/>
      <sheetName val="PRENSA_CALENDARIO15"/>
      <sheetName val="CALENDARIOREV_MEN15"/>
      <sheetName val="27_abril13"/>
      <sheetName val="Summary_Cash_Flow15"/>
      <sheetName val="Market_summary15"/>
      <sheetName val="PRS_1730sett29"/>
      <sheetName val="_EvaluaciónTV12"/>
      <sheetName val="OPTICO_97_98_BAILEYS_B-133"/>
      <sheetName val="GRPS_TV_9833"/>
      <sheetName val="TVE_(DISP)33"/>
      <sheetName val="AUD_TVE1_33"/>
      <sheetName val="La_233"/>
      <sheetName val="AUD__La_233"/>
      <sheetName val="OTICO_2000_OK33"/>
      <sheetName val="pto_nacional33"/>
      <sheetName val="2_대외공문23"/>
      <sheetName val="Job_Report23"/>
      <sheetName val="Payroll_Log23"/>
      <sheetName val="Petty_Cash_Log23"/>
      <sheetName val="Sales_Log23"/>
      <sheetName val="ratio_duraciones23"/>
      <sheetName val="COMPROMETIDO_NACIONAL31"/>
      <sheetName val="COMPROMETIDO_RECONQUISTA31"/>
      <sheetName val="COMPROMETIDO_TOTAL31"/>
      <sheetName val="Prensa_Zaragoza31"/>
      <sheetName val="tve_semana_santa23"/>
      <sheetName val="THEME_CODE23"/>
      <sheetName val="CR_CODE23"/>
      <sheetName val="SOI_Breakdown20"/>
      <sheetName val="Above_Line16"/>
      <sheetName val="PRENSA_CALENDARIO16"/>
      <sheetName val="CALENDARIOREV_MEN16"/>
      <sheetName val="27_abril14"/>
      <sheetName val="Summary_Cash_Flow16"/>
      <sheetName val="Market_summary16"/>
      <sheetName val="PRS_1730sett30"/>
      <sheetName val="_EvaluaciónTV13"/>
      <sheetName val="madre"/>
      <sheetName val="opciona"/>
      <sheetName val="MACMASK1"/>
      <sheetName val="Data"/>
    </sheetNames>
    <sheetDataSet>
      <sheetData sheetId="0">
        <row r="15">
          <cell r="C15" t="str">
            <v>FACTORES</v>
          </cell>
        </row>
      </sheetData>
      <sheetData sheetId="1">
        <row r="15">
          <cell r="C15" t="str">
            <v>FACTORES</v>
          </cell>
        </row>
      </sheetData>
      <sheetData sheetId="2" refreshError="1">
        <row r="15">
          <cell r="C15" t="str">
            <v>FACTORES</v>
          </cell>
          <cell r="D15" t="str">
            <v>PESO</v>
          </cell>
          <cell r="E15" t="str">
            <v>NIVEL MÍNIMO</v>
          </cell>
          <cell r="F15">
            <v>0</v>
          </cell>
          <cell r="G15" t="str">
            <v>FRECUENCIA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 t="str">
            <v>NIVEL MÁXIMO</v>
          </cell>
        </row>
        <row r="16">
          <cell r="G16">
            <v>2</v>
          </cell>
          <cell r="H16">
            <v>3</v>
          </cell>
          <cell r="I16">
            <v>4</v>
          </cell>
          <cell r="J16">
            <v>5</v>
          </cell>
          <cell r="K16">
            <v>6</v>
          </cell>
          <cell r="L16">
            <v>7</v>
          </cell>
          <cell r="M16">
            <v>8</v>
          </cell>
          <cell r="N16">
            <v>9</v>
          </cell>
          <cell r="O16">
            <v>10</v>
          </cell>
          <cell r="P16">
            <v>11</v>
          </cell>
          <cell r="Q16">
            <v>12</v>
          </cell>
        </row>
        <row r="17">
          <cell r="C17" t="str">
            <v>PARTICIPACIÓN DE MERCADO</v>
          </cell>
          <cell r="D17">
            <v>3</v>
          </cell>
          <cell r="E17">
            <v>0</v>
          </cell>
          <cell r="F17" t="str">
            <v>ALTA</v>
          </cell>
          <cell r="G17">
            <v>0</v>
          </cell>
          <cell r="H17">
            <v>0</v>
          </cell>
          <cell r="I17">
            <v>0</v>
          </cell>
          <cell r="J17">
            <v>4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BAJA</v>
          </cell>
          <cell r="S17">
            <v>0</v>
          </cell>
          <cell r="T17">
            <v>12</v>
          </cell>
        </row>
        <row r="18">
          <cell r="C18" t="str">
            <v>COMPETENCIA</v>
          </cell>
          <cell r="D18">
            <v>5</v>
          </cell>
          <cell r="E18">
            <v>0</v>
          </cell>
          <cell r="F18" t="str">
            <v>NINGUNA</v>
          </cell>
          <cell r="G18">
            <v>0</v>
          </cell>
          <cell r="H18">
            <v>0</v>
          </cell>
          <cell r="I18">
            <v>0</v>
          </cell>
          <cell r="J18">
            <v>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>INTENSA</v>
          </cell>
          <cell r="S18">
            <v>0</v>
          </cell>
          <cell r="T18">
            <v>20</v>
          </cell>
        </row>
        <row r="19">
          <cell r="C19" t="str">
            <v>LEALTAD A LA MARCA</v>
          </cell>
          <cell r="D19">
            <v>5</v>
          </cell>
          <cell r="E19">
            <v>0</v>
          </cell>
          <cell r="F19" t="str">
            <v>ALTA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6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BAJA</v>
          </cell>
          <cell r="S19">
            <v>0</v>
          </cell>
          <cell r="T19">
            <v>30</v>
          </cell>
        </row>
        <row r="20">
          <cell r="C20" t="str">
            <v>CICLO DE COMPRA</v>
          </cell>
          <cell r="D20">
            <v>4</v>
          </cell>
          <cell r="E20">
            <v>0</v>
          </cell>
          <cell r="F20" t="str">
            <v>ALTO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7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BAJO</v>
          </cell>
          <cell r="S20">
            <v>0</v>
          </cell>
          <cell r="T20">
            <v>28</v>
          </cell>
        </row>
        <row r="21">
          <cell r="C21" t="str">
            <v>PRECIO PRODUCTO vS COMPETENCIA</v>
          </cell>
          <cell r="D21">
            <v>3</v>
          </cell>
          <cell r="E21">
            <v>0</v>
          </cell>
          <cell r="F21" t="str">
            <v>BAJO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8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ALTO</v>
          </cell>
          <cell r="S21">
            <v>0</v>
          </cell>
          <cell r="T21">
            <v>24</v>
          </cell>
        </row>
        <row r="22">
          <cell r="C22" t="str">
            <v>APOYOS PROMOCIONALES</v>
          </cell>
          <cell r="D22">
            <v>3</v>
          </cell>
          <cell r="E22">
            <v>0</v>
          </cell>
          <cell r="F22" t="str">
            <v>EXISTENTES</v>
          </cell>
          <cell r="G22">
            <v>0</v>
          </cell>
          <cell r="H22">
            <v>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INEXISTENTES</v>
          </cell>
          <cell r="S22">
            <v>0</v>
          </cell>
          <cell r="T22">
            <v>9</v>
          </cell>
        </row>
        <row r="23">
          <cell r="C23" t="str">
            <v>DIFERENCIACION DEL PRODUCTO</v>
          </cell>
          <cell r="D23">
            <v>3</v>
          </cell>
          <cell r="E23">
            <v>0</v>
          </cell>
          <cell r="F23" t="str">
            <v>EXISTENTES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INEXISTENTES</v>
          </cell>
          <cell r="S23">
            <v>0</v>
          </cell>
          <cell r="T23">
            <v>18</v>
          </cell>
        </row>
        <row r="24">
          <cell r="C24" t="str">
            <v>PRODUCTO</v>
          </cell>
          <cell r="D24">
            <v>3</v>
          </cell>
          <cell r="E24">
            <v>0</v>
          </cell>
          <cell r="F24" t="str">
            <v>ESTABLECIDO</v>
          </cell>
          <cell r="G24">
            <v>0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>EN INTRODUCCION</v>
          </cell>
          <cell r="S24">
            <v>0</v>
          </cell>
          <cell r="T24">
            <v>12</v>
          </cell>
        </row>
        <row r="25">
          <cell r="C25" t="str">
            <v>NOTORIEDAD DE LA MARCA vs COMPETENCIA</v>
          </cell>
          <cell r="D25">
            <v>4</v>
          </cell>
          <cell r="E25">
            <v>0</v>
          </cell>
          <cell r="F25" t="str">
            <v>ALTA</v>
          </cell>
          <cell r="G25">
            <v>0</v>
          </cell>
          <cell r="H25">
            <v>0</v>
          </cell>
          <cell r="I25">
            <v>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 t="str">
            <v>BAJA</v>
          </cell>
          <cell r="S25">
            <v>0</v>
          </cell>
          <cell r="T25">
            <v>16</v>
          </cell>
        </row>
        <row r="26">
          <cell r="C26" t="str">
            <v>MECÁNICA DE COMPRA</v>
          </cell>
          <cell r="D26">
            <v>2</v>
          </cell>
          <cell r="E26">
            <v>0</v>
          </cell>
          <cell r="F26" t="str">
            <v>RACIONAL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6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IMPULSIVA</v>
          </cell>
          <cell r="S26">
            <v>0</v>
          </cell>
          <cell r="T26">
            <v>12</v>
          </cell>
        </row>
        <row r="27">
          <cell r="C27" t="str">
            <v>CATEGORÍA DE MERCADO</v>
          </cell>
          <cell r="D27">
            <v>2</v>
          </cell>
          <cell r="E27">
            <v>0</v>
          </cell>
          <cell r="F27" t="str">
            <v>SELECTIVA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9</v>
          </cell>
          <cell r="O27">
            <v>0</v>
          </cell>
          <cell r="P27">
            <v>0</v>
          </cell>
          <cell r="Q27">
            <v>0</v>
          </cell>
          <cell r="R27" t="str">
            <v>MASIVA</v>
          </cell>
          <cell r="S27">
            <v>0</v>
          </cell>
          <cell r="T27">
            <v>18</v>
          </cell>
        </row>
        <row r="30">
          <cell r="C30" t="str">
            <v>COMPLEJIDAD DEL MENSAJE</v>
          </cell>
          <cell r="D30">
            <v>5</v>
          </cell>
          <cell r="E30">
            <v>0</v>
          </cell>
          <cell r="F30" t="str">
            <v>SIMPLE</v>
          </cell>
          <cell r="G30">
            <v>2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 t="str">
            <v>COMPLEJO</v>
          </cell>
          <cell r="S30">
            <v>0</v>
          </cell>
          <cell r="T30">
            <v>10</v>
          </cell>
        </row>
        <row r="31">
          <cell r="C31" t="str">
            <v>NOTORIEDAD/DIFERENCIACIÓN</v>
          </cell>
          <cell r="D31">
            <v>4</v>
          </cell>
          <cell r="E31">
            <v>0</v>
          </cell>
          <cell r="F31" t="str">
            <v>ALTA</v>
          </cell>
          <cell r="G31">
            <v>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>BAJA</v>
          </cell>
          <cell r="S31">
            <v>0</v>
          </cell>
          <cell r="T31">
            <v>8</v>
          </cell>
        </row>
        <row r="32">
          <cell r="C32" t="str">
            <v>NÚMERO DE EJECUCIONES</v>
          </cell>
          <cell r="D32">
            <v>3</v>
          </cell>
          <cell r="E32">
            <v>0</v>
          </cell>
          <cell r="F32" t="str">
            <v>ÚNICO</v>
          </cell>
          <cell r="G32">
            <v>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 t="str">
            <v>VARIOS</v>
          </cell>
          <cell r="S32">
            <v>0</v>
          </cell>
          <cell r="T32">
            <v>6</v>
          </cell>
        </row>
        <row r="33">
          <cell r="C33" t="str">
            <v>DURACIÓN DEL SPOT</v>
          </cell>
          <cell r="D33">
            <v>3</v>
          </cell>
          <cell r="E33">
            <v>0</v>
          </cell>
          <cell r="F33" t="str">
            <v>LARGA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CORTA</v>
          </cell>
          <cell r="S33">
            <v>0</v>
          </cell>
          <cell r="T33">
            <v>15</v>
          </cell>
        </row>
        <row r="34">
          <cell r="C34" t="str">
            <v>SINERGIA  COMUNICACION EN OTROS MEDIOS</v>
          </cell>
          <cell r="D34">
            <v>3</v>
          </cell>
          <cell r="E34">
            <v>0</v>
          </cell>
          <cell r="F34" t="str">
            <v xml:space="preserve">ALTA 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11</v>
          </cell>
          <cell r="Q34">
            <v>0</v>
          </cell>
          <cell r="R34" t="str">
            <v>BAJA</v>
          </cell>
          <cell r="S34">
            <v>0</v>
          </cell>
          <cell r="T34">
            <v>33</v>
          </cell>
        </row>
        <row r="35">
          <cell r="C35" t="str">
            <v>TIPO DE CAMPAÑA</v>
          </cell>
          <cell r="D35">
            <v>3</v>
          </cell>
          <cell r="E35">
            <v>0</v>
          </cell>
          <cell r="F35" t="str">
            <v>IMAGEN</v>
          </cell>
          <cell r="G35">
            <v>0</v>
          </cell>
          <cell r="H35">
            <v>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VENTA</v>
          </cell>
          <cell r="S35">
            <v>0</v>
          </cell>
          <cell r="T35">
            <v>9</v>
          </cell>
        </row>
        <row r="36">
          <cell r="C36" t="str">
            <v>LINEA DE COMUNICACIÓN</v>
          </cell>
          <cell r="D36">
            <v>3</v>
          </cell>
          <cell r="E36">
            <v>0</v>
          </cell>
          <cell r="F36" t="str">
            <v>CONTINUIDAD</v>
          </cell>
          <cell r="G36">
            <v>0</v>
          </cell>
          <cell r="H36">
            <v>0</v>
          </cell>
          <cell r="I36">
            <v>0</v>
          </cell>
          <cell r="J36">
            <v>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NUEVA IMAGEN</v>
          </cell>
          <cell r="S36">
            <v>0</v>
          </cell>
          <cell r="T36">
            <v>15</v>
          </cell>
        </row>
        <row r="38">
          <cell r="C38" t="str">
            <v>SATURACION</v>
          </cell>
          <cell r="D38">
            <v>5</v>
          </cell>
          <cell r="E38">
            <v>0</v>
          </cell>
          <cell r="F38" t="str">
            <v>BAJO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11</v>
          </cell>
          <cell r="Q38">
            <v>0</v>
          </cell>
          <cell r="R38" t="str">
            <v>ALTO</v>
          </cell>
          <cell r="S38">
            <v>0</v>
          </cell>
          <cell r="T38">
            <v>55</v>
          </cell>
        </row>
        <row r="39">
          <cell r="C39" t="str">
            <v>ACTIVIDAD PUBLICITARIA</v>
          </cell>
          <cell r="D39">
            <v>3</v>
          </cell>
          <cell r="E39">
            <v>0</v>
          </cell>
          <cell r="F39" t="str">
            <v>RECIENTE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6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>AISLADA</v>
          </cell>
          <cell r="S39">
            <v>0</v>
          </cell>
          <cell r="T39">
            <v>18</v>
          </cell>
        </row>
        <row r="40">
          <cell r="C40" t="str">
            <v>MIX DE MEDIOS</v>
          </cell>
          <cell r="D40">
            <v>3</v>
          </cell>
          <cell r="E40">
            <v>0</v>
          </cell>
          <cell r="F40" t="str">
            <v>MULTIPLES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11</v>
          </cell>
          <cell r="Q40">
            <v>0</v>
          </cell>
          <cell r="R40" t="str">
            <v>UNICO</v>
          </cell>
          <cell r="S40">
            <v>0</v>
          </cell>
          <cell r="T40">
            <v>33</v>
          </cell>
        </row>
        <row r="41">
          <cell r="C41" t="str">
            <v>CREATIVIDAD EN MEDIOS (FORMATOS,PATROC..)</v>
          </cell>
          <cell r="D41">
            <v>3</v>
          </cell>
          <cell r="E41">
            <v>0</v>
          </cell>
          <cell r="F41" t="str">
            <v>MULTIPLES</v>
          </cell>
          <cell r="G41">
            <v>0</v>
          </cell>
          <cell r="H41">
            <v>0</v>
          </cell>
          <cell r="I41">
            <v>4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>UNICA</v>
          </cell>
          <cell r="S41">
            <v>0</v>
          </cell>
          <cell r="T41">
            <v>12</v>
          </cell>
        </row>
        <row r="42">
          <cell r="C42" t="str">
            <v>ESTACIONALIDAD (Nº FASES CAMPAÑA)</v>
          </cell>
          <cell r="D42">
            <v>4</v>
          </cell>
          <cell r="E42">
            <v>0</v>
          </cell>
          <cell r="F42" t="str">
            <v>ALTA</v>
          </cell>
          <cell r="G42">
            <v>0</v>
          </cell>
          <cell r="H42">
            <v>0</v>
          </cell>
          <cell r="I42">
            <v>4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BAJA</v>
          </cell>
          <cell r="S42">
            <v>0</v>
          </cell>
          <cell r="T42">
            <v>16</v>
          </cell>
        </row>
        <row r="43">
          <cell r="C43" t="str">
            <v xml:space="preserve">TARGET GROUP </v>
          </cell>
          <cell r="D43">
            <v>3</v>
          </cell>
          <cell r="E43">
            <v>0</v>
          </cell>
          <cell r="F43" t="str">
            <v xml:space="preserve">RECEPTIVO </v>
          </cell>
          <cell r="G43">
            <v>0</v>
          </cell>
          <cell r="H43">
            <v>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NO RECEPTIVO</v>
          </cell>
          <cell r="S43">
            <v>0</v>
          </cell>
          <cell r="T43">
            <v>9</v>
          </cell>
        </row>
        <row r="44">
          <cell r="C44" t="str">
            <v>ACTIVIDAD COMPETENCIA S.O.V.</v>
          </cell>
          <cell r="D44">
            <v>5</v>
          </cell>
          <cell r="E44">
            <v>0</v>
          </cell>
          <cell r="F44" t="str">
            <v>BAJA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ALTA</v>
          </cell>
          <cell r="S44">
            <v>0</v>
          </cell>
          <cell r="T44">
            <v>35</v>
          </cell>
        </row>
        <row r="45">
          <cell r="C45" t="str">
            <v>FASE DE CAMPAÑA</v>
          </cell>
          <cell r="D45">
            <v>3</v>
          </cell>
          <cell r="E45">
            <v>0</v>
          </cell>
          <cell r="F45" t="str">
            <v>MANTENIMIENTO</v>
          </cell>
          <cell r="G45">
            <v>0</v>
          </cell>
          <cell r="H45">
            <v>0</v>
          </cell>
          <cell r="I45">
            <v>0</v>
          </cell>
          <cell r="J45">
            <v>5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LANZAMIENTO</v>
          </cell>
          <cell r="S45">
            <v>0</v>
          </cell>
          <cell r="T45">
            <v>15</v>
          </cell>
        </row>
        <row r="46">
          <cell r="C46">
            <v>60</v>
          </cell>
          <cell r="D46">
            <v>0</v>
          </cell>
          <cell r="E46" t="str">
            <v>FRECUENCIA EFECTIVA RECOMENDADA: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5.4755824790307539</v>
          </cell>
        </row>
        <row r="47">
          <cell r="D47" t="str">
            <v>NIVEL GRPS RECOMENDADO     1200</v>
          </cell>
          <cell r="E47" t="str">
            <v>GRPS  RECOMENDADO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900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>
        <row r="15">
          <cell r="C15" t="str">
            <v>FACTORES</v>
          </cell>
        </row>
      </sheetData>
      <sheetData sheetId="60">
        <row r="15">
          <cell r="C15" t="str">
            <v>FACTORES</v>
          </cell>
        </row>
      </sheetData>
      <sheetData sheetId="61">
        <row r="15">
          <cell r="C15" t="str">
            <v>FACTORES</v>
          </cell>
        </row>
      </sheetData>
      <sheetData sheetId="62">
        <row r="15">
          <cell r="C15" t="str">
            <v>FACTORES</v>
          </cell>
        </row>
      </sheetData>
      <sheetData sheetId="63"/>
      <sheetData sheetId="64"/>
      <sheetData sheetId="65"/>
      <sheetData sheetId="66"/>
      <sheetData sheetId="67">
        <row r="15">
          <cell r="C15" t="str">
            <v>FACTORES</v>
          </cell>
        </row>
      </sheetData>
      <sheetData sheetId="68">
        <row r="15">
          <cell r="C15" t="str">
            <v>FACTORES</v>
          </cell>
        </row>
      </sheetData>
      <sheetData sheetId="69">
        <row r="15">
          <cell r="C15" t="str">
            <v>FACTORES</v>
          </cell>
        </row>
      </sheetData>
      <sheetData sheetId="70">
        <row r="15">
          <cell r="C15" t="str">
            <v>FACTORES</v>
          </cell>
        </row>
      </sheetData>
      <sheetData sheetId="71">
        <row r="15">
          <cell r="C15" t="str">
            <v>FACTORES</v>
          </cell>
        </row>
      </sheetData>
      <sheetData sheetId="72">
        <row r="15">
          <cell r="C15" t="str">
            <v>FACTORES</v>
          </cell>
        </row>
      </sheetData>
      <sheetData sheetId="73">
        <row r="15">
          <cell r="C15" t="str">
            <v>FACTORES</v>
          </cell>
        </row>
      </sheetData>
      <sheetData sheetId="74">
        <row r="15">
          <cell r="C15" t="str">
            <v>FACTORES</v>
          </cell>
        </row>
      </sheetData>
      <sheetData sheetId="75">
        <row r="15">
          <cell r="C15" t="str">
            <v>FACTORES</v>
          </cell>
        </row>
      </sheetData>
      <sheetData sheetId="76">
        <row r="15">
          <cell r="C15" t="str">
            <v>FACTORES</v>
          </cell>
        </row>
      </sheetData>
      <sheetData sheetId="77">
        <row r="15">
          <cell r="C15" t="str">
            <v>FACTORES</v>
          </cell>
        </row>
      </sheetData>
      <sheetData sheetId="78">
        <row r="15">
          <cell r="C15" t="str">
            <v>FACTORES</v>
          </cell>
        </row>
      </sheetData>
      <sheetData sheetId="79">
        <row r="15">
          <cell r="C15" t="str">
            <v>FACTORES</v>
          </cell>
        </row>
      </sheetData>
      <sheetData sheetId="80">
        <row r="15">
          <cell r="C15" t="str">
            <v>FACTORES</v>
          </cell>
        </row>
      </sheetData>
      <sheetData sheetId="81">
        <row r="15">
          <cell r="C15" t="str">
            <v>FACTORES</v>
          </cell>
        </row>
      </sheetData>
      <sheetData sheetId="82">
        <row r="15">
          <cell r="C15" t="str">
            <v>FACTORES</v>
          </cell>
        </row>
      </sheetData>
      <sheetData sheetId="83">
        <row r="15">
          <cell r="C15" t="str">
            <v>FACTORES</v>
          </cell>
        </row>
      </sheetData>
      <sheetData sheetId="84">
        <row r="15">
          <cell r="C15" t="str">
            <v>FACTORES</v>
          </cell>
        </row>
      </sheetData>
      <sheetData sheetId="85">
        <row r="15">
          <cell r="C15" t="str">
            <v>FACTORES</v>
          </cell>
        </row>
      </sheetData>
      <sheetData sheetId="86">
        <row r="15">
          <cell r="C15" t="str">
            <v>FACTORES</v>
          </cell>
        </row>
      </sheetData>
      <sheetData sheetId="87">
        <row r="15">
          <cell r="C15" t="str">
            <v>FACTORES</v>
          </cell>
        </row>
      </sheetData>
      <sheetData sheetId="88">
        <row r="15">
          <cell r="C15" t="str">
            <v>FACTORES</v>
          </cell>
        </row>
      </sheetData>
      <sheetData sheetId="89">
        <row r="15">
          <cell r="C15" t="str">
            <v>FACTORES</v>
          </cell>
        </row>
      </sheetData>
      <sheetData sheetId="90">
        <row r="15">
          <cell r="C15" t="str">
            <v>FACTORES</v>
          </cell>
        </row>
      </sheetData>
      <sheetData sheetId="91">
        <row r="15">
          <cell r="C15" t="str">
            <v>FACTORES</v>
          </cell>
        </row>
      </sheetData>
      <sheetData sheetId="92">
        <row r="15">
          <cell r="C15" t="str">
            <v>FACTORES</v>
          </cell>
        </row>
      </sheetData>
      <sheetData sheetId="93">
        <row r="15">
          <cell r="C15" t="str">
            <v>FACTORES</v>
          </cell>
        </row>
      </sheetData>
      <sheetData sheetId="94">
        <row r="15">
          <cell r="C15" t="str">
            <v>FACTORES</v>
          </cell>
        </row>
      </sheetData>
      <sheetData sheetId="95">
        <row r="15">
          <cell r="C15" t="str">
            <v>FACTORES</v>
          </cell>
        </row>
      </sheetData>
      <sheetData sheetId="96">
        <row r="15">
          <cell r="C15" t="str">
            <v>FACTORES</v>
          </cell>
        </row>
      </sheetData>
      <sheetData sheetId="97">
        <row r="15">
          <cell r="C15" t="str">
            <v>FACTORES</v>
          </cell>
        </row>
      </sheetData>
      <sheetData sheetId="98">
        <row r="15">
          <cell r="C15" t="str">
            <v>FACTORES</v>
          </cell>
        </row>
      </sheetData>
      <sheetData sheetId="99">
        <row r="15">
          <cell r="C15" t="str">
            <v>FACTORES</v>
          </cell>
        </row>
      </sheetData>
      <sheetData sheetId="100">
        <row r="15">
          <cell r="C15" t="str">
            <v>FACTORES</v>
          </cell>
        </row>
      </sheetData>
      <sheetData sheetId="101">
        <row r="15">
          <cell r="C15" t="str">
            <v>FACTORES</v>
          </cell>
        </row>
      </sheetData>
      <sheetData sheetId="102">
        <row r="15">
          <cell r="C15" t="str">
            <v>FACTORES</v>
          </cell>
        </row>
      </sheetData>
      <sheetData sheetId="103">
        <row r="15">
          <cell r="C15" t="str">
            <v>FACTORES</v>
          </cell>
        </row>
      </sheetData>
      <sheetData sheetId="104">
        <row r="15">
          <cell r="C15" t="str">
            <v>FACTORES</v>
          </cell>
        </row>
      </sheetData>
      <sheetData sheetId="105">
        <row r="15">
          <cell r="C15" t="str">
            <v>FACTORES</v>
          </cell>
        </row>
      </sheetData>
      <sheetData sheetId="106">
        <row r="15">
          <cell r="C15" t="str">
            <v>FACTORES</v>
          </cell>
        </row>
      </sheetData>
      <sheetData sheetId="107">
        <row r="15">
          <cell r="C15" t="str">
            <v>FACTORES</v>
          </cell>
        </row>
      </sheetData>
      <sheetData sheetId="108">
        <row r="15">
          <cell r="C15" t="str">
            <v>FACTORES</v>
          </cell>
        </row>
      </sheetData>
      <sheetData sheetId="109">
        <row r="15">
          <cell r="C15" t="str">
            <v>FACTORES</v>
          </cell>
        </row>
      </sheetData>
      <sheetData sheetId="110">
        <row r="15">
          <cell r="C15" t="str">
            <v>FACTORES</v>
          </cell>
        </row>
      </sheetData>
      <sheetData sheetId="111">
        <row r="15">
          <cell r="C15" t="str">
            <v>FACTORES</v>
          </cell>
        </row>
      </sheetData>
      <sheetData sheetId="112"/>
      <sheetData sheetId="113"/>
      <sheetData sheetId="114"/>
      <sheetData sheetId="115">
        <row r="15">
          <cell r="C15" t="str">
            <v>FACTORES</v>
          </cell>
        </row>
      </sheetData>
      <sheetData sheetId="116">
        <row r="15">
          <cell r="C15" t="str">
            <v>FACTORES</v>
          </cell>
        </row>
      </sheetData>
      <sheetData sheetId="117"/>
      <sheetData sheetId="118">
        <row r="15">
          <cell r="C15" t="str">
            <v>FACTORES</v>
          </cell>
        </row>
      </sheetData>
      <sheetData sheetId="119">
        <row r="15">
          <cell r="C15" t="str">
            <v>FACTORES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>
        <row r="15">
          <cell r="C15" t="str">
            <v>FACTORES</v>
          </cell>
        </row>
      </sheetData>
      <sheetData sheetId="152">
        <row r="15">
          <cell r="C15" t="str">
            <v>FACTORES</v>
          </cell>
        </row>
      </sheetData>
      <sheetData sheetId="153">
        <row r="15">
          <cell r="C15" t="str">
            <v>FACTORES</v>
          </cell>
        </row>
      </sheetData>
      <sheetData sheetId="154">
        <row r="15">
          <cell r="C15" t="str">
            <v>FACTORES</v>
          </cell>
        </row>
      </sheetData>
      <sheetData sheetId="155">
        <row r="15">
          <cell r="C15" t="str">
            <v>FACTORES</v>
          </cell>
        </row>
      </sheetData>
      <sheetData sheetId="156">
        <row r="15">
          <cell r="C15" t="str">
            <v>FACTORES</v>
          </cell>
        </row>
      </sheetData>
      <sheetData sheetId="157">
        <row r="15">
          <cell r="C15" t="str">
            <v>FACTORES</v>
          </cell>
        </row>
      </sheetData>
      <sheetData sheetId="158">
        <row r="15">
          <cell r="C15" t="str">
            <v>FACTORES</v>
          </cell>
        </row>
      </sheetData>
      <sheetData sheetId="159">
        <row r="15">
          <cell r="C15" t="str">
            <v>FACTORES</v>
          </cell>
        </row>
      </sheetData>
      <sheetData sheetId="160">
        <row r="15">
          <cell r="C15" t="str">
            <v>FACTORES</v>
          </cell>
        </row>
      </sheetData>
      <sheetData sheetId="161">
        <row r="15">
          <cell r="C15" t="str">
            <v>FACTORES</v>
          </cell>
        </row>
      </sheetData>
      <sheetData sheetId="162">
        <row r="15">
          <cell r="C15" t="str">
            <v>FACTORES</v>
          </cell>
        </row>
      </sheetData>
      <sheetData sheetId="163">
        <row r="15">
          <cell r="C15" t="str">
            <v>FACTORES</v>
          </cell>
        </row>
      </sheetData>
      <sheetData sheetId="164">
        <row r="15">
          <cell r="C15" t="str">
            <v>FACTORES</v>
          </cell>
        </row>
      </sheetData>
      <sheetData sheetId="165">
        <row r="15">
          <cell r="C15" t="str">
            <v>FACTORES</v>
          </cell>
        </row>
      </sheetData>
      <sheetData sheetId="166">
        <row r="15">
          <cell r="C15" t="str">
            <v>FACTORES</v>
          </cell>
        </row>
      </sheetData>
      <sheetData sheetId="167">
        <row r="15">
          <cell r="C15" t="str">
            <v>FACTORES</v>
          </cell>
        </row>
      </sheetData>
      <sheetData sheetId="168">
        <row r="15">
          <cell r="C15" t="str">
            <v>FACTORES</v>
          </cell>
        </row>
      </sheetData>
      <sheetData sheetId="169">
        <row r="15">
          <cell r="C15" t="str">
            <v>FACTORES</v>
          </cell>
        </row>
      </sheetData>
      <sheetData sheetId="170">
        <row r="15">
          <cell r="C15" t="str">
            <v>FACTORES</v>
          </cell>
        </row>
      </sheetData>
      <sheetData sheetId="171">
        <row r="15">
          <cell r="C15" t="str">
            <v>FACTORES</v>
          </cell>
        </row>
      </sheetData>
      <sheetData sheetId="172">
        <row r="15">
          <cell r="C15" t="str">
            <v>FACTORES</v>
          </cell>
        </row>
      </sheetData>
      <sheetData sheetId="173">
        <row r="15">
          <cell r="C15" t="str">
            <v>FACTORES</v>
          </cell>
        </row>
      </sheetData>
      <sheetData sheetId="174">
        <row r="15">
          <cell r="C15" t="str">
            <v>FACTORES</v>
          </cell>
        </row>
      </sheetData>
      <sheetData sheetId="175">
        <row r="15">
          <cell r="C15" t="str">
            <v>FACTORES</v>
          </cell>
        </row>
      </sheetData>
      <sheetData sheetId="176">
        <row r="15">
          <cell r="C15" t="str">
            <v>FACTORES</v>
          </cell>
        </row>
      </sheetData>
      <sheetData sheetId="177">
        <row r="15">
          <cell r="C15" t="str">
            <v>FACTORES</v>
          </cell>
        </row>
      </sheetData>
      <sheetData sheetId="178">
        <row r="15">
          <cell r="C15" t="str">
            <v>FACTORES</v>
          </cell>
        </row>
      </sheetData>
      <sheetData sheetId="179">
        <row r="15">
          <cell r="C15" t="str">
            <v>FACTORES</v>
          </cell>
        </row>
      </sheetData>
      <sheetData sheetId="180">
        <row r="15">
          <cell r="C15" t="str">
            <v>FACTORES</v>
          </cell>
        </row>
      </sheetData>
      <sheetData sheetId="181">
        <row r="15">
          <cell r="C15" t="str">
            <v>FACTORES</v>
          </cell>
        </row>
      </sheetData>
      <sheetData sheetId="182">
        <row r="15">
          <cell r="C15" t="str">
            <v>FACTORES</v>
          </cell>
        </row>
      </sheetData>
      <sheetData sheetId="183">
        <row r="15">
          <cell r="C15" t="str">
            <v>FACTORES</v>
          </cell>
        </row>
      </sheetData>
      <sheetData sheetId="184">
        <row r="15">
          <cell r="C15" t="str">
            <v>FACTORES</v>
          </cell>
        </row>
      </sheetData>
      <sheetData sheetId="185">
        <row r="15">
          <cell r="C15" t="str">
            <v>FACTORES</v>
          </cell>
        </row>
      </sheetData>
      <sheetData sheetId="186">
        <row r="15">
          <cell r="C15" t="str">
            <v>FACTORES</v>
          </cell>
        </row>
      </sheetData>
      <sheetData sheetId="187">
        <row r="15">
          <cell r="C15" t="str">
            <v>FACTORES</v>
          </cell>
        </row>
      </sheetData>
      <sheetData sheetId="188">
        <row r="15">
          <cell r="C15" t="str">
            <v>FACTORES</v>
          </cell>
        </row>
      </sheetData>
      <sheetData sheetId="189">
        <row r="15">
          <cell r="C15" t="str">
            <v>FACTORES</v>
          </cell>
        </row>
      </sheetData>
      <sheetData sheetId="190">
        <row r="15">
          <cell r="C15" t="str">
            <v>FACTORES</v>
          </cell>
        </row>
      </sheetData>
      <sheetData sheetId="191">
        <row r="15">
          <cell r="C15" t="str">
            <v>FACTORES</v>
          </cell>
        </row>
      </sheetData>
      <sheetData sheetId="192">
        <row r="15">
          <cell r="C15" t="str">
            <v>FACTORES</v>
          </cell>
        </row>
      </sheetData>
      <sheetData sheetId="193">
        <row r="15">
          <cell r="C15" t="str">
            <v>FACTORES</v>
          </cell>
        </row>
      </sheetData>
      <sheetData sheetId="194">
        <row r="15">
          <cell r="C15" t="str">
            <v>FACTORES</v>
          </cell>
        </row>
      </sheetData>
      <sheetData sheetId="195">
        <row r="15">
          <cell r="C15" t="str">
            <v>FACTORES</v>
          </cell>
        </row>
      </sheetData>
      <sheetData sheetId="196">
        <row r="15">
          <cell r="C15" t="str">
            <v>FACTORES</v>
          </cell>
        </row>
      </sheetData>
      <sheetData sheetId="197">
        <row r="15">
          <cell r="C15" t="str">
            <v>FACTORES</v>
          </cell>
        </row>
      </sheetData>
      <sheetData sheetId="198">
        <row r="15">
          <cell r="C15" t="str">
            <v>FACTORES</v>
          </cell>
        </row>
      </sheetData>
      <sheetData sheetId="199">
        <row r="15">
          <cell r="C15" t="str">
            <v>FACTORES</v>
          </cell>
        </row>
      </sheetData>
      <sheetData sheetId="200">
        <row r="15">
          <cell r="C15" t="str">
            <v>FACTORES</v>
          </cell>
        </row>
      </sheetData>
      <sheetData sheetId="201">
        <row r="15">
          <cell r="C15" t="str">
            <v>FACTORES</v>
          </cell>
        </row>
      </sheetData>
      <sheetData sheetId="202">
        <row r="15">
          <cell r="C15" t="str">
            <v>FACTORES</v>
          </cell>
        </row>
      </sheetData>
      <sheetData sheetId="203">
        <row r="15">
          <cell r="C15" t="str">
            <v>FACTORES</v>
          </cell>
        </row>
      </sheetData>
      <sheetData sheetId="204">
        <row r="15">
          <cell r="C15" t="str">
            <v>FACTORES</v>
          </cell>
        </row>
      </sheetData>
      <sheetData sheetId="205">
        <row r="15">
          <cell r="C15" t="str">
            <v>FACTORES</v>
          </cell>
        </row>
      </sheetData>
      <sheetData sheetId="206">
        <row r="15">
          <cell r="C15" t="str">
            <v>FACTORES</v>
          </cell>
        </row>
      </sheetData>
      <sheetData sheetId="207">
        <row r="15">
          <cell r="C15" t="str">
            <v>FACTORES</v>
          </cell>
        </row>
      </sheetData>
      <sheetData sheetId="208">
        <row r="15">
          <cell r="C15" t="str">
            <v>FACTORES</v>
          </cell>
        </row>
      </sheetData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>
        <row r="15">
          <cell r="C15" t="str">
            <v>FACTORES</v>
          </cell>
        </row>
      </sheetData>
      <sheetData sheetId="217">
        <row r="15">
          <cell r="C15" t="str">
            <v>FACTORES</v>
          </cell>
        </row>
      </sheetData>
      <sheetData sheetId="218">
        <row r="15">
          <cell r="C15" t="str">
            <v>FACTORES</v>
          </cell>
        </row>
      </sheetData>
      <sheetData sheetId="219">
        <row r="15">
          <cell r="C15" t="str">
            <v>FACTORES</v>
          </cell>
        </row>
      </sheetData>
      <sheetData sheetId="220">
        <row r="15">
          <cell r="C15" t="str">
            <v>FACTORES</v>
          </cell>
        </row>
      </sheetData>
      <sheetData sheetId="221">
        <row r="15">
          <cell r="C15" t="str">
            <v>FACTORES</v>
          </cell>
        </row>
      </sheetData>
      <sheetData sheetId="222">
        <row r="15">
          <cell r="C15" t="str">
            <v>FACTORES</v>
          </cell>
        </row>
      </sheetData>
      <sheetData sheetId="223">
        <row r="15">
          <cell r="C15" t="str">
            <v>FACTORES</v>
          </cell>
        </row>
      </sheetData>
      <sheetData sheetId="224">
        <row r="15">
          <cell r="C15" t="str">
            <v>FACTORES</v>
          </cell>
        </row>
      </sheetData>
      <sheetData sheetId="225">
        <row r="15">
          <cell r="C15" t="str">
            <v>FACTORES</v>
          </cell>
        </row>
      </sheetData>
      <sheetData sheetId="226">
        <row r="15">
          <cell r="C15" t="str">
            <v>FACTORES</v>
          </cell>
        </row>
      </sheetData>
      <sheetData sheetId="227">
        <row r="15">
          <cell r="C15" t="str">
            <v>FACTORES</v>
          </cell>
        </row>
      </sheetData>
      <sheetData sheetId="228">
        <row r="15">
          <cell r="C15" t="str">
            <v>FACTORES</v>
          </cell>
        </row>
      </sheetData>
      <sheetData sheetId="229">
        <row r="15">
          <cell r="C15" t="str">
            <v>FACTORES</v>
          </cell>
        </row>
      </sheetData>
      <sheetData sheetId="230">
        <row r="15">
          <cell r="C15" t="str">
            <v>FACTORES</v>
          </cell>
        </row>
      </sheetData>
      <sheetData sheetId="231">
        <row r="15">
          <cell r="C15" t="str">
            <v>FACTORES</v>
          </cell>
        </row>
      </sheetData>
      <sheetData sheetId="232">
        <row r="15">
          <cell r="C15" t="str">
            <v>FACTORES</v>
          </cell>
        </row>
      </sheetData>
      <sheetData sheetId="233">
        <row r="15">
          <cell r="C15" t="str">
            <v>FACTORES</v>
          </cell>
        </row>
      </sheetData>
      <sheetData sheetId="234">
        <row r="15">
          <cell r="C15" t="str">
            <v>FACTORES</v>
          </cell>
        </row>
      </sheetData>
      <sheetData sheetId="235">
        <row r="15">
          <cell r="C15" t="str">
            <v>FACTORES</v>
          </cell>
        </row>
      </sheetData>
      <sheetData sheetId="236">
        <row r="15">
          <cell r="C15" t="str">
            <v>FACTORES</v>
          </cell>
        </row>
      </sheetData>
      <sheetData sheetId="237">
        <row r="15">
          <cell r="C15" t="str">
            <v>FACTORES</v>
          </cell>
        </row>
      </sheetData>
      <sheetData sheetId="238">
        <row r="15">
          <cell r="C15" t="str">
            <v>FACTORES</v>
          </cell>
        </row>
      </sheetData>
      <sheetData sheetId="239">
        <row r="15">
          <cell r="C15" t="str">
            <v>FACTORES</v>
          </cell>
        </row>
      </sheetData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>
        <row r="15">
          <cell r="C15" t="str">
            <v>FACTORES</v>
          </cell>
        </row>
      </sheetData>
      <sheetData sheetId="300">
        <row r="15">
          <cell r="C15" t="str">
            <v>FACTORES</v>
          </cell>
        </row>
      </sheetData>
      <sheetData sheetId="301">
        <row r="15">
          <cell r="C15" t="str">
            <v>FACTORES</v>
          </cell>
        </row>
      </sheetData>
      <sheetData sheetId="302">
        <row r="15">
          <cell r="C15" t="str">
            <v>FACTORES</v>
          </cell>
        </row>
      </sheetData>
      <sheetData sheetId="303">
        <row r="15">
          <cell r="C15" t="str">
            <v>FACTORES</v>
          </cell>
        </row>
      </sheetData>
      <sheetData sheetId="304">
        <row r="15">
          <cell r="C15" t="str">
            <v>FACTORES</v>
          </cell>
        </row>
      </sheetData>
      <sheetData sheetId="305">
        <row r="15">
          <cell r="C15" t="str">
            <v>FACTORES</v>
          </cell>
        </row>
      </sheetData>
      <sheetData sheetId="306">
        <row r="15">
          <cell r="C15" t="str">
            <v>FACTORES</v>
          </cell>
        </row>
      </sheetData>
      <sheetData sheetId="307">
        <row r="15">
          <cell r="C15" t="str">
            <v>FACTORES</v>
          </cell>
        </row>
      </sheetData>
      <sheetData sheetId="308">
        <row r="15">
          <cell r="C15" t="str">
            <v>FACTORES</v>
          </cell>
        </row>
      </sheetData>
      <sheetData sheetId="309">
        <row r="15">
          <cell r="C15" t="str">
            <v>FACTORES</v>
          </cell>
        </row>
      </sheetData>
      <sheetData sheetId="310">
        <row r="15">
          <cell r="C15" t="str">
            <v>FACTORES</v>
          </cell>
        </row>
      </sheetData>
      <sheetData sheetId="311">
        <row r="15">
          <cell r="C15" t="str">
            <v>FACTORES</v>
          </cell>
        </row>
      </sheetData>
      <sheetData sheetId="312">
        <row r="15">
          <cell r="C15" t="str">
            <v>FACTORES</v>
          </cell>
        </row>
      </sheetData>
      <sheetData sheetId="313">
        <row r="15">
          <cell r="C15" t="str">
            <v>FACTORES</v>
          </cell>
        </row>
      </sheetData>
      <sheetData sheetId="314">
        <row r="15">
          <cell r="C15" t="str">
            <v>FACTORES</v>
          </cell>
        </row>
      </sheetData>
      <sheetData sheetId="315" refreshError="1"/>
      <sheetData sheetId="316" refreshError="1"/>
      <sheetData sheetId="317" refreshError="1"/>
      <sheetData sheetId="318">
        <row r="15">
          <cell r="C15" t="str">
            <v>FACTORES</v>
          </cell>
        </row>
      </sheetData>
      <sheetData sheetId="319">
        <row r="15">
          <cell r="C15" t="str">
            <v>FACTORES</v>
          </cell>
        </row>
      </sheetData>
      <sheetData sheetId="320">
        <row r="15">
          <cell r="C15" t="str">
            <v>FACTORES</v>
          </cell>
        </row>
      </sheetData>
      <sheetData sheetId="321">
        <row r="15">
          <cell r="C15" t="str">
            <v>FACTORES</v>
          </cell>
        </row>
      </sheetData>
      <sheetData sheetId="322">
        <row r="15">
          <cell r="C15" t="str">
            <v>FACTORES</v>
          </cell>
        </row>
      </sheetData>
      <sheetData sheetId="323">
        <row r="15">
          <cell r="C15" t="str">
            <v>FACTORES</v>
          </cell>
        </row>
      </sheetData>
      <sheetData sheetId="324">
        <row r="15">
          <cell r="C15" t="str">
            <v>FACTORES</v>
          </cell>
        </row>
      </sheetData>
      <sheetData sheetId="325">
        <row r="15">
          <cell r="C15" t="str">
            <v>FACTORES</v>
          </cell>
        </row>
      </sheetData>
      <sheetData sheetId="326"/>
      <sheetData sheetId="327"/>
      <sheetData sheetId="328">
        <row r="15">
          <cell r="C15" t="str">
            <v>FACTORES</v>
          </cell>
        </row>
      </sheetData>
      <sheetData sheetId="329">
        <row r="15">
          <cell r="C15" t="str">
            <v>FACTORES</v>
          </cell>
        </row>
      </sheetData>
      <sheetData sheetId="330">
        <row r="15">
          <cell r="C15" t="str">
            <v>FACTORES</v>
          </cell>
        </row>
      </sheetData>
      <sheetData sheetId="331"/>
      <sheetData sheetId="332">
        <row r="15">
          <cell r="C15" t="str">
            <v>FACTORES</v>
          </cell>
        </row>
      </sheetData>
      <sheetData sheetId="333">
        <row r="15">
          <cell r="C15" t="str">
            <v>FACTORES</v>
          </cell>
        </row>
      </sheetData>
      <sheetData sheetId="334">
        <row r="15">
          <cell r="C15" t="str">
            <v>FACTORES</v>
          </cell>
        </row>
      </sheetData>
      <sheetData sheetId="335">
        <row r="15">
          <cell r="C15" t="str">
            <v>FACTORES</v>
          </cell>
        </row>
      </sheetData>
      <sheetData sheetId="336">
        <row r="15">
          <cell r="C15" t="str">
            <v>FACTORES</v>
          </cell>
        </row>
      </sheetData>
      <sheetData sheetId="337">
        <row r="15">
          <cell r="C15" t="str">
            <v>FACTORES</v>
          </cell>
        </row>
      </sheetData>
      <sheetData sheetId="338">
        <row r="15">
          <cell r="C15" t="str">
            <v>FACTORES</v>
          </cell>
        </row>
      </sheetData>
      <sheetData sheetId="339">
        <row r="15">
          <cell r="C15" t="str">
            <v>FACTORES</v>
          </cell>
        </row>
      </sheetData>
      <sheetData sheetId="340">
        <row r="15">
          <cell r="C15" t="str">
            <v>FACTORES</v>
          </cell>
        </row>
      </sheetData>
      <sheetData sheetId="341">
        <row r="15">
          <cell r="C15" t="str">
            <v>FACTORES</v>
          </cell>
        </row>
      </sheetData>
      <sheetData sheetId="342">
        <row r="15">
          <cell r="C15" t="str">
            <v>FACTORES</v>
          </cell>
        </row>
      </sheetData>
      <sheetData sheetId="343">
        <row r="15">
          <cell r="C15" t="str">
            <v>FACTORES</v>
          </cell>
        </row>
      </sheetData>
      <sheetData sheetId="344">
        <row r="15">
          <cell r="C15" t="str">
            <v>FACTORES</v>
          </cell>
        </row>
      </sheetData>
      <sheetData sheetId="345">
        <row r="15">
          <cell r="C15" t="str">
            <v>FACTORES</v>
          </cell>
        </row>
      </sheetData>
      <sheetData sheetId="346">
        <row r="15">
          <cell r="C15" t="str">
            <v>FACTORES</v>
          </cell>
        </row>
      </sheetData>
      <sheetData sheetId="347">
        <row r="15">
          <cell r="C15" t="str">
            <v>FACTORES</v>
          </cell>
        </row>
      </sheetData>
      <sheetData sheetId="348">
        <row r="15">
          <cell r="C15" t="str">
            <v>FACTORES</v>
          </cell>
        </row>
      </sheetData>
      <sheetData sheetId="349">
        <row r="15">
          <cell r="C15" t="str">
            <v>FACTORES</v>
          </cell>
        </row>
      </sheetData>
      <sheetData sheetId="350">
        <row r="15">
          <cell r="C15" t="str">
            <v>FACTORES</v>
          </cell>
        </row>
      </sheetData>
      <sheetData sheetId="351">
        <row r="15">
          <cell r="C15" t="str">
            <v>FACTORES</v>
          </cell>
        </row>
      </sheetData>
      <sheetData sheetId="352">
        <row r="15">
          <cell r="C15" t="str">
            <v>FACTORES</v>
          </cell>
        </row>
      </sheetData>
      <sheetData sheetId="353">
        <row r="15">
          <cell r="C15" t="str">
            <v>FACTORES</v>
          </cell>
        </row>
      </sheetData>
      <sheetData sheetId="354">
        <row r="15">
          <cell r="C15" t="str">
            <v>FACTORES</v>
          </cell>
        </row>
      </sheetData>
      <sheetData sheetId="355">
        <row r="15">
          <cell r="C15" t="str">
            <v>FACTORES</v>
          </cell>
        </row>
      </sheetData>
      <sheetData sheetId="356">
        <row r="15">
          <cell r="C15" t="str">
            <v>FACTORES</v>
          </cell>
        </row>
      </sheetData>
      <sheetData sheetId="357">
        <row r="15">
          <cell r="C15" t="str">
            <v>FACTORES</v>
          </cell>
        </row>
      </sheetData>
      <sheetData sheetId="358">
        <row r="15">
          <cell r="C15" t="str">
            <v>FACTORES</v>
          </cell>
        </row>
      </sheetData>
      <sheetData sheetId="359" refreshError="1"/>
      <sheetData sheetId="360" refreshError="1"/>
      <sheetData sheetId="361" refreshError="1"/>
      <sheetData sheetId="362">
        <row r="15">
          <cell r="C15" t="str">
            <v>FACTORES</v>
          </cell>
        </row>
      </sheetData>
      <sheetData sheetId="363">
        <row r="15">
          <cell r="C15" t="str">
            <v>FACTORES</v>
          </cell>
        </row>
      </sheetData>
      <sheetData sheetId="364">
        <row r="15">
          <cell r="C15" t="str">
            <v>FACTORES</v>
          </cell>
        </row>
      </sheetData>
      <sheetData sheetId="365">
        <row r="15">
          <cell r="C15" t="str">
            <v>FACTORES</v>
          </cell>
        </row>
      </sheetData>
      <sheetData sheetId="366">
        <row r="15">
          <cell r="C15" t="str">
            <v>FACTORES</v>
          </cell>
        </row>
      </sheetData>
      <sheetData sheetId="367">
        <row r="15">
          <cell r="C15" t="str">
            <v>FACTORES</v>
          </cell>
        </row>
      </sheetData>
      <sheetData sheetId="368">
        <row r="15">
          <cell r="C15" t="str">
            <v>FACTORES</v>
          </cell>
        </row>
      </sheetData>
      <sheetData sheetId="369">
        <row r="15">
          <cell r="C15" t="str">
            <v>FACTORES</v>
          </cell>
        </row>
      </sheetData>
      <sheetData sheetId="370">
        <row r="15">
          <cell r="C15" t="str">
            <v>FACTORES</v>
          </cell>
        </row>
      </sheetData>
      <sheetData sheetId="371">
        <row r="15">
          <cell r="C15" t="str">
            <v>FACTORES</v>
          </cell>
        </row>
      </sheetData>
      <sheetData sheetId="372">
        <row r="15">
          <cell r="C15" t="str">
            <v>FACTORES</v>
          </cell>
        </row>
      </sheetData>
      <sheetData sheetId="373">
        <row r="15">
          <cell r="C15" t="str">
            <v>FACTORES</v>
          </cell>
        </row>
      </sheetData>
      <sheetData sheetId="374">
        <row r="15">
          <cell r="C15" t="str">
            <v>FACTORES</v>
          </cell>
        </row>
      </sheetData>
      <sheetData sheetId="375">
        <row r="15">
          <cell r="C15" t="str">
            <v>FACTORES</v>
          </cell>
        </row>
      </sheetData>
      <sheetData sheetId="376">
        <row r="15">
          <cell r="C15" t="str">
            <v>FACTORES</v>
          </cell>
        </row>
      </sheetData>
      <sheetData sheetId="377">
        <row r="15">
          <cell r="C15" t="str">
            <v>FACTORES</v>
          </cell>
        </row>
      </sheetData>
      <sheetData sheetId="378">
        <row r="15">
          <cell r="C15" t="str">
            <v>FACTORES</v>
          </cell>
        </row>
      </sheetData>
      <sheetData sheetId="379">
        <row r="15">
          <cell r="C15" t="str">
            <v>FACTORES</v>
          </cell>
        </row>
      </sheetData>
      <sheetData sheetId="380">
        <row r="15">
          <cell r="C15" t="str">
            <v>FACTORES</v>
          </cell>
        </row>
      </sheetData>
      <sheetData sheetId="381">
        <row r="15">
          <cell r="C15" t="str">
            <v>FACTORES</v>
          </cell>
        </row>
      </sheetData>
      <sheetData sheetId="382">
        <row r="15">
          <cell r="C15" t="str">
            <v>FACTORES</v>
          </cell>
        </row>
      </sheetData>
      <sheetData sheetId="383">
        <row r="15">
          <cell r="C15" t="str">
            <v>FACTORES</v>
          </cell>
        </row>
      </sheetData>
      <sheetData sheetId="384">
        <row r="15">
          <cell r="C15" t="str">
            <v>FACTORES</v>
          </cell>
        </row>
      </sheetData>
      <sheetData sheetId="385">
        <row r="15">
          <cell r="C15" t="str">
            <v>FACTORES</v>
          </cell>
        </row>
      </sheetData>
      <sheetData sheetId="386">
        <row r="15">
          <cell r="C15" t="str">
            <v>FACTORES</v>
          </cell>
        </row>
      </sheetData>
      <sheetData sheetId="387" refreshError="1"/>
      <sheetData sheetId="388"/>
      <sheetData sheetId="389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>
        <row r="15">
          <cell r="C15" t="str">
            <v>FACTORES</v>
          </cell>
        </row>
      </sheetData>
      <sheetData sheetId="397">
        <row r="15">
          <cell r="C15" t="str">
            <v>FACTORES</v>
          </cell>
        </row>
      </sheetData>
      <sheetData sheetId="398">
        <row r="15">
          <cell r="C15" t="str">
            <v>FACTORES</v>
          </cell>
        </row>
      </sheetData>
      <sheetData sheetId="399">
        <row r="15">
          <cell r="C15" t="str">
            <v>FACTORES</v>
          </cell>
        </row>
      </sheetData>
      <sheetData sheetId="400">
        <row r="15">
          <cell r="C15" t="str">
            <v>FACTORES</v>
          </cell>
        </row>
      </sheetData>
      <sheetData sheetId="401">
        <row r="15">
          <cell r="C15" t="str">
            <v>FACTORES</v>
          </cell>
        </row>
      </sheetData>
      <sheetData sheetId="402">
        <row r="15">
          <cell r="C15" t="str">
            <v>FACTORES</v>
          </cell>
        </row>
      </sheetData>
      <sheetData sheetId="403">
        <row r="15">
          <cell r="C15" t="str">
            <v>FACTORES</v>
          </cell>
        </row>
      </sheetData>
      <sheetData sheetId="404">
        <row r="15">
          <cell r="C15" t="str">
            <v>FACTORES</v>
          </cell>
        </row>
      </sheetData>
      <sheetData sheetId="405">
        <row r="15">
          <cell r="C15" t="str">
            <v>FACTORES</v>
          </cell>
        </row>
      </sheetData>
      <sheetData sheetId="406">
        <row r="15">
          <cell r="C15" t="str">
            <v>FACTORES</v>
          </cell>
        </row>
      </sheetData>
      <sheetData sheetId="407">
        <row r="15">
          <cell r="C15" t="str">
            <v>FACTORES</v>
          </cell>
        </row>
      </sheetData>
      <sheetData sheetId="408">
        <row r="15">
          <cell r="C15" t="str">
            <v>FACTORES</v>
          </cell>
        </row>
      </sheetData>
      <sheetData sheetId="409">
        <row r="15">
          <cell r="C15" t="str">
            <v>FACTORES</v>
          </cell>
        </row>
      </sheetData>
      <sheetData sheetId="410">
        <row r="15">
          <cell r="C15" t="str">
            <v>FACTORES</v>
          </cell>
        </row>
      </sheetData>
      <sheetData sheetId="411">
        <row r="15">
          <cell r="C15" t="str">
            <v>FACTORES</v>
          </cell>
        </row>
      </sheetData>
      <sheetData sheetId="412">
        <row r="15">
          <cell r="C15" t="str">
            <v>FACTORES</v>
          </cell>
        </row>
      </sheetData>
      <sheetData sheetId="413">
        <row r="15">
          <cell r="C15" t="str">
            <v>FACTORES</v>
          </cell>
        </row>
      </sheetData>
      <sheetData sheetId="414">
        <row r="15">
          <cell r="C15" t="str">
            <v>FACTORES</v>
          </cell>
        </row>
      </sheetData>
      <sheetData sheetId="415">
        <row r="15">
          <cell r="C15" t="str">
            <v>FACTORES</v>
          </cell>
        </row>
      </sheetData>
      <sheetData sheetId="416">
        <row r="15">
          <cell r="C15" t="str">
            <v>FACTORES</v>
          </cell>
        </row>
      </sheetData>
      <sheetData sheetId="417">
        <row r="15">
          <cell r="C15" t="str">
            <v>FACTORES</v>
          </cell>
        </row>
      </sheetData>
      <sheetData sheetId="418">
        <row r="15">
          <cell r="C15" t="str">
            <v>FACTORES</v>
          </cell>
        </row>
      </sheetData>
      <sheetData sheetId="419">
        <row r="15">
          <cell r="C15" t="str">
            <v>FACTORES</v>
          </cell>
        </row>
      </sheetData>
      <sheetData sheetId="420">
        <row r="15">
          <cell r="C15" t="str">
            <v>FACTORES</v>
          </cell>
        </row>
      </sheetData>
      <sheetData sheetId="421">
        <row r="15">
          <cell r="C15" t="str">
            <v>FACTORES</v>
          </cell>
        </row>
      </sheetData>
      <sheetData sheetId="422">
        <row r="15">
          <cell r="C15" t="str">
            <v>FACTORES</v>
          </cell>
        </row>
      </sheetData>
      <sheetData sheetId="423">
        <row r="15">
          <cell r="C15" t="str">
            <v>FACTORES</v>
          </cell>
        </row>
      </sheetData>
      <sheetData sheetId="424">
        <row r="15">
          <cell r="C15" t="str">
            <v>FACTORES</v>
          </cell>
        </row>
      </sheetData>
      <sheetData sheetId="425">
        <row r="15">
          <cell r="C15" t="str">
            <v>FACTORES</v>
          </cell>
        </row>
      </sheetData>
      <sheetData sheetId="426">
        <row r="15">
          <cell r="C15" t="str">
            <v>FACTORES</v>
          </cell>
        </row>
      </sheetData>
      <sheetData sheetId="427">
        <row r="15">
          <cell r="C15" t="str">
            <v>FACTORES</v>
          </cell>
        </row>
      </sheetData>
      <sheetData sheetId="428">
        <row r="15">
          <cell r="C15" t="str">
            <v>FACTORES</v>
          </cell>
        </row>
      </sheetData>
      <sheetData sheetId="429">
        <row r="15">
          <cell r="C15" t="str">
            <v>FACTORES</v>
          </cell>
        </row>
      </sheetData>
      <sheetData sheetId="430">
        <row r="15">
          <cell r="C15" t="str">
            <v>FACTORES</v>
          </cell>
        </row>
      </sheetData>
      <sheetData sheetId="431">
        <row r="15">
          <cell r="C15" t="str">
            <v>FACTORES</v>
          </cell>
        </row>
      </sheetData>
      <sheetData sheetId="432">
        <row r="15">
          <cell r="C15" t="str">
            <v>FACTORES</v>
          </cell>
        </row>
      </sheetData>
      <sheetData sheetId="433">
        <row r="15">
          <cell r="C15" t="str">
            <v>FACTORES</v>
          </cell>
        </row>
      </sheetData>
      <sheetData sheetId="434">
        <row r="15">
          <cell r="C15" t="str">
            <v>FACTORES</v>
          </cell>
        </row>
      </sheetData>
      <sheetData sheetId="435">
        <row r="15">
          <cell r="C15" t="str">
            <v>FACTORES</v>
          </cell>
        </row>
      </sheetData>
      <sheetData sheetId="436">
        <row r="15">
          <cell r="C15" t="str">
            <v>FACTORES</v>
          </cell>
        </row>
      </sheetData>
      <sheetData sheetId="437">
        <row r="15">
          <cell r="C15" t="str">
            <v>FACTORES</v>
          </cell>
        </row>
      </sheetData>
      <sheetData sheetId="438">
        <row r="15">
          <cell r="C15" t="str">
            <v>FACTORES</v>
          </cell>
        </row>
      </sheetData>
      <sheetData sheetId="439">
        <row r="15">
          <cell r="C15" t="str">
            <v>FACTORES</v>
          </cell>
        </row>
      </sheetData>
      <sheetData sheetId="440">
        <row r="15">
          <cell r="C15" t="str">
            <v>FACTORES</v>
          </cell>
        </row>
      </sheetData>
      <sheetData sheetId="441">
        <row r="15">
          <cell r="C15" t="str">
            <v>FACTORES</v>
          </cell>
        </row>
      </sheetData>
      <sheetData sheetId="442">
        <row r="15">
          <cell r="C15" t="str">
            <v>FACTORES</v>
          </cell>
        </row>
      </sheetData>
      <sheetData sheetId="443">
        <row r="15">
          <cell r="C15" t="str">
            <v>FACTORES</v>
          </cell>
        </row>
      </sheetData>
      <sheetData sheetId="444">
        <row r="15">
          <cell r="C15" t="str">
            <v>FACTORES</v>
          </cell>
        </row>
      </sheetData>
      <sheetData sheetId="445">
        <row r="15">
          <cell r="C15" t="str">
            <v>FACTORES</v>
          </cell>
        </row>
      </sheetData>
      <sheetData sheetId="446">
        <row r="15">
          <cell r="C15" t="str">
            <v>FACTORES</v>
          </cell>
        </row>
      </sheetData>
      <sheetData sheetId="447">
        <row r="15">
          <cell r="C15" t="str">
            <v>FACTORES</v>
          </cell>
        </row>
      </sheetData>
      <sheetData sheetId="448">
        <row r="15">
          <cell r="C15" t="str">
            <v>FACTORES</v>
          </cell>
        </row>
      </sheetData>
      <sheetData sheetId="449">
        <row r="15">
          <cell r="C15" t="str">
            <v>FACTORES</v>
          </cell>
        </row>
      </sheetData>
      <sheetData sheetId="450">
        <row r="15">
          <cell r="C15" t="str">
            <v>FACTORES</v>
          </cell>
        </row>
      </sheetData>
      <sheetData sheetId="451">
        <row r="15">
          <cell r="C15" t="str">
            <v>FACTORES</v>
          </cell>
        </row>
      </sheetData>
      <sheetData sheetId="452">
        <row r="15">
          <cell r="C15" t="str">
            <v>FACTORES</v>
          </cell>
        </row>
      </sheetData>
      <sheetData sheetId="453">
        <row r="15">
          <cell r="C15" t="str">
            <v>FACTORES</v>
          </cell>
        </row>
      </sheetData>
      <sheetData sheetId="454">
        <row r="15">
          <cell r="C15" t="str">
            <v>FACTORES</v>
          </cell>
        </row>
      </sheetData>
      <sheetData sheetId="455">
        <row r="15">
          <cell r="C15" t="str">
            <v>FACTORES</v>
          </cell>
        </row>
      </sheetData>
      <sheetData sheetId="456">
        <row r="15">
          <cell r="C15" t="str">
            <v>FACTORES</v>
          </cell>
        </row>
      </sheetData>
      <sheetData sheetId="457">
        <row r="15">
          <cell r="C15" t="str">
            <v>FACTORES</v>
          </cell>
        </row>
      </sheetData>
      <sheetData sheetId="458">
        <row r="15">
          <cell r="C15" t="str">
            <v>FACTORES</v>
          </cell>
        </row>
      </sheetData>
      <sheetData sheetId="459">
        <row r="15">
          <cell r="C15" t="str">
            <v>FACTORES</v>
          </cell>
        </row>
      </sheetData>
      <sheetData sheetId="460">
        <row r="15">
          <cell r="C15" t="str">
            <v>FACTORES</v>
          </cell>
        </row>
      </sheetData>
      <sheetData sheetId="461">
        <row r="15">
          <cell r="C15" t="str">
            <v>FACTORES</v>
          </cell>
        </row>
      </sheetData>
      <sheetData sheetId="462">
        <row r="15">
          <cell r="C15" t="str">
            <v>FACTORES</v>
          </cell>
        </row>
      </sheetData>
      <sheetData sheetId="463">
        <row r="15">
          <cell r="C15" t="str">
            <v>FACTORES</v>
          </cell>
        </row>
      </sheetData>
      <sheetData sheetId="464">
        <row r="15">
          <cell r="C15" t="str">
            <v>FACTORES</v>
          </cell>
        </row>
      </sheetData>
      <sheetData sheetId="465">
        <row r="15">
          <cell r="C15" t="str">
            <v>FACTORES</v>
          </cell>
        </row>
      </sheetData>
      <sheetData sheetId="466">
        <row r="15">
          <cell r="C15" t="str">
            <v>FACTORES</v>
          </cell>
        </row>
      </sheetData>
      <sheetData sheetId="467">
        <row r="15">
          <cell r="C15" t="str">
            <v>FACTORES</v>
          </cell>
        </row>
      </sheetData>
      <sheetData sheetId="468">
        <row r="15">
          <cell r="C15" t="str">
            <v>FACTORES</v>
          </cell>
        </row>
      </sheetData>
      <sheetData sheetId="469">
        <row r="15">
          <cell r="C15" t="str">
            <v>FACTORES</v>
          </cell>
        </row>
      </sheetData>
      <sheetData sheetId="470">
        <row r="15">
          <cell r="C15" t="str">
            <v>FACTORES</v>
          </cell>
        </row>
      </sheetData>
      <sheetData sheetId="471">
        <row r="15">
          <cell r="C15" t="str">
            <v>FACTORES</v>
          </cell>
        </row>
      </sheetData>
      <sheetData sheetId="472">
        <row r="15">
          <cell r="C15" t="str">
            <v>FACTORES</v>
          </cell>
        </row>
      </sheetData>
      <sheetData sheetId="473">
        <row r="15">
          <cell r="C15" t="str">
            <v>FACTORES</v>
          </cell>
        </row>
      </sheetData>
      <sheetData sheetId="474">
        <row r="15">
          <cell r="C15" t="str">
            <v>FACTORES</v>
          </cell>
        </row>
      </sheetData>
      <sheetData sheetId="475">
        <row r="15">
          <cell r="C15" t="str">
            <v>FACTORES</v>
          </cell>
        </row>
      </sheetData>
      <sheetData sheetId="476">
        <row r="15">
          <cell r="C15" t="str">
            <v>FACTORES</v>
          </cell>
        </row>
      </sheetData>
      <sheetData sheetId="477">
        <row r="15">
          <cell r="C15" t="str">
            <v>FACTORES</v>
          </cell>
        </row>
      </sheetData>
      <sheetData sheetId="478">
        <row r="15">
          <cell r="C15" t="str">
            <v>FACTORES</v>
          </cell>
        </row>
      </sheetData>
      <sheetData sheetId="479">
        <row r="15">
          <cell r="C15" t="str">
            <v>FACTORES</v>
          </cell>
        </row>
      </sheetData>
      <sheetData sheetId="480">
        <row r="15">
          <cell r="C15" t="str">
            <v>FACTORES</v>
          </cell>
        </row>
      </sheetData>
      <sheetData sheetId="481">
        <row r="15">
          <cell r="C15" t="str">
            <v>FACTORES</v>
          </cell>
        </row>
      </sheetData>
      <sheetData sheetId="482">
        <row r="15">
          <cell r="C15" t="str">
            <v>FACTORES</v>
          </cell>
        </row>
      </sheetData>
      <sheetData sheetId="483">
        <row r="15">
          <cell r="C15" t="str">
            <v>FACTORES</v>
          </cell>
        </row>
      </sheetData>
      <sheetData sheetId="484">
        <row r="15">
          <cell r="C15" t="str">
            <v>FACTORES</v>
          </cell>
        </row>
      </sheetData>
      <sheetData sheetId="485">
        <row r="15">
          <cell r="C15" t="str">
            <v>FACTORES</v>
          </cell>
        </row>
      </sheetData>
      <sheetData sheetId="486">
        <row r="15">
          <cell r="C15" t="str">
            <v>FACTORES</v>
          </cell>
        </row>
      </sheetData>
      <sheetData sheetId="487">
        <row r="15">
          <cell r="C15" t="str">
            <v>FACTORES</v>
          </cell>
        </row>
      </sheetData>
      <sheetData sheetId="488">
        <row r="15">
          <cell r="C15" t="str">
            <v>FACTORES</v>
          </cell>
        </row>
      </sheetData>
      <sheetData sheetId="489">
        <row r="15">
          <cell r="C15" t="str">
            <v>FACTORES</v>
          </cell>
        </row>
      </sheetData>
      <sheetData sheetId="490">
        <row r="15">
          <cell r="C15" t="str">
            <v>FACTORES</v>
          </cell>
        </row>
      </sheetData>
      <sheetData sheetId="491">
        <row r="15">
          <cell r="C15" t="str">
            <v>FACTORES</v>
          </cell>
        </row>
      </sheetData>
      <sheetData sheetId="492">
        <row r="15">
          <cell r="C15" t="str">
            <v>FACTORES</v>
          </cell>
        </row>
      </sheetData>
      <sheetData sheetId="493">
        <row r="15">
          <cell r="C15" t="str">
            <v>FACTORES</v>
          </cell>
        </row>
      </sheetData>
      <sheetData sheetId="494">
        <row r="15">
          <cell r="C15" t="str">
            <v>FACTORES</v>
          </cell>
        </row>
      </sheetData>
      <sheetData sheetId="495">
        <row r="15">
          <cell r="C15" t="str">
            <v>FACTORES</v>
          </cell>
        </row>
      </sheetData>
      <sheetData sheetId="496">
        <row r="15">
          <cell r="C15" t="str">
            <v>FACTORES</v>
          </cell>
        </row>
      </sheetData>
      <sheetData sheetId="497">
        <row r="15">
          <cell r="C15" t="str">
            <v>FACTORES</v>
          </cell>
        </row>
      </sheetData>
      <sheetData sheetId="498">
        <row r="15">
          <cell r="C15" t="str">
            <v>FACTORES</v>
          </cell>
        </row>
      </sheetData>
      <sheetData sheetId="499">
        <row r="15">
          <cell r="C15" t="str">
            <v>FACTORES</v>
          </cell>
        </row>
      </sheetData>
      <sheetData sheetId="500">
        <row r="15">
          <cell r="C15" t="str">
            <v>FACTORES</v>
          </cell>
        </row>
      </sheetData>
      <sheetData sheetId="501">
        <row r="15">
          <cell r="C15" t="str">
            <v>FACTORES</v>
          </cell>
        </row>
      </sheetData>
      <sheetData sheetId="502">
        <row r="15">
          <cell r="C15" t="str">
            <v>FACTORES</v>
          </cell>
        </row>
      </sheetData>
      <sheetData sheetId="503">
        <row r="15">
          <cell r="C15" t="str">
            <v>FACTORES</v>
          </cell>
        </row>
      </sheetData>
      <sheetData sheetId="504">
        <row r="15">
          <cell r="C15" t="str">
            <v>FACTORES</v>
          </cell>
        </row>
      </sheetData>
      <sheetData sheetId="505">
        <row r="15">
          <cell r="C15" t="str">
            <v>FACTORES</v>
          </cell>
        </row>
      </sheetData>
      <sheetData sheetId="506">
        <row r="15">
          <cell r="C15" t="str">
            <v>FACTORES</v>
          </cell>
        </row>
      </sheetData>
      <sheetData sheetId="507">
        <row r="15">
          <cell r="C15" t="str">
            <v>FACTORES</v>
          </cell>
        </row>
      </sheetData>
      <sheetData sheetId="508">
        <row r="15">
          <cell r="C15" t="str">
            <v>FACTORES</v>
          </cell>
        </row>
      </sheetData>
      <sheetData sheetId="509">
        <row r="15">
          <cell r="C15" t="str">
            <v>FACTORES</v>
          </cell>
        </row>
      </sheetData>
      <sheetData sheetId="510">
        <row r="15">
          <cell r="C15" t="str">
            <v>FACTORES</v>
          </cell>
        </row>
      </sheetData>
      <sheetData sheetId="511">
        <row r="15">
          <cell r="C15" t="str">
            <v>FACTORES</v>
          </cell>
        </row>
      </sheetData>
      <sheetData sheetId="512">
        <row r="15">
          <cell r="C15" t="str">
            <v>FACTORES</v>
          </cell>
        </row>
      </sheetData>
      <sheetData sheetId="513">
        <row r="15">
          <cell r="C15" t="str">
            <v>FACTORES</v>
          </cell>
        </row>
      </sheetData>
      <sheetData sheetId="514">
        <row r="15">
          <cell r="C15" t="str">
            <v>FACTORES</v>
          </cell>
        </row>
      </sheetData>
      <sheetData sheetId="515">
        <row r="15">
          <cell r="C15" t="str">
            <v>FACTORES</v>
          </cell>
        </row>
      </sheetData>
      <sheetData sheetId="516">
        <row r="15">
          <cell r="C15" t="str">
            <v>FACTORES</v>
          </cell>
        </row>
      </sheetData>
      <sheetData sheetId="517">
        <row r="15">
          <cell r="C15" t="str">
            <v>FACTORES</v>
          </cell>
        </row>
      </sheetData>
      <sheetData sheetId="518">
        <row r="15">
          <cell r="C15" t="str">
            <v>FACTORES</v>
          </cell>
        </row>
      </sheetData>
      <sheetData sheetId="519">
        <row r="15">
          <cell r="C15" t="str">
            <v>FACTORES</v>
          </cell>
        </row>
      </sheetData>
      <sheetData sheetId="520">
        <row r="15">
          <cell r="C15" t="str">
            <v>FACTORES</v>
          </cell>
        </row>
      </sheetData>
      <sheetData sheetId="521">
        <row r="15">
          <cell r="C15" t="str">
            <v>FACTORES</v>
          </cell>
        </row>
      </sheetData>
      <sheetData sheetId="522">
        <row r="15">
          <cell r="C15" t="str">
            <v>FACTORES</v>
          </cell>
        </row>
      </sheetData>
      <sheetData sheetId="523">
        <row r="15">
          <cell r="C15" t="str">
            <v>FACTORES</v>
          </cell>
        </row>
      </sheetData>
      <sheetData sheetId="524">
        <row r="15">
          <cell r="C15" t="str">
            <v>FACTORES</v>
          </cell>
        </row>
      </sheetData>
      <sheetData sheetId="525">
        <row r="15">
          <cell r="C15" t="str">
            <v>FACTORES</v>
          </cell>
        </row>
      </sheetData>
      <sheetData sheetId="526">
        <row r="15">
          <cell r="C15" t="str">
            <v>FACTORES</v>
          </cell>
        </row>
      </sheetData>
      <sheetData sheetId="527">
        <row r="15">
          <cell r="C15" t="str">
            <v>FACTORES</v>
          </cell>
        </row>
      </sheetData>
      <sheetData sheetId="528">
        <row r="15">
          <cell r="C15" t="str">
            <v>FACTORES</v>
          </cell>
        </row>
      </sheetData>
      <sheetData sheetId="529">
        <row r="15">
          <cell r="C15" t="str">
            <v>FACTORES</v>
          </cell>
        </row>
      </sheetData>
      <sheetData sheetId="530">
        <row r="15">
          <cell r="C15" t="str">
            <v>FACTORES</v>
          </cell>
        </row>
      </sheetData>
      <sheetData sheetId="531">
        <row r="15">
          <cell r="C15" t="str">
            <v>FACTORES</v>
          </cell>
        </row>
      </sheetData>
      <sheetData sheetId="532">
        <row r="15">
          <cell r="C15" t="str">
            <v>FACTORES</v>
          </cell>
        </row>
      </sheetData>
      <sheetData sheetId="533">
        <row r="15">
          <cell r="C15" t="str">
            <v>FACTORES</v>
          </cell>
        </row>
      </sheetData>
      <sheetData sheetId="534">
        <row r="15">
          <cell r="C15" t="str">
            <v>FACTORES</v>
          </cell>
        </row>
      </sheetData>
      <sheetData sheetId="535">
        <row r="15">
          <cell r="C15" t="str">
            <v>FACTORES</v>
          </cell>
        </row>
      </sheetData>
      <sheetData sheetId="536">
        <row r="15">
          <cell r="C15" t="str">
            <v>FACTORES</v>
          </cell>
        </row>
      </sheetData>
      <sheetData sheetId="537">
        <row r="15">
          <cell r="C15" t="str">
            <v>FACTORES</v>
          </cell>
        </row>
      </sheetData>
      <sheetData sheetId="538">
        <row r="15">
          <cell r="C15" t="str">
            <v>FACTORES</v>
          </cell>
        </row>
      </sheetData>
      <sheetData sheetId="539">
        <row r="15">
          <cell r="C15" t="str">
            <v>FACTORES</v>
          </cell>
        </row>
      </sheetData>
      <sheetData sheetId="540">
        <row r="15">
          <cell r="C15" t="str">
            <v>FACTORES</v>
          </cell>
        </row>
      </sheetData>
      <sheetData sheetId="541">
        <row r="15">
          <cell r="C15" t="str">
            <v>FACTORES</v>
          </cell>
        </row>
      </sheetData>
      <sheetData sheetId="542">
        <row r="15">
          <cell r="C15" t="str">
            <v>FACTORES</v>
          </cell>
        </row>
      </sheetData>
      <sheetData sheetId="543">
        <row r="15">
          <cell r="C15" t="str">
            <v>FACTORES</v>
          </cell>
        </row>
      </sheetData>
      <sheetData sheetId="544">
        <row r="15">
          <cell r="C15" t="str">
            <v>FACTORES</v>
          </cell>
        </row>
      </sheetData>
      <sheetData sheetId="545">
        <row r="15">
          <cell r="C15" t="str">
            <v>FACTORES</v>
          </cell>
        </row>
      </sheetData>
      <sheetData sheetId="546"/>
      <sheetData sheetId="547">
        <row r="15">
          <cell r="C15" t="str">
            <v>FACTORES</v>
          </cell>
        </row>
      </sheetData>
      <sheetData sheetId="548">
        <row r="15">
          <cell r="C15" t="str">
            <v>FACTORES</v>
          </cell>
        </row>
      </sheetData>
      <sheetData sheetId="549">
        <row r="15">
          <cell r="C15" t="str">
            <v>FACTORES</v>
          </cell>
        </row>
      </sheetData>
      <sheetData sheetId="550">
        <row r="15">
          <cell r="C15" t="str">
            <v>FACTORES</v>
          </cell>
        </row>
      </sheetData>
      <sheetData sheetId="551">
        <row r="15">
          <cell r="C15" t="str">
            <v>FACTORES</v>
          </cell>
        </row>
      </sheetData>
      <sheetData sheetId="552">
        <row r="15">
          <cell r="C15" t="str">
            <v>FACTORES</v>
          </cell>
        </row>
      </sheetData>
      <sheetData sheetId="553">
        <row r="15">
          <cell r="C15" t="str">
            <v>FACTORES</v>
          </cell>
        </row>
      </sheetData>
      <sheetData sheetId="554">
        <row r="15">
          <cell r="C15" t="str">
            <v>FACTORES</v>
          </cell>
        </row>
      </sheetData>
      <sheetData sheetId="555">
        <row r="15">
          <cell r="C15" t="str">
            <v>FACTORES</v>
          </cell>
        </row>
      </sheetData>
      <sheetData sheetId="556">
        <row r="15">
          <cell r="C15" t="str">
            <v>FACTORES</v>
          </cell>
        </row>
      </sheetData>
      <sheetData sheetId="557">
        <row r="15">
          <cell r="C15" t="str">
            <v>FACTORES</v>
          </cell>
        </row>
      </sheetData>
      <sheetData sheetId="558">
        <row r="15">
          <cell r="C15" t="str">
            <v>FACTORES</v>
          </cell>
        </row>
      </sheetData>
      <sheetData sheetId="559">
        <row r="15">
          <cell r="C15" t="str">
            <v>FACTORES</v>
          </cell>
        </row>
      </sheetData>
      <sheetData sheetId="560">
        <row r="15">
          <cell r="C15" t="str">
            <v>FACTORES</v>
          </cell>
        </row>
      </sheetData>
      <sheetData sheetId="561">
        <row r="15">
          <cell r="C15" t="str">
            <v>FACTORES</v>
          </cell>
        </row>
      </sheetData>
      <sheetData sheetId="562">
        <row r="15">
          <cell r="C15" t="str">
            <v>FACTORES</v>
          </cell>
        </row>
      </sheetData>
      <sheetData sheetId="563">
        <row r="15">
          <cell r="C15" t="str">
            <v>FACTORES</v>
          </cell>
        </row>
      </sheetData>
      <sheetData sheetId="564">
        <row r="15">
          <cell r="C15" t="str">
            <v>FACTORES</v>
          </cell>
        </row>
      </sheetData>
      <sheetData sheetId="565">
        <row r="15">
          <cell r="C15" t="str">
            <v>FACTORES</v>
          </cell>
        </row>
      </sheetData>
      <sheetData sheetId="566">
        <row r="15">
          <cell r="C15" t="str">
            <v>FACTORES</v>
          </cell>
        </row>
      </sheetData>
      <sheetData sheetId="567">
        <row r="15">
          <cell r="C15" t="str">
            <v>FACTORES</v>
          </cell>
        </row>
      </sheetData>
      <sheetData sheetId="568">
        <row r="15">
          <cell r="C15" t="str">
            <v>FACTORES</v>
          </cell>
        </row>
      </sheetData>
      <sheetData sheetId="569">
        <row r="15">
          <cell r="C15" t="str">
            <v>FACTORES</v>
          </cell>
        </row>
      </sheetData>
      <sheetData sheetId="570">
        <row r="15">
          <cell r="C15" t="str">
            <v>FACTORES</v>
          </cell>
        </row>
      </sheetData>
      <sheetData sheetId="571">
        <row r="15">
          <cell r="C15" t="str">
            <v>FACTORES</v>
          </cell>
        </row>
      </sheetData>
      <sheetData sheetId="572">
        <row r="15">
          <cell r="C15" t="str">
            <v>FACTORES</v>
          </cell>
        </row>
      </sheetData>
      <sheetData sheetId="573">
        <row r="15">
          <cell r="C15" t="str">
            <v>FACTORES</v>
          </cell>
        </row>
      </sheetData>
      <sheetData sheetId="574">
        <row r="15">
          <cell r="C15" t="str">
            <v>FACTORES</v>
          </cell>
        </row>
      </sheetData>
      <sheetData sheetId="575">
        <row r="15">
          <cell r="C15" t="str">
            <v>FACTORES</v>
          </cell>
        </row>
      </sheetData>
      <sheetData sheetId="576">
        <row r="15">
          <cell r="C15" t="str">
            <v>FACTORES</v>
          </cell>
        </row>
      </sheetData>
      <sheetData sheetId="577" refreshError="1"/>
      <sheetData sheetId="578">
        <row r="15">
          <cell r="C15" t="str">
            <v>FACTORES</v>
          </cell>
        </row>
      </sheetData>
      <sheetData sheetId="579">
        <row r="15">
          <cell r="C15" t="str">
            <v>FACTORES</v>
          </cell>
        </row>
      </sheetData>
      <sheetData sheetId="580">
        <row r="15">
          <cell r="C15" t="str">
            <v>FACTORES</v>
          </cell>
        </row>
      </sheetData>
      <sheetData sheetId="581">
        <row r="15">
          <cell r="C15" t="str">
            <v>FACTORES</v>
          </cell>
        </row>
      </sheetData>
      <sheetData sheetId="582">
        <row r="15">
          <cell r="C15" t="str">
            <v>FACTORES</v>
          </cell>
        </row>
      </sheetData>
      <sheetData sheetId="583">
        <row r="15">
          <cell r="C15" t="str">
            <v>FACTORES</v>
          </cell>
        </row>
      </sheetData>
      <sheetData sheetId="584">
        <row r="15">
          <cell r="C15" t="str">
            <v>FACTORES</v>
          </cell>
        </row>
      </sheetData>
      <sheetData sheetId="585">
        <row r="15">
          <cell r="C15" t="str">
            <v>FACTORES</v>
          </cell>
        </row>
      </sheetData>
      <sheetData sheetId="586">
        <row r="15">
          <cell r="C15" t="str">
            <v>FACTORES</v>
          </cell>
        </row>
      </sheetData>
      <sheetData sheetId="587">
        <row r="15">
          <cell r="C15" t="str">
            <v>FACTORES</v>
          </cell>
        </row>
      </sheetData>
      <sheetData sheetId="588">
        <row r="15">
          <cell r="C15" t="str">
            <v>FACTORES</v>
          </cell>
        </row>
      </sheetData>
      <sheetData sheetId="589">
        <row r="15">
          <cell r="C15" t="str">
            <v>FACTORES</v>
          </cell>
        </row>
      </sheetData>
      <sheetData sheetId="590"/>
      <sheetData sheetId="591">
        <row r="15">
          <cell r="C15" t="str">
            <v>FACTORES</v>
          </cell>
        </row>
      </sheetData>
      <sheetData sheetId="592"/>
      <sheetData sheetId="593">
        <row r="15">
          <cell r="C15" t="str">
            <v>FACTORES</v>
          </cell>
        </row>
      </sheetData>
      <sheetData sheetId="594">
        <row r="15">
          <cell r="C15" t="str">
            <v>FACTORES</v>
          </cell>
        </row>
      </sheetData>
      <sheetData sheetId="595">
        <row r="15">
          <cell r="C15" t="str">
            <v>FACTORES</v>
          </cell>
        </row>
      </sheetData>
      <sheetData sheetId="596">
        <row r="15">
          <cell r="C15" t="str">
            <v>FACTORES</v>
          </cell>
        </row>
      </sheetData>
      <sheetData sheetId="597">
        <row r="15">
          <cell r="C15" t="str">
            <v>FACTORES</v>
          </cell>
        </row>
      </sheetData>
      <sheetData sheetId="598">
        <row r="15">
          <cell r="C15" t="str">
            <v>FACTORES</v>
          </cell>
        </row>
      </sheetData>
      <sheetData sheetId="599">
        <row r="15">
          <cell r="C15" t="str">
            <v>FACTORES</v>
          </cell>
        </row>
      </sheetData>
      <sheetData sheetId="600">
        <row r="15">
          <cell r="C15" t="str">
            <v>FACTORES</v>
          </cell>
        </row>
      </sheetData>
      <sheetData sheetId="601">
        <row r="15">
          <cell r="C15" t="str">
            <v>FACTORES</v>
          </cell>
        </row>
      </sheetData>
      <sheetData sheetId="602">
        <row r="15">
          <cell r="C15" t="str">
            <v>FACTORES</v>
          </cell>
        </row>
      </sheetData>
      <sheetData sheetId="603">
        <row r="15">
          <cell r="C15" t="str">
            <v>FACTORES</v>
          </cell>
        </row>
      </sheetData>
      <sheetData sheetId="604">
        <row r="15">
          <cell r="C15" t="str">
            <v>FACTORES</v>
          </cell>
        </row>
      </sheetData>
      <sheetData sheetId="605">
        <row r="15">
          <cell r="C15" t="str">
            <v>FACTORES</v>
          </cell>
        </row>
      </sheetData>
      <sheetData sheetId="606">
        <row r="15">
          <cell r="C15" t="str">
            <v>FACTORES</v>
          </cell>
        </row>
      </sheetData>
      <sheetData sheetId="607">
        <row r="15">
          <cell r="C15" t="str">
            <v>FACTORES</v>
          </cell>
        </row>
      </sheetData>
      <sheetData sheetId="608">
        <row r="15">
          <cell r="C15" t="str">
            <v>FACTORES</v>
          </cell>
        </row>
      </sheetData>
      <sheetData sheetId="609">
        <row r="15">
          <cell r="C15" t="str">
            <v>FACTORES</v>
          </cell>
        </row>
      </sheetData>
      <sheetData sheetId="610">
        <row r="15">
          <cell r="C15" t="str">
            <v>FACTORES</v>
          </cell>
        </row>
      </sheetData>
      <sheetData sheetId="611">
        <row r="15">
          <cell r="C15" t="str">
            <v>FACTORES</v>
          </cell>
        </row>
      </sheetData>
      <sheetData sheetId="612">
        <row r="15">
          <cell r="C15" t="str">
            <v>FACTORES</v>
          </cell>
        </row>
      </sheetData>
      <sheetData sheetId="613">
        <row r="15">
          <cell r="C15" t="str">
            <v>FACTORES</v>
          </cell>
        </row>
      </sheetData>
      <sheetData sheetId="614">
        <row r="15">
          <cell r="C15" t="str">
            <v>FACTORES</v>
          </cell>
        </row>
      </sheetData>
      <sheetData sheetId="615">
        <row r="15">
          <cell r="C15" t="str">
            <v>FACTORES</v>
          </cell>
        </row>
      </sheetData>
      <sheetData sheetId="616"/>
      <sheetData sheetId="617">
        <row r="15">
          <cell r="C15" t="str">
            <v>FACTORES</v>
          </cell>
        </row>
      </sheetData>
      <sheetData sheetId="618"/>
      <sheetData sheetId="619"/>
      <sheetData sheetId="620"/>
      <sheetData sheetId="621">
        <row r="15">
          <cell r="C15" t="str">
            <v>FACTORES</v>
          </cell>
        </row>
      </sheetData>
      <sheetData sheetId="622">
        <row r="15">
          <cell r="C15" t="str">
            <v>FACTORES</v>
          </cell>
        </row>
      </sheetData>
      <sheetData sheetId="623">
        <row r="15">
          <cell r="C15" t="str">
            <v>FACTORES</v>
          </cell>
        </row>
      </sheetData>
      <sheetData sheetId="624">
        <row r="15">
          <cell r="C15" t="str">
            <v>FACTORES</v>
          </cell>
        </row>
      </sheetData>
      <sheetData sheetId="625">
        <row r="15">
          <cell r="C15" t="str">
            <v>FACTORES</v>
          </cell>
        </row>
      </sheetData>
      <sheetData sheetId="626">
        <row r="15">
          <cell r="C15" t="str">
            <v>FACTORES</v>
          </cell>
        </row>
      </sheetData>
      <sheetData sheetId="627"/>
      <sheetData sheetId="628"/>
      <sheetData sheetId="629">
        <row r="15">
          <cell r="C15" t="str">
            <v>FACTORES</v>
          </cell>
        </row>
      </sheetData>
      <sheetData sheetId="630"/>
      <sheetData sheetId="631"/>
      <sheetData sheetId="632"/>
      <sheetData sheetId="633">
        <row r="15">
          <cell r="C15" t="str">
            <v>FACTORES</v>
          </cell>
        </row>
      </sheetData>
      <sheetData sheetId="634"/>
      <sheetData sheetId="635">
        <row r="15">
          <cell r="C15" t="str">
            <v>FACTORES</v>
          </cell>
        </row>
      </sheetData>
      <sheetData sheetId="636">
        <row r="15">
          <cell r="C15" t="str">
            <v>FACTORES</v>
          </cell>
        </row>
      </sheetData>
      <sheetData sheetId="637" refreshError="1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>
        <row r="15">
          <cell r="C15" t="str">
            <v>FACTORES</v>
          </cell>
        </row>
      </sheetData>
      <sheetData sheetId="650">
        <row r="15">
          <cell r="C15" t="str">
            <v>FACTORES</v>
          </cell>
        </row>
      </sheetData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>
        <row r="15">
          <cell r="C15" t="str">
            <v>FACTORES</v>
          </cell>
        </row>
      </sheetData>
      <sheetData sheetId="658">
        <row r="15">
          <cell r="C15" t="str">
            <v>FACTORES</v>
          </cell>
        </row>
      </sheetData>
      <sheetData sheetId="659"/>
      <sheetData sheetId="660">
        <row r="15">
          <cell r="C15" t="str">
            <v>FACTORES</v>
          </cell>
        </row>
      </sheetData>
      <sheetData sheetId="661">
        <row r="15">
          <cell r="C15" t="str">
            <v>FACTORES</v>
          </cell>
        </row>
      </sheetData>
      <sheetData sheetId="662">
        <row r="15">
          <cell r="C15" t="str">
            <v>FACTORES</v>
          </cell>
        </row>
      </sheetData>
      <sheetData sheetId="663">
        <row r="15">
          <cell r="C15" t="str">
            <v>FACTORES</v>
          </cell>
        </row>
      </sheetData>
      <sheetData sheetId="664">
        <row r="15">
          <cell r="C15" t="str">
            <v>FACTORES</v>
          </cell>
        </row>
      </sheetData>
      <sheetData sheetId="665">
        <row r="15">
          <cell r="C15" t="str">
            <v>FACTORES</v>
          </cell>
        </row>
      </sheetData>
      <sheetData sheetId="666">
        <row r="15">
          <cell r="C15" t="str">
            <v>FACTORES</v>
          </cell>
        </row>
      </sheetData>
      <sheetData sheetId="667"/>
      <sheetData sheetId="668"/>
      <sheetData sheetId="669"/>
      <sheetData sheetId="670"/>
      <sheetData sheetId="671">
        <row r="15">
          <cell r="C15" t="str">
            <v>FACTORES</v>
          </cell>
        </row>
      </sheetData>
      <sheetData sheetId="672">
        <row r="15">
          <cell r="C15" t="str">
            <v>FACTORES</v>
          </cell>
        </row>
      </sheetData>
      <sheetData sheetId="673" refreshError="1"/>
      <sheetData sheetId="674">
        <row r="15">
          <cell r="C15" t="str">
            <v>FACTORES</v>
          </cell>
        </row>
      </sheetData>
      <sheetData sheetId="675">
        <row r="15">
          <cell r="C15" t="str">
            <v>FACTORES</v>
          </cell>
        </row>
      </sheetData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>
        <row r="15">
          <cell r="C15" t="str">
            <v>FACTORES</v>
          </cell>
        </row>
      </sheetData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>
        <row r="15">
          <cell r="C15" t="str">
            <v>FACTORES</v>
          </cell>
        </row>
      </sheetData>
      <sheetData sheetId="703">
        <row r="15">
          <cell r="C15" t="str">
            <v>FACTORES</v>
          </cell>
        </row>
      </sheetData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>
        <row r="15">
          <cell r="C15" t="str">
            <v>FACTORES</v>
          </cell>
        </row>
      </sheetData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>
        <row r="15">
          <cell r="C15" t="str">
            <v>FACTORES</v>
          </cell>
        </row>
      </sheetData>
      <sheetData sheetId="727">
        <row r="15">
          <cell r="C15" t="str">
            <v>FACTORES</v>
          </cell>
        </row>
      </sheetData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>
        <row r="15">
          <cell r="C15" t="str">
            <v>FACTORES</v>
          </cell>
        </row>
      </sheetData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>
        <row r="15">
          <cell r="C15" t="str">
            <v>FACTORES</v>
          </cell>
        </row>
      </sheetData>
      <sheetData sheetId="751">
        <row r="15">
          <cell r="C15" t="str">
            <v>FACTORES</v>
          </cell>
        </row>
      </sheetData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>
        <row r="15">
          <cell r="C15" t="str">
            <v>FACTORES</v>
          </cell>
        </row>
      </sheetData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>
        <row r="15">
          <cell r="C15" t="str">
            <v>FACTORES</v>
          </cell>
        </row>
      </sheetData>
      <sheetData sheetId="779"/>
      <sheetData sheetId="780">
        <row r="15">
          <cell r="C15" t="str">
            <v>FACTORES</v>
          </cell>
        </row>
      </sheetData>
      <sheetData sheetId="781">
        <row r="15">
          <cell r="C15" t="str">
            <v>FACTORES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>
        <row r="15">
          <cell r="C15" t="str">
            <v>FACTORES</v>
          </cell>
        </row>
      </sheetData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>
        <row r="15">
          <cell r="C15" t="str">
            <v>FACTORES</v>
          </cell>
        </row>
      </sheetData>
      <sheetData sheetId="809"/>
      <sheetData sheetId="810">
        <row r="15">
          <cell r="C15" t="str">
            <v>FACTORES</v>
          </cell>
        </row>
      </sheetData>
      <sheetData sheetId="811">
        <row r="15">
          <cell r="C15" t="str">
            <v>FACTORES</v>
          </cell>
        </row>
      </sheetData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>
        <row r="15">
          <cell r="C15" t="str">
            <v>FACTORES</v>
          </cell>
        </row>
      </sheetData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>
        <row r="15">
          <cell r="C15" t="str">
            <v>FACTORES</v>
          </cell>
        </row>
      </sheetData>
      <sheetData sheetId="839"/>
      <sheetData sheetId="840">
        <row r="15">
          <cell r="C15" t="str">
            <v>FACTORES</v>
          </cell>
        </row>
      </sheetData>
      <sheetData sheetId="841">
        <row r="15">
          <cell r="C15" t="str">
            <v>FACTORES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>
        <row r="15">
          <cell r="C15" t="str">
            <v>FACTORES</v>
          </cell>
        </row>
      </sheetData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>
        <row r="15">
          <cell r="C15" t="str">
            <v>FACTORES</v>
          </cell>
        </row>
      </sheetData>
      <sheetData sheetId="869"/>
      <sheetData sheetId="870" refreshError="1"/>
      <sheetData sheetId="871" refreshError="1"/>
      <sheetData sheetId="872" refreshError="1"/>
      <sheetData sheetId="87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 "/>
      <sheetName val="OPTICO"/>
      <sheetName val="PORTADA_"/>
      <sheetName val="PORTADA_1"/>
      <sheetName val="Horchow"/>
      <sheetName val="Chef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40JUL"/>
      <sheetName val="VER40AGO"/>
      <sheetName val="SSTA40ABR (2)"/>
      <sheetName val="SSTA40MAR"/>
      <sheetName val="SSTA40ABR_(2)"/>
      <sheetName val="OPTICO"/>
      <sheetName val="SSTA40ABR_(2)1"/>
      <sheetName val="SSTA40ABR_(2)3"/>
      <sheetName val="SSTA40ABR_(2)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CO 97 98 BAILEYS B-1"/>
      <sheetName val="GRPS TV 98"/>
      <sheetName val="FRECEFECBAILEYS"/>
      <sheetName val="COMPROMETIDO NACIONAL"/>
      <sheetName val="COMPROMETIDO RECONQUISTA"/>
      <sheetName val="COMPROMETIDO TOTAL"/>
      <sheetName val="Prensa Zaragoza"/>
      <sheetName val="96수출"/>
      <sheetName val="PUBOBJ1"/>
      <sheetName val="Postales"/>
      <sheetName val="tve semana santa"/>
      <sheetName val="ML"/>
      <sheetName val="LARCAL"/>
      <sheetName val="REV"/>
      <sheetName val="CALENP"/>
      <sheetName val="ratio duraciones"/>
      <sheetName val="Job Report"/>
      <sheetName val="Payroll Log"/>
      <sheetName val="Petty Cash Log"/>
      <sheetName val="Sales Log"/>
      <sheetName val="Hoja1"/>
      <sheetName val="Hoja2"/>
      <sheetName val="RESUMEN"/>
      <sheetName val="PORTADA"/>
      <sheetName val="TVE"/>
      <sheetName val="TVE (DISP)"/>
      <sheetName val="AUD.TVE1 "/>
      <sheetName val="La 2"/>
      <sheetName val="AUD. La 2"/>
      <sheetName val="OTICO 2000 OK"/>
      <sheetName val="pto nacional"/>
      <sheetName val="CALEN"/>
      <sheetName val="HIUNDAY"/>
      <sheetName val="RateCard"/>
      <sheetName val="Budget"/>
      <sheetName val="지역-가마감"/>
      <sheetName val="CVT산정"/>
      <sheetName val="DATE"/>
      <sheetName val="2.대외공문"/>
      <sheetName val="차수"/>
      <sheetName val="OPTICO_97_98_BAILEYS_B-1"/>
      <sheetName val="GRPS_TV_98"/>
      <sheetName val="COMPROMETIDO_NACIONAL"/>
      <sheetName val="COMPROMETIDO_RECONQUISTA"/>
      <sheetName val="COMPROMETIDO_TOTAL"/>
      <sheetName val="Prensa_Zaragoza"/>
      <sheetName val="CAD40MZ"/>
      <sheetName val="PRENSA CALENDARIO"/>
      <sheetName val="CALENDARIOREV MEN"/>
      <sheetName val="capa"/>
      <sheetName val="TVE_(DISP)"/>
      <sheetName val="AUD_TVE1_"/>
      <sheetName val="La_2"/>
      <sheetName val="AUD__La_2"/>
      <sheetName val="OTICO_2000_OK"/>
      <sheetName val="pto_nacional"/>
      <sheetName val="Above Line"/>
      <sheetName val="전체현황"/>
      <sheetName val="THEME CODE"/>
      <sheetName val="CR CODE"/>
      <sheetName val="부서CODE"/>
      <sheetName val="협조전"/>
      <sheetName val="SOI Breakdown"/>
      <sheetName val="OPTICO_97_98_BAILEYS_B-11"/>
      <sheetName val="GRPS_TV_981"/>
      <sheetName val="COMPROMETIDO_NACIONAL1"/>
      <sheetName val="COMPROMETIDO_RECONQUISTA1"/>
      <sheetName val="COMPROMETIDO_TOTAL1"/>
      <sheetName val="Prensa_Zaragoza1"/>
      <sheetName val="tve_semana_santa"/>
      <sheetName val="ratio_duraciones"/>
      <sheetName val="Job_Report"/>
      <sheetName val="Payroll_Log"/>
      <sheetName val="Petty_Cash_Log"/>
      <sheetName val="Sales_Log"/>
      <sheetName val="2_대외공문"/>
      <sheetName val="TVE_(DISP)1"/>
      <sheetName val="AUD_TVE1_1"/>
      <sheetName val="La_21"/>
      <sheetName val="AUD__La_21"/>
      <sheetName val="OTICO_2000_OK1"/>
      <sheetName val="pto_nacional1"/>
      <sheetName val="tve_semana_santa1"/>
      <sheetName val="OPTICO_97_98_BAILEYS_B-12"/>
      <sheetName val="GRPS_TV_982"/>
      <sheetName val="COMPROMETIDO_NACIONAL2"/>
      <sheetName val="COMPROMETIDO_RECONQUISTA2"/>
      <sheetName val="COMPROMETIDO_TOTAL2"/>
      <sheetName val="Prensa_Zaragoza2"/>
      <sheetName val="tve_semana_santa2"/>
      <sheetName val="ratio_duraciones1"/>
      <sheetName val="Job_Report1"/>
      <sheetName val="Payroll_Log1"/>
      <sheetName val="Petty_Cash_Log1"/>
      <sheetName val="Sales_Log1"/>
      <sheetName val="OPTICO_97_98_BAILEYS_B-13"/>
      <sheetName val="GRPS_TV_983"/>
      <sheetName val="COMPROMETIDO_NACIONAL3"/>
      <sheetName val="COMPROMETIDO_RECONQUISTA3"/>
      <sheetName val="COMPROMETIDO_TOTAL3"/>
      <sheetName val="Prensa_Zaragoza3"/>
      <sheetName val="tve_semana_santa3"/>
      <sheetName val="OPTICO_97_98_BAILEYS_B-14"/>
      <sheetName val="GRPS_TV_984"/>
      <sheetName val="COMPROMETIDO_NACIONAL4"/>
      <sheetName val="COMPROMETIDO_RECONQUISTA4"/>
      <sheetName val="COMPROMETIDO_TOTAL4"/>
      <sheetName val="Prensa_Zaragoza4"/>
      <sheetName val="tve_semana_santa4"/>
      <sheetName val="ratio_duraciones2"/>
      <sheetName val="Job_Report2"/>
      <sheetName val="Payroll_Log2"/>
      <sheetName val="Petty_Cash_Log2"/>
      <sheetName val="Sales_Log2"/>
      <sheetName val="TVE_(DISP)2"/>
      <sheetName val="AUD_TVE1_2"/>
      <sheetName val="La_22"/>
      <sheetName val="AUD__La_22"/>
      <sheetName val="OTICO_2000_OK2"/>
      <sheetName val="pto_nacional2"/>
      <sheetName val="OPTICO_97_98_BAILEYS_B-15"/>
      <sheetName val="GRPS_TV_985"/>
      <sheetName val="COMPROMETIDO_NACIONAL5"/>
      <sheetName val="COMPROMETIDO_RECONQUISTA5"/>
      <sheetName val="COMPROMETIDO_TOTAL5"/>
      <sheetName val="Prensa_Zaragoza5"/>
      <sheetName val="tve_semana_santa5"/>
      <sheetName val="ratio_duraciones3"/>
      <sheetName val="Job_Report3"/>
      <sheetName val="Payroll_Log3"/>
      <sheetName val="Petty_Cash_Log3"/>
      <sheetName val="Sales_Log3"/>
      <sheetName val="TVE_(DISP)3"/>
      <sheetName val="AUD_TVE1_3"/>
      <sheetName val="La_23"/>
      <sheetName val="AUD__La_23"/>
      <sheetName val="OTICO_2000_OK3"/>
      <sheetName val="pto_nacional3"/>
      <sheetName val="OPTICO_97_98_BAILEYS_B-16"/>
      <sheetName val="GRPS_TV_986"/>
      <sheetName val="COMPROMETIDO_NACIONAL6"/>
      <sheetName val="COMPROMETIDO_RECONQUISTA6"/>
      <sheetName val="COMPROMETIDO_TOTAL6"/>
      <sheetName val="Prensa_Zaragoza6"/>
      <sheetName val="tve_semana_santa6"/>
      <sheetName val="ratio_duraciones4"/>
      <sheetName val="Job_Report4"/>
      <sheetName val="Payroll_Log4"/>
      <sheetName val="Petty_Cash_Log4"/>
      <sheetName val="Sales_Log4"/>
      <sheetName val="TVE_(DISP)4"/>
      <sheetName val="AUD_TVE1_4"/>
      <sheetName val="La_24"/>
      <sheetName val="AUD__La_24"/>
      <sheetName val="OTICO_2000_OK4"/>
      <sheetName val="pto_nacional4"/>
      <sheetName val="OPTICO_97_98_BAILEYS_B-17"/>
      <sheetName val="GRPS_TV_987"/>
      <sheetName val="COMPROMETIDO_NACIONAL7"/>
      <sheetName val="COMPROMETIDO_RECONQUISTA7"/>
      <sheetName val="COMPROMETIDO_TOTAL7"/>
      <sheetName val="Prensa_Zaragoza7"/>
      <sheetName val="tve_semana_santa7"/>
      <sheetName val="ratio_duraciones5"/>
      <sheetName val="Job_Report5"/>
      <sheetName val="Payroll_Log5"/>
      <sheetName val="Petty_Cash_Log5"/>
      <sheetName val="Sales_Log5"/>
      <sheetName val="TVE_(DISP)5"/>
      <sheetName val="AUD_TVE1_5"/>
      <sheetName val="La_25"/>
      <sheetName val="AUD__La_25"/>
      <sheetName val="OTICO_2000_OK5"/>
      <sheetName val="pto_nacional5"/>
      <sheetName val="OPTICO_97_98_BAILEYS_B-18"/>
      <sheetName val="GRPS_TV_988"/>
      <sheetName val="COMPROMETIDO_NACIONAL8"/>
      <sheetName val="COMPROMETIDO_RECONQUISTA8"/>
      <sheetName val="COMPROMETIDO_TOTAL8"/>
      <sheetName val="Prensa_Zaragoza8"/>
      <sheetName val="tve_semana_santa8"/>
      <sheetName val="ratio_duraciones6"/>
      <sheetName val="Job_Report6"/>
      <sheetName val="Payroll_Log6"/>
      <sheetName val="Petty_Cash_Log6"/>
      <sheetName val="Sales_Log6"/>
      <sheetName val="TVE_(DISP)6"/>
      <sheetName val="AUD_TVE1_6"/>
      <sheetName val="La_26"/>
      <sheetName val="AUD__La_26"/>
      <sheetName val="OTICO_2000_OK6"/>
      <sheetName val="pto_nacional6"/>
      <sheetName val="OPTICO_97_98_BAILEYS_B-19"/>
      <sheetName val="GRPS_TV_989"/>
      <sheetName val="COMPROMETIDO_NACIONAL9"/>
      <sheetName val="COMPROMETIDO_RECONQUISTA9"/>
      <sheetName val="COMPROMETIDO_TOTAL9"/>
      <sheetName val="Prensa_Zaragoza9"/>
      <sheetName val="tve_semana_santa9"/>
      <sheetName val="ratio_duraciones7"/>
      <sheetName val="Job_Report7"/>
      <sheetName val="Payroll_Log7"/>
      <sheetName val="Petty_Cash_Log7"/>
      <sheetName val="Sales_Log7"/>
      <sheetName val="TVE_(DISP)7"/>
      <sheetName val="AUD_TVE1_7"/>
      <sheetName val="La_27"/>
      <sheetName val="AUD__La_27"/>
      <sheetName val="OTICO_2000_OK7"/>
      <sheetName val="pto_nacional7"/>
      <sheetName val="TITULO"/>
      <sheetName val="2_대외공문1"/>
      <sheetName val="THEME_CODE"/>
      <sheetName val="CR_CODE"/>
      <sheetName val="SOI_Breakdown"/>
      <sheetName val="2_대외공문2"/>
      <sheetName val="THEME_CODE1"/>
      <sheetName val="CR_CODE1"/>
      <sheetName val="SOI_Breakdown1"/>
      <sheetName val="2_대외공문3"/>
      <sheetName val="THEME_CODE2"/>
      <sheetName val="CR_CODE2"/>
      <sheetName val="SOI_Breakdown2"/>
      <sheetName val="THEME_CODE3"/>
      <sheetName val="CR_CODE3"/>
      <sheetName val="2_대외공문4"/>
      <sheetName val="THEME_CODE4"/>
      <sheetName val="CR_CODE4"/>
      <sheetName val="2_대외공문6"/>
      <sheetName val="THEME_CODE6"/>
      <sheetName val="CR_CODE6"/>
      <sheetName val="SOI_Breakdown3"/>
      <sheetName val="2_대외공문5"/>
      <sheetName val="THEME_CODE5"/>
      <sheetName val="CR_CODE5"/>
      <sheetName val="Market summary"/>
      <sheetName val="TVE_(DISP)8"/>
      <sheetName val="AUD_TVE1_8"/>
      <sheetName val="La_28"/>
      <sheetName val="AUD__La_28"/>
      <sheetName val="OTICO_2000_OK8"/>
      <sheetName val="pto_nacional8"/>
      <sheetName val="2_대외공문7"/>
      <sheetName val="THEME_CODE7"/>
      <sheetName val="CR_CODE7"/>
      <sheetName val="SOI_Breakdown4"/>
      <sheetName val="PRENSA_CALENDARIO"/>
      <sheetName val="CALENDARIOREV_MEN"/>
      <sheetName val="Market_summary"/>
      <sheetName val="ratio_duraciones8"/>
      <sheetName val="TVE_(DISP)9"/>
      <sheetName val="AUD_TVE1_9"/>
      <sheetName val="La_29"/>
      <sheetName val="AUD__La_29"/>
      <sheetName val="OTICO_2000_OK9"/>
      <sheetName val="pto_nacional9"/>
      <sheetName val="Job_Report8"/>
      <sheetName val="Payroll_Log8"/>
      <sheetName val="Petty_Cash_Log8"/>
      <sheetName val="Sales_Log8"/>
      <sheetName val="2_대외공문8"/>
      <sheetName val="THEME_CODE8"/>
      <sheetName val="CR_CODE8"/>
      <sheetName val="SOI_Breakdown5"/>
      <sheetName val="PRENSA_CALENDARIO1"/>
      <sheetName val="CALENDARIOREV_MEN1"/>
      <sheetName val="Market_summary1"/>
      <sheetName val="PRS 1730sett"/>
      <sheetName val="PRS_1730sett"/>
      <sheetName val="PRS_1730sett1"/>
      <sheetName val="PRS_1730sett2"/>
      <sheetName val="PRS_1730sett3"/>
      <sheetName val="PRS_1730sett4"/>
      <sheetName val="PRS_1730sett6"/>
      <sheetName val="PRS_1730sett5"/>
      <sheetName val="PRS_1730sett7"/>
      <sheetName val="PRS_1730sett8"/>
      <sheetName val="PRS_1730sett9"/>
      <sheetName val="OPTICO_97_98_BAILEYS_B-110"/>
      <sheetName val="GRPS_TV_9810"/>
      <sheetName val="COMPROMETIDO_NACIONAL10"/>
      <sheetName val="COMPROMETIDO_RECONQUISTA10"/>
      <sheetName val="COMPROMETIDO_TOTAL10"/>
      <sheetName val="Prensa_Zaragoza10"/>
      <sheetName val="PRS_1730sett10"/>
      <sheetName val="TVE_(DISP)10"/>
      <sheetName val="AUD_TVE1_10"/>
      <sheetName val="La_210"/>
      <sheetName val="AUD__La_210"/>
      <sheetName val="OTICO_2000_OK10"/>
      <sheetName val="pto_nacional10"/>
      <sheetName val="OPTICO_97_98_BAILEYS_B-111"/>
      <sheetName val="GRPS_TV_9811"/>
      <sheetName val="COMPROMETIDO_NACIONAL11"/>
      <sheetName val="COMPROMETIDO_RECONQUISTA11"/>
      <sheetName val="COMPROMETIDO_TOTAL11"/>
      <sheetName val="Prensa_Zaragoza11"/>
      <sheetName val="PRS_1730sett11"/>
      <sheetName val="TVE_(DISP)11"/>
      <sheetName val="AUD_TVE1_11"/>
      <sheetName val="La_211"/>
      <sheetName val="AUD__La_211"/>
      <sheetName val="OTICO_2000_OK11"/>
      <sheetName val="pto_nacional11"/>
      <sheetName val="OPTICO_97_98_BAILEYS_B-112"/>
      <sheetName val="GRPS_TV_9812"/>
      <sheetName val="COMPROMETIDO_NACIONAL12"/>
      <sheetName val="COMPROMETIDO_RECONQUISTA12"/>
      <sheetName val="COMPROMETIDO_TOTAL12"/>
      <sheetName val="Prensa_Zaragoza12"/>
      <sheetName val="PRS_1730sett12"/>
      <sheetName val="TVE_(DISP)12"/>
      <sheetName val="AUD_TVE1_12"/>
      <sheetName val="La_212"/>
      <sheetName val="AUD__La_212"/>
      <sheetName val="OTICO_2000_OK12"/>
      <sheetName val="pto_nacional12"/>
      <sheetName val="OPTICO_97_98_BAILEYS_B-113"/>
      <sheetName val="GRPS_TV_9813"/>
      <sheetName val="COMPROMETIDO_NACIONAL13"/>
      <sheetName val="COMPROMETIDO_RECONQUISTA13"/>
      <sheetName val="COMPROMETIDO_TOTAL13"/>
      <sheetName val="Prensa_Zaragoza13"/>
      <sheetName val="PRS_1730sett13"/>
      <sheetName val="TVE_(DISP)13"/>
      <sheetName val="AUD_TVE1_13"/>
      <sheetName val="La_213"/>
      <sheetName val="AUD__La_213"/>
      <sheetName val="OTICO_2000_OK13"/>
      <sheetName val="pto_nacional13"/>
      <sheetName val="OPTICO_97_98_BAILEYS_B-114"/>
      <sheetName val="GRPS_TV_9814"/>
      <sheetName val="COMPROMETIDO_NACIONAL14"/>
      <sheetName val="COMPROMETIDO_RECONQUISTA14"/>
      <sheetName val="COMPROMETIDO_TOTAL14"/>
      <sheetName val="Prensa_Zaragoza14"/>
      <sheetName val="PRS_1730sett14"/>
      <sheetName val="TVE_(DISP)14"/>
      <sheetName val="AUD_TVE1_14"/>
      <sheetName val="La_214"/>
      <sheetName val="AUD__La_214"/>
      <sheetName val="OTICO_2000_OK14"/>
      <sheetName val="pto_nacional14"/>
      <sheetName val="LODI"/>
      <sheetName val="_RIF"/>
      <sheetName val="ipotesi_6x3_speciale"/>
      <sheetName val="OPTICO_97_98_BAILEYS_B-115"/>
      <sheetName val="GRPS_TV_9815"/>
      <sheetName val="COMPROMETIDO_NACIONAL15"/>
      <sheetName val="COMPROMETIDO_RECONQUISTA15"/>
      <sheetName val="COMPROMETIDO_TOTAL15"/>
      <sheetName val="Prensa_Zaragoza15"/>
      <sheetName val="PRS_1730sett15"/>
      <sheetName val="TVE_(DISP)15"/>
      <sheetName val="AUD_TVE1_15"/>
      <sheetName val="La_215"/>
      <sheetName val="AUD__La_215"/>
      <sheetName val="OTICO_2000_OK15"/>
      <sheetName val="pto_nacional15"/>
      <sheetName val="OPTICO_97_98_BAILEYS_B-116"/>
      <sheetName val="GRPS_TV_9816"/>
      <sheetName val="COMPROMETIDO_NACIONAL16"/>
      <sheetName val="COMPROMETIDO_RECONQUISTA16"/>
      <sheetName val="COMPROMETIDO_TOTAL16"/>
      <sheetName val="Prensa_Zaragoza16"/>
      <sheetName val="PRS_1730sett16"/>
      <sheetName val="TVE_(DISP)16"/>
      <sheetName val="AUD_TVE1_16"/>
      <sheetName val="La_216"/>
      <sheetName val="AUD__La_216"/>
      <sheetName val="OTICO_2000_OK16"/>
      <sheetName val="pto_nacional16"/>
      <sheetName val=".EvaluaciónTV"/>
      <sheetName val="OPTICO_97_98_BAILEYS_B-117"/>
      <sheetName val="GRPS_TV_9817"/>
      <sheetName val="COMPROMETIDO_NACIONAL17"/>
      <sheetName val="COMPROMETIDO_RECONQUISTA17"/>
      <sheetName val="COMPROMETIDO_TOTAL17"/>
      <sheetName val="Prensa_Zaragoza17"/>
      <sheetName val="TVE_(DISP)17"/>
      <sheetName val="AUD_TVE1_17"/>
      <sheetName val="La_217"/>
      <sheetName val="AUD__La_217"/>
      <sheetName val="OTICO_2000_OK17"/>
      <sheetName val="pto_nacional17"/>
      <sheetName val="PRS_1730sett17"/>
      <sheetName val="_EvaluaciónTV"/>
      <sheetName val="Above_Line"/>
      <sheetName val="OPTICO_97_98_BAILEYS_B-118"/>
      <sheetName val="GRPS_TV_9818"/>
      <sheetName val="COMPROMETIDO_NACIONAL18"/>
      <sheetName val="COMPROMETIDO_RECONQUISTA18"/>
      <sheetName val="COMPROMETIDO_TOTAL18"/>
      <sheetName val="Prensa_Zaragoza18"/>
      <sheetName val="TVE_(DISP)18"/>
      <sheetName val="AUD_TVE1_18"/>
      <sheetName val="La_218"/>
      <sheetName val="AUD__La_218"/>
      <sheetName val="OTICO_2000_OK18"/>
      <sheetName val="pto_nacional18"/>
      <sheetName val="PRS_1730sett18"/>
      <sheetName val="_EvaluaciónTV1"/>
      <sheetName val="Above_Line1"/>
      <sheetName val="T5"/>
      <sheetName val="27 abril"/>
      <sheetName val="Parameters"/>
      <sheetName val="Summary Cash Flow"/>
      <sheetName val="TVE20&quot;"/>
      <sheetName val="Summary_Cash_Flow"/>
      <sheetName val="Summary_Cash_Flow1"/>
      <sheetName val="OPTICO_97_98_BAILEYS_B-119"/>
      <sheetName val="GRPS_TV_9819"/>
      <sheetName val="COMPROMETIDO_NACIONAL19"/>
      <sheetName val="COMPROMETIDO_RECONQUISTA19"/>
      <sheetName val="COMPROMETIDO_TOTAL19"/>
      <sheetName val="Prensa_Zaragoza19"/>
      <sheetName val="ratio_duraciones9"/>
      <sheetName val="TVE_(DISP)19"/>
      <sheetName val="AUD_TVE1_19"/>
      <sheetName val="La_219"/>
      <sheetName val="AUD__La_219"/>
      <sheetName val="OTICO_2000_OK19"/>
      <sheetName val="pto_nacional19"/>
      <sheetName val="Job_Report9"/>
      <sheetName val="Payroll_Log9"/>
      <sheetName val="Petty_Cash_Log9"/>
      <sheetName val="Sales_Log9"/>
      <sheetName val="2_대외공문9"/>
      <sheetName val="THEME_CODE9"/>
      <sheetName val="CR_CODE9"/>
      <sheetName val="SOI_Breakdown6"/>
      <sheetName val="PRENSA_CALENDARIO2"/>
      <sheetName val="CALENDARIOREV_MEN2"/>
      <sheetName val="Market_summary2"/>
      <sheetName val="PRS_1730sett19"/>
      <sheetName val="_EvaluaciónTV2"/>
      <sheetName val="Above_Line2"/>
      <sheetName val="27_abril"/>
      <sheetName val="Summary_Cash_Flow2"/>
      <sheetName val="OPTICO_97_98_BAILEYS_B-120"/>
      <sheetName val="GRPS_TV_9820"/>
      <sheetName val="COMPROMETIDO_NACIONAL20"/>
      <sheetName val="COMPROMETIDO_RECONQUISTA20"/>
      <sheetName val="COMPROMETIDO_TOTAL20"/>
      <sheetName val="Prensa_Zaragoza20"/>
      <sheetName val="ratio_duraciones10"/>
      <sheetName val="TVE_(DISP)20"/>
      <sheetName val="AUD_TVE1_20"/>
      <sheetName val="La_220"/>
      <sheetName val="AUD__La_220"/>
      <sheetName val="OTICO_2000_OK20"/>
      <sheetName val="pto_nacional20"/>
      <sheetName val="tve_semana_santa10"/>
      <sheetName val="Job_Report10"/>
      <sheetName val="Payroll_Log10"/>
      <sheetName val="Petty_Cash_Log10"/>
      <sheetName val="Sales_Log10"/>
      <sheetName val="2_대외공문10"/>
      <sheetName val="THEME_CODE10"/>
      <sheetName val="CR_CODE10"/>
      <sheetName val="SOI_Breakdown7"/>
      <sheetName val="PRENSA_CALENDARIO3"/>
      <sheetName val="CALENDARIOREV_MEN3"/>
      <sheetName val="Market_summary3"/>
      <sheetName val="PRS_1730sett20"/>
      <sheetName val="_EvaluaciónTV3"/>
      <sheetName val="Above_Line3"/>
      <sheetName val="27_abril1"/>
      <sheetName val="Summary_Cash_Flow3"/>
      <sheetName val="OPTICO_97_98_BAILEYS_B-121"/>
      <sheetName val="GRPS_TV_9821"/>
      <sheetName val="COMPROMETIDO_NACIONAL21"/>
      <sheetName val="COMPROMETIDO_RECONQUISTA21"/>
      <sheetName val="COMPROMETIDO_TOTAL21"/>
      <sheetName val="Prensa_Zaragoza21"/>
      <sheetName val="tve_semana_santa11"/>
      <sheetName val="TVE_(DISP)21"/>
      <sheetName val="AUD_TVE1_21"/>
      <sheetName val="La_221"/>
      <sheetName val="AUD__La_221"/>
      <sheetName val="ratio_duraciones11"/>
      <sheetName val="OTICO_2000_OK21"/>
      <sheetName val="pto_nacional21"/>
      <sheetName val="Job_Report11"/>
      <sheetName val="Payroll_Log11"/>
      <sheetName val="Petty_Cash_Log11"/>
      <sheetName val="Sales_Log11"/>
      <sheetName val="2_대외공문11"/>
      <sheetName val="THEME_CODE11"/>
      <sheetName val="CR_CODE11"/>
      <sheetName val="SOI_Breakdown8"/>
      <sheetName val="PRS_1730sett21"/>
      <sheetName val="_EvaluaciónTV4"/>
      <sheetName val="PRENSA_CALENDARIO4"/>
      <sheetName val="CALENDARIOREV_MEN4"/>
      <sheetName val="Above_Line4"/>
      <sheetName val="27_abril2"/>
      <sheetName val="Market_summary4"/>
      <sheetName val="Summary_Cash_Flow4"/>
      <sheetName val="OPTICO_97_98_BAILEYS_B-122"/>
      <sheetName val="GRPS_TV_9822"/>
      <sheetName val="COMPROMETIDO_NACIONAL22"/>
      <sheetName val="COMPROMETIDO_RECONQUISTA22"/>
      <sheetName val="COMPROMETIDO_TOTAL22"/>
      <sheetName val="Prensa_Zaragoza22"/>
      <sheetName val="ratio_duraciones12"/>
      <sheetName val="TVE_(DISP)22"/>
      <sheetName val="AUD_TVE1_22"/>
      <sheetName val="La_222"/>
      <sheetName val="AUD__La_222"/>
      <sheetName val="OTICO_2000_OK22"/>
      <sheetName val="pto_nacional22"/>
      <sheetName val="tve_semana_santa12"/>
      <sheetName val="Job_Report12"/>
      <sheetName val="Payroll_Log12"/>
      <sheetName val="Petty_Cash_Log12"/>
      <sheetName val="Sales_Log12"/>
      <sheetName val="2_대외공문12"/>
      <sheetName val="THEME_CODE12"/>
      <sheetName val="CR_CODE12"/>
      <sheetName val="SOI_Breakdown9"/>
      <sheetName val="PRENSA_CALENDARIO5"/>
      <sheetName val="CALENDARIOREV_MEN5"/>
      <sheetName val="Market_summary5"/>
      <sheetName val="PRS_1730sett22"/>
      <sheetName val="_EvaluaciónTV5"/>
      <sheetName val="Above_Line5"/>
      <sheetName val="27_abril3"/>
      <sheetName val="Summary_Cash_Flow5"/>
      <sheetName val="OPTICO_97_98_BAILEYS_B-123"/>
      <sheetName val="GRPS_TV_9823"/>
      <sheetName val="COMPROMETIDO_NACIONAL23"/>
      <sheetName val="COMPROMETIDO_RECONQUISTA23"/>
      <sheetName val="COMPROMETIDO_TOTAL23"/>
      <sheetName val="Prensa_Zaragoza23"/>
      <sheetName val="ratio_duraciones13"/>
      <sheetName val="TVE_(DISP)23"/>
      <sheetName val="AUD_TVE1_23"/>
      <sheetName val="La_223"/>
      <sheetName val="AUD__La_223"/>
      <sheetName val="OTICO_2000_OK23"/>
      <sheetName val="pto_nacional23"/>
      <sheetName val="tve_semana_santa13"/>
      <sheetName val="Job_Report13"/>
      <sheetName val="Payroll_Log13"/>
      <sheetName val="Petty_Cash_Log13"/>
      <sheetName val="Sales_Log13"/>
      <sheetName val="2_대외공문13"/>
      <sheetName val="THEME_CODE13"/>
      <sheetName val="CR_CODE13"/>
      <sheetName val="SOI_Breakdown10"/>
      <sheetName val="PRENSA_CALENDARIO6"/>
      <sheetName val="CALENDARIOREV_MEN6"/>
      <sheetName val="Market_summary6"/>
      <sheetName val="PRS_1730sett23"/>
      <sheetName val="_EvaluaciónTV6"/>
      <sheetName val="Above_Line6"/>
      <sheetName val="27_abril4"/>
      <sheetName val="Summary_Cash_Flow6"/>
      <sheetName val="OPTICO_97_98_BAILEYS_B-124"/>
      <sheetName val="GRPS_TV_9824"/>
      <sheetName val="COMPROMETIDO_NACIONAL24"/>
      <sheetName val="COMPROMETIDO_RECONQUISTA24"/>
      <sheetName val="COMPROMETIDO_TOTAL24"/>
      <sheetName val="Prensa_Zaragoza24"/>
      <sheetName val="ratio_duraciones14"/>
      <sheetName val="TVE_(DISP)24"/>
      <sheetName val="AUD_TVE1_24"/>
      <sheetName val="La_224"/>
      <sheetName val="AUD__La_224"/>
      <sheetName val="OTICO_2000_OK24"/>
      <sheetName val="pto_nacional24"/>
      <sheetName val="tve_semana_santa14"/>
      <sheetName val="Job_Report14"/>
      <sheetName val="Payroll_Log14"/>
      <sheetName val="Petty_Cash_Log14"/>
      <sheetName val="Sales_Log14"/>
      <sheetName val="2_대외공문14"/>
      <sheetName val="THEME_CODE14"/>
      <sheetName val="CR_CODE14"/>
      <sheetName val="SOI_Breakdown11"/>
      <sheetName val="PRENSA_CALENDARIO7"/>
      <sheetName val="CALENDARIOREV_MEN7"/>
      <sheetName val="Market_summary7"/>
      <sheetName val="PRS_1730sett24"/>
      <sheetName val="_EvaluaciónTV7"/>
      <sheetName val="Above_Line7"/>
      <sheetName val="27_abril5"/>
      <sheetName val="Summary_Cash_Flow7"/>
      <sheetName val="Overview"/>
      <sheetName val="OGK"/>
      <sheetName val="HP1AMLIST"/>
      <sheetName val="IVA"/>
      <sheetName val="Valores MMC"/>
      <sheetName val=""/>
      <sheetName val="Направления затрат+группа"/>
      <sheetName val="Самара-график"/>
      <sheetName val="Сводная"/>
      <sheetName val="##"/>
      <sheetName val="XLRpt_TempSheet"/>
      <sheetName val="Hidden"/>
      <sheetName val="Settings"/>
      <sheetName val="05"/>
      <sheetName val="Направления_затрат+группа"/>
      <sheetName val="Направления_затрат+группа1"/>
      <sheetName val="Направления_затрат+группа2"/>
      <sheetName val="Valores_MMC"/>
      <sheetName val="OPTICO_97_98_BAILEYS_B-125"/>
      <sheetName val="GRPS_TV_9825"/>
      <sheetName val="COMPROMETIDO_NACIONAL25"/>
      <sheetName val="COMPROMETIDO_RECONQUISTA25"/>
      <sheetName val="COMPROMETIDO_TOTAL25"/>
      <sheetName val="Prensa_Zaragoza25"/>
      <sheetName val="Job_Report15"/>
      <sheetName val="Payroll_Log15"/>
      <sheetName val="Petty_Cash_Log15"/>
      <sheetName val="Sales_Log15"/>
      <sheetName val="ratio_duraciones15"/>
      <sheetName val="THEME_CODE15"/>
      <sheetName val="CR_CODE15"/>
      <sheetName val="TVE_(DISP)25"/>
      <sheetName val="AUD_TVE1_25"/>
      <sheetName val="La_225"/>
      <sheetName val="AUD__La_225"/>
      <sheetName val="OTICO_2000_OK25"/>
      <sheetName val="pto_nacional25"/>
      <sheetName val="2_대외공문15"/>
      <sheetName val="tve_semana_santa15"/>
      <sheetName val="SOI_Breakdown12"/>
      <sheetName val="PRENSA_CALENDARIO8"/>
      <sheetName val="CALENDARIOREV_MEN8"/>
      <sheetName val="Market_summary8"/>
      <sheetName val="Above_Line8"/>
      <sheetName val="27_abril6"/>
      <sheetName val="Summary_Cash_Flow8"/>
      <sheetName val="PRS_1730sett25"/>
      <sheetName val="_EvaluaciónTV8"/>
      <sheetName val="OPTICO_97_98_BAILEYS_B-126"/>
      <sheetName val="GRPS_TV_9826"/>
      <sheetName val="COMPROMETIDO_NACIONAL26"/>
      <sheetName val="COMPROMETIDO_RECONQUISTA26"/>
      <sheetName val="COMPROMETIDO_TOTAL26"/>
      <sheetName val="Prensa_Zaragoza26"/>
      <sheetName val="Job_Report16"/>
      <sheetName val="Payroll_Log16"/>
      <sheetName val="Petty_Cash_Log16"/>
      <sheetName val="Sales_Log16"/>
      <sheetName val="ratio_duraciones16"/>
      <sheetName val="THEME_CODE16"/>
      <sheetName val="CR_CODE16"/>
      <sheetName val="TVE_(DISP)26"/>
      <sheetName val="AUD_TVE1_26"/>
      <sheetName val="La_226"/>
      <sheetName val="AUD__La_226"/>
      <sheetName val="OTICO_2000_OK26"/>
      <sheetName val="pto_nacional26"/>
      <sheetName val="2_대외공문16"/>
      <sheetName val="tve_semana_santa16"/>
      <sheetName val="SOI_Breakdown13"/>
      <sheetName val="PRENSA_CALENDARIO9"/>
      <sheetName val="CALENDARIOREV_MEN9"/>
      <sheetName val="Market_summary9"/>
      <sheetName val="Above_Line9"/>
      <sheetName val="27_abril7"/>
      <sheetName val="Summary_Cash_Flow9"/>
      <sheetName val="PRS_1730sett26"/>
      <sheetName val="_EvaluaciónTV9"/>
      <sheetName val="Valores_MMC2"/>
      <sheetName val="Valores_MMC1"/>
      <sheetName val="Направления_затрат+группа3"/>
      <sheetName val="SSTA40MAR"/>
      <sheetName val="Evaluación Resultados"/>
      <sheetName val="Resumen Economico"/>
      <sheetName val="Analisis Grp's"/>
      <sheetName val="ALTERNATIVA 1"/>
      <sheetName val="madre"/>
      <sheetName val="OPTICO_97_98_BAILEYS_B-129"/>
      <sheetName val="GRPS_TV_9829"/>
      <sheetName val="COMPROMETIDO_NACIONAL29"/>
      <sheetName val="COMPROMETIDO_RECONQUISTA29"/>
      <sheetName val="COMPROMETIDO_TOTAL29"/>
      <sheetName val="Prensa_Zaragoza29"/>
      <sheetName val="tve_semana_santa19"/>
      <sheetName val="ratio_duraciones19"/>
      <sheetName val="TVE_(DISP)29"/>
      <sheetName val="AUD_TVE1_29"/>
      <sheetName val="La_229"/>
      <sheetName val="AUD__La_229"/>
      <sheetName val="OTICO_2000_OK29"/>
      <sheetName val="pto_nacional29"/>
      <sheetName val="Job_Report19"/>
      <sheetName val="Payroll_Log19"/>
      <sheetName val="Petty_Cash_Log19"/>
      <sheetName val="Sales_Log19"/>
      <sheetName val="2_대외공문19"/>
      <sheetName val="THEME_CODE19"/>
      <sheetName val="CR_CODE19"/>
      <sheetName val="SOI_Breakdown16"/>
      <sheetName val="PRENSA_CALENDARIO12"/>
      <sheetName val="CALENDARIOREV_MEN12"/>
      <sheetName val="Market_summary12"/>
      <sheetName val="Above_Line12"/>
      <sheetName val="27_abril10"/>
      <sheetName val="Summary_Cash_Flow12"/>
      <sheetName val="PRS_1730sett29"/>
      <sheetName val="_EvaluaciónTV12"/>
      <sheetName val="Направления_затрат+группа6"/>
      <sheetName val="Valores_MMC4"/>
      <sheetName val="OPTICO_97_98_BAILEYS_B-127"/>
      <sheetName val="GRPS_TV_9827"/>
      <sheetName val="COMPROMETIDO_NACIONAL27"/>
      <sheetName val="COMPROMETIDO_RECONQUISTA27"/>
      <sheetName val="COMPROMETIDO_TOTAL27"/>
      <sheetName val="Prensa_Zaragoza27"/>
      <sheetName val="tve_semana_santa17"/>
      <sheetName val="ratio_duraciones17"/>
      <sheetName val="TVE_(DISP)27"/>
      <sheetName val="AUD_TVE1_27"/>
      <sheetName val="La_227"/>
      <sheetName val="AUD__La_227"/>
      <sheetName val="OTICO_2000_OK27"/>
      <sheetName val="pto_nacional27"/>
      <sheetName val="Job_Report17"/>
      <sheetName val="Payroll_Log17"/>
      <sheetName val="Petty_Cash_Log17"/>
      <sheetName val="Sales_Log17"/>
      <sheetName val="2_대외공문17"/>
      <sheetName val="THEME_CODE17"/>
      <sheetName val="CR_CODE17"/>
      <sheetName val="SOI_Breakdown14"/>
      <sheetName val="PRENSA_CALENDARIO10"/>
      <sheetName val="CALENDARIOREV_MEN10"/>
      <sheetName val="Market_summary10"/>
      <sheetName val="Above_Line10"/>
      <sheetName val="27_abril8"/>
      <sheetName val="Summary_Cash_Flow10"/>
      <sheetName val="PRS_1730sett27"/>
      <sheetName val="_EvaluaciónTV10"/>
      <sheetName val="Направления_затрат+группа4"/>
      <sheetName val="OPTICO_97_98_BAILEYS_B-128"/>
      <sheetName val="GRPS_TV_9828"/>
      <sheetName val="COMPROMETIDO_NACIONAL28"/>
      <sheetName val="COMPROMETIDO_RECONQUISTA28"/>
      <sheetName val="COMPROMETIDO_TOTAL28"/>
      <sheetName val="Prensa_Zaragoza28"/>
      <sheetName val="tve_semana_santa18"/>
      <sheetName val="ratio_duraciones18"/>
      <sheetName val="TVE_(DISP)28"/>
      <sheetName val="AUD_TVE1_28"/>
      <sheetName val="La_228"/>
      <sheetName val="AUD__La_228"/>
      <sheetName val="OTICO_2000_OK28"/>
      <sheetName val="pto_nacional28"/>
      <sheetName val="Job_Report18"/>
      <sheetName val="Payroll_Log18"/>
      <sheetName val="Petty_Cash_Log18"/>
      <sheetName val="Sales_Log18"/>
      <sheetName val="2_대외공문18"/>
      <sheetName val="THEME_CODE18"/>
      <sheetName val="CR_CODE18"/>
      <sheetName val="SOI_Breakdown15"/>
      <sheetName val="PRENSA_CALENDARIO11"/>
      <sheetName val="CALENDARIOREV_MEN11"/>
      <sheetName val="Market_summary11"/>
      <sheetName val="Above_Line11"/>
      <sheetName val="27_abril9"/>
      <sheetName val="Summary_Cash_Flow11"/>
      <sheetName val="PRS_1730sett28"/>
      <sheetName val="_EvaluaciónTV11"/>
      <sheetName val="Направления_затрат+группа5"/>
      <sheetName val="Valores_MMC3"/>
      <sheetName val="OPTICO_97_98_BAILEYS_B-130"/>
      <sheetName val="GRPS_TV_9830"/>
      <sheetName val="COMPROMETIDO_NACIONAL30"/>
      <sheetName val="COMPROMETIDO_RECONQUISTA30"/>
      <sheetName val="COMPROMETIDO_TOTAL30"/>
      <sheetName val="Prensa_Zaragoza30"/>
      <sheetName val="tve_semana_santa20"/>
      <sheetName val="ratio_duraciones20"/>
      <sheetName val="TVE_(DISP)30"/>
      <sheetName val="AUD_TVE1_30"/>
      <sheetName val="La_230"/>
      <sheetName val="AUD__La_230"/>
      <sheetName val="OTICO_2000_OK30"/>
      <sheetName val="pto_nacional30"/>
      <sheetName val="Job_Report20"/>
      <sheetName val="Payroll_Log20"/>
      <sheetName val="Petty_Cash_Log20"/>
      <sheetName val="Sales_Log20"/>
      <sheetName val="2_대외공문20"/>
      <sheetName val="THEME_CODE20"/>
      <sheetName val="CR_CODE20"/>
      <sheetName val="SOI_Breakdown17"/>
      <sheetName val="PRENSA_CALENDARIO13"/>
      <sheetName val="CALENDARIOREV_MEN13"/>
      <sheetName val="Market_summary13"/>
      <sheetName val="Above_Line13"/>
      <sheetName val="27_abril11"/>
      <sheetName val="Summary_Cash_Flow13"/>
      <sheetName val="PRS_1730sett30"/>
      <sheetName val="_EvaluaciónTV13"/>
      <sheetName val="Направления_затрат+группа7"/>
      <sheetName val="Valores_MMC5"/>
      <sheetName val="OPTICO_97_98_BAILEYS_B-131"/>
      <sheetName val="GRPS_TV_9831"/>
      <sheetName val="COMPROMETIDO_NACIONAL31"/>
      <sheetName val="COMPROMETIDO_RECONQUISTA31"/>
      <sheetName val="COMPROMETIDO_TOTAL31"/>
      <sheetName val="Prensa_Zaragoza31"/>
      <sheetName val="tve_semana_santa21"/>
      <sheetName val="ratio_duraciones21"/>
      <sheetName val="TVE_(DISP)31"/>
      <sheetName val="AUD_TVE1_31"/>
      <sheetName val="La_231"/>
      <sheetName val="AUD__La_231"/>
      <sheetName val="OTICO_2000_OK31"/>
      <sheetName val="pto_nacional31"/>
      <sheetName val="Job_Report21"/>
      <sheetName val="Payroll_Log21"/>
      <sheetName val="Petty_Cash_Log21"/>
      <sheetName val="Sales_Log21"/>
      <sheetName val="2_대외공문21"/>
      <sheetName val="THEME_CODE21"/>
      <sheetName val="CR_CODE21"/>
      <sheetName val="SOI_Breakdown18"/>
      <sheetName val="PRENSA_CALENDARIO14"/>
      <sheetName val="CALENDARIOREV_MEN14"/>
      <sheetName val="Market_summary14"/>
      <sheetName val="Above_Line14"/>
      <sheetName val="27_abril12"/>
      <sheetName val="Summary_Cash_Flow14"/>
      <sheetName val="PRS_1730sett31"/>
      <sheetName val="_EvaluaciónTV14"/>
      <sheetName val="Направления_затрат+группа8"/>
      <sheetName val="Valores_MMC6"/>
      <sheetName val="OPTICO_97_98_BAILEYS_B-132"/>
      <sheetName val="GRPS_TV_9832"/>
      <sheetName val="COMPROMETIDO_NACIONAL32"/>
      <sheetName val="COMPROMETIDO_RECONQUISTA32"/>
      <sheetName val="COMPROMETIDO_TOTAL32"/>
      <sheetName val="Prensa_Zaragoza32"/>
      <sheetName val="tve_semana_santa22"/>
      <sheetName val="ratio_duraciones22"/>
      <sheetName val="TVE_(DISP)32"/>
      <sheetName val="AUD_TVE1_32"/>
      <sheetName val="La_232"/>
      <sheetName val="AUD__La_232"/>
      <sheetName val="OTICO_2000_OK32"/>
      <sheetName val="pto_nacional32"/>
      <sheetName val="Job_Report22"/>
      <sheetName val="Payroll_Log22"/>
      <sheetName val="Petty_Cash_Log22"/>
      <sheetName val="Sales_Log22"/>
      <sheetName val="2_대외공문22"/>
      <sheetName val="THEME_CODE22"/>
      <sheetName val="CR_CODE22"/>
      <sheetName val="SOI_Breakdown19"/>
      <sheetName val="PRENSA_CALENDARIO15"/>
      <sheetName val="CALENDARIOREV_MEN15"/>
      <sheetName val="Market_summary15"/>
      <sheetName val="Above_Line15"/>
      <sheetName val="27_abril13"/>
      <sheetName val="Summary_Cash_Flow15"/>
      <sheetName val="PRS_1730sett32"/>
      <sheetName val="_EvaluaciónTV15"/>
      <sheetName val="Направления_затрат+группа9"/>
      <sheetName val="Valores_MMC7"/>
      <sheetName val="OPTICO_97_98_BAILEYS_B-133"/>
      <sheetName val="GRPS_TV_9833"/>
      <sheetName val="COMPROMETIDO_NACIONAL33"/>
      <sheetName val="COMPROMETIDO_RECONQUISTA33"/>
      <sheetName val="COMPROMETIDO_TOTAL33"/>
      <sheetName val="Prensa_Zaragoza33"/>
      <sheetName val="tve_semana_santa23"/>
      <sheetName val="ratio_duraciones23"/>
      <sheetName val="TVE_(DISP)33"/>
      <sheetName val="AUD_TVE1_33"/>
      <sheetName val="La_233"/>
      <sheetName val="AUD__La_233"/>
      <sheetName val="OTICO_2000_OK33"/>
      <sheetName val="pto_nacional33"/>
      <sheetName val="Job_Report23"/>
      <sheetName val="Payroll_Log23"/>
      <sheetName val="Petty_Cash_Log23"/>
      <sheetName val="Sales_Log23"/>
      <sheetName val="2_대외공문23"/>
      <sheetName val="THEME_CODE23"/>
      <sheetName val="CR_CODE23"/>
      <sheetName val="SOI_Breakdown20"/>
      <sheetName val="PRENSA_CALENDARIO16"/>
      <sheetName val="CALENDARIOREV_MEN16"/>
      <sheetName val="Market_summary16"/>
      <sheetName val="Above_Line16"/>
      <sheetName val="27_abril14"/>
      <sheetName val="Summary_Cash_Flow16"/>
      <sheetName val="PRS_1730sett33"/>
      <sheetName val="_EvaluaciónTV16"/>
      <sheetName val="Направления_затрат+группа10"/>
      <sheetName val="Valores_MMC8"/>
      <sheetName val="super auto enero"/>
      <sheetName val="Dropdown_Lists"/>
      <sheetName val="chef's url match.txt"/>
      <sheetName val="tm1.settings"/>
      <sheetName val="employeedetail"/>
      <sheetName val="affissione"/>
      <sheetName val="Sheet1"/>
      <sheetName val="13141"/>
      <sheetName val="Data Validation"/>
      <sheetName val="Category"/>
      <sheetName val="Country"/>
      <sheetName val="Language"/>
      <sheetName val="Site"/>
      <sheetName val="GRP"/>
      <sheetName val="Data_Validation"/>
      <sheetName val="N Spa Print 09"/>
      <sheetName val="N Spa Print 10"/>
    </sheetNames>
    <sheetDataSet>
      <sheetData sheetId="0">
        <row r="15">
          <cell r="C15" t="str">
            <v>FACTORES</v>
          </cell>
        </row>
      </sheetData>
      <sheetData sheetId="1">
        <row r="15">
          <cell r="C15" t="str">
            <v>FACTORES</v>
          </cell>
        </row>
      </sheetData>
      <sheetData sheetId="2" refreshError="1">
        <row r="15">
          <cell r="C15" t="str">
            <v>FACTORES</v>
          </cell>
          <cell r="D15" t="str">
            <v>PESO</v>
          </cell>
          <cell r="E15" t="str">
            <v>NIVEL MÍNIMO</v>
          </cell>
          <cell r="F15">
            <v>0</v>
          </cell>
          <cell r="G15" t="str">
            <v>FRECUENCIA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 t="str">
            <v>NIVEL MÁXIMO</v>
          </cell>
        </row>
        <row r="16">
          <cell r="G16">
            <v>2</v>
          </cell>
          <cell r="H16">
            <v>3</v>
          </cell>
          <cell r="I16">
            <v>4</v>
          </cell>
          <cell r="J16">
            <v>5</v>
          </cell>
          <cell r="K16">
            <v>6</v>
          </cell>
          <cell r="L16">
            <v>7</v>
          </cell>
          <cell r="M16">
            <v>8</v>
          </cell>
          <cell r="N16">
            <v>9</v>
          </cell>
          <cell r="O16">
            <v>10</v>
          </cell>
          <cell r="P16">
            <v>11</v>
          </cell>
          <cell r="Q16">
            <v>12</v>
          </cell>
        </row>
        <row r="17">
          <cell r="C17" t="str">
            <v>PARTICIPACIÓN DE MERCADO</v>
          </cell>
          <cell r="D17">
            <v>3</v>
          </cell>
          <cell r="E17">
            <v>0</v>
          </cell>
          <cell r="F17" t="str">
            <v>ALTA</v>
          </cell>
          <cell r="G17">
            <v>0</v>
          </cell>
          <cell r="H17">
            <v>0</v>
          </cell>
          <cell r="I17">
            <v>0</v>
          </cell>
          <cell r="J17">
            <v>4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BAJA</v>
          </cell>
          <cell r="S17">
            <v>0</v>
          </cell>
          <cell r="T17">
            <v>12</v>
          </cell>
        </row>
        <row r="18">
          <cell r="C18" t="str">
            <v>COMPETENCIA</v>
          </cell>
          <cell r="D18">
            <v>5</v>
          </cell>
          <cell r="E18">
            <v>0</v>
          </cell>
          <cell r="F18" t="str">
            <v>NINGUNA</v>
          </cell>
          <cell r="G18">
            <v>0</v>
          </cell>
          <cell r="H18">
            <v>0</v>
          </cell>
          <cell r="I18">
            <v>0</v>
          </cell>
          <cell r="J18">
            <v>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>INTENSA</v>
          </cell>
          <cell r="S18">
            <v>0</v>
          </cell>
          <cell r="T18">
            <v>20</v>
          </cell>
        </row>
        <row r="19">
          <cell r="C19" t="str">
            <v>LEALTAD A LA MARCA</v>
          </cell>
          <cell r="D19">
            <v>5</v>
          </cell>
          <cell r="E19">
            <v>0</v>
          </cell>
          <cell r="F19" t="str">
            <v>ALTA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6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BAJA</v>
          </cell>
          <cell r="S19">
            <v>0</v>
          </cell>
          <cell r="T19">
            <v>30</v>
          </cell>
        </row>
        <row r="20">
          <cell r="C20" t="str">
            <v>CICLO DE COMPRA</v>
          </cell>
          <cell r="D20">
            <v>4</v>
          </cell>
          <cell r="E20">
            <v>0</v>
          </cell>
          <cell r="F20" t="str">
            <v>ALTO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7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BAJO</v>
          </cell>
          <cell r="S20">
            <v>0</v>
          </cell>
          <cell r="T20">
            <v>28</v>
          </cell>
        </row>
        <row r="21">
          <cell r="C21" t="str">
            <v>PRECIO PRODUCTO vS COMPETENCIA</v>
          </cell>
          <cell r="D21">
            <v>3</v>
          </cell>
          <cell r="E21">
            <v>0</v>
          </cell>
          <cell r="F21" t="str">
            <v>BAJO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8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ALTO</v>
          </cell>
          <cell r="S21">
            <v>0</v>
          </cell>
          <cell r="T21">
            <v>24</v>
          </cell>
        </row>
        <row r="22">
          <cell r="C22" t="str">
            <v>APOYOS PROMOCIONALES</v>
          </cell>
          <cell r="D22">
            <v>3</v>
          </cell>
          <cell r="E22">
            <v>0</v>
          </cell>
          <cell r="F22" t="str">
            <v>EXISTENTES</v>
          </cell>
          <cell r="G22">
            <v>0</v>
          </cell>
          <cell r="H22">
            <v>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INEXISTENTES</v>
          </cell>
          <cell r="S22">
            <v>0</v>
          </cell>
          <cell r="T22">
            <v>9</v>
          </cell>
        </row>
        <row r="23">
          <cell r="C23" t="str">
            <v>DIFERENCIACION DEL PRODUCTO</v>
          </cell>
          <cell r="D23">
            <v>3</v>
          </cell>
          <cell r="E23">
            <v>0</v>
          </cell>
          <cell r="F23" t="str">
            <v>EXISTENTES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INEXISTENTES</v>
          </cell>
          <cell r="S23">
            <v>0</v>
          </cell>
          <cell r="T23">
            <v>18</v>
          </cell>
        </row>
        <row r="24">
          <cell r="C24" t="str">
            <v>PRODUCTO</v>
          </cell>
          <cell r="D24">
            <v>3</v>
          </cell>
          <cell r="E24">
            <v>0</v>
          </cell>
          <cell r="F24" t="str">
            <v>ESTABLECIDO</v>
          </cell>
          <cell r="G24">
            <v>0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>EN INTRODUCCION</v>
          </cell>
          <cell r="S24">
            <v>0</v>
          </cell>
          <cell r="T24">
            <v>12</v>
          </cell>
        </row>
        <row r="25">
          <cell r="C25" t="str">
            <v>NOTORIEDAD DE LA MARCA vs COMPETENCIA</v>
          </cell>
          <cell r="D25">
            <v>4</v>
          </cell>
          <cell r="E25">
            <v>0</v>
          </cell>
          <cell r="F25" t="str">
            <v>ALTA</v>
          </cell>
          <cell r="G25">
            <v>0</v>
          </cell>
          <cell r="H25">
            <v>0</v>
          </cell>
          <cell r="I25">
            <v>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 t="str">
            <v>BAJA</v>
          </cell>
          <cell r="S25">
            <v>0</v>
          </cell>
          <cell r="T25">
            <v>16</v>
          </cell>
        </row>
        <row r="26">
          <cell r="C26" t="str">
            <v>MECÁNICA DE COMPRA</v>
          </cell>
          <cell r="D26">
            <v>2</v>
          </cell>
          <cell r="E26">
            <v>0</v>
          </cell>
          <cell r="F26" t="str">
            <v>RACIONAL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6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IMPULSIVA</v>
          </cell>
          <cell r="S26">
            <v>0</v>
          </cell>
          <cell r="T26">
            <v>12</v>
          </cell>
        </row>
        <row r="27">
          <cell r="C27" t="str">
            <v>CATEGORÍA DE MERCADO</v>
          </cell>
          <cell r="D27">
            <v>2</v>
          </cell>
          <cell r="E27">
            <v>0</v>
          </cell>
          <cell r="F27" t="str">
            <v>SELECTIVA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9</v>
          </cell>
          <cell r="O27">
            <v>0</v>
          </cell>
          <cell r="P27">
            <v>0</v>
          </cell>
          <cell r="Q27">
            <v>0</v>
          </cell>
          <cell r="R27" t="str">
            <v>MASIVA</v>
          </cell>
          <cell r="S27">
            <v>0</v>
          </cell>
          <cell r="T27">
            <v>18</v>
          </cell>
        </row>
        <row r="30">
          <cell r="C30" t="str">
            <v>COMPLEJIDAD DEL MENSAJE</v>
          </cell>
          <cell r="D30">
            <v>5</v>
          </cell>
          <cell r="E30">
            <v>0</v>
          </cell>
          <cell r="F30" t="str">
            <v>SIMPLE</v>
          </cell>
          <cell r="G30">
            <v>2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 t="str">
            <v>COMPLEJO</v>
          </cell>
          <cell r="S30">
            <v>0</v>
          </cell>
          <cell r="T30">
            <v>10</v>
          </cell>
        </row>
        <row r="31">
          <cell r="C31" t="str">
            <v>NOTORIEDAD/DIFERENCIACIÓN</v>
          </cell>
          <cell r="D31">
            <v>4</v>
          </cell>
          <cell r="E31">
            <v>0</v>
          </cell>
          <cell r="F31" t="str">
            <v>ALTA</v>
          </cell>
          <cell r="G31">
            <v>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>BAJA</v>
          </cell>
          <cell r="S31">
            <v>0</v>
          </cell>
          <cell r="T31">
            <v>8</v>
          </cell>
        </row>
        <row r="32">
          <cell r="C32" t="str">
            <v>NÚMERO DE EJECUCIONES</v>
          </cell>
          <cell r="D32">
            <v>3</v>
          </cell>
          <cell r="E32">
            <v>0</v>
          </cell>
          <cell r="F32" t="str">
            <v>ÚNICO</v>
          </cell>
          <cell r="G32">
            <v>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 t="str">
            <v>VARIOS</v>
          </cell>
          <cell r="S32">
            <v>0</v>
          </cell>
          <cell r="T32">
            <v>6</v>
          </cell>
        </row>
        <row r="33">
          <cell r="C33" t="str">
            <v>DURACIÓN DEL SPOT</v>
          </cell>
          <cell r="D33">
            <v>3</v>
          </cell>
          <cell r="E33">
            <v>0</v>
          </cell>
          <cell r="F33" t="str">
            <v>LARGA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CORTA</v>
          </cell>
          <cell r="S33">
            <v>0</v>
          </cell>
          <cell r="T33">
            <v>15</v>
          </cell>
        </row>
        <row r="34">
          <cell r="C34" t="str">
            <v>SINERGIA  COMUNICACION EN OTROS MEDIOS</v>
          </cell>
          <cell r="D34">
            <v>3</v>
          </cell>
          <cell r="E34">
            <v>0</v>
          </cell>
          <cell r="F34" t="str">
            <v xml:space="preserve">ALTA 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11</v>
          </cell>
          <cell r="Q34">
            <v>0</v>
          </cell>
          <cell r="R34" t="str">
            <v>BAJA</v>
          </cell>
          <cell r="S34">
            <v>0</v>
          </cell>
          <cell r="T34">
            <v>33</v>
          </cell>
        </row>
        <row r="35">
          <cell r="C35" t="str">
            <v>TIPO DE CAMPAÑA</v>
          </cell>
          <cell r="D35">
            <v>3</v>
          </cell>
          <cell r="E35">
            <v>0</v>
          </cell>
          <cell r="F35" t="str">
            <v>IMAGEN</v>
          </cell>
          <cell r="G35">
            <v>0</v>
          </cell>
          <cell r="H35">
            <v>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VENTA</v>
          </cell>
          <cell r="S35">
            <v>0</v>
          </cell>
          <cell r="T35">
            <v>9</v>
          </cell>
        </row>
        <row r="36">
          <cell r="C36" t="str">
            <v>LINEA DE COMUNICACIÓN</v>
          </cell>
          <cell r="D36">
            <v>3</v>
          </cell>
          <cell r="E36">
            <v>0</v>
          </cell>
          <cell r="F36" t="str">
            <v>CONTINUIDAD</v>
          </cell>
          <cell r="G36">
            <v>0</v>
          </cell>
          <cell r="H36">
            <v>0</v>
          </cell>
          <cell r="I36">
            <v>0</v>
          </cell>
          <cell r="J36">
            <v>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NUEVA IMAGEN</v>
          </cell>
          <cell r="S36">
            <v>0</v>
          </cell>
          <cell r="T36">
            <v>15</v>
          </cell>
        </row>
        <row r="38">
          <cell r="C38" t="str">
            <v>SATURACION</v>
          </cell>
          <cell r="D38">
            <v>5</v>
          </cell>
          <cell r="E38">
            <v>0</v>
          </cell>
          <cell r="F38" t="str">
            <v>BAJO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11</v>
          </cell>
          <cell r="Q38">
            <v>0</v>
          </cell>
          <cell r="R38" t="str">
            <v>ALTO</v>
          </cell>
          <cell r="S38">
            <v>0</v>
          </cell>
          <cell r="T38">
            <v>55</v>
          </cell>
        </row>
        <row r="39">
          <cell r="C39" t="str">
            <v>ACTIVIDAD PUBLICITARIA</v>
          </cell>
          <cell r="D39">
            <v>3</v>
          </cell>
          <cell r="E39">
            <v>0</v>
          </cell>
          <cell r="F39" t="str">
            <v>RECIENTE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6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>AISLADA</v>
          </cell>
          <cell r="S39">
            <v>0</v>
          </cell>
          <cell r="T39">
            <v>18</v>
          </cell>
        </row>
        <row r="40">
          <cell r="C40" t="str">
            <v>MIX DE MEDIOS</v>
          </cell>
          <cell r="D40">
            <v>3</v>
          </cell>
          <cell r="E40">
            <v>0</v>
          </cell>
          <cell r="F40" t="str">
            <v>MULTIPLES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11</v>
          </cell>
          <cell r="Q40">
            <v>0</v>
          </cell>
          <cell r="R40" t="str">
            <v>UNICO</v>
          </cell>
          <cell r="S40">
            <v>0</v>
          </cell>
          <cell r="T40">
            <v>33</v>
          </cell>
        </row>
        <row r="41">
          <cell r="C41" t="str">
            <v>CREATIVIDAD EN MEDIOS (FORMATOS,PATROC..)</v>
          </cell>
          <cell r="D41">
            <v>3</v>
          </cell>
          <cell r="E41">
            <v>0</v>
          </cell>
          <cell r="F41" t="str">
            <v>MULTIPLES</v>
          </cell>
          <cell r="G41">
            <v>0</v>
          </cell>
          <cell r="H41">
            <v>0</v>
          </cell>
          <cell r="I41">
            <v>4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>UNICA</v>
          </cell>
          <cell r="S41">
            <v>0</v>
          </cell>
          <cell r="T41">
            <v>12</v>
          </cell>
        </row>
        <row r="42">
          <cell r="C42" t="str">
            <v>ESTACIONALIDAD (Nº FASES CAMPAÑA)</v>
          </cell>
          <cell r="D42">
            <v>4</v>
          </cell>
          <cell r="E42">
            <v>0</v>
          </cell>
          <cell r="F42" t="str">
            <v>ALTA</v>
          </cell>
          <cell r="G42">
            <v>0</v>
          </cell>
          <cell r="H42">
            <v>0</v>
          </cell>
          <cell r="I42">
            <v>4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BAJA</v>
          </cell>
          <cell r="S42">
            <v>0</v>
          </cell>
          <cell r="T42">
            <v>16</v>
          </cell>
        </row>
        <row r="43">
          <cell r="C43" t="str">
            <v xml:space="preserve">TARGET GROUP </v>
          </cell>
          <cell r="D43">
            <v>3</v>
          </cell>
          <cell r="E43">
            <v>0</v>
          </cell>
          <cell r="F43" t="str">
            <v xml:space="preserve">RECEPTIVO </v>
          </cell>
          <cell r="G43">
            <v>0</v>
          </cell>
          <cell r="H43">
            <v>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NO RECEPTIVO</v>
          </cell>
          <cell r="S43">
            <v>0</v>
          </cell>
          <cell r="T43">
            <v>9</v>
          </cell>
        </row>
        <row r="44">
          <cell r="C44" t="str">
            <v>ACTIVIDAD COMPETENCIA S.O.V.</v>
          </cell>
          <cell r="D44">
            <v>5</v>
          </cell>
          <cell r="E44">
            <v>0</v>
          </cell>
          <cell r="F44" t="str">
            <v>BAJA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ALTA</v>
          </cell>
          <cell r="S44">
            <v>0</v>
          </cell>
          <cell r="T44">
            <v>35</v>
          </cell>
        </row>
        <row r="45">
          <cell r="C45" t="str">
            <v>FASE DE CAMPAÑA</v>
          </cell>
          <cell r="D45">
            <v>3</v>
          </cell>
          <cell r="E45">
            <v>0</v>
          </cell>
          <cell r="F45" t="str">
            <v>MANTENIMIENTO</v>
          </cell>
          <cell r="G45">
            <v>0</v>
          </cell>
          <cell r="H45">
            <v>0</v>
          </cell>
          <cell r="I45">
            <v>0</v>
          </cell>
          <cell r="J45">
            <v>5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LANZAMIENTO</v>
          </cell>
          <cell r="S45">
            <v>0</v>
          </cell>
          <cell r="T45">
            <v>15</v>
          </cell>
        </row>
        <row r="46">
          <cell r="C46">
            <v>60</v>
          </cell>
          <cell r="D46">
            <v>0</v>
          </cell>
          <cell r="E46" t="str">
            <v>FRECUENCIA EFECTIVA RECOMENDADA: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5.4755824790307539</v>
          </cell>
        </row>
        <row r="47">
          <cell r="D47" t="str">
            <v>NIVEL GRPS RECOMENDADO     1200</v>
          </cell>
          <cell r="E47" t="str">
            <v>GRPS  RECOMENDADO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900</v>
          </cell>
        </row>
      </sheetData>
      <sheetData sheetId="3">
        <row r="15">
          <cell r="C15" t="str">
            <v>FACTORES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15">
          <cell r="C15" t="str">
            <v>FACTORES</v>
          </cell>
        </row>
      </sheetData>
      <sheetData sheetId="83">
        <row r="15">
          <cell r="C15" t="str">
            <v>FACTORES</v>
          </cell>
        </row>
      </sheetData>
      <sheetData sheetId="84">
        <row r="15">
          <cell r="C15" t="str">
            <v>FACTORES</v>
          </cell>
        </row>
      </sheetData>
      <sheetData sheetId="85">
        <row r="15">
          <cell r="C15" t="str">
            <v>FACTORES</v>
          </cell>
        </row>
      </sheetData>
      <sheetData sheetId="86">
        <row r="15">
          <cell r="C15" t="str">
            <v>FACTORES</v>
          </cell>
        </row>
      </sheetData>
      <sheetData sheetId="87">
        <row r="15">
          <cell r="C15" t="str">
            <v>FACTORES</v>
          </cell>
        </row>
      </sheetData>
      <sheetData sheetId="88">
        <row r="15">
          <cell r="C15" t="str">
            <v>FACTORES</v>
          </cell>
        </row>
      </sheetData>
      <sheetData sheetId="89">
        <row r="15">
          <cell r="C15" t="str">
            <v>FACTORES</v>
          </cell>
        </row>
      </sheetData>
      <sheetData sheetId="90">
        <row r="15">
          <cell r="C15" t="str">
            <v>FACTORES</v>
          </cell>
        </row>
      </sheetData>
      <sheetData sheetId="91">
        <row r="15">
          <cell r="C15" t="str">
            <v>FACTORES</v>
          </cell>
        </row>
      </sheetData>
      <sheetData sheetId="92">
        <row r="15">
          <cell r="C15" t="str">
            <v>FACTORES</v>
          </cell>
        </row>
      </sheetData>
      <sheetData sheetId="93">
        <row r="15">
          <cell r="C15" t="str">
            <v>FACTORES</v>
          </cell>
        </row>
      </sheetData>
      <sheetData sheetId="94">
        <row r="15">
          <cell r="C15" t="str">
            <v>FACTORES</v>
          </cell>
        </row>
      </sheetData>
      <sheetData sheetId="95">
        <row r="15">
          <cell r="C15" t="str">
            <v>FACTORES</v>
          </cell>
        </row>
      </sheetData>
      <sheetData sheetId="96">
        <row r="15">
          <cell r="C15" t="str">
            <v>FACTORES</v>
          </cell>
        </row>
      </sheetData>
      <sheetData sheetId="97">
        <row r="15">
          <cell r="C15" t="str">
            <v>FACTORES</v>
          </cell>
        </row>
      </sheetData>
      <sheetData sheetId="98">
        <row r="15">
          <cell r="C15" t="str">
            <v>FACTORES</v>
          </cell>
        </row>
      </sheetData>
      <sheetData sheetId="99">
        <row r="15">
          <cell r="C15" t="str">
            <v>FACTORES</v>
          </cell>
        </row>
      </sheetData>
      <sheetData sheetId="100">
        <row r="15">
          <cell r="C15" t="str">
            <v>FACTORES</v>
          </cell>
        </row>
      </sheetData>
      <sheetData sheetId="101">
        <row r="15">
          <cell r="C15" t="str">
            <v>FACTORES</v>
          </cell>
        </row>
      </sheetData>
      <sheetData sheetId="102">
        <row r="15">
          <cell r="C15" t="str">
            <v>FACTORES</v>
          </cell>
        </row>
      </sheetData>
      <sheetData sheetId="103">
        <row r="15">
          <cell r="C15" t="str">
            <v>FACTORES</v>
          </cell>
        </row>
      </sheetData>
      <sheetData sheetId="104">
        <row r="15">
          <cell r="C15" t="str">
            <v>FACTORES</v>
          </cell>
        </row>
      </sheetData>
      <sheetData sheetId="105">
        <row r="15">
          <cell r="C15" t="str">
            <v>FACTORES</v>
          </cell>
        </row>
      </sheetData>
      <sheetData sheetId="106">
        <row r="15">
          <cell r="C15" t="str">
            <v>FACTORES</v>
          </cell>
        </row>
      </sheetData>
      <sheetData sheetId="107">
        <row r="15">
          <cell r="C15" t="str">
            <v>FACTORES</v>
          </cell>
        </row>
      </sheetData>
      <sheetData sheetId="108">
        <row r="15">
          <cell r="C15" t="str">
            <v>FACTORES</v>
          </cell>
        </row>
      </sheetData>
      <sheetData sheetId="109">
        <row r="15">
          <cell r="C15" t="str">
            <v>FACTORES</v>
          </cell>
        </row>
      </sheetData>
      <sheetData sheetId="110">
        <row r="15">
          <cell r="C15" t="str">
            <v>FACTORES</v>
          </cell>
        </row>
      </sheetData>
      <sheetData sheetId="111">
        <row r="15">
          <cell r="C15" t="str">
            <v>FACTORES</v>
          </cell>
        </row>
      </sheetData>
      <sheetData sheetId="112">
        <row r="15">
          <cell r="C15" t="str">
            <v>FACTORES</v>
          </cell>
        </row>
      </sheetData>
      <sheetData sheetId="113">
        <row r="15">
          <cell r="C15" t="str">
            <v>FACTORES</v>
          </cell>
        </row>
      </sheetData>
      <sheetData sheetId="114">
        <row r="15">
          <cell r="C15" t="str">
            <v>FACTORES</v>
          </cell>
        </row>
      </sheetData>
      <sheetData sheetId="115">
        <row r="15">
          <cell r="C15" t="str">
            <v>FACTORES</v>
          </cell>
        </row>
      </sheetData>
      <sheetData sheetId="116">
        <row r="15">
          <cell r="C15" t="str">
            <v>FACTORES</v>
          </cell>
        </row>
      </sheetData>
      <sheetData sheetId="117">
        <row r="15">
          <cell r="C15" t="str">
            <v>FACTORES</v>
          </cell>
        </row>
      </sheetData>
      <sheetData sheetId="118">
        <row r="15">
          <cell r="C15" t="str">
            <v>FACTORES</v>
          </cell>
        </row>
      </sheetData>
      <sheetData sheetId="119">
        <row r="15">
          <cell r="C15" t="str">
            <v>FACTORES</v>
          </cell>
        </row>
      </sheetData>
      <sheetData sheetId="120">
        <row r="15">
          <cell r="C15" t="str">
            <v>FACTORES</v>
          </cell>
        </row>
      </sheetData>
      <sheetData sheetId="121">
        <row r="15">
          <cell r="C15" t="str">
            <v>FACTORES</v>
          </cell>
        </row>
      </sheetData>
      <sheetData sheetId="122">
        <row r="15">
          <cell r="C15" t="str">
            <v>FACTORES</v>
          </cell>
        </row>
      </sheetData>
      <sheetData sheetId="123">
        <row r="15">
          <cell r="C15" t="str">
            <v>FACTORES</v>
          </cell>
        </row>
      </sheetData>
      <sheetData sheetId="124">
        <row r="15">
          <cell r="C15" t="str">
            <v>FACTORES</v>
          </cell>
        </row>
      </sheetData>
      <sheetData sheetId="125">
        <row r="15">
          <cell r="C15" t="str">
            <v>FACTORES</v>
          </cell>
        </row>
      </sheetData>
      <sheetData sheetId="126">
        <row r="15">
          <cell r="C15" t="str">
            <v>FACTORES</v>
          </cell>
        </row>
      </sheetData>
      <sheetData sheetId="127">
        <row r="15">
          <cell r="C15" t="str">
            <v>FACTORES</v>
          </cell>
        </row>
      </sheetData>
      <sheetData sheetId="128">
        <row r="15">
          <cell r="C15" t="str">
            <v>FACTORES</v>
          </cell>
        </row>
      </sheetData>
      <sheetData sheetId="129">
        <row r="15">
          <cell r="C15" t="str">
            <v>FACTORES</v>
          </cell>
        </row>
      </sheetData>
      <sheetData sheetId="130">
        <row r="15">
          <cell r="C15" t="str">
            <v>FACTORES</v>
          </cell>
        </row>
      </sheetData>
      <sheetData sheetId="131">
        <row r="15">
          <cell r="C15" t="str">
            <v>FACTORES</v>
          </cell>
        </row>
      </sheetData>
      <sheetData sheetId="132">
        <row r="15">
          <cell r="C15" t="str">
            <v>FACTORES</v>
          </cell>
        </row>
      </sheetData>
      <sheetData sheetId="133">
        <row r="15">
          <cell r="C15" t="str">
            <v>FACTORES</v>
          </cell>
        </row>
      </sheetData>
      <sheetData sheetId="134">
        <row r="15">
          <cell r="C15" t="str">
            <v>FACTORES</v>
          </cell>
        </row>
      </sheetData>
      <sheetData sheetId="135">
        <row r="15">
          <cell r="C15" t="str">
            <v>FACTORES</v>
          </cell>
        </row>
      </sheetData>
      <sheetData sheetId="136">
        <row r="15">
          <cell r="C15" t="str">
            <v>FACTORES</v>
          </cell>
        </row>
      </sheetData>
      <sheetData sheetId="137">
        <row r="15">
          <cell r="C15" t="str">
            <v>FACTORES</v>
          </cell>
        </row>
      </sheetData>
      <sheetData sheetId="138">
        <row r="15">
          <cell r="C15" t="str">
            <v>FACTORES</v>
          </cell>
        </row>
      </sheetData>
      <sheetData sheetId="139">
        <row r="15">
          <cell r="C15" t="str">
            <v>FACTORES</v>
          </cell>
        </row>
      </sheetData>
      <sheetData sheetId="140">
        <row r="15">
          <cell r="C15" t="str">
            <v>FACTORES</v>
          </cell>
        </row>
      </sheetData>
      <sheetData sheetId="141">
        <row r="15">
          <cell r="C15" t="str">
            <v>FACTORES</v>
          </cell>
        </row>
      </sheetData>
      <sheetData sheetId="142">
        <row r="15">
          <cell r="C15" t="str">
            <v>FACTORES</v>
          </cell>
        </row>
      </sheetData>
      <sheetData sheetId="143">
        <row r="15">
          <cell r="C15" t="str">
            <v>FACTORES</v>
          </cell>
        </row>
      </sheetData>
      <sheetData sheetId="144">
        <row r="15">
          <cell r="C15" t="str">
            <v>FACTORES</v>
          </cell>
        </row>
      </sheetData>
      <sheetData sheetId="145">
        <row r="15">
          <cell r="C15" t="str">
            <v>FACTORES</v>
          </cell>
        </row>
      </sheetData>
      <sheetData sheetId="146">
        <row r="15">
          <cell r="C15" t="str">
            <v>FACTORES</v>
          </cell>
        </row>
      </sheetData>
      <sheetData sheetId="147">
        <row r="15">
          <cell r="C15" t="str">
            <v>FACTORES</v>
          </cell>
        </row>
      </sheetData>
      <sheetData sheetId="148">
        <row r="15">
          <cell r="C15" t="str">
            <v>FACTORES</v>
          </cell>
        </row>
      </sheetData>
      <sheetData sheetId="149">
        <row r="15">
          <cell r="C15" t="str">
            <v>FACTORES</v>
          </cell>
        </row>
      </sheetData>
      <sheetData sheetId="150">
        <row r="15">
          <cell r="C15" t="str">
            <v>FACTORES</v>
          </cell>
        </row>
      </sheetData>
      <sheetData sheetId="151">
        <row r="15">
          <cell r="C15" t="str">
            <v>FACTORES</v>
          </cell>
        </row>
      </sheetData>
      <sheetData sheetId="152">
        <row r="15">
          <cell r="C15" t="str">
            <v>FACTORES</v>
          </cell>
        </row>
      </sheetData>
      <sheetData sheetId="153">
        <row r="15">
          <cell r="C15" t="str">
            <v>FACTORES</v>
          </cell>
        </row>
      </sheetData>
      <sheetData sheetId="154">
        <row r="15">
          <cell r="C15" t="str">
            <v>FACTORES</v>
          </cell>
        </row>
      </sheetData>
      <sheetData sheetId="155">
        <row r="15">
          <cell r="C15" t="str">
            <v>FACTORES</v>
          </cell>
        </row>
      </sheetData>
      <sheetData sheetId="156">
        <row r="15">
          <cell r="C15" t="str">
            <v>FACTORES</v>
          </cell>
        </row>
      </sheetData>
      <sheetData sheetId="157">
        <row r="15">
          <cell r="C15" t="str">
            <v>FACTORES</v>
          </cell>
        </row>
      </sheetData>
      <sheetData sheetId="158">
        <row r="15">
          <cell r="C15" t="str">
            <v>FACTORES</v>
          </cell>
        </row>
      </sheetData>
      <sheetData sheetId="159">
        <row r="15">
          <cell r="C15" t="str">
            <v>FACTORES</v>
          </cell>
        </row>
      </sheetData>
      <sheetData sheetId="160">
        <row r="15">
          <cell r="C15" t="str">
            <v>FACTORES</v>
          </cell>
        </row>
      </sheetData>
      <sheetData sheetId="161">
        <row r="15">
          <cell r="C15" t="str">
            <v>FACTORES</v>
          </cell>
        </row>
      </sheetData>
      <sheetData sheetId="162">
        <row r="15">
          <cell r="C15" t="str">
            <v>FACTORES</v>
          </cell>
        </row>
      </sheetData>
      <sheetData sheetId="163">
        <row r="15">
          <cell r="C15" t="str">
            <v>FACTORES</v>
          </cell>
        </row>
      </sheetData>
      <sheetData sheetId="164">
        <row r="15">
          <cell r="C15" t="str">
            <v>FACTORES</v>
          </cell>
        </row>
      </sheetData>
      <sheetData sheetId="165">
        <row r="15">
          <cell r="C15" t="str">
            <v>FACTORES</v>
          </cell>
        </row>
      </sheetData>
      <sheetData sheetId="166">
        <row r="15">
          <cell r="C15" t="str">
            <v>FACTORES</v>
          </cell>
        </row>
      </sheetData>
      <sheetData sheetId="167">
        <row r="15">
          <cell r="C15" t="str">
            <v>FACTORES</v>
          </cell>
        </row>
      </sheetData>
      <sheetData sheetId="168">
        <row r="15">
          <cell r="C15" t="str">
            <v>FACTORES</v>
          </cell>
        </row>
      </sheetData>
      <sheetData sheetId="169">
        <row r="15">
          <cell r="C15" t="str">
            <v>FACTORES</v>
          </cell>
        </row>
      </sheetData>
      <sheetData sheetId="170">
        <row r="15">
          <cell r="C15" t="str">
            <v>FACTORES</v>
          </cell>
        </row>
      </sheetData>
      <sheetData sheetId="171">
        <row r="15">
          <cell r="C15" t="str">
            <v>FACTORES</v>
          </cell>
        </row>
      </sheetData>
      <sheetData sheetId="172">
        <row r="15">
          <cell r="C15" t="str">
            <v>FACTORES</v>
          </cell>
        </row>
      </sheetData>
      <sheetData sheetId="173">
        <row r="15">
          <cell r="C15" t="str">
            <v>FACTORES</v>
          </cell>
        </row>
      </sheetData>
      <sheetData sheetId="174">
        <row r="15">
          <cell r="C15" t="str">
            <v>FACTORES</v>
          </cell>
        </row>
      </sheetData>
      <sheetData sheetId="175">
        <row r="15">
          <cell r="C15" t="str">
            <v>FACTORES</v>
          </cell>
        </row>
      </sheetData>
      <sheetData sheetId="176">
        <row r="15">
          <cell r="C15" t="str">
            <v>FACTORES</v>
          </cell>
        </row>
      </sheetData>
      <sheetData sheetId="177">
        <row r="15">
          <cell r="C15" t="str">
            <v>FACTORES</v>
          </cell>
        </row>
      </sheetData>
      <sheetData sheetId="178">
        <row r="15">
          <cell r="C15" t="str">
            <v>FACTORES</v>
          </cell>
        </row>
      </sheetData>
      <sheetData sheetId="179">
        <row r="15">
          <cell r="C15" t="str">
            <v>FACTORES</v>
          </cell>
        </row>
      </sheetData>
      <sheetData sheetId="180">
        <row r="15">
          <cell r="C15" t="str">
            <v>FACTORES</v>
          </cell>
        </row>
      </sheetData>
      <sheetData sheetId="181">
        <row r="15">
          <cell r="C15" t="str">
            <v>FACTORES</v>
          </cell>
        </row>
      </sheetData>
      <sheetData sheetId="182">
        <row r="15">
          <cell r="C15" t="str">
            <v>FACTORES</v>
          </cell>
        </row>
      </sheetData>
      <sheetData sheetId="183">
        <row r="15">
          <cell r="C15" t="str">
            <v>FACTORES</v>
          </cell>
        </row>
      </sheetData>
      <sheetData sheetId="184">
        <row r="15">
          <cell r="C15" t="str">
            <v>FACTORES</v>
          </cell>
        </row>
      </sheetData>
      <sheetData sheetId="185">
        <row r="15">
          <cell r="C15" t="str">
            <v>FACTORES</v>
          </cell>
        </row>
      </sheetData>
      <sheetData sheetId="186">
        <row r="15">
          <cell r="C15" t="str">
            <v>FACTORES</v>
          </cell>
        </row>
      </sheetData>
      <sheetData sheetId="187">
        <row r="15">
          <cell r="C15" t="str">
            <v>FACTORES</v>
          </cell>
        </row>
      </sheetData>
      <sheetData sheetId="188">
        <row r="15">
          <cell r="C15" t="str">
            <v>FACTORES</v>
          </cell>
        </row>
      </sheetData>
      <sheetData sheetId="189">
        <row r="15">
          <cell r="C15" t="str">
            <v>FACTORES</v>
          </cell>
        </row>
      </sheetData>
      <sheetData sheetId="190">
        <row r="15">
          <cell r="C15" t="str">
            <v>FACTORES</v>
          </cell>
        </row>
      </sheetData>
      <sheetData sheetId="191">
        <row r="15">
          <cell r="C15" t="str">
            <v>FACTORES</v>
          </cell>
        </row>
      </sheetData>
      <sheetData sheetId="192">
        <row r="15">
          <cell r="C15" t="str">
            <v>FACTORES</v>
          </cell>
        </row>
      </sheetData>
      <sheetData sheetId="193">
        <row r="15">
          <cell r="C15" t="str">
            <v>FACTORES</v>
          </cell>
        </row>
      </sheetData>
      <sheetData sheetId="194">
        <row r="15">
          <cell r="C15" t="str">
            <v>FACTORES</v>
          </cell>
        </row>
      </sheetData>
      <sheetData sheetId="195">
        <row r="15">
          <cell r="C15" t="str">
            <v>FACTORES</v>
          </cell>
        </row>
      </sheetData>
      <sheetData sheetId="196">
        <row r="15">
          <cell r="C15" t="str">
            <v>FACTORES</v>
          </cell>
        </row>
      </sheetData>
      <sheetData sheetId="197">
        <row r="15">
          <cell r="C15" t="str">
            <v>FACTORES</v>
          </cell>
        </row>
      </sheetData>
      <sheetData sheetId="198">
        <row r="15">
          <cell r="C15" t="str">
            <v>FACTORES</v>
          </cell>
        </row>
      </sheetData>
      <sheetData sheetId="199">
        <row r="15">
          <cell r="C15" t="str">
            <v>FACTORES</v>
          </cell>
        </row>
      </sheetData>
      <sheetData sheetId="200">
        <row r="15">
          <cell r="C15" t="str">
            <v>FACTORES</v>
          </cell>
        </row>
      </sheetData>
      <sheetData sheetId="201">
        <row r="15">
          <cell r="C15" t="str">
            <v>FACTORES</v>
          </cell>
        </row>
      </sheetData>
      <sheetData sheetId="202">
        <row r="15">
          <cell r="C15" t="str">
            <v>FACTORES</v>
          </cell>
        </row>
      </sheetData>
      <sheetData sheetId="203">
        <row r="15">
          <cell r="C15" t="str">
            <v>FACTORES</v>
          </cell>
        </row>
      </sheetData>
      <sheetData sheetId="204">
        <row r="15">
          <cell r="C15" t="str">
            <v>FACTORES</v>
          </cell>
        </row>
      </sheetData>
      <sheetData sheetId="205">
        <row r="15">
          <cell r="C15" t="str">
            <v>FACTORES</v>
          </cell>
        </row>
      </sheetData>
      <sheetData sheetId="206">
        <row r="15">
          <cell r="C15" t="str">
            <v>FACTORES</v>
          </cell>
        </row>
      </sheetData>
      <sheetData sheetId="207">
        <row r="15">
          <cell r="C15" t="str">
            <v>FACTORES</v>
          </cell>
        </row>
      </sheetData>
      <sheetData sheetId="208">
        <row r="15">
          <cell r="C15" t="str">
            <v>FACTORES</v>
          </cell>
        </row>
      </sheetData>
      <sheetData sheetId="209">
        <row r="15">
          <cell r="C15" t="str">
            <v>FACTORES</v>
          </cell>
        </row>
      </sheetData>
      <sheetData sheetId="210" refreshError="1"/>
      <sheetData sheetId="211">
        <row r="15">
          <cell r="C15" t="str">
            <v>FACTORES</v>
          </cell>
        </row>
      </sheetData>
      <sheetData sheetId="212" refreshError="1"/>
      <sheetData sheetId="213" refreshError="1"/>
      <sheetData sheetId="214" refreshError="1"/>
      <sheetData sheetId="215">
        <row r="15">
          <cell r="C15" t="str">
            <v>FACTORES</v>
          </cell>
        </row>
      </sheetData>
      <sheetData sheetId="216">
        <row r="15">
          <cell r="C15" t="str">
            <v>FACTORES</v>
          </cell>
        </row>
      </sheetData>
      <sheetData sheetId="217">
        <row r="15">
          <cell r="C15" t="str">
            <v>FACTORES</v>
          </cell>
        </row>
      </sheetData>
      <sheetData sheetId="218">
        <row r="15">
          <cell r="C15" t="str">
            <v>FACTORES</v>
          </cell>
        </row>
      </sheetData>
      <sheetData sheetId="219">
        <row r="15">
          <cell r="C15" t="str">
            <v>FACTORES</v>
          </cell>
        </row>
      </sheetData>
      <sheetData sheetId="220">
        <row r="15">
          <cell r="C15" t="str">
            <v>FACTORES</v>
          </cell>
        </row>
      </sheetData>
      <sheetData sheetId="221">
        <row r="15">
          <cell r="C15" t="str">
            <v>FACTORES</v>
          </cell>
        </row>
      </sheetData>
      <sheetData sheetId="222">
        <row r="15">
          <cell r="C15" t="str">
            <v>FACTORES</v>
          </cell>
        </row>
      </sheetData>
      <sheetData sheetId="223">
        <row r="15">
          <cell r="C15" t="str">
            <v>FACTORES</v>
          </cell>
        </row>
      </sheetData>
      <sheetData sheetId="224">
        <row r="15">
          <cell r="C15" t="str">
            <v>FACTORES</v>
          </cell>
        </row>
      </sheetData>
      <sheetData sheetId="225">
        <row r="15">
          <cell r="C15" t="str">
            <v>FACTORES</v>
          </cell>
        </row>
      </sheetData>
      <sheetData sheetId="226">
        <row r="15">
          <cell r="C15" t="str">
            <v>FACTORES</v>
          </cell>
        </row>
      </sheetData>
      <sheetData sheetId="227">
        <row r="15">
          <cell r="C15" t="str">
            <v>FACTORES</v>
          </cell>
        </row>
      </sheetData>
      <sheetData sheetId="228">
        <row r="15">
          <cell r="C15" t="str">
            <v>FACTORES</v>
          </cell>
        </row>
      </sheetData>
      <sheetData sheetId="229">
        <row r="15">
          <cell r="C15" t="str">
            <v>FACTORES</v>
          </cell>
        </row>
      </sheetData>
      <sheetData sheetId="230">
        <row r="15">
          <cell r="C15" t="str">
            <v>FACTORES</v>
          </cell>
        </row>
      </sheetData>
      <sheetData sheetId="231">
        <row r="15">
          <cell r="C15" t="str">
            <v>FACTORES</v>
          </cell>
        </row>
      </sheetData>
      <sheetData sheetId="232">
        <row r="15">
          <cell r="C15" t="str">
            <v>FACTORES</v>
          </cell>
        </row>
      </sheetData>
      <sheetData sheetId="233">
        <row r="15">
          <cell r="C15" t="str">
            <v>FACTORES</v>
          </cell>
        </row>
      </sheetData>
      <sheetData sheetId="234">
        <row r="15">
          <cell r="C15" t="str">
            <v>FACTORES</v>
          </cell>
        </row>
      </sheetData>
      <sheetData sheetId="235" refreshError="1"/>
      <sheetData sheetId="236">
        <row r="15">
          <cell r="C15" t="str">
            <v>FACTORES</v>
          </cell>
        </row>
      </sheetData>
      <sheetData sheetId="237">
        <row r="15">
          <cell r="C15" t="str">
            <v>FACTORES</v>
          </cell>
        </row>
      </sheetData>
      <sheetData sheetId="238">
        <row r="15">
          <cell r="C15" t="str">
            <v>FACTORES</v>
          </cell>
        </row>
      </sheetData>
      <sheetData sheetId="239">
        <row r="15">
          <cell r="C15" t="str">
            <v>FACTORES</v>
          </cell>
        </row>
      </sheetData>
      <sheetData sheetId="240">
        <row r="15">
          <cell r="C15" t="str">
            <v>FACTORES</v>
          </cell>
        </row>
      </sheetData>
      <sheetData sheetId="241">
        <row r="15">
          <cell r="C15" t="str">
            <v>FACTORES</v>
          </cell>
        </row>
      </sheetData>
      <sheetData sheetId="242">
        <row r="15">
          <cell r="C15" t="str">
            <v>FACTORES</v>
          </cell>
        </row>
      </sheetData>
      <sheetData sheetId="243">
        <row r="15">
          <cell r="C15" t="str">
            <v>FACTORES</v>
          </cell>
        </row>
      </sheetData>
      <sheetData sheetId="244">
        <row r="15">
          <cell r="C15" t="str">
            <v>FACTORES</v>
          </cell>
        </row>
      </sheetData>
      <sheetData sheetId="245">
        <row r="15">
          <cell r="C15" t="str">
            <v>FACTORES</v>
          </cell>
        </row>
      </sheetData>
      <sheetData sheetId="246">
        <row r="15">
          <cell r="C15" t="str">
            <v>FACTORES</v>
          </cell>
        </row>
      </sheetData>
      <sheetData sheetId="247">
        <row r="15">
          <cell r="C15" t="str">
            <v>FACTORES</v>
          </cell>
        </row>
      </sheetData>
      <sheetData sheetId="248">
        <row r="15">
          <cell r="C15" t="str">
            <v>FACTORES</v>
          </cell>
        </row>
      </sheetData>
      <sheetData sheetId="249">
        <row r="15">
          <cell r="C15" t="str">
            <v>FACTORES</v>
          </cell>
        </row>
      </sheetData>
      <sheetData sheetId="250">
        <row r="15">
          <cell r="C15" t="str">
            <v>FACTORES</v>
          </cell>
        </row>
      </sheetData>
      <sheetData sheetId="251">
        <row r="15">
          <cell r="C15" t="str">
            <v>FACTORES</v>
          </cell>
        </row>
      </sheetData>
      <sheetData sheetId="252">
        <row r="15">
          <cell r="C15" t="str">
            <v>FACTORES</v>
          </cell>
        </row>
      </sheetData>
      <sheetData sheetId="253">
        <row r="15">
          <cell r="C15" t="str">
            <v>FACTORES</v>
          </cell>
        </row>
      </sheetData>
      <sheetData sheetId="254">
        <row r="15">
          <cell r="C15" t="str">
            <v>FACTORES</v>
          </cell>
        </row>
      </sheetData>
      <sheetData sheetId="255" refreshError="1"/>
      <sheetData sheetId="256">
        <row r="15">
          <cell r="C15" t="str">
            <v>FACTORES</v>
          </cell>
        </row>
      </sheetData>
      <sheetData sheetId="257">
        <row r="15">
          <cell r="C15" t="str">
            <v>FACTORES</v>
          </cell>
        </row>
      </sheetData>
      <sheetData sheetId="258">
        <row r="15">
          <cell r="C15" t="str">
            <v>FACTORES</v>
          </cell>
        </row>
      </sheetData>
      <sheetData sheetId="259">
        <row r="15">
          <cell r="C15" t="str">
            <v>FACTORES</v>
          </cell>
        </row>
      </sheetData>
      <sheetData sheetId="260">
        <row r="15">
          <cell r="C15" t="str">
            <v>FACTORES</v>
          </cell>
        </row>
      </sheetData>
      <sheetData sheetId="261">
        <row r="15">
          <cell r="C15" t="str">
            <v>FACTORES</v>
          </cell>
        </row>
      </sheetData>
      <sheetData sheetId="262">
        <row r="15">
          <cell r="C15" t="str">
            <v>FACTORES</v>
          </cell>
        </row>
      </sheetData>
      <sheetData sheetId="263">
        <row r="15">
          <cell r="C15" t="str">
            <v>FACTORES</v>
          </cell>
        </row>
      </sheetData>
      <sheetData sheetId="264">
        <row r="15">
          <cell r="C15" t="str">
            <v>FACTORES</v>
          </cell>
        </row>
      </sheetData>
      <sheetData sheetId="265">
        <row r="15">
          <cell r="C15" t="str">
            <v>FACTORES</v>
          </cell>
        </row>
      </sheetData>
      <sheetData sheetId="266">
        <row r="15">
          <cell r="C15" t="str">
            <v>FACTORES</v>
          </cell>
        </row>
      </sheetData>
      <sheetData sheetId="267">
        <row r="15">
          <cell r="C15" t="str">
            <v>FACTORES</v>
          </cell>
        </row>
      </sheetData>
      <sheetData sheetId="268">
        <row r="15">
          <cell r="C15" t="str">
            <v>FACTORES</v>
          </cell>
        </row>
      </sheetData>
      <sheetData sheetId="269">
        <row r="15">
          <cell r="C15" t="str">
            <v>FACTORES</v>
          </cell>
        </row>
      </sheetData>
      <sheetData sheetId="270">
        <row r="15">
          <cell r="C15" t="str">
            <v>FACTORES</v>
          </cell>
        </row>
      </sheetData>
      <sheetData sheetId="271">
        <row r="15">
          <cell r="C15" t="str">
            <v>FACTORES</v>
          </cell>
        </row>
      </sheetData>
      <sheetData sheetId="272" refreshError="1"/>
      <sheetData sheetId="273" refreshError="1"/>
      <sheetData sheetId="274" refreshError="1"/>
      <sheetData sheetId="275">
        <row r="15">
          <cell r="C15" t="str">
            <v>FACTORES</v>
          </cell>
        </row>
      </sheetData>
      <sheetData sheetId="276">
        <row r="15">
          <cell r="C15" t="str">
            <v>FACTORES</v>
          </cell>
        </row>
      </sheetData>
      <sheetData sheetId="277">
        <row r="15">
          <cell r="C15" t="str">
            <v>FACTORES</v>
          </cell>
        </row>
      </sheetData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>
        <row r="15">
          <cell r="C15" t="str">
            <v>FACTORES</v>
          </cell>
        </row>
      </sheetData>
      <sheetData sheetId="374">
        <row r="15">
          <cell r="C15" t="str">
            <v>FACTORES</v>
          </cell>
        </row>
      </sheetData>
      <sheetData sheetId="375">
        <row r="15">
          <cell r="C15" t="str">
            <v>FACTORES</v>
          </cell>
        </row>
      </sheetData>
      <sheetData sheetId="376">
        <row r="15">
          <cell r="C15" t="str">
            <v>FACTORES</v>
          </cell>
        </row>
      </sheetData>
      <sheetData sheetId="377">
        <row r="15">
          <cell r="C15" t="str">
            <v>FACTORES</v>
          </cell>
        </row>
      </sheetData>
      <sheetData sheetId="378">
        <row r="15">
          <cell r="C15" t="str">
            <v>FACTORES</v>
          </cell>
        </row>
      </sheetData>
      <sheetData sheetId="379">
        <row r="15">
          <cell r="C15" t="str">
            <v>FACTORES</v>
          </cell>
        </row>
      </sheetData>
      <sheetData sheetId="380">
        <row r="15">
          <cell r="C15" t="str">
            <v>FACTORES</v>
          </cell>
        </row>
      </sheetData>
      <sheetData sheetId="381">
        <row r="15">
          <cell r="C15" t="str">
            <v>FACTORES</v>
          </cell>
        </row>
      </sheetData>
      <sheetData sheetId="382">
        <row r="15">
          <cell r="C15" t="str">
            <v>FACTORES</v>
          </cell>
        </row>
      </sheetData>
      <sheetData sheetId="383">
        <row r="15">
          <cell r="C15" t="str">
            <v>FACTORES</v>
          </cell>
        </row>
      </sheetData>
      <sheetData sheetId="384">
        <row r="15">
          <cell r="C15" t="str">
            <v>FACTORES</v>
          </cell>
        </row>
      </sheetData>
      <sheetData sheetId="385">
        <row r="15">
          <cell r="C15" t="str">
            <v>FACTORES</v>
          </cell>
        </row>
      </sheetData>
      <sheetData sheetId="386">
        <row r="15">
          <cell r="C15" t="str">
            <v>FACTORES</v>
          </cell>
        </row>
      </sheetData>
      <sheetData sheetId="387">
        <row r="15">
          <cell r="C15" t="str">
            <v>FACTORES</v>
          </cell>
        </row>
      </sheetData>
      <sheetData sheetId="388">
        <row r="15">
          <cell r="C15" t="str">
            <v>FACTORES</v>
          </cell>
        </row>
      </sheetData>
      <sheetData sheetId="389">
        <row r="15">
          <cell r="C15" t="str">
            <v>FACTORES</v>
          </cell>
        </row>
      </sheetData>
      <sheetData sheetId="390">
        <row r="15">
          <cell r="C15" t="str">
            <v>FACTORES</v>
          </cell>
        </row>
      </sheetData>
      <sheetData sheetId="391">
        <row r="15">
          <cell r="C15" t="str">
            <v>FACTORES</v>
          </cell>
        </row>
      </sheetData>
      <sheetData sheetId="392">
        <row r="15">
          <cell r="C15" t="str">
            <v>FACTORES</v>
          </cell>
        </row>
      </sheetData>
      <sheetData sheetId="393">
        <row r="15">
          <cell r="C15" t="str">
            <v>FACTORES</v>
          </cell>
        </row>
      </sheetData>
      <sheetData sheetId="394">
        <row r="15">
          <cell r="C15" t="str">
            <v>FACTORES</v>
          </cell>
        </row>
      </sheetData>
      <sheetData sheetId="395">
        <row r="15">
          <cell r="C15" t="str">
            <v>FACTORES</v>
          </cell>
        </row>
      </sheetData>
      <sheetData sheetId="396">
        <row r="15">
          <cell r="C15" t="str">
            <v>FACTORES</v>
          </cell>
        </row>
      </sheetData>
      <sheetData sheetId="397">
        <row r="15">
          <cell r="C15" t="str">
            <v>FACTORES</v>
          </cell>
        </row>
      </sheetData>
      <sheetData sheetId="398">
        <row r="15">
          <cell r="C15" t="str">
            <v>FACTORES</v>
          </cell>
        </row>
      </sheetData>
      <sheetData sheetId="399">
        <row r="15">
          <cell r="C15" t="str">
            <v>FACTORES</v>
          </cell>
        </row>
      </sheetData>
      <sheetData sheetId="400">
        <row r="15">
          <cell r="C15" t="str">
            <v>FACTORES</v>
          </cell>
        </row>
      </sheetData>
      <sheetData sheetId="401">
        <row r="15">
          <cell r="C15" t="str">
            <v>FACTORES</v>
          </cell>
        </row>
      </sheetData>
      <sheetData sheetId="402">
        <row r="15">
          <cell r="C15" t="str">
            <v>FACTORES</v>
          </cell>
        </row>
      </sheetData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>
        <row r="15">
          <cell r="C15" t="str">
            <v>FACTORES</v>
          </cell>
        </row>
      </sheetData>
      <sheetData sheetId="409">
        <row r="15">
          <cell r="C15" t="str">
            <v>FACTORES</v>
          </cell>
        </row>
      </sheetData>
      <sheetData sheetId="410">
        <row r="15">
          <cell r="C15" t="str">
            <v>FACTORES</v>
          </cell>
        </row>
      </sheetData>
      <sheetData sheetId="411">
        <row r="15">
          <cell r="C15" t="str">
            <v>FACTORES</v>
          </cell>
        </row>
      </sheetData>
      <sheetData sheetId="412">
        <row r="15">
          <cell r="C15" t="str">
            <v>FACTORES</v>
          </cell>
        </row>
      </sheetData>
      <sheetData sheetId="413">
        <row r="15">
          <cell r="C15" t="str">
            <v>FACTORES</v>
          </cell>
        </row>
      </sheetData>
      <sheetData sheetId="414">
        <row r="15">
          <cell r="C15" t="str">
            <v>FACTORES</v>
          </cell>
        </row>
      </sheetData>
      <sheetData sheetId="415">
        <row r="15">
          <cell r="C15" t="str">
            <v>FACTORES</v>
          </cell>
        </row>
      </sheetData>
      <sheetData sheetId="416">
        <row r="15">
          <cell r="C15" t="str">
            <v>FACTORES</v>
          </cell>
        </row>
      </sheetData>
      <sheetData sheetId="417">
        <row r="15">
          <cell r="C15" t="str">
            <v>FACTORES</v>
          </cell>
        </row>
      </sheetData>
      <sheetData sheetId="418">
        <row r="15">
          <cell r="C15" t="str">
            <v>FACTORES</v>
          </cell>
        </row>
      </sheetData>
      <sheetData sheetId="419">
        <row r="15">
          <cell r="C15" t="str">
            <v>FACTORES</v>
          </cell>
        </row>
      </sheetData>
      <sheetData sheetId="420">
        <row r="15">
          <cell r="C15" t="str">
            <v>FACTORES</v>
          </cell>
        </row>
      </sheetData>
      <sheetData sheetId="421">
        <row r="15">
          <cell r="C15" t="str">
            <v>FACTORES</v>
          </cell>
        </row>
      </sheetData>
      <sheetData sheetId="422">
        <row r="15">
          <cell r="C15" t="str">
            <v>FACTORES</v>
          </cell>
        </row>
      </sheetData>
      <sheetData sheetId="423">
        <row r="15">
          <cell r="C15" t="str">
            <v>FACTORES</v>
          </cell>
        </row>
      </sheetData>
      <sheetData sheetId="424">
        <row r="15">
          <cell r="C15" t="str">
            <v>FACTORES</v>
          </cell>
        </row>
      </sheetData>
      <sheetData sheetId="425">
        <row r="15">
          <cell r="C15" t="str">
            <v>FACTORES</v>
          </cell>
        </row>
      </sheetData>
      <sheetData sheetId="426">
        <row r="15">
          <cell r="C15" t="str">
            <v>FACTORES</v>
          </cell>
        </row>
      </sheetData>
      <sheetData sheetId="427">
        <row r="15">
          <cell r="C15" t="str">
            <v>FACTORES</v>
          </cell>
        </row>
      </sheetData>
      <sheetData sheetId="428">
        <row r="15">
          <cell r="C15" t="str">
            <v>FACTORES</v>
          </cell>
        </row>
      </sheetData>
      <sheetData sheetId="429">
        <row r="15">
          <cell r="C15" t="str">
            <v>FACTORES</v>
          </cell>
        </row>
      </sheetData>
      <sheetData sheetId="430">
        <row r="15">
          <cell r="C15" t="str">
            <v>FACTORES</v>
          </cell>
        </row>
      </sheetData>
      <sheetData sheetId="431">
        <row r="15">
          <cell r="C15" t="str">
            <v>FACTORES</v>
          </cell>
        </row>
      </sheetData>
      <sheetData sheetId="432">
        <row r="15">
          <cell r="C15" t="str">
            <v>FACTORES</v>
          </cell>
        </row>
      </sheetData>
      <sheetData sheetId="433">
        <row r="15">
          <cell r="C15" t="str">
            <v>FACTORES</v>
          </cell>
        </row>
      </sheetData>
      <sheetData sheetId="434">
        <row r="15">
          <cell r="C15" t="str">
            <v>FACTORES</v>
          </cell>
        </row>
      </sheetData>
      <sheetData sheetId="435">
        <row r="15">
          <cell r="C15" t="str">
            <v>FACTORES</v>
          </cell>
        </row>
      </sheetData>
      <sheetData sheetId="436">
        <row r="15">
          <cell r="C15" t="str">
            <v>FACTORES</v>
          </cell>
        </row>
      </sheetData>
      <sheetData sheetId="437">
        <row r="15">
          <cell r="C15" t="str">
            <v>FACTORES</v>
          </cell>
        </row>
      </sheetData>
      <sheetData sheetId="438">
        <row r="15">
          <cell r="C15" t="str">
            <v>FACTORES</v>
          </cell>
        </row>
      </sheetData>
      <sheetData sheetId="439">
        <row r="15">
          <cell r="C15" t="str">
            <v>FACTORES</v>
          </cell>
        </row>
      </sheetData>
      <sheetData sheetId="440">
        <row r="15">
          <cell r="C15" t="str">
            <v>FACTORES</v>
          </cell>
        </row>
      </sheetData>
      <sheetData sheetId="441">
        <row r="15">
          <cell r="C15" t="str">
            <v>FACTORES</v>
          </cell>
        </row>
      </sheetData>
      <sheetData sheetId="442">
        <row r="15">
          <cell r="C15" t="str">
            <v>FACTORES</v>
          </cell>
        </row>
      </sheetData>
      <sheetData sheetId="443">
        <row r="15">
          <cell r="C15" t="str">
            <v>FACTORES</v>
          </cell>
        </row>
      </sheetData>
      <sheetData sheetId="444">
        <row r="15">
          <cell r="C15" t="str">
            <v>FACTORES</v>
          </cell>
        </row>
      </sheetData>
      <sheetData sheetId="445">
        <row r="15">
          <cell r="C15" t="str">
            <v>FACTORES</v>
          </cell>
        </row>
      </sheetData>
      <sheetData sheetId="446">
        <row r="15">
          <cell r="C15" t="str">
            <v>FACTORES</v>
          </cell>
        </row>
      </sheetData>
      <sheetData sheetId="447">
        <row r="15">
          <cell r="C15" t="str">
            <v>FACTORES</v>
          </cell>
        </row>
      </sheetData>
      <sheetData sheetId="448">
        <row r="15">
          <cell r="C15" t="str">
            <v>FACTORES</v>
          </cell>
        </row>
      </sheetData>
      <sheetData sheetId="449">
        <row r="15">
          <cell r="C15" t="str">
            <v>FACTORES</v>
          </cell>
        </row>
      </sheetData>
      <sheetData sheetId="450">
        <row r="15">
          <cell r="C15" t="str">
            <v>FACTORES</v>
          </cell>
        </row>
      </sheetData>
      <sheetData sheetId="451">
        <row r="15">
          <cell r="C15" t="str">
            <v>FACTORES</v>
          </cell>
        </row>
      </sheetData>
      <sheetData sheetId="452">
        <row r="15">
          <cell r="C15" t="str">
            <v>FACTORES</v>
          </cell>
        </row>
      </sheetData>
      <sheetData sheetId="453">
        <row r="15">
          <cell r="C15" t="str">
            <v>FACTORES</v>
          </cell>
        </row>
      </sheetData>
      <sheetData sheetId="454">
        <row r="15">
          <cell r="C15" t="str">
            <v>FACTORES</v>
          </cell>
        </row>
      </sheetData>
      <sheetData sheetId="455">
        <row r="15">
          <cell r="C15" t="str">
            <v>FACTORES</v>
          </cell>
        </row>
      </sheetData>
      <sheetData sheetId="456">
        <row r="15">
          <cell r="C15" t="str">
            <v>FACTORES</v>
          </cell>
        </row>
      </sheetData>
      <sheetData sheetId="457">
        <row r="15">
          <cell r="C15" t="str">
            <v>FACTORES</v>
          </cell>
        </row>
      </sheetData>
      <sheetData sheetId="458">
        <row r="15">
          <cell r="C15" t="str">
            <v>FACTORES</v>
          </cell>
        </row>
      </sheetData>
      <sheetData sheetId="459">
        <row r="15">
          <cell r="C15" t="str">
            <v>FACTORES</v>
          </cell>
        </row>
      </sheetData>
      <sheetData sheetId="460">
        <row r="15">
          <cell r="C15" t="str">
            <v>FACTORES</v>
          </cell>
        </row>
      </sheetData>
      <sheetData sheetId="461">
        <row r="15">
          <cell r="C15" t="str">
            <v>FACTORES</v>
          </cell>
        </row>
      </sheetData>
      <sheetData sheetId="462">
        <row r="15">
          <cell r="C15" t="str">
            <v>FACTORES</v>
          </cell>
        </row>
      </sheetData>
      <sheetData sheetId="463">
        <row r="15">
          <cell r="C15" t="str">
            <v>FACTORES</v>
          </cell>
        </row>
      </sheetData>
      <sheetData sheetId="464">
        <row r="15">
          <cell r="C15" t="str">
            <v>FACTORES</v>
          </cell>
        </row>
      </sheetData>
      <sheetData sheetId="465">
        <row r="15">
          <cell r="C15" t="str">
            <v>FACTORES</v>
          </cell>
        </row>
      </sheetData>
      <sheetData sheetId="466">
        <row r="15">
          <cell r="C15" t="str">
            <v>FACTORES</v>
          </cell>
        </row>
      </sheetData>
      <sheetData sheetId="467">
        <row r="15">
          <cell r="C15" t="str">
            <v>FACTORES</v>
          </cell>
        </row>
      </sheetData>
      <sheetData sheetId="468">
        <row r="15">
          <cell r="C15" t="str">
            <v>FACTORES</v>
          </cell>
        </row>
      </sheetData>
      <sheetData sheetId="469">
        <row r="15">
          <cell r="C15" t="str">
            <v>FACTORES</v>
          </cell>
        </row>
      </sheetData>
      <sheetData sheetId="470">
        <row r="15">
          <cell r="C15" t="str">
            <v>FACTORES</v>
          </cell>
        </row>
      </sheetData>
      <sheetData sheetId="471">
        <row r="15">
          <cell r="C15" t="str">
            <v>FACTORES</v>
          </cell>
        </row>
      </sheetData>
      <sheetData sheetId="472">
        <row r="15">
          <cell r="C15" t="str">
            <v>FACTORES</v>
          </cell>
        </row>
      </sheetData>
      <sheetData sheetId="473">
        <row r="15">
          <cell r="C15" t="str">
            <v>FACTORES</v>
          </cell>
        </row>
      </sheetData>
      <sheetData sheetId="474">
        <row r="15">
          <cell r="C15" t="str">
            <v>FACTORES</v>
          </cell>
        </row>
      </sheetData>
      <sheetData sheetId="475">
        <row r="15">
          <cell r="C15" t="str">
            <v>FACTORES</v>
          </cell>
        </row>
      </sheetData>
      <sheetData sheetId="476">
        <row r="15">
          <cell r="C15" t="str">
            <v>FACTORES</v>
          </cell>
        </row>
      </sheetData>
      <sheetData sheetId="477">
        <row r="15">
          <cell r="C15" t="str">
            <v>FACTORES</v>
          </cell>
        </row>
      </sheetData>
      <sheetData sheetId="478">
        <row r="15">
          <cell r="C15" t="str">
            <v>FACTORES</v>
          </cell>
        </row>
      </sheetData>
      <sheetData sheetId="479">
        <row r="15">
          <cell r="C15" t="str">
            <v>FACTORES</v>
          </cell>
        </row>
      </sheetData>
      <sheetData sheetId="480">
        <row r="15">
          <cell r="C15" t="str">
            <v>FACTORES</v>
          </cell>
        </row>
      </sheetData>
      <sheetData sheetId="481">
        <row r="15">
          <cell r="C15" t="str">
            <v>FACTORES</v>
          </cell>
        </row>
      </sheetData>
      <sheetData sheetId="482">
        <row r="15">
          <cell r="C15" t="str">
            <v>FACTORES</v>
          </cell>
        </row>
      </sheetData>
      <sheetData sheetId="483">
        <row r="15">
          <cell r="C15" t="str">
            <v>FACTORES</v>
          </cell>
        </row>
      </sheetData>
      <sheetData sheetId="484">
        <row r="15">
          <cell r="C15" t="str">
            <v>FACTORES</v>
          </cell>
        </row>
      </sheetData>
      <sheetData sheetId="485">
        <row r="15">
          <cell r="C15" t="str">
            <v>FACTORES</v>
          </cell>
        </row>
      </sheetData>
      <sheetData sheetId="486">
        <row r="15">
          <cell r="C15" t="str">
            <v>FACTORES</v>
          </cell>
        </row>
      </sheetData>
      <sheetData sheetId="487">
        <row r="15">
          <cell r="C15" t="str">
            <v>FACTORES</v>
          </cell>
        </row>
      </sheetData>
      <sheetData sheetId="488">
        <row r="15">
          <cell r="C15" t="str">
            <v>FACTORES</v>
          </cell>
        </row>
      </sheetData>
      <sheetData sheetId="489">
        <row r="15">
          <cell r="C15" t="str">
            <v>FACTORES</v>
          </cell>
        </row>
      </sheetData>
      <sheetData sheetId="490">
        <row r="15">
          <cell r="C15" t="str">
            <v>FACTORES</v>
          </cell>
        </row>
      </sheetData>
      <sheetData sheetId="491">
        <row r="15">
          <cell r="C15" t="str">
            <v>FACTORES</v>
          </cell>
        </row>
      </sheetData>
      <sheetData sheetId="492">
        <row r="15">
          <cell r="C15" t="str">
            <v>FACTORES</v>
          </cell>
        </row>
      </sheetData>
      <sheetData sheetId="493">
        <row r="15">
          <cell r="C15" t="str">
            <v>FACTORES</v>
          </cell>
        </row>
      </sheetData>
      <sheetData sheetId="494">
        <row r="15">
          <cell r="C15" t="str">
            <v>FACTORES</v>
          </cell>
        </row>
      </sheetData>
      <sheetData sheetId="495">
        <row r="15">
          <cell r="C15" t="str">
            <v>FACTORES</v>
          </cell>
        </row>
      </sheetData>
      <sheetData sheetId="496">
        <row r="15">
          <cell r="C15" t="str">
            <v>FACTORES</v>
          </cell>
        </row>
      </sheetData>
      <sheetData sheetId="497">
        <row r="15">
          <cell r="C15" t="str">
            <v>FACTORES</v>
          </cell>
        </row>
      </sheetData>
      <sheetData sheetId="498">
        <row r="15">
          <cell r="C15" t="str">
            <v>FACTORES</v>
          </cell>
        </row>
      </sheetData>
      <sheetData sheetId="499">
        <row r="15">
          <cell r="C15" t="str">
            <v>FACTORES</v>
          </cell>
        </row>
      </sheetData>
      <sheetData sheetId="500">
        <row r="15">
          <cell r="C15" t="str">
            <v>FACTORES</v>
          </cell>
        </row>
      </sheetData>
      <sheetData sheetId="501">
        <row r="15">
          <cell r="C15" t="str">
            <v>FACTORES</v>
          </cell>
        </row>
      </sheetData>
      <sheetData sheetId="502">
        <row r="15">
          <cell r="C15" t="str">
            <v>FACTORES</v>
          </cell>
        </row>
      </sheetData>
      <sheetData sheetId="503">
        <row r="15">
          <cell r="C15" t="str">
            <v>FACTORES</v>
          </cell>
        </row>
      </sheetData>
      <sheetData sheetId="504">
        <row r="15">
          <cell r="C15" t="str">
            <v>FACTORES</v>
          </cell>
        </row>
      </sheetData>
      <sheetData sheetId="505">
        <row r="15">
          <cell r="C15" t="str">
            <v>FACTORES</v>
          </cell>
        </row>
      </sheetData>
      <sheetData sheetId="506">
        <row r="15">
          <cell r="C15" t="str">
            <v>FACTORES</v>
          </cell>
        </row>
      </sheetData>
      <sheetData sheetId="507">
        <row r="15">
          <cell r="C15" t="str">
            <v>FACTORES</v>
          </cell>
        </row>
      </sheetData>
      <sheetData sheetId="508">
        <row r="15">
          <cell r="C15" t="str">
            <v>FACTORES</v>
          </cell>
        </row>
      </sheetData>
      <sheetData sheetId="509">
        <row r="15">
          <cell r="C15" t="str">
            <v>FACTORES</v>
          </cell>
        </row>
      </sheetData>
      <sheetData sheetId="510">
        <row r="15">
          <cell r="C15" t="str">
            <v>FACTORES</v>
          </cell>
        </row>
      </sheetData>
      <sheetData sheetId="511">
        <row r="15">
          <cell r="C15" t="str">
            <v>FACTORES</v>
          </cell>
        </row>
      </sheetData>
      <sheetData sheetId="512">
        <row r="15">
          <cell r="C15" t="str">
            <v>FACTORES</v>
          </cell>
        </row>
      </sheetData>
      <sheetData sheetId="513">
        <row r="15">
          <cell r="C15" t="str">
            <v>FACTORES</v>
          </cell>
        </row>
      </sheetData>
      <sheetData sheetId="514">
        <row r="15">
          <cell r="C15" t="str">
            <v>FACTORES</v>
          </cell>
        </row>
      </sheetData>
      <sheetData sheetId="515">
        <row r="15">
          <cell r="C15" t="str">
            <v>FACTORES</v>
          </cell>
        </row>
      </sheetData>
      <sheetData sheetId="516">
        <row r="15">
          <cell r="C15" t="str">
            <v>FACTORES</v>
          </cell>
        </row>
      </sheetData>
      <sheetData sheetId="517">
        <row r="15">
          <cell r="C15" t="str">
            <v>FACTORES</v>
          </cell>
        </row>
      </sheetData>
      <sheetData sheetId="518">
        <row r="15">
          <cell r="C15" t="str">
            <v>FACTORES</v>
          </cell>
        </row>
      </sheetData>
      <sheetData sheetId="519">
        <row r="15">
          <cell r="C15" t="str">
            <v>FACTORES</v>
          </cell>
        </row>
      </sheetData>
      <sheetData sheetId="520">
        <row r="15">
          <cell r="C15" t="str">
            <v>FACTORES</v>
          </cell>
        </row>
      </sheetData>
      <sheetData sheetId="521">
        <row r="15">
          <cell r="C15" t="str">
            <v>FACTORES</v>
          </cell>
        </row>
      </sheetData>
      <sheetData sheetId="522">
        <row r="15">
          <cell r="C15" t="str">
            <v>FACTORES</v>
          </cell>
        </row>
      </sheetData>
      <sheetData sheetId="523">
        <row r="15">
          <cell r="C15" t="str">
            <v>FACTORES</v>
          </cell>
        </row>
      </sheetData>
      <sheetData sheetId="524">
        <row r="15">
          <cell r="C15" t="str">
            <v>FACTORES</v>
          </cell>
        </row>
      </sheetData>
      <sheetData sheetId="525">
        <row r="15">
          <cell r="C15" t="str">
            <v>FACTORES</v>
          </cell>
        </row>
      </sheetData>
      <sheetData sheetId="526">
        <row r="15">
          <cell r="C15" t="str">
            <v>FACTORES</v>
          </cell>
        </row>
      </sheetData>
      <sheetData sheetId="527">
        <row r="15">
          <cell r="C15" t="str">
            <v>FACTORES</v>
          </cell>
        </row>
      </sheetData>
      <sheetData sheetId="528">
        <row r="15">
          <cell r="C15" t="str">
            <v>FACTORES</v>
          </cell>
        </row>
      </sheetData>
      <sheetData sheetId="529">
        <row r="15">
          <cell r="C15" t="str">
            <v>FACTORES</v>
          </cell>
        </row>
      </sheetData>
      <sheetData sheetId="530">
        <row r="15">
          <cell r="C15" t="str">
            <v>FACTORES</v>
          </cell>
        </row>
      </sheetData>
      <sheetData sheetId="531">
        <row r="15">
          <cell r="C15" t="str">
            <v>FACTORES</v>
          </cell>
        </row>
      </sheetData>
      <sheetData sheetId="532">
        <row r="15">
          <cell r="C15" t="str">
            <v>FACTORES</v>
          </cell>
        </row>
      </sheetData>
      <sheetData sheetId="533">
        <row r="15">
          <cell r="C15" t="str">
            <v>FACTORES</v>
          </cell>
        </row>
      </sheetData>
      <sheetData sheetId="534">
        <row r="15">
          <cell r="C15" t="str">
            <v>FACTORES</v>
          </cell>
        </row>
      </sheetData>
      <sheetData sheetId="535">
        <row r="15">
          <cell r="C15" t="str">
            <v>FACTORES</v>
          </cell>
        </row>
      </sheetData>
      <sheetData sheetId="536">
        <row r="15">
          <cell r="C15" t="str">
            <v>FACTORES</v>
          </cell>
        </row>
      </sheetData>
      <sheetData sheetId="537">
        <row r="15">
          <cell r="C15" t="str">
            <v>FACTORES</v>
          </cell>
        </row>
      </sheetData>
      <sheetData sheetId="538">
        <row r="15">
          <cell r="C15" t="str">
            <v>FACTORES</v>
          </cell>
        </row>
      </sheetData>
      <sheetData sheetId="539">
        <row r="15">
          <cell r="C15" t="str">
            <v>FACTORES</v>
          </cell>
        </row>
      </sheetData>
      <sheetData sheetId="540">
        <row r="15">
          <cell r="C15" t="str">
            <v>FACTORES</v>
          </cell>
        </row>
      </sheetData>
      <sheetData sheetId="541">
        <row r="15">
          <cell r="C15" t="str">
            <v>FACTORES</v>
          </cell>
        </row>
      </sheetData>
      <sheetData sheetId="542">
        <row r="15">
          <cell r="C15" t="str">
            <v>FACTORES</v>
          </cell>
        </row>
      </sheetData>
      <sheetData sheetId="543">
        <row r="15">
          <cell r="C15" t="str">
            <v>FACTORES</v>
          </cell>
        </row>
      </sheetData>
      <sheetData sheetId="544">
        <row r="15">
          <cell r="C15" t="str">
            <v>FACTORES</v>
          </cell>
        </row>
      </sheetData>
      <sheetData sheetId="545">
        <row r="15">
          <cell r="C15" t="str">
            <v>FACTORES</v>
          </cell>
        </row>
      </sheetData>
      <sheetData sheetId="546">
        <row r="15">
          <cell r="C15" t="str">
            <v>FACTORES</v>
          </cell>
        </row>
      </sheetData>
      <sheetData sheetId="547">
        <row r="15">
          <cell r="C15" t="str">
            <v>FACTORES</v>
          </cell>
        </row>
      </sheetData>
      <sheetData sheetId="548">
        <row r="15">
          <cell r="C15" t="str">
            <v>FACTORES</v>
          </cell>
        </row>
      </sheetData>
      <sheetData sheetId="549">
        <row r="15">
          <cell r="C15" t="str">
            <v>FACTORES</v>
          </cell>
        </row>
      </sheetData>
      <sheetData sheetId="550">
        <row r="15">
          <cell r="C15" t="str">
            <v>FACTORES</v>
          </cell>
        </row>
      </sheetData>
      <sheetData sheetId="551">
        <row r="15">
          <cell r="C15" t="str">
            <v>FACTORES</v>
          </cell>
        </row>
      </sheetData>
      <sheetData sheetId="552">
        <row r="15">
          <cell r="C15" t="str">
            <v>FACTORES</v>
          </cell>
        </row>
      </sheetData>
      <sheetData sheetId="553">
        <row r="15">
          <cell r="C15" t="str">
            <v>FACTORES</v>
          </cell>
        </row>
      </sheetData>
      <sheetData sheetId="554">
        <row r="15">
          <cell r="C15" t="str">
            <v>FACTORES</v>
          </cell>
        </row>
      </sheetData>
      <sheetData sheetId="555">
        <row r="15">
          <cell r="C15" t="str">
            <v>FACTORES</v>
          </cell>
        </row>
      </sheetData>
      <sheetData sheetId="556">
        <row r="15">
          <cell r="C15" t="str">
            <v>FACTORES</v>
          </cell>
        </row>
      </sheetData>
      <sheetData sheetId="557">
        <row r="15">
          <cell r="C15" t="str">
            <v>FACTORES</v>
          </cell>
        </row>
      </sheetData>
      <sheetData sheetId="558">
        <row r="15">
          <cell r="C15" t="str">
            <v>FACTORES</v>
          </cell>
        </row>
      </sheetData>
      <sheetData sheetId="559">
        <row r="15">
          <cell r="C15" t="str">
            <v>FACTORES</v>
          </cell>
        </row>
      </sheetData>
      <sheetData sheetId="560">
        <row r="15">
          <cell r="C15" t="str">
            <v>FACTORES</v>
          </cell>
        </row>
      </sheetData>
      <sheetData sheetId="561">
        <row r="15">
          <cell r="C15" t="str">
            <v>FACTORES</v>
          </cell>
        </row>
      </sheetData>
      <sheetData sheetId="562">
        <row r="15">
          <cell r="C15" t="str">
            <v>FACTORES</v>
          </cell>
        </row>
      </sheetData>
      <sheetData sheetId="563">
        <row r="15">
          <cell r="C15" t="str">
            <v>FACTORES</v>
          </cell>
        </row>
      </sheetData>
      <sheetData sheetId="564">
        <row r="15">
          <cell r="C15" t="str">
            <v>FACTORES</v>
          </cell>
        </row>
      </sheetData>
      <sheetData sheetId="565">
        <row r="15">
          <cell r="C15" t="str">
            <v>FACTORES</v>
          </cell>
        </row>
      </sheetData>
      <sheetData sheetId="566">
        <row r="15">
          <cell r="C15" t="str">
            <v>FACTORES</v>
          </cell>
        </row>
      </sheetData>
      <sheetData sheetId="567">
        <row r="15">
          <cell r="C15" t="str">
            <v>FACTORES</v>
          </cell>
        </row>
      </sheetData>
      <sheetData sheetId="568">
        <row r="15">
          <cell r="C15" t="str">
            <v>FACTORES</v>
          </cell>
        </row>
      </sheetData>
      <sheetData sheetId="569">
        <row r="15">
          <cell r="C15" t="str">
            <v>FACTORES</v>
          </cell>
        </row>
      </sheetData>
      <sheetData sheetId="570">
        <row r="15">
          <cell r="C15" t="str">
            <v>FACTORES</v>
          </cell>
        </row>
      </sheetData>
      <sheetData sheetId="571">
        <row r="15">
          <cell r="C15" t="str">
            <v>FACTORES</v>
          </cell>
        </row>
      </sheetData>
      <sheetData sheetId="572">
        <row r="15">
          <cell r="C15" t="str">
            <v>FACTORES</v>
          </cell>
        </row>
      </sheetData>
      <sheetData sheetId="573">
        <row r="15">
          <cell r="C15" t="str">
            <v>FACTORES</v>
          </cell>
        </row>
      </sheetData>
      <sheetData sheetId="574">
        <row r="15">
          <cell r="C15" t="str">
            <v>FACTORES</v>
          </cell>
        </row>
      </sheetData>
      <sheetData sheetId="575">
        <row r="15">
          <cell r="C15" t="str">
            <v>FACTORES</v>
          </cell>
        </row>
      </sheetData>
      <sheetData sheetId="576">
        <row r="15">
          <cell r="C15" t="str">
            <v>FACTORES</v>
          </cell>
        </row>
      </sheetData>
      <sheetData sheetId="577">
        <row r="15">
          <cell r="C15" t="str">
            <v>FACTORES</v>
          </cell>
        </row>
      </sheetData>
      <sheetData sheetId="578">
        <row r="15">
          <cell r="C15" t="str">
            <v>FACTORES</v>
          </cell>
        </row>
      </sheetData>
      <sheetData sheetId="579">
        <row r="15">
          <cell r="C15" t="str">
            <v>FACTORES</v>
          </cell>
        </row>
      </sheetData>
      <sheetData sheetId="580">
        <row r="15">
          <cell r="C15" t="str">
            <v>FACTORES</v>
          </cell>
        </row>
      </sheetData>
      <sheetData sheetId="581">
        <row r="15">
          <cell r="C15" t="str">
            <v>FACTORES</v>
          </cell>
        </row>
      </sheetData>
      <sheetData sheetId="582">
        <row r="15">
          <cell r="C15" t="str">
            <v>FACTORES</v>
          </cell>
        </row>
      </sheetData>
      <sheetData sheetId="583">
        <row r="15">
          <cell r="C15" t="str">
            <v>FACTORES</v>
          </cell>
        </row>
      </sheetData>
      <sheetData sheetId="584">
        <row r="15">
          <cell r="C15" t="str">
            <v>FACTORES</v>
          </cell>
        </row>
      </sheetData>
      <sheetData sheetId="585">
        <row r="15">
          <cell r="C15" t="str">
            <v>FACTORES</v>
          </cell>
        </row>
      </sheetData>
      <sheetData sheetId="586">
        <row r="15">
          <cell r="C15" t="str">
            <v>FACTORES</v>
          </cell>
        </row>
      </sheetData>
      <sheetData sheetId="587">
        <row r="15">
          <cell r="C15" t="str">
            <v>FACTORES</v>
          </cell>
        </row>
      </sheetData>
      <sheetData sheetId="588">
        <row r="15">
          <cell r="C15" t="str">
            <v>FACTORES</v>
          </cell>
        </row>
      </sheetData>
      <sheetData sheetId="589"/>
      <sheetData sheetId="590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>
        <row r="15">
          <cell r="C15" t="str">
            <v>FACTORES</v>
          </cell>
        </row>
      </sheetData>
      <sheetData sheetId="604"/>
      <sheetData sheetId="605"/>
      <sheetData sheetId="606">
        <row r="15">
          <cell r="C15" t="str">
            <v>FACTORES</v>
          </cell>
        </row>
      </sheetData>
      <sheetData sheetId="607">
        <row r="15">
          <cell r="C15" t="str">
            <v>FACTORES</v>
          </cell>
        </row>
      </sheetData>
      <sheetData sheetId="608">
        <row r="15">
          <cell r="C15" t="str">
            <v>FACTORES</v>
          </cell>
        </row>
      </sheetData>
      <sheetData sheetId="609">
        <row r="15">
          <cell r="C15" t="str">
            <v>FACTORES</v>
          </cell>
        </row>
      </sheetData>
      <sheetData sheetId="610">
        <row r="15">
          <cell r="C15" t="str">
            <v>FACTORES</v>
          </cell>
        </row>
      </sheetData>
      <sheetData sheetId="611">
        <row r="15">
          <cell r="C15" t="str">
            <v>FACTORES</v>
          </cell>
        </row>
      </sheetData>
      <sheetData sheetId="612">
        <row r="15">
          <cell r="C15" t="str">
            <v>FACTORES</v>
          </cell>
        </row>
      </sheetData>
      <sheetData sheetId="613">
        <row r="15">
          <cell r="C15" t="str">
            <v>FACTORES</v>
          </cell>
        </row>
      </sheetData>
      <sheetData sheetId="614">
        <row r="15">
          <cell r="C15" t="str">
            <v>FACTORES</v>
          </cell>
        </row>
      </sheetData>
      <sheetData sheetId="615"/>
      <sheetData sheetId="616">
        <row r="15">
          <cell r="C15" t="str">
            <v>FACTORES</v>
          </cell>
        </row>
      </sheetData>
      <sheetData sheetId="617"/>
      <sheetData sheetId="618">
        <row r="15">
          <cell r="C15" t="str">
            <v>FACTORES</v>
          </cell>
        </row>
      </sheetData>
      <sheetData sheetId="619">
        <row r="15">
          <cell r="C15" t="str">
            <v>FACTORES</v>
          </cell>
        </row>
      </sheetData>
      <sheetData sheetId="620">
        <row r="15">
          <cell r="C15" t="str">
            <v>FACTORES</v>
          </cell>
        </row>
      </sheetData>
      <sheetData sheetId="621">
        <row r="15">
          <cell r="C15" t="str">
            <v>FACTORES</v>
          </cell>
        </row>
      </sheetData>
      <sheetData sheetId="622">
        <row r="15">
          <cell r="C15" t="str">
            <v>FACTORES</v>
          </cell>
        </row>
      </sheetData>
      <sheetData sheetId="623">
        <row r="15">
          <cell r="C15" t="str">
            <v>FACTORES</v>
          </cell>
        </row>
      </sheetData>
      <sheetData sheetId="624">
        <row r="15">
          <cell r="C15" t="str">
            <v>FACTORES</v>
          </cell>
        </row>
      </sheetData>
      <sheetData sheetId="625">
        <row r="15">
          <cell r="C15" t="str">
            <v>FACTORES</v>
          </cell>
        </row>
      </sheetData>
      <sheetData sheetId="626">
        <row r="15">
          <cell r="C15" t="str">
            <v>FACTORES</v>
          </cell>
        </row>
      </sheetData>
      <sheetData sheetId="627">
        <row r="15">
          <cell r="C15" t="str">
            <v>FACTORES</v>
          </cell>
        </row>
      </sheetData>
      <sheetData sheetId="628">
        <row r="15">
          <cell r="C15" t="str">
            <v>FACTORES</v>
          </cell>
        </row>
      </sheetData>
      <sheetData sheetId="629">
        <row r="15">
          <cell r="C15" t="str">
            <v>FACTORES</v>
          </cell>
        </row>
      </sheetData>
      <sheetData sheetId="630">
        <row r="15">
          <cell r="C15" t="str">
            <v>FACTORES</v>
          </cell>
        </row>
      </sheetData>
      <sheetData sheetId="631">
        <row r="15">
          <cell r="C15" t="str">
            <v>FACTORES</v>
          </cell>
        </row>
      </sheetData>
      <sheetData sheetId="632">
        <row r="15">
          <cell r="C15" t="str">
            <v>FACTORES</v>
          </cell>
        </row>
      </sheetData>
      <sheetData sheetId="633">
        <row r="15">
          <cell r="C15" t="str">
            <v>FACTORES</v>
          </cell>
        </row>
      </sheetData>
      <sheetData sheetId="634">
        <row r="15">
          <cell r="C15" t="str">
            <v>FACTORES</v>
          </cell>
        </row>
      </sheetData>
      <sheetData sheetId="635">
        <row r="15">
          <cell r="C15" t="str">
            <v>FACTORES</v>
          </cell>
        </row>
      </sheetData>
      <sheetData sheetId="636">
        <row r="15">
          <cell r="C15" t="str">
            <v>FACTORES</v>
          </cell>
        </row>
      </sheetData>
      <sheetData sheetId="637">
        <row r="15">
          <cell r="C15" t="str">
            <v>FACTORES</v>
          </cell>
        </row>
      </sheetData>
      <sheetData sheetId="638">
        <row r="15">
          <cell r="C15" t="str">
            <v>FACTORES</v>
          </cell>
        </row>
      </sheetData>
      <sheetData sheetId="639"/>
      <sheetData sheetId="640"/>
      <sheetData sheetId="641"/>
      <sheetData sheetId="642"/>
      <sheetData sheetId="643"/>
      <sheetData sheetId="644"/>
      <sheetData sheetId="645"/>
      <sheetData sheetId="646">
        <row r="15">
          <cell r="C15" t="str">
            <v>FACTORES</v>
          </cell>
        </row>
      </sheetData>
      <sheetData sheetId="647">
        <row r="15">
          <cell r="C15" t="str">
            <v>FACTORES</v>
          </cell>
        </row>
      </sheetData>
      <sheetData sheetId="648"/>
      <sheetData sheetId="649">
        <row r="15">
          <cell r="C15" t="str">
            <v>FACTORES</v>
          </cell>
        </row>
      </sheetData>
      <sheetData sheetId="650">
        <row r="15">
          <cell r="C15" t="str">
            <v>FACTORES</v>
          </cell>
        </row>
      </sheetData>
      <sheetData sheetId="651">
        <row r="15">
          <cell r="C15" t="str">
            <v>FACTORES</v>
          </cell>
        </row>
      </sheetData>
      <sheetData sheetId="652">
        <row r="15">
          <cell r="C15" t="str">
            <v>FACTORES</v>
          </cell>
        </row>
      </sheetData>
      <sheetData sheetId="653">
        <row r="15">
          <cell r="C15" t="str">
            <v>FACTORES</v>
          </cell>
        </row>
      </sheetData>
      <sheetData sheetId="654">
        <row r="15">
          <cell r="C15" t="str">
            <v>FACTORES</v>
          </cell>
        </row>
      </sheetData>
      <sheetData sheetId="655"/>
      <sheetData sheetId="656">
        <row r="15">
          <cell r="C15" t="str">
            <v>FACTORES</v>
          </cell>
        </row>
      </sheetData>
      <sheetData sheetId="657"/>
      <sheetData sheetId="658">
        <row r="15">
          <cell r="C15" t="str">
            <v>FACTORES</v>
          </cell>
        </row>
      </sheetData>
      <sheetData sheetId="659">
        <row r="15">
          <cell r="C15" t="str">
            <v>FACTORES</v>
          </cell>
        </row>
      </sheetData>
      <sheetData sheetId="660">
        <row r="15">
          <cell r="C15" t="str">
            <v>FACTORES</v>
          </cell>
        </row>
      </sheetData>
      <sheetData sheetId="661">
        <row r="15">
          <cell r="C15" t="str">
            <v>FACTORES</v>
          </cell>
        </row>
      </sheetData>
      <sheetData sheetId="662">
        <row r="15">
          <cell r="C15" t="str">
            <v>FACTORES</v>
          </cell>
        </row>
      </sheetData>
      <sheetData sheetId="663"/>
      <sheetData sheetId="664">
        <row r="15">
          <cell r="C15" t="str">
            <v>FACTORES</v>
          </cell>
        </row>
      </sheetData>
      <sheetData sheetId="665">
        <row r="15">
          <cell r="C15" t="str">
            <v>FACTORES</v>
          </cell>
        </row>
      </sheetData>
      <sheetData sheetId="666">
        <row r="15">
          <cell r="C15" t="str">
            <v>FACTORES</v>
          </cell>
        </row>
      </sheetData>
      <sheetData sheetId="667"/>
      <sheetData sheetId="668">
        <row r="15">
          <cell r="C15" t="str">
            <v>FACTORES</v>
          </cell>
        </row>
      </sheetData>
      <sheetData sheetId="669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>
        <row r="15">
          <cell r="C15" t="str">
            <v>FACTORES</v>
          </cell>
        </row>
      </sheetData>
      <sheetData sheetId="677">
        <row r="15">
          <cell r="C15" t="str">
            <v>FACTORES</v>
          </cell>
        </row>
      </sheetData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>
        <row r="15">
          <cell r="C15" t="str">
            <v>FACTORES</v>
          </cell>
        </row>
      </sheetData>
      <sheetData sheetId="699">
        <row r="15">
          <cell r="C15" t="str">
            <v>FACTORES</v>
          </cell>
        </row>
      </sheetData>
      <sheetData sheetId="700">
        <row r="15">
          <cell r="C15" t="str">
            <v>FACTORES</v>
          </cell>
        </row>
      </sheetData>
      <sheetData sheetId="701">
        <row r="15">
          <cell r="C15" t="str">
            <v>FACTORES</v>
          </cell>
        </row>
      </sheetData>
      <sheetData sheetId="702"/>
      <sheetData sheetId="703"/>
      <sheetData sheetId="704">
        <row r="15">
          <cell r="C15" t="str">
            <v>FACTORES</v>
          </cell>
        </row>
      </sheetData>
      <sheetData sheetId="705"/>
      <sheetData sheetId="706"/>
      <sheetData sheetId="707"/>
      <sheetData sheetId="708">
        <row r="15">
          <cell r="C15" t="str">
            <v>FACTORES</v>
          </cell>
        </row>
      </sheetData>
      <sheetData sheetId="709">
        <row r="15">
          <cell r="C15" t="str">
            <v>FACTORES</v>
          </cell>
        </row>
      </sheetData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>
        <row r="15">
          <cell r="C15" t="str">
            <v>FACTORES</v>
          </cell>
        </row>
      </sheetData>
      <sheetData sheetId="731">
        <row r="15">
          <cell r="C15" t="str">
            <v>FACTORES</v>
          </cell>
        </row>
      </sheetData>
      <sheetData sheetId="732">
        <row r="15">
          <cell r="C15" t="str">
            <v>FACTORES</v>
          </cell>
        </row>
      </sheetData>
      <sheetData sheetId="733">
        <row r="15">
          <cell r="C15" t="str">
            <v>FACTORES</v>
          </cell>
        </row>
      </sheetData>
      <sheetData sheetId="734"/>
      <sheetData sheetId="735"/>
      <sheetData sheetId="736">
        <row r="15">
          <cell r="C15" t="str">
            <v>FACTORES</v>
          </cell>
        </row>
      </sheetData>
      <sheetData sheetId="737"/>
      <sheetData sheetId="738"/>
      <sheetData sheetId="739">
        <row r="15">
          <cell r="C15" t="str">
            <v>FACTORES</v>
          </cell>
        </row>
      </sheetData>
      <sheetData sheetId="740">
        <row r="15">
          <cell r="C15" t="str">
            <v>FACTORES</v>
          </cell>
        </row>
      </sheetData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>
        <row r="15">
          <cell r="C15" t="str">
            <v>FACTORES</v>
          </cell>
        </row>
      </sheetData>
      <sheetData sheetId="762">
        <row r="15">
          <cell r="C15" t="str">
            <v>FACTORES</v>
          </cell>
        </row>
      </sheetData>
      <sheetData sheetId="763">
        <row r="15">
          <cell r="C15" t="str">
            <v>FACTORES</v>
          </cell>
        </row>
      </sheetData>
      <sheetData sheetId="764">
        <row r="15">
          <cell r="C15" t="str">
            <v>FACTORES</v>
          </cell>
        </row>
      </sheetData>
      <sheetData sheetId="765"/>
      <sheetData sheetId="766"/>
      <sheetData sheetId="767"/>
      <sheetData sheetId="768"/>
      <sheetData sheetId="769"/>
      <sheetData sheetId="770"/>
      <sheetData sheetId="771">
        <row r="15">
          <cell r="C15" t="str">
            <v>FACTORES</v>
          </cell>
        </row>
      </sheetData>
      <sheetData sheetId="772">
        <row r="15">
          <cell r="C15" t="str">
            <v>FACTORES</v>
          </cell>
        </row>
      </sheetData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>
        <row r="15">
          <cell r="C15" t="str">
            <v>FACTORES</v>
          </cell>
        </row>
      </sheetData>
      <sheetData sheetId="796"/>
      <sheetData sheetId="797"/>
      <sheetData sheetId="798"/>
      <sheetData sheetId="799">
        <row r="15">
          <cell r="C15" t="str">
            <v>FACTORES</v>
          </cell>
        </row>
      </sheetData>
      <sheetData sheetId="800"/>
      <sheetData sheetId="801"/>
      <sheetData sheetId="802"/>
      <sheetData sheetId="803">
        <row r="15">
          <cell r="C15" t="str">
            <v>FACTORES</v>
          </cell>
        </row>
      </sheetData>
      <sheetData sheetId="804">
        <row r="15">
          <cell r="C15" t="str">
            <v>FACTORES</v>
          </cell>
        </row>
      </sheetData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>
        <row r="15">
          <cell r="C15" t="str">
            <v>FACTORES</v>
          </cell>
        </row>
      </sheetData>
      <sheetData sheetId="832"/>
      <sheetData sheetId="833"/>
      <sheetData sheetId="834"/>
      <sheetData sheetId="835">
        <row r="15">
          <cell r="C15" t="str">
            <v>FACTORES</v>
          </cell>
        </row>
      </sheetData>
      <sheetData sheetId="836">
        <row r="15">
          <cell r="C15" t="str">
            <v>FACTORES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>
        <row r="15">
          <cell r="C15" t="str">
            <v>FACTORES</v>
          </cell>
        </row>
      </sheetData>
      <sheetData sheetId="864"/>
      <sheetData sheetId="865"/>
      <sheetData sheetId="866"/>
      <sheetData sheetId="867">
        <row r="15">
          <cell r="C15" t="str">
            <v>FACTORES</v>
          </cell>
        </row>
      </sheetData>
      <sheetData sheetId="868">
        <row r="15">
          <cell r="C15" t="str">
            <v>FACTORES</v>
          </cell>
        </row>
      </sheetData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>
        <row r="15">
          <cell r="C15" t="str">
            <v>FACTORES</v>
          </cell>
        </row>
      </sheetData>
      <sheetData sheetId="896"/>
      <sheetData sheetId="897"/>
      <sheetData sheetId="898"/>
      <sheetData sheetId="899" refreshError="1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 refreshError="1"/>
      <sheetData sheetId="913">
        <row r="15">
          <cell r="C15" t="str">
            <v>FACTORES</v>
          </cell>
        </row>
      </sheetData>
      <sheetData sheetId="914" refreshError="1"/>
      <sheetData sheetId="9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CO 97 98 BAILEYS B-1"/>
      <sheetName val="GRPS TV 98"/>
      <sheetName val="FRECEFECBAILEYS"/>
      <sheetName val="HIUNDAY"/>
      <sheetName val="RateCard"/>
      <sheetName val="TVE"/>
      <sheetName val="CVT산정"/>
      <sheetName val="차수"/>
      <sheetName val="LARCAL"/>
      <sheetName val="REV"/>
      <sheetName val="CALENP"/>
      <sheetName val="ratio duraciones"/>
      <sheetName val="Hoja1"/>
      <sheetName val="Hoja2"/>
      <sheetName val="RESUMEN"/>
      <sheetName val="PORTADA"/>
      <sheetName val="TVE (DISP)"/>
      <sheetName val="AUD.TVE1 "/>
      <sheetName val="La 2"/>
      <sheetName val="AUD. La 2"/>
      <sheetName val="OTICO 2000 OK"/>
      <sheetName val="pto nacional"/>
      <sheetName val="CALEN"/>
      <sheetName val="COMPROMETIDO NACIONAL"/>
      <sheetName val="COMPROMETIDO RECONQUISTA"/>
      <sheetName val="COMPROMETIDO TOTAL"/>
      <sheetName val="Prensa Zaragoza"/>
      <sheetName val="96수출"/>
      <sheetName val="PUBOBJ1"/>
      <sheetName val="Postales"/>
      <sheetName val="tve semana santa"/>
      <sheetName val="Job Report"/>
      <sheetName val="Payroll Log"/>
      <sheetName val="Petty Cash Log"/>
      <sheetName val="Sales Log"/>
      <sheetName val="Budget"/>
      <sheetName val="지역-가마감"/>
      <sheetName val="ML"/>
      <sheetName val="DATE"/>
      <sheetName val="2.대외공문"/>
      <sheetName val="전체현황"/>
      <sheetName val="THEME CODE"/>
      <sheetName val="CR CODE"/>
      <sheetName val="부서CODE"/>
      <sheetName val="협조전"/>
      <sheetName val="OPTICO_97_98_BAILEYS_B-1"/>
      <sheetName val="GRPS_TV_98"/>
      <sheetName val="capa"/>
      <sheetName val="TVE_(DISP)"/>
      <sheetName val="AUD_TVE1_"/>
      <sheetName val="La_2"/>
      <sheetName val="AUD__La_2"/>
      <sheetName val="OTICO_2000_OK"/>
      <sheetName val="pto_nacional"/>
      <sheetName val="COMPROMETIDO_NACIONAL"/>
      <sheetName val="COMPROMETIDO_RECONQUISTA"/>
      <sheetName val="COMPROMETIDO_TOTAL"/>
      <sheetName val="Prensa_Zaragoza"/>
      <sheetName val="CAD40MZ"/>
      <sheetName val="PRENSA CALENDARIO"/>
      <sheetName val="CALENDARIOREV MEN"/>
      <sheetName val="Above Line"/>
      <sheetName val="OPTICO_97_98_BAILEYS_B-11"/>
      <sheetName val="GRPS_TV_981"/>
      <sheetName val="ratio_duraciones"/>
      <sheetName val="Job_Report"/>
      <sheetName val="Payroll_Log"/>
      <sheetName val="Petty_Cash_Log"/>
      <sheetName val="Sales_Log"/>
      <sheetName val="2_대외공문"/>
      <sheetName val="TITULO"/>
      <sheetName val="TVE_(DISP)1"/>
      <sheetName val="AUD_TVE1_1"/>
      <sheetName val="La_21"/>
      <sheetName val="AUD__La_21"/>
      <sheetName val="OTICO_2000_OK1"/>
      <sheetName val="pto_nacional1"/>
      <sheetName val="SOI Breakdown"/>
      <sheetName val="COMPROMETIDO_NACIONAL1"/>
      <sheetName val="COMPROMETIDO_RECONQUISTA1"/>
      <sheetName val="COMPROMETIDO_TOTAL1"/>
      <sheetName val="Prensa_Zaragoza1"/>
      <sheetName val="tve_semana_santa"/>
      <sheetName val="OPTICO_97_98_BAILEYS_B-12"/>
      <sheetName val="GRPS_TV_982"/>
      <sheetName val="ratio_duraciones1"/>
      <sheetName val="tve_semana_santa1"/>
      <sheetName val="Job_Report1"/>
      <sheetName val="Payroll_Log1"/>
      <sheetName val="Petty_Cash_Log1"/>
      <sheetName val="Sales_Log1"/>
      <sheetName val="OPTICO_97_98_BAILEYS_B-13"/>
      <sheetName val="GRPS_TV_983"/>
      <sheetName val="OPTICO_97_98_BAILEYS_B-14"/>
      <sheetName val="GRPS_TV_984"/>
      <sheetName val="ratio_duraciones2"/>
      <sheetName val="TVE_(DISP)2"/>
      <sheetName val="AUD_TVE1_2"/>
      <sheetName val="La_22"/>
      <sheetName val="AUD__La_22"/>
      <sheetName val="OTICO_2000_OK2"/>
      <sheetName val="pto_nacional2"/>
      <sheetName val="COMPROMETIDO_NACIONAL2"/>
      <sheetName val="COMPROMETIDO_RECONQUISTA2"/>
      <sheetName val="COMPROMETIDO_TOTAL2"/>
      <sheetName val="Prensa_Zaragoza2"/>
      <sheetName val="tve_semana_santa2"/>
      <sheetName val="Job_Report2"/>
      <sheetName val="Payroll_Log2"/>
      <sheetName val="Petty_Cash_Log2"/>
      <sheetName val="Sales_Log2"/>
      <sheetName val="OPTICO_97_98_BAILEYS_B-15"/>
      <sheetName val="GRPS_TV_985"/>
      <sheetName val="ratio_duraciones3"/>
      <sheetName val="TVE_(DISP)3"/>
      <sheetName val="AUD_TVE1_3"/>
      <sheetName val="La_23"/>
      <sheetName val="AUD__La_23"/>
      <sheetName val="OTICO_2000_OK3"/>
      <sheetName val="pto_nacional3"/>
      <sheetName val="COMPROMETIDO_NACIONAL3"/>
      <sheetName val="COMPROMETIDO_RECONQUISTA3"/>
      <sheetName val="COMPROMETIDO_TOTAL3"/>
      <sheetName val="Prensa_Zaragoza3"/>
      <sheetName val="tve_semana_santa3"/>
      <sheetName val="Job_Report3"/>
      <sheetName val="Payroll_Log3"/>
      <sheetName val="Petty_Cash_Log3"/>
      <sheetName val="Sales_Log3"/>
      <sheetName val="OPTICO_97_98_BAILEYS_B-16"/>
      <sheetName val="GRPS_TV_986"/>
      <sheetName val="ratio_duraciones4"/>
      <sheetName val="TVE_(DISP)4"/>
      <sheetName val="AUD_TVE1_4"/>
      <sheetName val="La_24"/>
      <sheetName val="AUD__La_24"/>
      <sheetName val="OTICO_2000_OK4"/>
      <sheetName val="pto_nacional4"/>
      <sheetName val="COMPROMETIDO_NACIONAL4"/>
      <sheetName val="COMPROMETIDO_RECONQUISTA4"/>
      <sheetName val="COMPROMETIDO_TOTAL4"/>
      <sheetName val="Prensa_Zaragoza4"/>
      <sheetName val="tve_semana_santa4"/>
      <sheetName val="Job_Report4"/>
      <sheetName val="Payroll_Log4"/>
      <sheetName val="Petty_Cash_Log4"/>
      <sheetName val="Sales_Log4"/>
      <sheetName val="OPTICO_97_98_BAILEYS_B-17"/>
      <sheetName val="GRPS_TV_987"/>
      <sheetName val="ratio_duraciones5"/>
      <sheetName val="TVE_(DISP)5"/>
      <sheetName val="AUD_TVE1_5"/>
      <sheetName val="La_25"/>
      <sheetName val="AUD__La_25"/>
      <sheetName val="OTICO_2000_OK5"/>
      <sheetName val="pto_nacional5"/>
      <sheetName val="COMPROMETIDO_NACIONAL5"/>
      <sheetName val="COMPROMETIDO_RECONQUISTA5"/>
      <sheetName val="COMPROMETIDO_TOTAL5"/>
      <sheetName val="Prensa_Zaragoza5"/>
      <sheetName val="tve_semana_santa5"/>
      <sheetName val="Job_Report5"/>
      <sheetName val="Payroll_Log5"/>
      <sheetName val="Petty_Cash_Log5"/>
      <sheetName val="Sales_Log5"/>
      <sheetName val="OPTICO_97_98_BAILEYS_B-18"/>
      <sheetName val="GRPS_TV_988"/>
      <sheetName val="ratio_duraciones6"/>
      <sheetName val="TVE_(DISP)6"/>
      <sheetName val="AUD_TVE1_6"/>
      <sheetName val="La_26"/>
      <sheetName val="AUD__La_26"/>
      <sheetName val="OTICO_2000_OK6"/>
      <sheetName val="pto_nacional6"/>
      <sheetName val="COMPROMETIDO_NACIONAL6"/>
      <sheetName val="COMPROMETIDO_RECONQUISTA6"/>
      <sheetName val="COMPROMETIDO_TOTAL6"/>
      <sheetName val="Prensa_Zaragoza6"/>
      <sheetName val="tve_semana_santa6"/>
      <sheetName val="Job_Report6"/>
      <sheetName val="Payroll_Log6"/>
      <sheetName val="Petty_Cash_Log6"/>
      <sheetName val="Sales_Log6"/>
      <sheetName val="OPTICO_97_98_BAILEYS_B-19"/>
      <sheetName val="GRPS_TV_989"/>
      <sheetName val="ratio_duraciones7"/>
      <sheetName val="TVE_(DISP)7"/>
      <sheetName val="AUD_TVE1_7"/>
      <sheetName val="La_27"/>
      <sheetName val="AUD__La_27"/>
      <sheetName val="OTICO_2000_OK7"/>
      <sheetName val="pto_nacional7"/>
      <sheetName val="COMPROMETIDO_NACIONAL7"/>
      <sheetName val="COMPROMETIDO_RECONQUISTA7"/>
      <sheetName val="COMPROMETIDO_TOTAL7"/>
      <sheetName val="Prensa_Zaragoza7"/>
      <sheetName val="tve_semana_santa7"/>
      <sheetName val="Job_Report7"/>
      <sheetName val="Payroll_Log7"/>
      <sheetName val="Petty_Cash_Log7"/>
      <sheetName val="Sales_Log7"/>
      <sheetName val="THEME_CODE"/>
      <sheetName val="CR_CODE"/>
      <sheetName val="ratio_duraciones8"/>
      <sheetName val="ratio_duraciones9"/>
      <sheetName val="TVE_(DISP)8"/>
      <sheetName val="AUD_TVE1_8"/>
      <sheetName val="La_28"/>
      <sheetName val="AUD__La_28"/>
      <sheetName val="OTICO_2000_OK8"/>
      <sheetName val="pto_nacional8"/>
      <sheetName val="TVE_(DISP)9"/>
      <sheetName val="AUD_TVE1_9"/>
      <sheetName val="La_29"/>
      <sheetName val="AUD__La_29"/>
      <sheetName val="OTICO_2000_OK9"/>
      <sheetName val="pto_nacional9"/>
      <sheetName val="COMPROMETIDO_NACIONAL8"/>
      <sheetName val="COMPROMETIDO_RECONQUISTA8"/>
      <sheetName val="COMPROMETIDO_TOTAL8"/>
      <sheetName val="Prensa_Zaragoza8"/>
      <sheetName val="tve_semana_santa8"/>
      <sheetName val="COMPROMETIDO_NACIONAL9"/>
      <sheetName val="COMPROMETIDO_RECONQUISTA9"/>
      <sheetName val="COMPROMETIDO_TOTAL9"/>
      <sheetName val="Prensa_Zaragoza9"/>
      <sheetName val="tve_semana_santa9"/>
      <sheetName val="2_대외공문1"/>
      <sheetName val="2_대외공문2"/>
      <sheetName val="THEME_CODE1"/>
      <sheetName val="CR_CODE1"/>
      <sheetName val="SOI_Breakdown"/>
      <sheetName val="SOI_Breakdown1"/>
      <sheetName val="THEME_CODE2"/>
      <sheetName val="CR_CODE2"/>
      <sheetName val="2_대외공문3"/>
      <sheetName val="THEME_CODE3"/>
      <sheetName val="CR_CODE3"/>
      <sheetName val="2_대외공문4"/>
      <sheetName val="THEME_CODE4"/>
      <sheetName val="CR_CODE4"/>
      <sheetName val="T5"/>
      <sheetName val="Parameters"/>
      <sheetName val="Summary Cash Flow"/>
      <sheetName val="27 abril"/>
      <sheetName val="Market summary"/>
      <sheetName val="TVE20&quot;"/>
      <sheetName val="2_대외공문6"/>
      <sheetName val="THEME_CODE6"/>
      <sheetName val="CR_CODE6"/>
      <sheetName val="SOI_Breakdown3"/>
      <sheetName val="2_대외공문5"/>
      <sheetName val="THEME_CODE5"/>
      <sheetName val="CR_CODE5"/>
      <sheetName val="SOI_Breakdown2"/>
      <sheetName val="THEME_CODE7"/>
      <sheetName val="CR_CODE7"/>
      <sheetName val="2_대외공문7"/>
      <sheetName val="SOI_Breakdown4"/>
      <sheetName val="Above_Line"/>
      <sheetName val="PRENSA_CALENDARIO"/>
      <sheetName val="CALENDARIOREV_MEN"/>
      <sheetName val="THEME_CODE8"/>
      <sheetName val="CR_CODE8"/>
      <sheetName val="Job_Report8"/>
      <sheetName val="Payroll_Log8"/>
      <sheetName val="Petty_Cash_Log8"/>
      <sheetName val="Sales_Log8"/>
      <sheetName val="2_대외공문8"/>
      <sheetName val="SOI_Breakdown5"/>
      <sheetName val="Above_Line1"/>
      <sheetName val="PRENSA_CALENDARIO1"/>
      <sheetName val="CALENDARIOREV_MEN1"/>
      <sheetName val="OPTICO_97_98_BAILEYS_B-110"/>
      <sheetName val="GRPS_TV_9810"/>
      <sheetName val="THEME_CODE9"/>
      <sheetName val="CR_CODE9"/>
      <sheetName val="TVE_(DISP)10"/>
      <sheetName val="AUD_TVE1_10"/>
      <sheetName val="La_210"/>
      <sheetName val="AUD__La_210"/>
      <sheetName val="OTICO_2000_OK10"/>
      <sheetName val="pto_nacional10"/>
      <sheetName val="COMPROMETIDO_NACIONAL10"/>
      <sheetName val="COMPROMETIDO_RECONQUISTA10"/>
      <sheetName val="COMPROMETIDO_TOTAL10"/>
      <sheetName val="Prensa_Zaragoza10"/>
      <sheetName val="Job_Report9"/>
      <sheetName val="Payroll_Log9"/>
      <sheetName val="Petty_Cash_Log9"/>
      <sheetName val="Sales_Log9"/>
      <sheetName val="2_대외공문9"/>
      <sheetName val="SOI_Breakdown6"/>
      <sheetName val="Above_Line2"/>
      <sheetName val="PRENSA_CALENDARIO2"/>
      <sheetName val="CALENDARIOREV_MEN2"/>
      <sheetName val="OPTICO_97_98_BAILEYS_B-111"/>
      <sheetName val="GRPS_TV_9811"/>
      <sheetName val="LODI"/>
      <sheetName val="_RIF"/>
      <sheetName val="ipotesi_6x3_speciale"/>
      <sheetName val="TVE_(DISP)11"/>
      <sheetName val="AUD_TVE1_11"/>
      <sheetName val="La_211"/>
      <sheetName val="AUD__La_211"/>
      <sheetName val="OTICO_2000_OK11"/>
      <sheetName val="pto_nacional11"/>
      <sheetName val="PRS 1730sett"/>
      <sheetName val="PRS_1730sett"/>
      <sheetName val="PRS_1730sett1"/>
      <sheetName val="PRS_1730sett2"/>
      <sheetName val="PRS_1730sett3"/>
      <sheetName val="PRS_1730sett4"/>
      <sheetName val="PRS_1730sett6"/>
      <sheetName val="PRS_1730sett5"/>
      <sheetName val="PRS_1730sett7"/>
      <sheetName val="PRS_1730sett8"/>
      <sheetName val="PRS_1730sett9"/>
      <sheetName val="PRS_1730sett10"/>
      <sheetName val="COMPROMETIDO_NACIONAL11"/>
      <sheetName val="COMPROMETIDO_RECONQUISTA11"/>
      <sheetName val="COMPROMETIDO_TOTAL11"/>
      <sheetName val="Prensa_Zaragoza11"/>
      <sheetName val="PRS_1730sett11"/>
      <sheetName val="OPTICO_97_98_BAILEYS_B-112"/>
      <sheetName val="GRPS_TV_9812"/>
      <sheetName val="TVE_(DISP)12"/>
      <sheetName val="AUD_TVE1_12"/>
      <sheetName val="La_212"/>
      <sheetName val="AUD__La_212"/>
      <sheetName val="OTICO_2000_OK12"/>
      <sheetName val="pto_nacional12"/>
      <sheetName val="COMPROMETIDO_NACIONAL12"/>
      <sheetName val="COMPROMETIDO_RECONQUISTA12"/>
      <sheetName val="COMPROMETIDO_TOTAL12"/>
      <sheetName val="Prensa_Zaragoza12"/>
      <sheetName val="PRS_1730sett12"/>
      <sheetName val="OPTICO_97_98_BAILEYS_B-113"/>
      <sheetName val="GRPS_TV_9813"/>
      <sheetName val="TVE_(DISP)13"/>
      <sheetName val="AUD_TVE1_13"/>
      <sheetName val="La_213"/>
      <sheetName val="AUD__La_213"/>
      <sheetName val="OTICO_2000_OK13"/>
      <sheetName val="pto_nacional13"/>
      <sheetName val="COMPROMETIDO_NACIONAL13"/>
      <sheetName val="COMPROMETIDO_RECONQUISTA13"/>
      <sheetName val="COMPROMETIDO_TOTAL13"/>
      <sheetName val="Prensa_Zaragoza13"/>
      <sheetName val="PRS_1730sett13"/>
      <sheetName val="OPTICO_97_98_BAILEYS_B-114"/>
      <sheetName val="GRPS_TV_9814"/>
      <sheetName val="TVE_(DISP)14"/>
      <sheetName val="AUD_TVE1_14"/>
      <sheetName val="La_214"/>
      <sheetName val="AUD__La_214"/>
      <sheetName val="OTICO_2000_OK14"/>
      <sheetName val="pto_nacional14"/>
      <sheetName val="COMPROMETIDO_NACIONAL14"/>
      <sheetName val="COMPROMETIDO_RECONQUISTA14"/>
      <sheetName val="COMPROMETIDO_TOTAL14"/>
      <sheetName val="Prensa_Zaragoza14"/>
      <sheetName val="PRS_1730sett14"/>
      <sheetName val="OPTICO_97_98_BAILEYS_B-115"/>
      <sheetName val="GRPS_TV_9815"/>
      <sheetName val="TVE_(DISP)15"/>
      <sheetName val="AUD_TVE1_15"/>
      <sheetName val="La_215"/>
      <sheetName val="AUD__La_215"/>
      <sheetName val="OTICO_2000_OK15"/>
      <sheetName val="pto_nacional15"/>
      <sheetName val="COMPROMETIDO_NACIONAL15"/>
      <sheetName val="COMPROMETIDO_RECONQUISTA15"/>
      <sheetName val="COMPROMETIDO_TOTAL15"/>
      <sheetName val="Prensa_Zaragoza15"/>
      <sheetName val="PRS_1730sett15"/>
      <sheetName val="OPTICO_97_98_BAILEYS_B-116"/>
      <sheetName val="GRPS_TV_9816"/>
      <sheetName val="TVE_(DISP)16"/>
      <sheetName val="AUD_TVE1_16"/>
      <sheetName val="La_216"/>
      <sheetName val="AUD__La_216"/>
      <sheetName val="OTICO_2000_OK16"/>
      <sheetName val="pto_nacional16"/>
      <sheetName val="COMPROMETIDO_NACIONAL16"/>
      <sheetName val="COMPROMETIDO_RECONQUISTA16"/>
      <sheetName val="COMPROMETIDO_TOTAL16"/>
      <sheetName val="Prensa_Zaragoza16"/>
      <sheetName val="PRS_1730sett16"/>
      <sheetName val=".EvaluaciónTV"/>
      <sheetName val="Overview"/>
      <sheetName val="OGK"/>
      <sheetName val="Summary_Cash_Flow"/>
      <sheetName val="Market_summary"/>
      <sheetName val="OPTICO_97_98_BAILEYS_B-117"/>
      <sheetName val="GRPS_TV_9817"/>
      <sheetName val="TVE_(DISP)17"/>
      <sheetName val="AUD_TVE1_17"/>
      <sheetName val="La_217"/>
      <sheetName val="AUD__La_217"/>
      <sheetName val="OTICO_2000_OK17"/>
      <sheetName val="pto_nacional17"/>
      <sheetName val="COMPROMETIDO_NACIONAL17"/>
      <sheetName val="COMPROMETIDO_RECONQUISTA17"/>
      <sheetName val="COMPROMETIDO_TOTAL17"/>
      <sheetName val="Prensa_Zaragoza17"/>
      <sheetName val="PRS_1730sett17"/>
      <sheetName val="_EvaluaciónTV"/>
      <sheetName val="OPTICO_97_98_BAILEYS_B-118"/>
      <sheetName val="GRPS_TV_9818"/>
      <sheetName val="TVE_(DISP)18"/>
      <sheetName val="AUD_TVE1_18"/>
      <sheetName val="La_218"/>
      <sheetName val="AUD__La_218"/>
      <sheetName val="pto_nacional18"/>
      <sheetName val="OTICO_2000_OK18"/>
      <sheetName val="COMPROMETIDO_NACIONAL18"/>
      <sheetName val="COMPROMETIDO_RECONQUISTA18"/>
      <sheetName val="COMPROMETIDO_TOTAL18"/>
      <sheetName val="Prensa_Zaragoza18"/>
      <sheetName val="PRS_1730sett18"/>
      <sheetName val="_EvaluaciónTV1"/>
      <sheetName val="OPTICO_97_98_BAILEYS_B-119"/>
      <sheetName val="GRPS_TV_9819"/>
      <sheetName val="TVE_(DISP)19"/>
      <sheetName val="AUD_TVE1_19"/>
      <sheetName val="La_219"/>
      <sheetName val="AUD__La_219"/>
      <sheetName val="pto_nacional19"/>
      <sheetName val="OTICO_2000_OK19"/>
      <sheetName val="COMPROMETIDO_NACIONAL19"/>
      <sheetName val="COMPROMETIDO_RECONQUISTA19"/>
      <sheetName val="COMPROMETIDO_TOTAL19"/>
      <sheetName val="Prensa_Zaragoza19"/>
      <sheetName val="PRS_1730sett19"/>
      <sheetName val="_EvaluaciónTV2"/>
      <sheetName val="Summary_Cash_Flow1"/>
      <sheetName val="27_abril"/>
      <sheetName val="Market_summary1"/>
      <sheetName val="OPTICO_97_98_BAILEYS_B-121"/>
      <sheetName val="GRPS_TV_9821"/>
      <sheetName val="Job_Report11"/>
      <sheetName val="Payroll_Log11"/>
      <sheetName val="Petty_Cash_Log11"/>
      <sheetName val="Sales_Log11"/>
      <sheetName val="ratio_duraciones11"/>
      <sheetName val="TVE_(DISP)21"/>
      <sheetName val="AUD_TVE1_21"/>
      <sheetName val="La_221"/>
      <sheetName val="AUD__La_221"/>
      <sheetName val="pto_nacional21"/>
      <sheetName val="OTICO_2000_OK21"/>
      <sheetName val="COMPROMETIDO_NACIONAL21"/>
      <sheetName val="COMPROMETIDO_RECONQUISTA21"/>
      <sheetName val="COMPROMETIDO_TOTAL21"/>
      <sheetName val="Prensa_Zaragoza21"/>
      <sheetName val="tve_semana_santa11"/>
      <sheetName val="2_대외공문11"/>
      <sheetName val="THEME_CODE11"/>
      <sheetName val="CR_CODE11"/>
      <sheetName val="SOI_Breakdown8"/>
      <sheetName val="PRS_1730sett21"/>
      <sheetName val="_EvaluaciónTV4"/>
      <sheetName val="PRENSA_CALENDARIO4"/>
      <sheetName val="CALENDARIOREV_MEN4"/>
      <sheetName val="Above_Line4"/>
      <sheetName val="Summary_Cash_Flow3"/>
      <sheetName val="27_abril2"/>
      <sheetName val="Market_summary3"/>
      <sheetName val="OPTICO_97_98_BAILEYS_B-120"/>
      <sheetName val="GRPS_TV_9820"/>
      <sheetName val="Job_Report10"/>
      <sheetName val="Payroll_Log10"/>
      <sheetName val="Petty_Cash_Log10"/>
      <sheetName val="Sales_Log10"/>
      <sheetName val="ratio_duraciones10"/>
      <sheetName val="TVE_(DISP)20"/>
      <sheetName val="AUD_TVE1_20"/>
      <sheetName val="La_220"/>
      <sheetName val="AUD__La_220"/>
      <sheetName val="pto_nacional20"/>
      <sheetName val="OTICO_2000_OK20"/>
      <sheetName val="COMPROMETIDO_NACIONAL20"/>
      <sheetName val="COMPROMETIDO_RECONQUISTA20"/>
      <sheetName val="COMPROMETIDO_TOTAL20"/>
      <sheetName val="Prensa_Zaragoza20"/>
      <sheetName val="tve_semana_santa10"/>
      <sheetName val="2_대외공문10"/>
      <sheetName val="THEME_CODE10"/>
      <sheetName val="CR_CODE10"/>
      <sheetName val="SOI_Breakdown7"/>
      <sheetName val="PRS_1730sett20"/>
      <sheetName val="_EvaluaciónTV3"/>
      <sheetName val="PRENSA_CALENDARIO3"/>
      <sheetName val="CALENDARIOREV_MEN3"/>
      <sheetName val="Above_Line3"/>
      <sheetName val="Summary_Cash_Flow2"/>
      <sheetName val="27_abril1"/>
      <sheetName val="Market_summary2"/>
      <sheetName val="HP1AMLIST"/>
      <sheetName val="Hidden"/>
      <sheetName val="Settings"/>
      <sheetName val="05"/>
      <sheetName val="IVA"/>
    </sheetNames>
    <sheetDataSet>
      <sheetData sheetId="0">
        <row r="15">
          <cell r="C15" t="str">
            <v>FACTORES</v>
          </cell>
        </row>
      </sheetData>
      <sheetData sheetId="1">
        <row r="15">
          <cell r="C15" t="str">
            <v>FACTORES</v>
          </cell>
        </row>
      </sheetData>
      <sheetData sheetId="2" refreshError="1">
        <row r="15">
          <cell r="C15" t="str">
            <v>FACTORES</v>
          </cell>
          <cell r="D15" t="str">
            <v>PESO</v>
          </cell>
          <cell r="E15" t="str">
            <v>NIVEL MÍNIMO</v>
          </cell>
          <cell r="G15" t="str">
            <v>FRECUENCIA</v>
          </cell>
          <cell r="R15" t="str">
            <v>NIVEL MÁXIMO</v>
          </cell>
        </row>
        <row r="16">
          <cell r="G16">
            <v>2</v>
          </cell>
          <cell r="H16">
            <v>3</v>
          </cell>
          <cell r="I16">
            <v>4</v>
          </cell>
          <cell r="J16">
            <v>5</v>
          </cell>
          <cell r="K16">
            <v>6</v>
          </cell>
          <cell r="L16">
            <v>7</v>
          </cell>
          <cell r="M16">
            <v>8</v>
          </cell>
          <cell r="N16">
            <v>9</v>
          </cell>
          <cell r="O16">
            <v>10</v>
          </cell>
          <cell r="P16">
            <v>11</v>
          </cell>
          <cell r="Q16">
            <v>12</v>
          </cell>
        </row>
        <row r="17">
          <cell r="C17" t="str">
            <v>PARTICIPACIÓN DE MERCADO</v>
          </cell>
          <cell r="D17">
            <v>3</v>
          </cell>
          <cell r="F17" t="str">
            <v>ALTA</v>
          </cell>
          <cell r="J17">
            <v>4</v>
          </cell>
          <cell r="R17" t="str">
            <v>BAJA</v>
          </cell>
          <cell r="T17">
            <v>12</v>
          </cell>
        </row>
        <row r="18">
          <cell r="C18" t="str">
            <v>COMPETENCIA</v>
          </cell>
          <cell r="D18">
            <v>5</v>
          </cell>
          <cell r="F18" t="str">
            <v>NINGUNA</v>
          </cell>
          <cell r="J18">
            <v>4</v>
          </cell>
          <cell r="R18" t="str">
            <v>INTENSA</v>
          </cell>
          <cell r="T18">
            <v>20</v>
          </cell>
        </row>
        <row r="19">
          <cell r="C19" t="str">
            <v>LEALTAD A LA MARCA</v>
          </cell>
          <cell r="D19">
            <v>5</v>
          </cell>
          <cell r="F19" t="str">
            <v>ALTA</v>
          </cell>
          <cell r="K19">
            <v>6</v>
          </cell>
          <cell r="R19" t="str">
            <v>BAJA</v>
          </cell>
          <cell r="T19">
            <v>30</v>
          </cell>
        </row>
        <row r="20">
          <cell r="C20" t="str">
            <v>CICLO DE COMPRA</v>
          </cell>
          <cell r="D20">
            <v>4</v>
          </cell>
          <cell r="F20" t="str">
            <v>ALTO</v>
          </cell>
          <cell r="L20">
            <v>7</v>
          </cell>
          <cell r="R20" t="str">
            <v>BAJO</v>
          </cell>
          <cell r="T20">
            <v>28</v>
          </cell>
        </row>
        <row r="21">
          <cell r="C21" t="str">
            <v>PRECIO PRODUCTO vS COMPETENCIA</v>
          </cell>
          <cell r="D21">
            <v>3</v>
          </cell>
          <cell r="F21" t="str">
            <v>BAJO</v>
          </cell>
          <cell r="M21">
            <v>8</v>
          </cell>
          <cell r="R21" t="str">
            <v>ALTO</v>
          </cell>
          <cell r="T21">
            <v>24</v>
          </cell>
        </row>
        <row r="22">
          <cell r="C22" t="str">
            <v>APOYOS PROMOCIONALES</v>
          </cell>
          <cell r="D22">
            <v>3</v>
          </cell>
          <cell r="F22" t="str">
            <v>EXISTENTES</v>
          </cell>
          <cell r="H22">
            <v>3</v>
          </cell>
          <cell r="R22" t="str">
            <v>INEXISTENTES</v>
          </cell>
          <cell r="T22">
            <v>9</v>
          </cell>
        </row>
        <row r="23">
          <cell r="C23" t="str">
            <v>DIFERENCIACION DEL PRODUCTO</v>
          </cell>
          <cell r="D23">
            <v>3</v>
          </cell>
          <cell r="F23" t="str">
            <v>EXISTENTES</v>
          </cell>
          <cell r="K23">
            <v>6</v>
          </cell>
          <cell r="R23" t="str">
            <v>INEXISTENTES</v>
          </cell>
          <cell r="T23">
            <v>18</v>
          </cell>
        </row>
        <row r="24">
          <cell r="C24" t="str">
            <v>PRODUCTO</v>
          </cell>
          <cell r="D24">
            <v>3</v>
          </cell>
          <cell r="F24" t="str">
            <v>ESTABLECIDO</v>
          </cell>
          <cell r="I24">
            <v>4</v>
          </cell>
          <cell r="R24" t="str">
            <v>EN INTRODUCCION</v>
          </cell>
          <cell r="T24">
            <v>12</v>
          </cell>
        </row>
        <row r="25">
          <cell r="C25" t="str">
            <v>NOTORIEDAD DE LA MARCA vs COMPETENCIA</v>
          </cell>
          <cell r="D25">
            <v>4</v>
          </cell>
          <cell r="F25" t="str">
            <v>ALTA</v>
          </cell>
          <cell r="I25">
            <v>4</v>
          </cell>
          <cell r="R25" t="str">
            <v>BAJA</v>
          </cell>
          <cell r="T25">
            <v>16</v>
          </cell>
        </row>
        <row r="26">
          <cell r="C26" t="str">
            <v>MECÁNICA DE COMPRA</v>
          </cell>
          <cell r="D26">
            <v>2</v>
          </cell>
          <cell r="F26" t="str">
            <v>RACIONAL</v>
          </cell>
          <cell r="K26">
            <v>6</v>
          </cell>
          <cell r="R26" t="str">
            <v>IMPULSIVA</v>
          </cell>
          <cell r="T26">
            <v>12</v>
          </cell>
        </row>
        <row r="27">
          <cell r="C27" t="str">
            <v>CATEGORÍA DE MERCADO</v>
          </cell>
          <cell r="D27">
            <v>2</v>
          </cell>
          <cell r="F27" t="str">
            <v>SELECTIVA</v>
          </cell>
          <cell r="N27">
            <v>9</v>
          </cell>
          <cell r="R27" t="str">
            <v>MASIVA</v>
          </cell>
          <cell r="T27">
            <v>18</v>
          </cell>
        </row>
        <row r="30">
          <cell r="C30" t="str">
            <v>COMPLEJIDAD DEL MENSAJE</v>
          </cell>
          <cell r="D30">
            <v>5</v>
          </cell>
          <cell r="F30" t="str">
            <v>SIMPLE</v>
          </cell>
          <cell r="G30">
            <v>2</v>
          </cell>
          <cell r="R30" t="str">
            <v>COMPLEJO</v>
          </cell>
          <cell r="T30">
            <v>10</v>
          </cell>
        </row>
        <row r="31">
          <cell r="C31" t="str">
            <v>NOTORIEDAD/DIFERENCIACIÓN</v>
          </cell>
          <cell r="D31">
            <v>4</v>
          </cell>
          <cell r="F31" t="str">
            <v>ALTA</v>
          </cell>
          <cell r="G31">
            <v>2</v>
          </cell>
          <cell r="R31" t="str">
            <v>BAJA</v>
          </cell>
          <cell r="T31">
            <v>8</v>
          </cell>
        </row>
        <row r="32">
          <cell r="C32" t="str">
            <v>NÚMERO DE EJECUCIONES</v>
          </cell>
          <cell r="D32">
            <v>3</v>
          </cell>
          <cell r="F32" t="str">
            <v>ÚNICO</v>
          </cell>
          <cell r="G32">
            <v>2</v>
          </cell>
          <cell r="R32" t="str">
            <v>VARIOS</v>
          </cell>
          <cell r="T32">
            <v>6</v>
          </cell>
        </row>
        <row r="33">
          <cell r="C33" t="str">
            <v>DURACIÓN DEL SPOT</v>
          </cell>
          <cell r="D33">
            <v>3</v>
          </cell>
          <cell r="F33" t="str">
            <v>LARGA</v>
          </cell>
          <cell r="J33">
            <v>5</v>
          </cell>
          <cell r="R33" t="str">
            <v>CORTA</v>
          </cell>
          <cell r="T33">
            <v>15</v>
          </cell>
        </row>
        <row r="34">
          <cell r="C34" t="str">
            <v>SINERGIA  COMUNICACION EN OTROS MEDIOS</v>
          </cell>
          <cell r="D34">
            <v>3</v>
          </cell>
          <cell r="F34" t="str">
            <v xml:space="preserve">ALTA </v>
          </cell>
          <cell r="P34">
            <v>11</v>
          </cell>
          <cell r="R34" t="str">
            <v>BAJA</v>
          </cell>
          <cell r="T34">
            <v>33</v>
          </cell>
        </row>
        <row r="35">
          <cell r="C35" t="str">
            <v>TIPO DE CAMPAÑA</v>
          </cell>
          <cell r="D35">
            <v>3</v>
          </cell>
          <cell r="F35" t="str">
            <v>IMAGEN</v>
          </cell>
          <cell r="H35">
            <v>3</v>
          </cell>
          <cell r="R35" t="str">
            <v>VENTA</v>
          </cell>
          <cell r="T35">
            <v>9</v>
          </cell>
        </row>
        <row r="36">
          <cell r="C36" t="str">
            <v>LINEA DE COMUNICACIÓN</v>
          </cell>
          <cell r="D36">
            <v>3</v>
          </cell>
          <cell r="F36" t="str">
            <v>CONTINUIDAD</v>
          </cell>
          <cell r="J36">
            <v>5</v>
          </cell>
          <cell r="R36" t="str">
            <v>NUEVA IMAGEN</v>
          </cell>
          <cell r="T36">
            <v>15</v>
          </cell>
        </row>
        <row r="38">
          <cell r="C38" t="str">
            <v>SATURACION</v>
          </cell>
          <cell r="D38">
            <v>5</v>
          </cell>
          <cell r="F38" t="str">
            <v>BAJO</v>
          </cell>
          <cell r="P38">
            <v>11</v>
          </cell>
          <cell r="R38" t="str">
            <v>ALTO</v>
          </cell>
          <cell r="T38">
            <v>55</v>
          </cell>
        </row>
        <row r="39">
          <cell r="C39" t="str">
            <v>ACTIVIDAD PUBLICITARIA</v>
          </cell>
          <cell r="D39">
            <v>3</v>
          </cell>
          <cell r="F39" t="str">
            <v>RECIENTE</v>
          </cell>
          <cell r="K39">
            <v>6</v>
          </cell>
          <cell r="R39" t="str">
            <v>AISLADA</v>
          </cell>
          <cell r="T39">
            <v>18</v>
          </cell>
        </row>
        <row r="40">
          <cell r="C40" t="str">
            <v>MIX DE MEDIOS</v>
          </cell>
          <cell r="D40">
            <v>3</v>
          </cell>
          <cell r="F40" t="str">
            <v>MULTIPLES</v>
          </cell>
          <cell r="P40">
            <v>11</v>
          </cell>
          <cell r="R40" t="str">
            <v>UNICO</v>
          </cell>
          <cell r="T40">
            <v>33</v>
          </cell>
        </row>
        <row r="41">
          <cell r="C41" t="str">
            <v>CREATIVIDAD EN MEDIOS (FORMATOS,PATROC..)</v>
          </cell>
          <cell r="D41">
            <v>3</v>
          </cell>
          <cell r="F41" t="str">
            <v>MULTIPLES</v>
          </cell>
          <cell r="I41">
            <v>4</v>
          </cell>
          <cell r="R41" t="str">
            <v>UNICA</v>
          </cell>
          <cell r="T41">
            <v>12</v>
          </cell>
        </row>
        <row r="42">
          <cell r="C42" t="str">
            <v>ESTACIONALIDAD (Nº FASES CAMPAÑA)</v>
          </cell>
          <cell r="D42">
            <v>4</v>
          </cell>
          <cell r="F42" t="str">
            <v>ALTA</v>
          </cell>
          <cell r="I42">
            <v>4</v>
          </cell>
          <cell r="R42" t="str">
            <v>BAJA</v>
          </cell>
          <cell r="T42">
            <v>16</v>
          </cell>
        </row>
        <row r="43">
          <cell r="C43" t="str">
            <v xml:space="preserve">TARGET GROUP </v>
          </cell>
          <cell r="D43">
            <v>3</v>
          </cell>
          <cell r="F43" t="str">
            <v xml:space="preserve">RECEPTIVO </v>
          </cell>
          <cell r="H43">
            <v>3</v>
          </cell>
          <cell r="R43" t="str">
            <v>NO RECEPTIVO</v>
          </cell>
          <cell r="T43">
            <v>9</v>
          </cell>
        </row>
        <row r="44">
          <cell r="C44" t="str">
            <v>ACTIVIDAD COMPETENCIA S.O.V.</v>
          </cell>
          <cell r="D44">
            <v>5</v>
          </cell>
          <cell r="F44" t="str">
            <v>BAJA</v>
          </cell>
          <cell r="L44">
            <v>7</v>
          </cell>
          <cell r="R44" t="str">
            <v>ALTA</v>
          </cell>
          <cell r="T44">
            <v>35</v>
          </cell>
        </row>
        <row r="45">
          <cell r="C45" t="str">
            <v>FASE DE CAMPAÑA</v>
          </cell>
          <cell r="D45">
            <v>3</v>
          </cell>
          <cell r="F45" t="str">
            <v>MANTENIMIENTO</v>
          </cell>
          <cell r="J45">
            <v>5</v>
          </cell>
          <cell r="R45" t="str">
            <v>LANZAMIENTO</v>
          </cell>
          <cell r="T45">
            <v>15</v>
          </cell>
        </row>
        <row r="46">
          <cell r="C46">
            <v>60</v>
          </cell>
          <cell r="E46" t="str">
            <v>FRECUENCIA EFECTIVA RECOMENDADA:</v>
          </cell>
          <cell r="S46">
            <v>5.4755824790307539</v>
          </cell>
        </row>
        <row r="47">
          <cell r="D47" t="str">
            <v>NIVEL GRPS RECOMENDADO     1200</v>
          </cell>
          <cell r="E47" t="str">
            <v>GRPS  RECOMENDADO</v>
          </cell>
          <cell r="S47">
            <v>900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>
        <row r="15">
          <cell r="C15" t="str">
            <v>FACTORES</v>
          </cell>
        </row>
      </sheetData>
      <sheetData sheetId="84">
        <row r="15">
          <cell r="C15" t="str">
            <v>FACTORES</v>
          </cell>
        </row>
      </sheetData>
      <sheetData sheetId="85">
        <row r="15">
          <cell r="C15" t="str">
            <v>FACTORES</v>
          </cell>
        </row>
      </sheetData>
      <sheetData sheetId="86">
        <row r="15">
          <cell r="C15" t="str">
            <v>FACTORES</v>
          </cell>
        </row>
      </sheetData>
      <sheetData sheetId="87">
        <row r="15">
          <cell r="C15" t="str">
            <v>FACTORES</v>
          </cell>
        </row>
      </sheetData>
      <sheetData sheetId="88">
        <row r="15">
          <cell r="C15" t="str">
            <v>FACTORES</v>
          </cell>
        </row>
      </sheetData>
      <sheetData sheetId="89">
        <row r="15">
          <cell r="C15" t="str">
            <v>FACTORES</v>
          </cell>
        </row>
      </sheetData>
      <sheetData sheetId="90">
        <row r="15">
          <cell r="C15" t="str">
            <v>FACTORES</v>
          </cell>
        </row>
      </sheetData>
      <sheetData sheetId="91">
        <row r="15">
          <cell r="C15" t="str">
            <v>FACTORES</v>
          </cell>
        </row>
      </sheetData>
      <sheetData sheetId="92">
        <row r="15">
          <cell r="C15" t="str">
            <v>FACTORES</v>
          </cell>
        </row>
      </sheetData>
      <sheetData sheetId="93">
        <row r="15">
          <cell r="C15" t="str">
            <v>FACTORES</v>
          </cell>
        </row>
      </sheetData>
      <sheetData sheetId="94">
        <row r="15">
          <cell r="C15" t="str">
            <v>FACTORES</v>
          </cell>
        </row>
      </sheetData>
      <sheetData sheetId="95">
        <row r="15">
          <cell r="C15" t="str">
            <v>FACTORES</v>
          </cell>
        </row>
      </sheetData>
      <sheetData sheetId="96">
        <row r="15">
          <cell r="C15" t="str">
            <v>FACTORES</v>
          </cell>
        </row>
      </sheetData>
      <sheetData sheetId="97">
        <row r="15">
          <cell r="C15" t="str">
            <v>FACTORES</v>
          </cell>
        </row>
      </sheetData>
      <sheetData sheetId="98">
        <row r="15">
          <cell r="C15" t="str">
            <v>FACTORES</v>
          </cell>
        </row>
      </sheetData>
      <sheetData sheetId="99">
        <row r="15">
          <cell r="C15" t="str">
            <v>FACTORES</v>
          </cell>
        </row>
      </sheetData>
      <sheetData sheetId="100">
        <row r="15">
          <cell r="C15" t="str">
            <v>FACTORES</v>
          </cell>
        </row>
      </sheetData>
      <sheetData sheetId="101">
        <row r="15">
          <cell r="C15" t="str">
            <v>FACTORES</v>
          </cell>
        </row>
      </sheetData>
      <sheetData sheetId="102">
        <row r="15">
          <cell r="C15" t="str">
            <v>FACTORES</v>
          </cell>
        </row>
      </sheetData>
      <sheetData sheetId="103">
        <row r="15">
          <cell r="C15" t="str">
            <v>FACTORES</v>
          </cell>
        </row>
      </sheetData>
      <sheetData sheetId="104">
        <row r="15">
          <cell r="C15" t="str">
            <v>FACTORES</v>
          </cell>
        </row>
      </sheetData>
      <sheetData sheetId="105">
        <row r="15">
          <cell r="C15" t="str">
            <v>FACTORES</v>
          </cell>
        </row>
      </sheetData>
      <sheetData sheetId="106">
        <row r="15">
          <cell r="C15" t="str">
            <v>FACTORES</v>
          </cell>
        </row>
      </sheetData>
      <sheetData sheetId="107">
        <row r="15">
          <cell r="C15" t="str">
            <v>FACTORES</v>
          </cell>
        </row>
      </sheetData>
      <sheetData sheetId="108">
        <row r="15">
          <cell r="C15" t="str">
            <v>FACTORES</v>
          </cell>
        </row>
      </sheetData>
      <sheetData sheetId="109">
        <row r="15">
          <cell r="C15" t="str">
            <v>FACTORES</v>
          </cell>
        </row>
      </sheetData>
      <sheetData sheetId="110">
        <row r="15">
          <cell r="C15" t="str">
            <v>FACTORES</v>
          </cell>
        </row>
      </sheetData>
      <sheetData sheetId="111">
        <row r="15">
          <cell r="C15" t="str">
            <v>FACTORES</v>
          </cell>
        </row>
      </sheetData>
      <sheetData sheetId="112">
        <row r="15">
          <cell r="C15" t="str">
            <v>FACTORES</v>
          </cell>
        </row>
      </sheetData>
      <sheetData sheetId="113">
        <row r="15">
          <cell r="C15" t="str">
            <v>FACTORES</v>
          </cell>
        </row>
      </sheetData>
      <sheetData sheetId="114">
        <row r="15">
          <cell r="C15" t="str">
            <v>FACTORES</v>
          </cell>
        </row>
      </sheetData>
      <sheetData sheetId="115">
        <row r="15">
          <cell r="C15" t="str">
            <v>FACTORES</v>
          </cell>
        </row>
      </sheetData>
      <sheetData sheetId="116">
        <row r="15">
          <cell r="C15" t="str">
            <v>FACTORES</v>
          </cell>
        </row>
      </sheetData>
      <sheetData sheetId="117">
        <row r="15">
          <cell r="C15" t="str">
            <v>FACTORES</v>
          </cell>
        </row>
      </sheetData>
      <sheetData sheetId="118">
        <row r="15">
          <cell r="C15" t="str">
            <v>FACTORES</v>
          </cell>
        </row>
      </sheetData>
      <sheetData sheetId="119">
        <row r="15">
          <cell r="C15" t="str">
            <v>FACTORES</v>
          </cell>
        </row>
      </sheetData>
      <sheetData sheetId="120">
        <row r="15">
          <cell r="C15" t="str">
            <v>FACTORES</v>
          </cell>
        </row>
      </sheetData>
      <sheetData sheetId="121">
        <row r="15">
          <cell r="C15" t="str">
            <v>FACTORES</v>
          </cell>
        </row>
      </sheetData>
      <sheetData sheetId="122">
        <row r="15">
          <cell r="C15" t="str">
            <v>FACTORES</v>
          </cell>
        </row>
      </sheetData>
      <sheetData sheetId="123">
        <row r="15">
          <cell r="C15" t="str">
            <v>FACTORES</v>
          </cell>
        </row>
      </sheetData>
      <sheetData sheetId="124">
        <row r="15">
          <cell r="C15" t="str">
            <v>FACTORES</v>
          </cell>
        </row>
      </sheetData>
      <sheetData sheetId="125">
        <row r="15">
          <cell r="C15" t="str">
            <v>FACTORES</v>
          </cell>
        </row>
      </sheetData>
      <sheetData sheetId="126">
        <row r="15">
          <cell r="C15" t="str">
            <v>FACTORES</v>
          </cell>
        </row>
      </sheetData>
      <sheetData sheetId="127">
        <row r="15">
          <cell r="C15" t="str">
            <v>FACTORES</v>
          </cell>
        </row>
      </sheetData>
      <sheetData sheetId="128">
        <row r="15">
          <cell r="C15" t="str">
            <v>FACTORES</v>
          </cell>
        </row>
      </sheetData>
      <sheetData sheetId="129">
        <row r="15">
          <cell r="C15" t="str">
            <v>FACTORES</v>
          </cell>
        </row>
      </sheetData>
      <sheetData sheetId="130">
        <row r="15">
          <cell r="C15" t="str">
            <v>FACTORES</v>
          </cell>
        </row>
      </sheetData>
      <sheetData sheetId="131">
        <row r="15">
          <cell r="C15" t="str">
            <v>FACTORES</v>
          </cell>
        </row>
      </sheetData>
      <sheetData sheetId="132">
        <row r="15">
          <cell r="C15" t="str">
            <v>FACTORES</v>
          </cell>
        </row>
      </sheetData>
      <sheetData sheetId="133">
        <row r="15">
          <cell r="C15" t="str">
            <v>FACTORES</v>
          </cell>
        </row>
      </sheetData>
      <sheetData sheetId="134">
        <row r="15">
          <cell r="C15" t="str">
            <v>FACTORES</v>
          </cell>
        </row>
      </sheetData>
      <sheetData sheetId="135">
        <row r="15">
          <cell r="C15" t="str">
            <v>FACTORES</v>
          </cell>
        </row>
      </sheetData>
      <sheetData sheetId="136">
        <row r="15">
          <cell r="C15" t="str">
            <v>FACTORES</v>
          </cell>
        </row>
      </sheetData>
      <sheetData sheetId="137">
        <row r="15">
          <cell r="C15" t="str">
            <v>FACTORES</v>
          </cell>
        </row>
      </sheetData>
      <sheetData sheetId="138">
        <row r="15">
          <cell r="C15" t="str">
            <v>FACTORES</v>
          </cell>
        </row>
      </sheetData>
      <sheetData sheetId="139">
        <row r="15">
          <cell r="C15" t="str">
            <v>FACTORES</v>
          </cell>
        </row>
      </sheetData>
      <sheetData sheetId="140">
        <row r="15">
          <cell r="C15" t="str">
            <v>FACTORES</v>
          </cell>
        </row>
      </sheetData>
      <sheetData sheetId="141">
        <row r="15">
          <cell r="C15" t="str">
            <v>FACTORES</v>
          </cell>
        </row>
      </sheetData>
      <sheetData sheetId="142">
        <row r="15">
          <cell r="C15" t="str">
            <v>FACTORES</v>
          </cell>
        </row>
      </sheetData>
      <sheetData sheetId="143">
        <row r="15">
          <cell r="C15" t="str">
            <v>FACTORES</v>
          </cell>
        </row>
      </sheetData>
      <sheetData sheetId="144">
        <row r="15">
          <cell r="C15" t="str">
            <v>FACTORES</v>
          </cell>
        </row>
      </sheetData>
      <sheetData sheetId="145">
        <row r="15">
          <cell r="C15" t="str">
            <v>FACTORES</v>
          </cell>
        </row>
      </sheetData>
      <sheetData sheetId="146">
        <row r="15">
          <cell r="C15" t="str">
            <v>FACTORES</v>
          </cell>
        </row>
      </sheetData>
      <sheetData sheetId="147">
        <row r="15">
          <cell r="C15" t="str">
            <v>FACTORES</v>
          </cell>
        </row>
      </sheetData>
      <sheetData sheetId="148">
        <row r="15">
          <cell r="C15" t="str">
            <v>FACTORES</v>
          </cell>
        </row>
      </sheetData>
      <sheetData sheetId="149">
        <row r="15">
          <cell r="C15" t="str">
            <v>FACTORES</v>
          </cell>
        </row>
      </sheetData>
      <sheetData sheetId="150">
        <row r="15">
          <cell r="C15" t="str">
            <v>FACTORES</v>
          </cell>
        </row>
      </sheetData>
      <sheetData sheetId="151">
        <row r="15">
          <cell r="C15" t="str">
            <v>FACTORES</v>
          </cell>
        </row>
      </sheetData>
      <sheetData sheetId="152">
        <row r="15">
          <cell r="C15" t="str">
            <v>FACTORES</v>
          </cell>
        </row>
      </sheetData>
      <sheetData sheetId="153">
        <row r="15">
          <cell r="C15" t="str">
            <v>FACTORES</v>
          </cell>
        </row>
      </sheetData>
      <sheetData sheetId="154">
        <row r="15">
          <cell r="C15" t="str">
            <v>FACTORES</v>
          </cell>
        </row>
      </sheetData>
      <sheetData sheetId="155">
        <row r="15">
          <cell r="C15" t="str">
            <v>FACTORES</v>
          </cell>
        </row>
      </sheetData>
      <sheetData sheetId="156">
        <row r="15">
          <cell r="C15" t="str">
            <v>FACTORES</v>
          </cell>
        </row>
      </sheetData>
      <sheetData sheetId="157">
        <row r="15">
          <cell r="C15" t="str">
            <v>FACTORES</v>
          </cell>
        </row>
      </sheetData>
      <sheetData sheetId="158">
        <row r="15">
          <cell r="C15" t="str">
            <v>FACTORES</v>
          </cell>
        </row>
      </sheetData>
      <sheetData sheetId="159">
        <row r="15">
          <cell r="C15" t="str">
            <v>FACTORES</v>
          </cell>
        </row>
      </sheetData>
      <sheetData sheetId="160">
        <row r="15">
          <cell r="C15" t="str">
            <v>FACTORES</v>
          </cell>
        </row>
      </sheetData>
      <sheetData sheetId="161">
        <row r="15">
          <cell r="C15" t="str">
            <v>FACTORES</v>
          </cell>
        </row>
      </sheetData>
      <sheetData sheetId="162">
        <row r="15">
          <cell r="C15" t="str">
            <v>FACTORES</v>
          </cell>
        </row>
      </sheetData>
      <sheetData sheetId="163">
        <row r="15">
          <cell r="C15" t="str">
            <v>FACTORES</v>
          </cell>
        </row>
      </sheetData>
      <sheetData sheetId="164">
        <row r="15">
          <cell r="C15" t="str">
            <v>FACTORES</v>
          </cell>
        </row>
      </sheetData>
      <sheetData sheetId="165">
        <row r="15">
          <cell r="C15" t="str">
            <v>FACTORES</v>
          </cell>
        </row>
      </sheetData>
      <sheetData sheetId="166">
        <row r="15">
          <cell r="C15" t="str">
            <v>FACTORES</v>
          </cell>
        </row>
      </sheetData>
      <sheetData sheetId="167">
        <row r="15">
          <cell r="C15" t="str">
            <v>FACTORES</v>
          </cell>
        </row>
      </sheetData>
      <sheetData sheetId="168">
        <row r="15">
          <cell r="C15" t="str">
            <v>FACTORES</v>
          </cell>
        </row>
      </sheetData>
      <sheetData sheetId="169">
        <row r="15">
          <cell r="C15" t="str">
            <v>FACTORES</v>
          </cell>
        </row>
      </sheetData>
      <sheetData sheetId="170">
        <row r="15">
          <cell r="C15" t="str">
            <v>FACTORES</v>
          </cell>
        </row>
      </sheetData>
      <sheetData sheetId="171">
        <row r="15">
          <cell r="C15" t="str">
            <v>FACTORES</v>
          </cell>
        </row>
      </sheetData>
      <sheetData sheetId="172">
        <row r="15">
          <cell r="C15" t="str">
            <v>FACTORES</v>
          </cell>
        </row>
      </sheetData>
      <sheetData sheetId="173">
        <row r="15">
          <cell r="C15" t="str">
            <v>FACTORES</v>
          </cell>
        </row>
      </sheetData>
      <sheetData sheetId="174">
        <row r="15">
          <cell r="C15" t="str">
            <v>FACTORES</v>
          </cell>
        </row>
      </sheetData>
      <sheetData sheetId="175">
        <row r="15">
          <cell r="C15" t="str">
            <v>FACTORES</v>
          </cell>
        </row>
      </sheetData>
      <sheetData sheetId="176">
        <row r="15">
          <cell r="C15" t="str">
            <v>FACTORES</v>
          </cell>
        </row>
      </sheetData>
      <sheetData sheetId="177">
        <row r="15">
          <cell r="C15" t="str">
            <v>FACTORES</v>
          </cell>
        </row>
      </sheetData>
      <sheetData sheetId="178">
        <row r="15">
          <cell r="C15" t="str">
            <v>FACTORES</v>
          </cell>
        </row>
      </sheetData>
      <sheetData sheetId="179">
        <row r="15">
          <cell r="C15" t="str">
            <v>FACTORES</v>
          </cell>
        </row>
      </sheetData>
      <sheetData sheetId="180">
        <row r="15">
          <cell r="C15" t="str">
            <v>FACTORES</v>
          </cell>
        </row>
      </sheetData>
      <sheetData sheetId="181">
        <row r="15">
          <cell r="C15" t="str">
            <v>FACTORES</v>
          </cell>
        </row>
      </sheetData>
      <sheetData sheetId="182">
        <row r="15">
          <cell r="C15" t="str">
            <v>FACTORES</v>
          </cell>
        </row>
      </sheetData>
      <sheetData sheetId="183">
        <row r="15">
          <cell r="C15" t="str">
            <v>FACTORES</v>
          </cell>
        </row>
      </sheetData>
      <sheetData sheetId="184">
        <row r="15">
          <cell r="C15" t="str">
            <v>FACTORES</v>
          </cell>
        </row>
      </sheetData>
      <sheetData sheetId="185">
        <row r="15">
          <cell r="C15" t="str">
            <v>FACTORES</v>
          </cell>
        </row>
      </sheetData>
      <sheetData sheetId="186">
        <row r="15">
          <cell r="C15" t="str">
            <v>FACTORES</v>
          </cell>
        </row>
      </sheetData>
      <sheetData sheetId="187">
        <row r="15">
          <cell r="C15" t="str">
            <v>FACTORES</v>
          </cell>
        </row>
      </sheetData>
      <sheetData sheetId="188">
        <row r="15">
          <cell r="C15" t="str">
            <v>FACTORES</v>
          </cell>
        </row>
      </sheetData>
      <sheetData sheetId="189">
        <row r="15">
          <cell r="C15" t="str">
            <v>FACTORES</v>
          </cell>
        </row>
      </sheetData>
      <sheetData sheetId="190">
        <row r="15">
          <cell r="C15" t="str">
            <v>FACTORES</v>
          </cell>
        </row>
      </sheetData>
      <sheetData sheetId="191">
        <row r="15">
          <cell r="C15" t="str">
            <v>FACTORES</v>
          </cell>
        </row>
      </sheetData>
      <sheetData sheetId="192">
        <row r="15">
          <cell r="C15" t="str">
            <v>FACTORES</v>
          </cell>
        </row>
      </sheetData>
      <sheetData sheetId="193">
        <row r="15">
          <cell r="C15" t="str">
            <v>FACTORES</v>
          </cell>
        </row>
      </sheetData>
      <sheetData sheetId="194">
        <row r="15">
          <cell r="C15" t="str">
            <v>FACTORES</v>
          </cell>
        </row>
      </sheetData>
      <sheetData sheetId="195">
        <row r="15">
          <cell r="C15" t="str">
            <v>FACTORES</v>
          </cell>
        </row>
      </sheetData>
      <sheetData sheetId="196">
        <row r="15">
          <cell r="C15" t="str">
            <v>FACTORES</v>
          </cell>
        </row>
      </sheetData>
      <sheetData sheetId="197">
        <row r="15">
          <cell r="C15" t="str">
            <v>FACTORES</v>
          </cell>
        </row>
      </sheetData>
      <sheetData sheetId="198">
        <row r="15">
          <cell r="C15" t="str">
            <v>FACTORES</v>
          </cell>
        </row>
      </sheetData>
      <sheetData sheetId="199"/>
      <sheetData sheetId="200">
        <row r="15">
          <cell r="C15" t="str">
            <v>FACTORES</v>
          </cell>
        </row>
      </sheetData>
      <sheetData sheetId="201"/>
      <sheetData sheetId="202"/>
      <sheetData sheetId="203"/>
      <sheetData sheetId="204"/>
      <sheetData sheetId="205">
        <row r="15">
          <cell r="C15" t="str">
            <v>FACTORES</v>
          </cell>
        </row>
      </sheetData>
      <sheetData sheetId="206">
        <row r="15">
          <cell r="C15" t="str">
            <v>FACTORES</v>
          </cell>
        </row>
      </sheetData>
      <sheetData sheetId="207">
        <row r="15">
          <cell r="C15" t="str">
            <v>FACTORES</v>
          </cell>
        </row>
      </sheetData>
      <sheetData sheetId="208"/>
      <sheetData sheetId="209"/>
      <sheetData sheetId="210">
        <row r="15">
          <cell r="C15" t="str">
            <v>FACTORES</v>
          </cell>
        </row>
      </sheetData>
      <sheetData sheetId="211">
        <row r="15">
          <cell r="C15" t="str">
            <v>FACTORES</v>
          </cell>
        </row>
      </sheetData>
      <sheetData sheetId="212">
        <row r="15">
          <cell r="C15" t="str">
            <v>FACTORES</v>
          </cell>
        </row>
      </sheetData>
      <sheetData sheetId="213">
        <row r="15">
          <cell r="C15" t="str">
            <v>FACTORES</v>
          </cell>
        </row>
      </sheetData>
      <sheetData sheetId="214"/>
      <sheetData sheetId="215"/>
      <sheetData sheetId="216">
        <row r="15">
          <cell r="C15" t="str">
            <v>FACTORES</v>
          </cell>
        </row>
      </sheetData>
      <sheetData sheetId="217">
        <row r="15">
          <cell r="C15" t="str">
            <v>FACTORES</v>
          </cell>
        </row>
      </sheetData>
      <sheetData sheetId="218">
        <row r="15">
          <cell r="C15" t="str">
            <v>FACTORES</v>
          </cell>
        </row>
      </sheetData>
      <sheetData sheetId="219">
        <row r="15">
          <cell r="C15" t="str">
            <v>FACTORES</v>
          </cell>
        </row>
      </sheetData>
      <sheetData sheetId="220">
        <row r="15">
          <cell r="C15" t="str">
            <v>FACTORES</v>
          </cell>
        </row>
      </sheetData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>
        <row r="15">
          <cell r="C15" t="str">
            <v>FACTORES</v>
          </cell>
        </row>
      </sheetData>
      <sheetData sheetId="423">
        <row r="15">
          <cell r="C15" t="str">
            <v>FACTORES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>
        <row r="15">
          <cell r="C15" t="str">
            <v>FACTORES</v>
          </cell>
        </row>
      </sheetData>
      <sheetData sheetId="439">
        <row r="15">
          <cell r="C15" t="str">
            <v>FACTORES</v>
          </cell>
        </row>
      </sheetData>
      <sheetData sheetId="440">
        <row r="15">
          <cell r="C15" t="str">
            <v>FACTORES</v>
          </cell>
        </row>
      </sheetData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>
        <row r="15">
          <cell r="C15" t="str">
            <v>FACTORES</v>
          </cell>
        </row>
      </sheetData>
      <sheetData sheetId="467">
        <row r="15">
          <cell r="C15" t="str">
            <v>FACTORES</v>
          </cell>
        </row>
      </sheetData>
      <sheetData sheetId="468">
        <row r="15">
          <cell r="C15" t="str">
            <v>FACTORES</v>
          </cell>
        </row>
      </sheetData>
      <sheetData sheetId="469">
        <row r="15">
          <cell r="C15" t="str">
            <v>FACTORES</v>
          </cell>
        </row>
      </sheetData>
      <sheetData sheetId="470">
        <row r="15">
          <cell r="C15" t="str">
            <v>FACTORES</v>
          </cell>
        </row>
      </sheetData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TVE1"/>
      <sheetName val="Plan La2"/>
      <sheetName val="PROYEC tve"/>
      <sheetName val="AUD marca TVE"/>
      <sheetName val="Plan A3"/>
      <sheetName val="Plan T5"/>
      <sheetName val="AUDMARCAA3"/>
      <sheetName val="AUDT5 MARCA"/>
      <sheetName val="PARRILLA T5"/>
      <sheetName val="A3NAC Parrilla-Marca"/>
      <sheetName val="CPLUS"/>
      <sheetName val="aud PLUS"/>
      <sheetName val="aud cuartos pl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PS TV 98"/>
      <sheetName val="GRPS TV 98 alt 2"/>
      <sheetName val="GRPS TV 98 alt 2 40&quot;"/>
      <sheetName val="FRECEFECBAILEYS"/>
      <sheetName val="CONSUMO TV"/>
      <sheetName val="GRPS COMPETENCIA CON MARTINI 97"/>
      <sheetName val="GRPS COMPETENCIA SIN MARTINI 97"/>
      <sheetName val="GRPS COMPETENCIA CON  MARTIN 96"/>
      <sheetName val="GRPS COMPETENCIA SIN MARTIN 96"/>
      <sheetName val="AUD S SANTA 96"/>
      <sheetName val="AUD S SANTA 97"/>
      <sheetName val="OCUPACION SS 96"/>
      <sheetName val="OCUPACION SS 97"/>
      <sheetName val=" S SANTA 97"/>
      <sheetName val=" S SANTA 96"/>
      <sheetName val="AUD P.MAYO 97 "/>
      <sheetName val="OCUPACION P.MAYO 97"/>
      <sheetName val="P. MAYO 97"/>
      <sheetName val="TVE20&quot;"/>
      <sheetName val="SUPERDETALLADA"/>
      <sheetName val="HIUNDAY"/>
      <sheetName val="RateCard"/>
      <sheetName val="Resultados Palabras Google"/>
      <sheetName val="FASE398"/>
      <sheetName val="Eval Adultos"/>
      <sheetName val="Eval Business"/>
      <sheetName val="EVAL TV ADULTOS"/>
      <sheetName val="GRPS_TV_98"/>
      <sheetName val="GRPS_TV_98_alt_2"/>
      <sheetName val="CONSUMO_TV"/>
      <sheetName val="GRPS_COMPETENCIA_CON_MARTINI_97"/>
      <sheetName val="GRPS_COMPETENCIA_SIN_MARTINI_97"/>
      <sheetName val="GRPS_COMPETENCIA_CON__MARTIN_96"/>
      <sheetName val="GRPS_COMPETENCIA_SIN_MARTIN_96"/>
      <sheetName val="AUD_S_SANTA_96"/>
      <sheetName val="AUD_S_SANTA_97"/>
      <sheetName val="OCUPACION_SS_96"/>
      <sheetName val="OCUPACION_SS_97"/>
      <sheetName val="_S_SANTA_97"/>
      <sheetName val="_S_SANTA_96"/>
      <sheetName val="AUD_P_MAYO_97_"/>
      <sheetName val="OCUPACION_P_MAYO_97"/>
      <sheetName val="P__MAYO_97"/>
      <sheetName val="Resultados_Palabras_Google"/>
      <sheetName val="Eval_Adultos"/>
      <sheetName val="Eval_Business"/>
      <sheetName val="EVAL_TV_ADULTOS"/>
      <sheetName val="isla97"/>
      <sheetName val="ISLA98"/>
      <sheetName val="madre"/>
      <sheetName val="AUD_marca_TVE"/>
      <sheetName val="poralcon97"/>
      <sheetName val="PORT98HALC"/>
      <sheetName val="Resource-Strings"/>
      <sheetName val="port97_p_atra"/>
      <sheetName val="PORT98ATRA"/>
      <sheetName val="Main"/>
      <sheetName val="HP1AMLIST"/>
      <sheetName val="Resultados Diarios smart"/>
      <sheetName val="Hoja2"/>
      <sheetName val="Cob Padres"/>
      <sheetName val="Cob% 18-34"/>
      <sheetName val="Evaluaciones"/>
      <sheetName val="GRPS_TV_98_alt_2_40&quot;"/>
      <sheetName val="전체현황"/>
      <sheetName val="CVT산정"/>
      <sheetName val="Sheet1"/>
      <sheetName val="2"/>
      <sheetName val="2.대외공문"/>
      <sheetName val=" BOOST TV"/>
      <sheetName val="Listas y Nombres (DON'T TOUCH)"/>
      <sheetName val="1. Data Entry BASE"/>
      <sheetName val="FASE398.XLS"/>
      <sheetName val="GRPS_TV_981"/>
      <sheetName val="GRPS_TV_98_alt_21"/>
      <sheetName val="GRPS_TV_98_alt_2_40&quot;1"/>
      <sheetName val="CONSUMO_TV1"/>
      <sheetName val="GRPS_COMPETENCIA_CON_MARTINI_91"/>
      <sheetName val="GRPS_COMPETENCIA_SIN_MARTINI_91"/>
      <sheetName val="GRPS_COMPETENCIA_CON__MARTIN_91"/>
      <sheetName val="GRPS_COMPETENCIA_SIN_MARTIN_961"/>
      <sheetName val="AUD_S_SANTA_961"/>
      <sheetName val="AUD_S_SANTA_971"/>
      <sheetName val="OCUPACION_SS_961"/>
      <sheetName val="OCUPACION_SS_971"/>
      <sheetName val="_S_SANTA_971"/>
      <sheetName val="_S_SANTA_961"/>
      <sheetName val="AUD_P_MAYO_97_1"/>
      <sheetName val="OCUPACION_P_MAYO_971"/>
      <sheetName val="P__MAYO_971"/>
      <sheetName val="Menus"/>
      <sheetName val="5. Data Entry BASE"/>
      <sheetName val="LARCAL"/>
      <sheetName val="GLOBAL"/>
      <sheetName val="FASE398_XLS"/>
      <sheetName val="Cob_Padres"/>
      <sheetName val="Cob%_18-34"/>
      <sheetName val="1__Data_Entry_BASE"/>
      <sheetName val="Formatos y posicionamientos"/>
      <sheetName val="Non Analysed Definitions"/>
      <sheetName val="FORMULA"/>
      <sheetName val="Listas_y_Nombres_(DON'T_TOUCH)"/>
      <sheetName val="2_대외공문"/>
      <sheetName val="bac4"/>
      <sheetName val="T5"/>
      <sheetName val="FLIGHTPLAN"/>
      <sheetName val="MACMASK1"/>
      <sheetName val="27_abril"/>
      <sheetName val="xBRADx"/>
      <sheetName val="_EvaluaciónTV4"/>
      <sheetName val="EXP_COTIZA"/>
      <sheetName val="SOI_Breakdown"/>
      <sheetName val="PRC-TV_(0)1"/>
      <sheetName val="OPTICO_"/>
      <sheetName val="EXP_POLIZAS"/>
      <sheetName val="6. Data Entry BASE"/>
      <sheetName val="GRPS_TV_982"/>
      <sheetName val="Formatos_y_posicionamientos"/>
      <sheetName val="5__Data_Entry_BASE"/>
      <sheetName val="Avaliação_Rádio"/>
      <sheetName val="Eval_Adultos1"/>
      <sheetName val="Eval_Business1"/>
      <sheetName val="Resultados_Palabras_Google1"/>
      <sheetName val="EVAL_TV_ADULTOS1"/>
      <sheetName val="Resultados_Diarios_smart"/>
      <sheetName val="Lists"/>
      <sheetName val="GRPS_TV_983"/>
      <sheetName val="GRPS_TV_98_alt_22"/>
      <sheetName val="GRPS_TV_98_alt_2_40&quot;2"/>
      <sheetName val="CONSUMO_TV2"/>
      <sheetName val="GRPS_COMPETENCIA_CON_MARTINI_92"/>
      <sheetName val="GRPS_COMPETENCIA_SIN_MARTINI_92"/>
      <sheetName val="GRPS_COMPETENCIA_CON__MARTIN_92"/>
      <sheetName val="GRPS_COMPETENCIA_SIN_MARTIN_962"/>
      <sheetName val="AUD_S_SANTA_962"/>
      <sheetName val="AUD_S_SANTA_972"/>
      <sheetName val="OCUPACION_SS_962"/>
      <sheetName val="OCUPACION_SS_972"/>
      <sheetName val="_S_SANTA_972"/>
      <sheetName val="_S_SANTA_962"/>
      <sheetName val="AUD_P_MAYO_97_2"/>
      <sheetName val="OCUPACION_P_MAYO_972"/>
      <sheetName val="P__MAYO_972"/>
      <sheetName val="FASE398_XLS1"/>
      <sheetName val="Cob_Padres1"/>
      <sheetName val="Cob%_18-341"/>
      <sheetName val="1__Data_Entry_BASE1"/>
      <sheetName val="Listas_y_Nombres_(DON'T_TOUCH)1"/>
      <sheetName val="2_대외공문1"/>
      <sheetName val="Eval_Adultos2"/>
      <sheetName val="Eval_Business2"/>
      <sheetName val="Resultados_Palabras_Google2"/>
      <sheetName val="EVAL_TV_ADULTOS2"/>
      <sheetName val="5__Data_Entry_BASE1"/>
      <sheetName val="Formatos_y_posicionamientos1"/>
      <sheetName val="Non_Analysed_Definitions"/>
      <sheetName val="Resultados_Diarios_smart1"/>
      <sheetName val="_BOOST_TV"/>
      <sheetName val="6__Data_Entry_BASE"/>
      <sheetName val="CAD40MZ"/>
      <sheetName val="GRPS_TV_984"/>
      <sheetName val="GRPS_TV_98_alt_23"/>
      <sheetName val="GRPS_TV_98_alt_2_40&quot;3"/>
      <sheetName val="CONSUMO_TV3"/>
      <sheetName val="GRPS_COMPETENCIA_CON_MARTINI_93"/>
      <sheetName val="GRPS_COMPETENCIA_SIN_MARTINI_93"/>
      <sheetName val="GRPS_COMPETENCIA_CON__MARTIN_93"/>
      <sheetName val="GRPS_COMPETENCIA_SIN_MARTIN_963"/>
      <sheetName val="AUD_S_SANTA_963"/>
      <sheetName val="AUD_S_SANTA_973"/>
      <sheetName val="OCUPACION_SS_963"/>
      <sheetName val="OCUPACION_SS_973"/>
      <sheetName val="_S_SANTA_973"/>
      <sheetName val="_S_SANTA_963"/>
      <sheetName val="AUD_P_MAYO_97_3"/>
      <sheetName val="OCUPACION_P_MAYO_973"/>
      <sheetName val="P__MAYO_973"/>
      <sheetName val="FASE398_XLS2"/>
      <sheetName val="Cob_Padres2"/>
      <sheetName val="Cob%_18-342"/>
      <sheetName val="1__Data_Entry_BASE2"/>
      <sheetName val="Listas_y_Nombres_(DON'T_TOUCH)2"/>
      <sheetName val="2_대외공문2"/>
      <sheetName val="Eval_Adultos3"/>
      <sheetName val="Eval_Business3"/>
      <sheetName val="Resultados_Palabras_Google3"/>
      <sheetName val="EVAL_TV_ADULTOS3"/>
      <sheetName val="5__Data_Entry_BASE2"/>
      <sheetName val="Formatos_y_posicionamientos2"/>
      <sheetName val="Non_Analysed_Definitions1"/>
      <sheetName val="Resultados_Diarios_smart2"/>
      <sheetName val="_BOOST_TV1"/>
      <sheetName val="6__Data_Entry_BASE1"/>
      <sheetName val="GRPS_TV_985"/>
      <sheetName val="GRPS_TV_98_alt_24"/>
      <sheetName val="GRPS_TV_98_alt_2_40&quot;4"/>
      <sheetName val="CONSUMO_TV4"/>
      <sheetName val="GRPS_COMPETENCIA_CON_MARTINI_94"/>
      <sheetName val="GRPS_COMPETENCIA_SIN_MARTINI_94"/>
      <sheetName val="GRPS_COMPETENCIA_CON__MARTIN_94"/>
      <sheetName val="GRPS_COMPETENCIA_SIN_MARTIN_964"/>
      <sheetName val="AUD_S_SANTA_964"/>
      <sheetName val="AUD_S_SANTA_974"/>
      <sheetName val="OCUPACION_SS_964"/>
      <sheetName val="OCUPACION_SS_974"/>
      <sheetName val="_S_SANTA_974"/>
      <sheetName val="_S_SANTA_964"/>
      <sheetName val="AUD_P_MAYO_97_4"/>
      <sheetName val="OCUPACION_P_MAYO_974"/>
      <sheetName val="P__MAYO_974"/>
      <sheetName val="FASE398_XLS3"/>
      <sheetName val="Cob_Padres3"/>
      <sheetName val="Cob%_18-343"/>
      <sheetName val="1__Data_Entry_BASE3"/>
      <sheetName val="Listas_y_Nombres_(DON'T_TOUCH)3"/>
      <sheetName val="2_대외공문3"/>
      <sheetName val="Eval_Adultos4"/>
      <sheetName val="Eval_Business4"/>
      <sheetName val="Resultados_Palabras_Google4"/>
      <sheetName val="EVAL_TV_ADULTOS4"/>
      <sheetName val="5__Data_Entry_BASE3"/>
      <sheetName val="Formatos_y_posicionamientos3"/>
      <sheetName val="Non_Analysed_Definitions2"/>
      <sheetName val="Resultados_Diarios_smart3"/>
      <sheetName val="_BOOST_TV2"/>
      <sheetName val="6__Data_Entry_BASE2"/>
      <sheetName val="_BOOST_TV3"/>
      <sheetName val="GRPS_TV_98_alt_25"/>
      <sheetName val="GRPS_TV_98_alt_2_40&quot;5"/>
      <sheetName val="CONSUMO_TV5"/>
      <sheetName val="GRPS_COMPETENCIA_CON_MARTINI_95"/>
      <sheetName val="GRPS_COMPETENCIA_SIN_MARTINI_95"/>
      <sheetName val="GRPS_COMPETENCIA_CON__MARTIN_95"/>
      <sheetName val="GRPS_COMPETENCIA_SIN_MARTIN_965"/>
      <sheetName val="AUD_S_SANTA_965"/>
      <sheetName val="AUD_S_SANTA_975"/>
      <sheetName val="OCUPACION_SS_965"/>
      <sheetName val="OCUPACION_SS_975"/>
      <sheetName val="_S_SANTA_975"/>
      <sheetName val="_S_SANTA_965"/>
      <sheetName val="AUD_P_MAYO_97_5"/>
      <sheetName val="OCUPACION_P_MAYO_975"/>
      <sheetName val="P__MAYO_975"/>
      <sheetName val="FASE398_XLS4"/>
      <sheetName val="Cob_Padres4"/>
      <sheetName val="Cob%_18-344"/>
      <sheetName val="1__Data_Entry_BASE4"/>
      <sheetName val="Resultados_Palabras_Google5"/>
      <sheetName val="Eval_Adultos5"/>
      <sheetName val="Eval_Business5"/>
      <sheetName val="EVAL_TV_ADULTOS5"/>
      <sheetName val="Resultados_Diarios_smart4"/>
      <sheetName val="2_대외공문4"/>
      <sheetName val="_BOOST_TV4"/>
      <sheetName val="Listas_y_Nombres_(DON'T_TOUCH)4"/>
      <sheetName val="Hoja1"/>
      <sheetName val="GRPS_TV_986"/>
      <sheetName val="5__Data_Entry_BASE4"/>
      <sheetName val="Formatos_y_posicionamientos4"/>
      <sheetName val="GRPS_TV_987"/>
      <sheetName val="GRPS_TV_98_alt_26"/>
      <sheetName val="CONSUMO_TV6"/>
      <sheetName val="GRPS_COMPETENCIA_CON_MARTINI_96"/>
      <sheetName val="GRPS_COMPETENCIA_SIN_MARTINI_96"/>
      <sheetName val="GRPS_COMPETENCIA_CON__MARTIN_97"/>
      <sheetName val="GRPS_COMPETENCIA_SIN_MARTIN_966"/>
      <sheetName val="AUD_S_SANTA_966"/>
      <sheetName val="AUD_S_SANTA_976"/>
      <sheetName val="OCUPACION_SS_966"/>
      <sheetName val="OCUPACION_SS_976"/>
      <sheetName val="_S_SANTA_976"/>
      <sheetName val="_S_SANTA_966"/>
      <sheetName val="AUD_P_MAYO_97_6"/>
      <sheetName val="OCUPACION_P_MAYO_976"/>
      <sheetName val="P__MAYO_976"/>
      <sheetName val="Cob_Padres5"/>
      <sheetName val="Cob%_18-345"/>
      <sheetName val="GRPS_TV_98_alt_2_40&quot;6"/>
      <sheetName val="FASE398_XLS5"/>
      <sheetName val="1__Data_Entry_BASE5"/>
      <sheetName val="Listas_y_Nombres_(DON'T_TOUCH)5"/>
      <sheetName val="2_대외공문5"/>
      <sheetName val="Eval_Adultos6"/>
      <sheetName val="Eval_Business6"/>
      <sheetName val="Resultados_Palabras_Google6"/>
      <sheetName val="EVAL_TV_ADULTOS6"/>
      <sheetName val="5__Data_Entry_BASE5"/>
      <sheetName val="Formatos_y_posicionamientos5"/>
      <sheetName val="Resultados_Diarios_smart5"/>
      <sheetName val="_BOOST_TV5"/>
      <sheetName val="GRPS_TV_988"/>
      <sheetName val="GRPS_TV_98_alt_27"/>
      <sheetName val="CONSUMO_TV7"/>
      <sheetName val="GRPS_COMPETENCIA_CON_MARTINI_98"/>
      <sheetName val="GRPS_COMPETENCIA_SIN_MARTINI_98"/>
      <sheetName val="GRPS_COMPETENCIA_CON__MARTIN_98"/>
      <sheetName val="GRPS_COMPETENCIA_SIN_MARTIN_967"/>
      <sheetName val="AUD_S_SANTA_967"/>
      <sheetName val="AUD_S_SANTA_977"/>
      <sheetName val="OCUPACION_SS_967"/>
      <sheetName val="OCUPACION_SS_977"/>
      <sheetName val="_S_SANTA_977"/>
      <sheetName val="_S_SANTA_967"/>
      <sheetName val="AUD_P_MAYO_97_7"/>
      <sheetName val="OCUPACION_P_MAYO_977"/>
      <sheetName val="P__MAYO_977"/>
      <sheetName val="Cob_Padres6"/>
      <sheetName val="Cob%_18-346"/>
      <sheetName val="GRPS_TV_98_alt_2_40&quot;7"/>
      <sheetName val="FASE398_XLS6"/>
      <sheetName val="1__Data_Entry_BASE6"/>
      <sheetName val="Listas_y_Nombres_(DON'T_TOUCH)6"/>
      <sheetName val="2_대외공문6"/>
      <sheetName val="Eval_Adultos7"/>
      <sheetName val="Eval_Business7"/>
      <sheetName val="Resultados_Palabras_Google7"/>
      <sheetName val="EVAL_TV_ADULTOS7"/>
      <sheetName val="5__Data_Entry_BASE6"/>
      <sheetName val="Formatos_y_posicionamientos6"/>
      <sheetName val="Resultados_Diarios_smart6"/>
      <sheetName val="_BOOST_TV6"/>
      <sheetName val="6__Data_Entry_BASE3"/>
      <sheetName val="Lookup"/>
      <sheetName val="Indices"/>
      <sheetName val="Telval"/>
      <sheetName val="GRPS_TV_989"/>
      <sheetName val="GRPS_TV_98_alt_28"/>
      <sheetName val="GRPS_TV_98_alt_2_40&quot;8"/>
      <sheetName val="CONSUMO_TV8"/>
      <sheetName val="GRPS_COMPETENCIA_CON_MARTINI_99"/>
      <sheetName val="GRPS_COMPETENCIA_SIN_MARTINI_99"/>
      <sheetName val="GRPS_COMPETENCIA_CON__MARTIN_99"/>
      <sheetName val="GRPS_COMPETENCIA_SIN_MARTIN_968"/>
      <sheetName val="AUD_S_SANTA_968"/>
      <sheetName val="AUD_S_SANTA_978"/>
      <sheetName val="OCUPACION_SS_968"/>
      <sheetName val="OCUPACION_SS_978"/>
      <sheetName val="_S_SANTA_978"/>
      <sheetName val="_S_SANTA_968"/>
      <sheetName val="AUD_P_MAYO_97_8"/>
      <sheetName val="OCUPACION_P_MAYO_978"/>
      <sheetName val="P__MAYO_978"/>
      <sheetName val="FASE398_XLS7"/>
      <sheetName val="Cob_Padres7"/>
      <sheetName val="Cob%_18-347"/>
      <sheetName val="1__Data_Entry_BASE7"/>
      <sheetName val="Listas_y_Nombres_(DON'T_TOUCH)7"/>
      <sheetName val="2_대외공문7"/>
      <sheetName val="Eval_Adultos8"/>
      <sheetName val="Eval_Business8"/>
      <sheetName val="Resultados_Palabras_Google8"/>
      <sheetName val="EVAL_TV_ADULTOS8"/>
      <sheetName val="5__Data_Entry_BASE7"/>
      <sheetName val="Formatos_y_posicionamientos7"/>
      <sheetName val="Non_Analysed_Definitions3"/>
      <sheetName val="Resultados_Diarios_smart7"/>
      <sheetName val="_BOOST_TV7"/>
      <sheetName val="6__Data_Entry_BASE4"/>
      <sheetName val="Combo"/>
      <sheetName val="Maestros"/>
      <sheetName val="GRPS_TV_9810"/>
      <sheetName val="GRPS_TV_98_alt_29"/>
      <sheetName val="GRPS_TV_98_alt_2_40&quot;9"/>
      <sheetName val="CONSUMO_TV9"/>
      <sheetName val="GRPS_COMPETENCIA_CON_MARTINI_10"/>
      <sheetName val="GRPS_COMPETENCIA_SIN_MARTINI_10"/>
      <sheetName val="GRPS_COMPETENCIA_CON__MARTIN_10"/>
      <sheetName val="GRPS_COMPETENCIA_SIN_MARTIN_969"/>
      <sheetName val="AUD_S_SANTA_969"/>
      <sheetName val="AUD_S_SANTA_979"/>
      <sheetName val="OCUPACION_SS_969"/>
      <sheetName val="OCUPACION_SS_979"/>
      <sheetName val="_S_SANTA_979"/>
      <sheetName val="_S_SANTA_969"/>
      <sheetName val="AUD_P_MAYO_97_9"/>
      <sheetName val="OCUPACION_P_MAYO_979"/>
      <sheetName val="P__MAYO_979"/>
      <sheetName val="FASE398_XLS8"/>
      <sheetName val="Cob_Padres8"/>
      <sheetName val="Cob%_18-348"/>
      <sheetName val="1__Data_Entry_BASE8"/>
      <sheetName val="Listas_y_Nombres_(DON'T_TOUCH)8"/>
      <sheetName val="2_대외공문8"/>
      <sheetName val="Eval_Adultos9"/>
      <sheetName val="Eval_Business9"/>
      <sheetName val="Resultados_Palabras_Google9"/>
      <sheetName val="EVAL_TV_ADULTOS9"/>
      <sheetName val="5__Data_Entry_BASE8"/>
      <sheetName val="Formatos_y_posicionamientos8"/>
      <sheetName val="Non_Analysed_Definitions4"/>
      <sheetName val="Resultados_Diarios_smart8"/>
      <sheetName val="_BOOST_TV8"/>
      <sheetName val="6__Data_Entry_BASE5"/>
      <sheetName val="Tablas"/>
      <sheetName val="TVE1 can"/>
      <sheetName val="Datos Evol mens"/>
      <sheetName val=" list"/>
      <sheetName val="Selección Base"/>
      <sheetName val="Datos_Evol_mens"/>
      <sheetName val="_list"/>
      <sheetName val="Selección_Base"/>
      <sheetName val="REV"/>
      <sheetName val="GRPS_TV_98_alt_210"/>
      <sheetName val="CONSUMO_TV10"/>
      <sheetName val="GRPS_COMPETENCIA_CON_MARTINI_11"/>
      <sheetName val="GRPS_COMPETENCIA_SIN_MARTINI_11"/>
      <sheetName val="GRPS_COMPETENCIA_CON__MARTIN_11"/>
      <sheetName val="Histórico"/>
      <sheetName val="GRPS_COMPETENCIA_SIN_MARTIN_910"/>
      <sheetName val="AUD_S_SANTA_9610"/>
      <sheetName val="AUD_S_SANTA_9710"/>
      <sheetName val="OCUPACION_SS_9610"/>
      <sheetName val="OCUPACION_SS_9710"/>
      <sheetName val="_S_SANTA_9710"/>
      <sheetName val="_S_SANTA_9610"/>
      <sheetName val="AUD_P_MAYO_97_10"/>
      <sheetName val="OCUPACION_P_MAYO_9710"/>
      <sheetName val="P__MAYO_9710"/>
      <sheetName val="GRPS_TV_98_alt_2_40&quot;10"/>
      <sheetName val="GRPS_TV_9811"/>
      <sheetName val="GRPS_TV_98_alt_211"/>
      <sheetName val="CONSUMO_TV11"/>
      <sheetName val="GRPS_COMPETENCIA_CON_MARTINI_12"/>
      <sheetName val="GRPS_COMPETENCIA_SIN_MARTINI_12"/>
      <sheetName val="GRPS_COMPETENCIA_CON__MARTIN_12"/>
      <sheetName val="GRPS_COMPETENCIA_SIN_MARTIN_911"/>
      <sheetName val="AUD_S_SANTA_9611"/>
      <sheetName val="AUD_S_SANTA_9711"/>
      <sheetName val="OCUPACION_SS_9611"/>
      <sheetName val="OCUPACION_SS_9711"/>
      <sheetName val="_S_SANTA_9711"/>
      <sheetName val="_S_SANTA_9611"/>
      <sheetName val="AUD_P_MAYO_97_11"/>
      <sheetName val="OCUPACION_P_MAYO_9711"/>
      <sheetName val="P__MAYO_9711"/>
      <sheetName val="GRPS_TV_98_alt_2_40&quot;11"/>
      <sheetName val="GRPS_TV_9812"/>
      <sheetName val="GRPS_TV_98_alt_212"/>
      <sheetName val="CONSUMO_TV12"/>
      <sheetName val="GRPS_COMPETENCIA_CON_MARTINI_13"/>
      <sheetName val="GRPS_COMPETENCIA_SIN_MARTINI_13"/>
      <sheetName val="GRPS_COMPETENCIA_CON__MARTIN_13"/>
      <sheetName val="GRPS_COMPETENCIA_SIN_MARTIN_912"/>
      <sheetName val="AUD_S_SANTA_9612"/>
      <sheetName val="AUD_S_SANTA_9712"/>
      <sheetName val="OCUPACION_SS_9612"/>
      <sheetName val="OCUPACION_SS_9712"/>
      <sheetName val="_S_SANTA_9712"/>
      <sheetName val="_S_SANTA_9612"/>
      <sheetName val="AUD_P_MAYO_97_12"/>
      <sheetName val="OCUPACION_P_MAYO_9712"/>
      <sheetName val="P__MAYO_9712"/>
      <sheetName val="GRPS_TV_98_alt_2_40&quot;12"/>
      <sheetName val="GRPS_TV_9813"/>
      <sheetName val="GRPS_TV_98_alt_213"/>
      <sheetName val="CONSUMO_TV13"/>
      <sheetName val="GRPS_COMPETENCIA_CON_MARTINI_14"/>
      <sheetName val="GRPS_COMPETENCIA_SIN_MARTINI_14"/>
      <sheetName val="GRPS_COMPETENCIA_CON__MARTIN_14"/>
      <sheetName val="GRPS_COMPETENCIA_SIN_MARTIN_913"/>
      <sheetName val="AUD_S_SANTA_9613"/>
      <sheetName val="AUD_S_SANTA_9713"/>
      <sheetName val="OCUPACION_SS_9613"/>
      <sheetName val="OCUPACION_SS_9713"/>
      <sheetName val="_S_SANTA_9713"/>
      <sheetName val="_S_SANTA_9613"/>
      <sheetName val="AUD_P_MAYO_97_13"/>
      <sheetName val="OCUPACION_P_MAYO_9713"/>
      <sheetName val="P__MAYO_9713"/>
      <sheetName val="GRPS_TV_98_alt_2_40&quot;13"/>
      <sheetName val="GRPS_TV_9814"/>
      <sheetName val="GRPS_TV_98_alt_214"/>
      <sheetName val="CONSUMO_TV14"/>
      <sheetName val="GRPS_COMPETENCIA_CON_MARTINI_15"/>
      <sheetName val="GRPS_COMPETENCIA_SIN_MARTINI_15"/>
      <sheetName val="GRPS_COMPETENCIA_CON__MARTIN_15"/>
      <sheetName val="GRPS_COMPETENCIA_SIN_MARTIN_914"/>
      <sheetName val="AUD_S_SANTA_9614"/>
      <sheetName val="AUD_S_SANTA_9714"/>
      <sheetName val="OCUPACION_SS_9614"/>
      <sheetName val="OCUPACION_SS_9714"/>
      <sheetName val="_S_SANTA_9714"/>
      <sheetName val="_S_SANTA_9614"/>
      <sheetName val="AUD_P_MAYO_97_14"/>
      <sheetName val="OCUPACION_P_MAYO_9714"/>
      <sheetName val="P__MAYO_9714"/>
      <sheetName val="GRPS_TV_98_alt_2_40&quot;14"/>
      <sheetName val="Datos_Evol_mens1"/>
      <sheetName val="_list1"/>
      <sheetName val="Selección_Base1"/>
      <sheetName val="Depr&amp;Amort"/>
      <sheetName val="CAPEX_output"/>
      <sheetName val="Prensa Zaragoza"/>
      <sheetName val="Informe Mensual Por Dias"/>
      <sheetName val="GRPS_TV_9815"/>
      <sheetName val="GRPS_TV_98_alt_215"/>
      <sheetName val="CONSUMO_TV15"/>
      <sheetName val="GRPS_COMPETENCIA_CON_MARTINI_16"/>
      <sheetName val="GRPS_COMPETENCIA_SIN_MARTINI_16"/>
      <sheetName val="GRPS_COMPETENCIA_CON__MARTIN_16"/>
      <sheetName val="GRPS_COMPETENCIA_SIN_MARTIN_915"/>
      <sheetName val="AUD_S_SANTA_9615"/>
      <sheetName val="AUD_S_SANTA_9715"/>
      <sheetName val="OCUPACION_SS_9615"/>
      <sheetName val="OCUPACION_SS_9715"/>
      <sheetName val="_S_SANTA_9715"/>
      <sheetName val="_S_SANTA_9615"/>
      <sheetName val="AUD_P_MAYO_97_15"/>
      <sheetName val="OCUPACION_P_MAYO_9715"/>
      <sheetName val="P__MAYO_9715"/>
      <sheetName val="GRPS_TV_98_alt_2_40&quot;15"/>
      <sheetName val="GRPS_TV_9816"/>
      <sheetName val="GRPS_TV_98_alt_216"/>
      <sheetName val="CONSUMO_TV16"/>
      <sheetName val="GRPS_COMPETENCIA_CON_MARTINI_17"/>
      <sheetName val="GRPS_COMPETENCIA_SIN_MARTINI_17"/>
      <sheetName val="GRPS_COMPETENCIA_CON__MARTIN_17"/>
      <sheetName val="GRPS_COMPETENCIA_SIN_MARTIN_916"/>
      <sheetName val="AUD_S_SANTA_9616"/>
      <sheetName val="AUD_S_SANTA_9716"/>
      <sheetName val="OCUPACION_SS_9616"/>
      <sheetName val="OCUPACION_SS_9716"/>
      <sheetName val="_S_SANTA_9716"/>
      <sheetName val="_S_SANTA_9616"/>
      <sheetName val="AUD_P_MAYO_97_16"/>
      <sheetName val="OCUPACION_P_MAYO_9716"/>
      <sheetName val="P__MAYO_9716"/>
      <sheetName val="GRPS_TV_98_alt_2_40&quot;16"/>
      <sheetName val="GRPS_TV_9817"/>
      <sheetName val="GRPS_TV_98_alt_217"/>
      <sheetName val="GRPS_TV_98_alt_2_40&quot;17"/>
      <sheetName val="CONSUMO_TV17"/>
      <sheetName val="GRPS_COMPETENCIA_CON_MARTINI_18"/>
      <sheetName val="GRPS_COMPETENCIA_SIN_MARTINI_18"/>
      <sheetName val="GRPS_COMPETENCIA_CON__MARTIN_18"/>
      <sheetName val="GRPS_COMPETENCIA_SIN_MARTIN_917"/>
      <sheetName val="AUD_S_SANTA_9617"/>
      <sheetName val="AUD_S_SANTA_9717"/>
      <sheetName val="OCUPACION_SS_9617"/>
      <sheetName val="OCUPACION_SS_9717"/>
      <sheetName val="_S_SANTA_9717"/>
      <sheetName val="_S_SANTA_9617"/>
      <sheetName val="AUD_P_MAYO_97_17"/>
      <sheetName val="OCUPACION_P_MAYO_9717"/>
      <sheetName val="P__MAYO_9717"/>
      <sheetName val="FASE398_XLS9"/>
      <sheetName val="Cob_Padres9"/>
      <sheetName val="Cob%_18-349"/>
      <sheetName val="1__Data_Entry_BASE9"/>
      <sheetName val="Listas_y_Nombres_(DON'T_TOUCH)9"/>
      <sheetName val="2_대외공문9"/>
      <sheetName val="Eval_Adultos10"/>
      <sheetName val="Eval_Business10"/>
      <sheetName val="Resultados_Palabras_Google10"/>
      <sheetName val="EVAL_TV_ADULTOS10"/>
      <sheetName val="5__Data_Entry_BASE9"/>
      <sheetName val="Formatos_y_posicionamientos9"/>
      <sheetName val="Non_Analysed_Definitions5"/>
      <sheetName val="Resultados_Diarios_smart9"/>
      <sheetName val="_BOOST_TV9"/>
      <sheetName val="6__Data_Entry_BASE6"/>
      <sheetName val="TVE1_can"/>
      <sheetName val="Datos_Evol_mens2"/>
      <sheetName val="_list2"/>
      <sheetName val="Selección_Base2"/>
      <sheetName val="Prensa_Zaragoza"/>
      <sheetName val="Informe_Mensual_Por_Dias"/>
      <sheetName val="GRPS_TV_9818"/>
      <sheetName val="GRPS_TV_98_alt_218"/>
      <sheetName val="GRPS_TV_98_alt_2_40&quot;18"/>
      <sheetName val="CONSUMO_TV18"/>
      <sheetName val="GRPS_COMPETENCIA_CON_MARTINI_19"/>
      <sheetName val="GRPS_COMPETENCIA_SIN_MARTINI_19"/>
      <sheetName val="GRPS_COMPETENCIA_CON__MARTIN_19"/>
      <sheetName val="GRPS_COMPETENCIA_SIN_MARTIN_918"/>
      <sheetName val="AUD_S_SANTA_9618"/>
      <sheetName val="AUD_S_SANTA_9718"/>
      <sheetName val="OCUPACION_SS_9618"/>
      <sheetName val="OCUPACION_SS_9718"/>
      <sheetName val="_S_SANTA_9718"/>
      <sheetName val="_S_SANTA_9618"/>
      <sheetName val="AUD_P_MAYO_97_18"/>
      <sheetName val="OCUPACION_P_MAYO_9718"/>
      <sheetName val="P__MAYO_9718"/>
      <sheetName val="FASE398_XLS10"/>
      <sheetName val="Cob_Padres10"/>
      <sheetName val="Cob%_18-3410"/>
      <sheetName val="1__Data_Entry_BASE10"/>
      <sheetName val="Listas_y_Nombres_(DON'T_TOUCH10"/>
      <sheetName val="2_대외공문10"/>
      <sheetName val="Eval_Adultos11"/>
      <sheetName val="Eval_Business11"/>
      <sheetName val="Resultados_Palabras_Google11"/>
      <sheetName val="EVAL_TV_ADULTOS11"/>
      <sheetName val="5__Data_Entry_BASE10"/>
      <sheetName val="Formatos_y_posicionamientos10"/>
      <sheetName val="Non_Analysed_Definitions6"/>
      <sheetName val="Resultados_Diarios_smart10"/>
      <sheetName val="_BOOST_TV10"/>
      <sheetName val="6__Data_Entry_BASE7"/>
      <sheetName val="TVE1_can1"/>
      <sheetName val="Datos_Evol_mens3"/>
      <sheetName val="_list3"/>
      <sheetName val="Selección_Base3"/>
      <sheetName val="Prensa_Zaragoza1"/>
      <sheetName val="Informe_Mensual_Por_Dias1"/>
      <sheetName val="Datos graf MMI MMG"/>
      <sheetName val="00 LTD 1Q"/>
      <sheetName val="Combos"/>
      <sheetName val="Formatos"/>
      <sheetName val="Sheet3"/>
      <sheetName val="00_LTD_1Q"/>
      <sheetName val="00_LTD_1Q1"/>
      <sheetName val="IG Video  Ad"/>
      <sheetName val="1. Pond Auditor"/>
      <sheetName val="2. Conv. Dur Auditor"/>
      <sheetName val="3. Datos Miner"/>
      <sheetName val="4. Estimaciones Pool"/>
      <sheetName val="5.Soportes"/>
      <sheetName val="7. Afinidades Infosys"/>
      <sheetName val="RESUMEN"/>
      <sheetName val="H.Pond.1"/>
      <sheetName val="H.Pond.2"/>
      <sheetName val="H.Pond.3"/>
      <sheetName val="H.Pond.4"/>
      <sheetName val="H.Pond.5"/>
      <sheetName val="H.Pond.6"/>
      <sheetName val="H.Pond.7"/>
      <sheetName val="H.Pond.8"/>
      <sheetName val="H.Pond.9"/>
      <sheetName val="H.Pond.11"/>
      <sheetName val="H.Pond.10"/>
      <sheetName val="H.Pond.12"/>
      <sheetName val="EBIQUITY-TRADE OFF"/>
      <sheetName val="ACCENTURE-KPI"/>
      <sheetName val="ACCENTURE-KPI G.1"/>
      <sheetName val="Plano"/>
      <sheetName val="Resumo"/>
      <sheetName val="Res__Mês"/>
      <sheetName val="PRC-TV_(0)"/>
      <sheetName val="Pauta"/>
      <sheetName val="Datos_graf_MMI_MMG"/>
      <sheetName val="FASE398_XLS11"/>
      <sheetName val="Cob_Padres11"/>
      <sheetName val="Cob%_18-3411"/>
      <sheetName val="1__Data_Entry_BASE11"/>
      <sheetName val="Resultados_Palabras_Google12"/>
      <sheetName val="Eval_Adultos12"/>
      <sheetName val="Eval_Business12"/>
      <sheetName val="EVAL_TV_ADULTOS12"/>
      <sheetName val="Resultados_Diarios_smart11"/>
      <sheetName val="2_대외공문11"/>
      <sheetName val="_BOOST_TV11"/>
      <sheetName val="Listas_y_Nombres_(DON'T_TOUCH11"/>
      <sheetName val="00_LTD_1Q2"/>
      <sheetName val="TVE1_can2"/>
      <sheetName val="Prensa_Zaragoza2"/>
      <sheetName val="Informe_Mensual_Por_Dias2"/>
      <sheetName val="Datos_graf_MMI_MMG2"/>
      <sheetName val="Datos_graf_MMI_MMG1"/>
      <sheetName val="GRPS_TV_9819"/>
      <sheetName val="GRPS_TV_98_alt_219"/>
      <sheetName val="GRPS_TV_98_alt_2_40&quot;19"/>
      <sheetName val="CONSUMO_TV19"/>
      <sheetName val="GRPS_COMPETENCIA_CON_MARTINI_20"/>
      <sheetName val="GRPS_COMPETENCIA_SIN_MARTINI_20"/>
      <sheetName val="GRPS_COMPETENCIA_CON__MARTIN_20"/>
      <sheetName val="GRPS_COMPETENCIA_SIN_MARTIN_919"/>
      <sheetName val="AUD_S_SANTA_9619"/>
      <sheetName val="AUD_S_SANTA_9719"/>
      <sheetName val="OCUPACION_SS_9619"/>
      <sheetName val="OCUPACION_SS_9719"/>
      <sheetName val="_S_SANTA_9719"/>
      <sheetName val="_S_SANTA_9619"/>
      <sheetName val="AUD_P_MAYO_97_19"/>
      <sheetName val="OCUPACION_P_MAYO_9719"/>
      <sheetName val="P__MAYO_9719"/>
      <sheetName val="5__Data_Entry_BASE11"/>
      <sheetName val="Formatos_y_posicionamientos11"/>
      <sheetName val="Non_Analysed_Definitions7"/>
      <sheetName val="6__Data_Entry_BASE8"/>
      <sheetName val="Datos_Evol_mens4"/>
      <sheetName val="_list4"/>
      <sheetName val="Selección_Base4"/>
      <sheetName val="GRPS_TV_9820"/>
      <sheetName val="GRPS_TV_98_alt_220"/>
      <sheetName val="GRPS_TV_98_alt_2_40&quot;20"/>
      <sheetName val="CONSUMO_TV20"/>
      <sheetName val="GRPS_COMPETENCIA_CON_MARTINI_21"/>
      <sheetName val="GRPS_COMPETENCIA_SIN_MARTINI_21"/>
      <sheetName val="GRPS_COMPETENCIA_CON__MARTIN_21"/>
      <sheetName val="GRPS_COMPETENCIA_SIN_MARTIN_920"/>
      <sheetName val="AUD_S_SANTA_9620"/>
      <sheetName val="AUD_S_SANTA_9720"/>
      <sheetName val="OCUPACION_SS_9620"/>
      <sheetName val="OCUPACION_SS_9720"/>
      <sheetName val="_S_SANTA_9720"/>
      <sheetName val="_S_SANTA_9620"/>
      <sheetName val="AUD_P_MAYO_97_20"/>
      <sheetName val="OCUPACION_P_MAYO_9720"/>
      <sheetName val="P__MAYO_9720"/>
      <sheetName val="FASE398_XLS12"/>
      <sheetName val="Cob_Padres12"/>
      <sheetName val="Cob%_18-3412"/>
      <sheetName val="1__Data_Entry_BASE12"/>
      <sheetName val="Listas_y_Nombres_(DON'T_TOUCH12"/>
      <sheetName val="2_대외공문12"/>
      <sheetName val="Eval_Adultos13"/>
      <sheetName val="Eval_Business13"/>
      <sheetName val="Resultados_Palabras_Google13"/>
      <sheetName val="EVAL_TV_ADULTOS13"/>
      <sheetName val="5__Data_Entry_BASE12"/>
      <sheetName val="Formatos_y_posicionamientos12"/>
      <sheetName val="Non_Analysed_Definitions8"/>
      <sheetName val="Resultados_Diarios_smart12"/>
      <sheetName val="_BOOST_TV12"/>
      <sheetName val="6__Data_Entry_BASE9"/>
      <sheetName val="TVE1_can3"/>
      <sheetName val="Datos_Evol_mens5"/>
      <sheetName val="_list5"/>
      <sheetName val="Selección_Base5"/>
      <sheetName val="Prensa_Zaragoza3"/>
      <sheetName val="Informe_Mensual_Por_Dias3"/>
      <sheetName val="GRPS_TV_9821"/>
      <sheetName val="GRPS_TV_98_alt_221"/>
      <sheetName val="GRPS_TV_98_alt_2_40&quot;21"/>
      <sheetName val="CONSUMO_TV21"/>
      <sheetName val="GRPS_COMPETENCIA_CON_MARTINI_22"/>
      <sheetName val="GRPS_COMPETENCIA_SIN_MARTINI_22"/>
      <sheetName val="GRPS_COMPETENCIA_CON__MARTIN_22"/>
      <sheetName val="GRPS_COMPETENCIA_SIN_MARTIN_921"/>
      <sheetName val="AUD_S_SANTA_9621"/>
      <sheetName val="AUD_S_SANTA_9721"/>
      <sheetName val="OCUPACION_SS_9621"/>
      <sheetName val="OCUPACION_SS_9721"/>
      <sheetName val="_S_SANTA_9721"/>
      <sheetName val="_S_SANTA_9621"/>
      <sheetName val="AUD_P_MAYO_97_21"/>
      <sheetName val="OCUPACION_P_MAYO_9721"/>
      <sheetName val="P__MAYO_9721"/>
      <sheetName val="FASE398_XLS13"/>
      <sheetName val="Cob_Padres13"/>
      <sheetName val="Cob%_18-3413"/>
      <sheetName val="1__Data_Entry_BASE13"/>
      <sheetName val="Listas_y_Nombres_(DON'T_TOUCH13"/>
      <sheetName val="2_대외공문13"/>
      <sheetName val="Eval_Adultos14"/>
      <sheetName val="Eval_Business14"/>
      <sheetName val="Resultados_Palabras_Google14"/>
      <sheetName val="EVAL_TV_ADULTOS14"/>
      <sheetName val="5__Data_Entry_BASE13"/>
      <sheetName val="Formatos_y_posicionamientos13"/>
      <sheetName val="Non_Analysed_Definitions9"/>
      <sheetName val="Resultados_Diarios_smart13"/>
      <sheetName val="_BOOST_TV13"/>
      <sheetName val="6__Data_Entry_BASE10"/>
      <sheetName val="TVE1_can4"/>
      <sheetName val="Datos_Evol_mens6"/>
      <sheetName val="_list6"/>
      <sheetName val="Selección_Base6"/>
      <sheetName val="Prensa_Zaragoza4"/>
      <sheetName val="Informe_Mensual_Por_Dias4"/>
      <sheetName val="Datos_graf_MMI_MMG3"/>
      <sheetName val="00_LTD_1Q3"/>
      <sheetName val="IG_Video__Ad"/>
      <sheetName val="1__Pond_Auditor"/>
      <sheetName val="2__Conv__Dur_Auditor"/>
      <sheetName val="3__Datos_Miner"/>
      <sheetName val="4__Estimaciones_Pool"/>
      <sheetName val="5_Soportes"/>
      <sheetName val="7__Afinidades_Infosys"/>
      <sheetName val="H_Pond_1"/>
      <sheetName val="H_Pond_2"/>
      <sheetName val="H_Pond_3"/>
      <sheetName val="H_Pond_4"/>
      <sheetName val="H_Pond_5"/>
      <sheetName val="H_Pond_6"/>
      <sheetName val="H_Pond_7"/>
      <sheetName val="H_Pond_8"/>
      <sheetName val="H_Pond_9"/>
      <sheetName val="H_Pond_11"/>
      <sheetName val="H_Pond_10"/>
      <sheetName val="H_Pond_12"/>
      <sheetName val="EBIQUITY-TRADE_OFF"/>
      <sheetName val="ACCENTURE-KPI_G_1"/>
      <sheetName val="GRPS_TV_9822"/>
      <sheetName val="GRPS_TV_98_alt_222"/>
      <sheetName val="GRPS_TV_98_alt_2_40&quot;22"/>
      <sheetName val="CONSUMO_TV22"/>
      <sheetName val="GRPS_COMPETENCIA_CON_MARTINI_23"/>
      <sheetName val="GRPS_COMPETENCIA_SIN_MARTINI_23"/>
      <sheetName val="GRPS_COMPETENCIA_CON__MARTIN_23"/>
      <sheetName val="GRPS_COMPETENCIA_SIN_MARTIN_922"/>
      <sheetName val="AUD_S_SANTA_9622"/>
      <sheetName val="AUD_S_SANTA_9722"/>
      <sheetName val="OCUPACION_SS_9622"/>
      <sheetName val="OCUPACION_SS_9722"/>
      <sheetName val="_S_SANTA_9722"/>
      <sheetName val="_S_SANTA_9622"/>
      <sheetName val="AUD_P_MAYO_97_22"/>
      <sheetName val="OCUPACION_P_MAYO_9722"/>
      <sheetName val="P__MAYO_9722"/>
      <sheetName val="FASE398_XLS14"/>
      <sheetName val="Cob_Padres14"/>
      <sheetName val="Cob%_18-3414"/>
      <sheetName val="1__Data_Entry_BASE14"/>
      <sheetName val="Listas_y_Nombres_(DON'T_TOUCH14"/>
      <sheetName val="2_대외공문14"/>
      <sheetName val="Eval_Adultos15"/>
      <sheetName val="Eval_Business15"/>
      <sheetName val="Resultados_Palabras_Google15"/>
      <sheetName val="EVAL_TV_ADULTOS15"/>
      <sheetName val="5__Data_Entry_BASE14"/>
      <sheetName val="Formatos_y_posicionamientos14"/>
      <sheetName val="Non_Analysed_Definitions10"/>
      <sheetName val="Resultados_Diarios_smart14"/>
      <sheetName val="_BOOST_TV14"/>
      <sheetName val="6__Data_Entry_BASE11"/>
      <sheetName val="TVE1_can5"/>
      <sheetName val="Datos_Evol_mens7"/>
      <sheetName val="_list7"/>
      <sheetName val="Selección_Base7"/>
      <sheetName val="Prensa_Zaragoza5"/>
      <sheetName val="Informe_Mensual_Por_Dias5"/>
      <sheetName val="Datos_graf_MMI_MMG4"/>
      <sheetName val="00_LTD_1Q4"/>
      <sheetName val="IG_Video__Ad1"/>
      <sheetName val="1__Pond_Auditor1"/>
      <sheetName val="2__Conv__Dur_Auditor1"/>
      <sheetName val="3__Datos_Miner1"/>
      <sheetName val="4__Estimaciones_Pool1"/>
      <sheetName val="5_Soportes1"/>
      <sheetName val="7__Afinidades_Infosys1"/>
      <sheetName val="H_Pond_13"/>
      <sheetName val="H_Pond_21"/>
      <sheetName val="H_Pond_31"/>
      <sheetName val="H_Pond_41"/>
      <sheetName val="H_Pond_51"/>
      <sheetName val="H_Pond_61"/>
      <sheetName val="H_Pond_71"/>
      <sheetName val="H_Pond_81"/>
      <sheetName val="H_Pond_91"/>
      <sheetName val="H_Pond_111"/>
      <sheetName val="H_Pond_101"/>
      <sheetName val="H_Pond_121"/>
      <sheetName val="EBIQUITY-TRADE_OFF1"/>
      <sheetName val="ACCENTURE-KPI_G_11"/>
      <sheetName val="Guía"/>
      <sheetName val="inc. claim 97"/>
      <sheetName val="Base de Datos"/>
      <sheetName val="Maestros (2)"/>
      <sheetName val="Valores MMC"/>
      <sheetName val="Indicadores"/>
      <sheetName val=""/>
      <sheetName val="inc__claim_97"/>
      <sheetName val="Base_de_Datos"/>
      <sheetName val="Maestros_(2)"/>
      <sheetName val="inc__claim_971"/>
      <sheetName val="Base_de_Datos1"/>
      <sheetName val="Maestros_(2)1"/>
      <sheetName val="1__Pond_Auditor2"/>
      <sheetName val="2__Conv__Dur_Auditor2"/>
      <sheetName val="3__Datos_Miner2"/>
      <sheetName val="4__Estimaciones_Pool2"/>
      <sheetName val="5_Soportes2"/>
      <sheetName val="7__Afinidades_Infosys2"/>
      <sheetName val="H_Pond_14"/>
      <sheetName val="H_Pond_22"/>
      <sheetName val="H_Pond_32"/>
      <sheetName val="H_Pond_42"/>
      <sheetName val="H_Pond_52"/>
      <sheetName val="H_Pond_62"/>
      <sheetName val="H_Pond_72"/>
      <sheetName val="H_Pond_82"/>
      <sheetName val="H_Pond_92"/>
      <sheetName val="H_Pond_112"/>
      <sheetName val="H_Pond_102"/>
      <sheetName val="H_Pond_122"/>
      <sheetName val="EBIQUITY-TRADE_OFF2"/>
      <sheetName val="ACCENTURE-KPI_G_12"/>
      <sheetName val="inc__claim_972"/>
      <sheetName val="Base_de_Datos2"/>
      <sheetName val="IG_Video__Ad2"/>
      <sheetName val="nomenclatura"/>
      <sheetName val="Hoja de Datos"/>
      <sheetName val="1__Pond_Auditor3"/>
      <sheetName val="2__Conv__Dur_Auditor3"/>
      <sheetName val="3__Datos_Miner3"/>
      <sheetName val="4__Estimaciones_Pool3"/>
      <sheetName val="5_Soportes3"/>
      <sheetName val="7__Afinidades_Infosys3"/>
      <sheetName val="H_Pond_15"/>
      <sheetName val="H_Pond_23"/>
      <sheetName val="H_Pond_33"/>
      <sheetName val="H_Pond_43"/>
      <sheetName val="H_Pond_53"/>
      <sheetName val="H_Pond_63"/>
      <sheetName val="H_Pond_73"/>
      <sheetName val="H_Pond_83"/>
      <sheetName val="H_Pond_93"/>
      <sheetName val="H_Pond_113"/>
      <sheetName val="H_Pond_103"/>
      <sheetName val="H_Pond_123"/>
      <sheetName val="EBIQUITY-TRADE_OFF3"/>
      <sheetName val="ACCENTURE-KPI_G_13"/>
      <sheetName val="1__Pond_Auditor4"/>
      <sheetName val="2__Conv__Dur_Auditor4"/>
      <sheetName val="3__Datos_Miner4"/>
      <sheetName val="4__Estimaciones_Pool4"/>
      <sheetName val="5_Soportes4"/>
      <sheetName val="7__Afinidades_Infosys4"/>
      <sheetName val="H_Pond_16"/>
      <sheetName val="H_Pond_24"/>
      <sheetName val="H_Pond_34"/>
      <sheetName val="H_Pond_44"/>
      <sheetName val="H_Pond_54"/>
      <sheetName val="H_Pond_64"/>
      <sheetName val="H_Pond_74"/>
      <sheetName val="H_Pond_84"/>
      <sheetName val="H_Pond_94"/>
      <sheetName val="H_Pond_114"/>
      <sheetName val="H_Pond_104"/>
      <sheetName val="H_Pond_124"/>
      <sheetName val="EBIQUITY-TRADE_OFF4"/>
      <sheetName val="ACCENTURE-KPI_G_14"/>
      <sheetName val="List"/>
      <sheetName val="Data Validation"/>
      <sheetName val="Propuesta TV"/>
      <sheetName val="GRPS_TV_9823"/>
      <sheetName val="GRPS_TV_98_alt_223"/>
      <sheetName val="GRPS_TV_98_alt_2_40&quot;23"/>
      <sheetName val="CONSUMO_TV23"/>
      <sheetName val="GRPS_COMPETENCIA_CON_MARTINI_24"/>
      <sheetName val="GRPS_COMPETENCIA_SIN_MARTINI_24"/>
      <sheetName val="GRPS_COMPETENCIA_CON__MARTIN_24"/>
      <sheetName val="GRPS_COMPETENCIA_SIN_MARTIN_923"/>
      <sheetName val="AUD_S_SANTA_9623"/>
      <sheetName val="AUD_S_SANTA_9723"/>
      <sheetName val="OCUPACION_SS_9623"/>
      <sheetName val="OCUPACION_SS_9723"/>
      <sheetName val="_S_SANTA_9723"/>
      <sheetName val="_S_SANTA_9623"/>
      <sheetName val="AUD_P_MAYO_97_23"/>
      <sheetName val="OCUPACION_P_MAYO_9723"/>
      <sheetName val="P__MAYO_9723"/>
      <sheetName val="FASE398_XLS15"/>
      <sheetName val="Cob_Padres15"/>
      <sheetName val="Cob%_18-3415"/>
      <sheetName val="1__Data_Entry_BASE15"/>
      <sheetName val="Listas_y_Nombres_(DON'T_TOUCH15"/>
      <sheetName val="2_대외공문15"/>
      <sheetName val="Eval_Adultos16"/>
      <sheetName val="Eval_Business16"/>
      <sheetName val="Resultados_Palabras_Google16"/>
      <sheetName val="EVAL_TV_ADULTOS16"/>
      <sheetName val="5__Data_Entry_BASE15"/>
      <sheetName val="Formatos_y_posicionamientos15"/>
      <sheetName val="Non_Analysed_Definitions11"/>
      <sheetName val="Resultados_Diarios_smart15"/>
      <sheetName val="_BOOST_TV15"/>
      <sheetName val="6__Data_Entry_BASE12"/>
      <sheetName val="TVE1_can6"/>
      <sheetName val="Datos_Evol_mens8"/>
      <sheetName val="_list8"/>
      <sheetName val="Selección_Base8"/>
      <sheetName val="Prensa_Zaragoza6"/>
      <sheetName val="Informe_Mensual_Por_Dias6"/>
      <sheetName val="Datos_graf_MMI_MMG5"/>
      <sheetName val="00_LTD_1Q5"/>
      <sheetName val="IG_Video__Ad3"/>
      <sheetName val="1__Pond_Auditor5"/>
      <sheetName val="2__Conv__Dur_Auditor5"/>
      <sheetName val="3__Datos_Miner5"/>
      <sheetName val="4__Estimaciones_Pool5"/>
      <sheetName val="5_Soportes5"/>
      <sheetName val="7__Afinidades_Infosys5"/>
      <sheetName val="H_Pond_17"/>
      <sheetName val="H_Pond_25"/>
      <sheetName val="H_Pond_35"/>
      <sheetName val="H_Pond_45"/>
      <sheetName val="H_Pond_55"/>
      <sheetName val="H_Pond_65"/>
      <sheetName val="H_Pond_75"/>
      <sheetName val="H_Pond_85"/>
      <sheetName val="H_Pond_95"/>
      <sheetName val="H_Pond_115"/>
      <sheetName val="H_Pond_105"/>
      <sheetName val="H_Pond_125"/>
      <sheetName val="EBIQUITY-TRADE_OFF5"/>
      <sheetName val="ACCENTURE-KPI_G_15"/>
      <sheetName val="Hoja_de_Datos"/>
      <sheetName val="GRPS_TV_9824"/>
      <sheetName val="GRPS_TV_98_alt_224"/>
      <sheetName val="GRPS_TV_98_alt_2_40&quot;24"/>
      <sheetName val="CONSUMO_TV24"/>
      <sheetName val="GRPS_COMPETENCIA_CON_MARTINI_25"/>
      <sheetName val="GRPS_COMPETENCIA_SIN_MARTINI_25"/>
      <sheetName val="GRPS_COMPETENCIA_CON__MARTIN_25"/>
      <sheetName val="GRPS_COMPETENCIA_SIN_MARTIN_924"/>
      <sheetName val="AUD_S_SANTA_9624"/>
      <sheetName val="AUD_S_SANTA_9724"/>
      <sheetName val="OCUPACION_SS_9624"/>
      <sheetName val="OCUPACION_SS_9724"/>
      <sheetName val="_S_SANTA_9724"/>
      <sheetName val="_S_SANTA_9624"/>
      <sheetName val="AUD_P_MAYO_97_24"/>
      <sheetName val="OCUPACION_P_MAYO_9724"/>
      <sheetName val="P__MAYO_9724"/>
      <sheetName val="FASE398_XLS16"/>
      <sheetName val="Cob_Padres16"/>
      <sheetName val="Cob%_18-3416"/>
      <sheetName val="1__Data_Entry_BASE16"/>
      <sheetName val="Listas_y_Nombres_(DON'T_TOUCH16"/>
      <sheetName val="2_대외공문16"/>
      <sheetName val="Eval_Adultos17"/>
      <sheetName val="Eval_Business17"/>
      <sheetName val="Resultados_Palabras_Google17"/>
      <sheetName val="EVAL_TV_ADULTOS17"/>
      <sheetName val="5__Data_Entry_BASE16"/>
      <sheetName val="Formatos_y_posicionamientos16"/>
      <sheetName val="Non_Analysed_Definitions12"/>
      <sheetName val="Resultados_Diarios_smart16"/>
      <sheetName val="_BOOST_TV16"/>
      <sheetName val="6__Data_Entry_BASE13"/>
      <sheetName val="TVE1_can7"/>
      <sheetName val="Datos_Evol_mens9"/>
      <sheetName val="_list9"/>
      <sheetName val="Selección_Base9"/>
      <sheetName val="Prensa_Zaragoza7"/>
      <sheetName val="Informe_Mensual_Por_Dias7"/>
      <sheetName val="Datos_graf_MMI_MMG6"/>
      <sheetName val="00_LTD_1Q6"/>
      <sheetName val="IG_Video__Ad4"/>
      <sheetName val="1__Pond_Auditor6"/>
      <sheetName val="2__Conv__Dur_Auditor6"/>
      <sheetName val="3__Datos_Miner6"/>
      <sheetName val="4__Estimaciones_Pool6"/>
      <sheetName val="5_Soportes6"/>
      <sheetName val="7__Afinidades_Infosys6"/>
      <sheetName val="H_Pond_18"/>
      <sheetName val="H_Pond_26"/>
      <sheetName val="H_Pond_36"/>
      <sheetName val="H_Pond_46"/>
      <sheetName val="H_Pond_56"/>
      <sheetName val="H_Pond_66"/>
      <sheetName val="H_Pond_76"/>
      <sheetName val="H_Pond_86"/>
      <sheetName val="H_Pond_96"/>
      <sheetName val="H_Pond_116"/>
      <sheetName val="H_Pond_106"/>
      <sheetName val="H_Pond_126"/>
      <sheetName val="EBIQUITY-TRADE_OFF6"/>
      <sheetName val="ACCENTURE-KPI_G_16"/>
      <sheetName val="Hoja_de_Datos1"/>
      <sheetName val="Index"/>
      <sheetName val="Codigo URLS"/>
      <sheetName val="Data_Validation"/>
      <sheetName val="Data_Validation1"/>
      <sheetName val="Valores_MMC"/>
      <sheetName val="Maestros_(2)2"/>
      <sheetName val="Data_Validation2"/>
      <sheetName val="Valores_MMC1"/>
      <sheetName val="Propuesta_TV2"/>
      <sheetName val="Propuesta_TV"/>
      <sheetName val="Propuesta_TV1"/>
      <sheetName val="Datos Julio 2017"/>
      <sheetName val="Costes tecnologicos"/>
      <sheetName val="inc__claim_973"/>
      <sheetName val="Base_de_Datos3"/>
      <sheetName val="2. Definitions"/>
      <sheetName val="Mapa Detalhado de TV"/>
      <sheetName val="Targets"/>
      <sheetName val="SPAIN Online "/>
      <sheetName val="Datos Clave Seguimiento"/>
      <sheetName val="Maestro"/>
      <sheetName val="Cost Table"/>
      <sheetName val="Portada"/>
      <sheetName val="Workings Tab"/>
      <sheetName val="TITULO"/>
      <sheetName val="OPTICO SICAL v.8"/>
      <sheetName val="GRPS_TV_9825"/>
      <sheetName val="GRPS_TV_98_alt_225"/>
      <sheetName val="GRPS_TV_98_alt_2_40&quot;25"/>
      <sheetName val="CONSUMO_TV25"/>
      <sheetName val="GRPS_COMPETENCIA_CON_MARTINI_26"/>
      <sheetName val="GRPS_COMPETENCIA_SIN_MARTINI_26"/>
      <sheetName val="GRPS_COMPETENCIA_CON__MARTIN_26"/>
      <sheetName val="GRPS_COMPETENCIA_SIN_MARTIN_925"/>
      <sheetName val="AUD_S_SANTA_9625"/>
      <sheetName val="AUD_S_SANTA_9725"/>
      <sheetName val="OCUPACION_SS_9625"/>
      <sheetName val="OCUPACION_SS_9725"/>
      <sheetName val="_S_SANTA_9725"/>
      <sheetName val="_S_SANTA_9625"/>
      <sheetName val="AUD_P_MAYO_97_25"/>
      <sheetName val="OCUPACION_P_MAYO_9725"/>
      <sheetName val="P__MAYO_9725"/>
      <sheetName val="Resultados_Palabras_Google18"/>
      <sheetName val="Eval_Adultos18"/>
      <sheetName val="Eval_Business18"/>
      <sheetName val="EVAL_TV_ADULTOS18"/>
      <sheetName val="Resultados_Diarios_smart17"/>
      <sheetName val="Cob_Padres17"/>
      <sheetName val="Cob%_18-3417"/>
      <sheetName val="2_대외공문17"/>
      <sheetName val="_BOOST_TV17"/>
      <sheetName val="Listas_y_Nombres_(DON'T_TOUCH17"/>
      <sheetName val="1__Data_Entry_BASE17"/>
      <sheetName val="FASE398_XLS17"/>
      <sheetName val="5__Data_Entry_BASE17"/>
      <sheetName val="Formatos_y_posicionamientos17"/>
      <sheetName val="6__Data_Entry_BASE14"/>
      <sheetName val="Non_Analysed_Definitions13"/>
      <sheetName val="TVE1_can8"/>
      <sheetName val="Prensa_Zaragoza8"/>
      <sheetName val="Informe_Mensual_Por_Dias8"/>
      <sheetName val="Datos_Evol_mens10"/>
      <sheetName val="Selección_Base10"/>
      <sheetName val="_list10"/>
      <sheetName val="Datos_graf_MMI_MMG7"/>
      <sheetName val="inc__claim_976"/>
      <sheetName val="Base_de_Datos6"/>
      <sheetName val="1__Pond_Auditor7"/>
      <sheetName val="2__Conv__Dur_Auditor7"/>
      <sheetName val="3__Datos_Miner7"/>
      <sheetName val="4__Estimaciones_Pool7"/>
      <sheetName val="5_Soportes7"/>
      <sheetName val="7__Afinidades_Infosys7"/>
      <sheetName val="H_Pond_19"/>
      <sheetName val="H_Pond_27"/>
      <sheetName val="H_Pond_37"/>
      <sheetName val="H_Pond_47"/>
      <sheetName val="H_Pond_57"/>
      <sheetName val="H_Pond_67"/>
      <sheetName val="H_Pond_77"/>
      <sheetName val="H_Pond_87"/>
      <sheetName val="H_Pond_97"/>
      <sheetName val="H_Pond_117"/>
      <sheetName val="H_Pond_107"/>
      <sheetName val="H_Pond_127"/>
      <sheetName val="EBIQUITY-TRADE_OFF7"/>
      <sheetName val="ACCENTURE-KPI_G_17"/>
      <sheetName val="00_LTD_1Q7"/>
      <sheetName val="Maestros_(2)4"/>
      <sheetName val="IG_Video__Ad5"/>
      <sheetName val="Valores_MMC3"/>
      <sheetName val="inc__claim_974"/>
      <sheetName val="Base_de_Datos4"/>
      <sheetName val="inc__claim_975"/>
      <sheetName val="Base_de_Datos5"/>
      <sheetName val="Maestros_(2)3"/>
      <sheetName val="Hoja_de_Datos2"/>
      <sheetName val="Propuesta_TV3"/>
      <sheetName val="Codigo_URLS"/>
      <sheetName val="Data_Validation3"/>
      <sheetName val="Desplegables"/>
      <sheetName val="Valores_MMC2"/>
      <sheetName val="2__Definitions"/>
      <sheetName val="Mapa_Detalhado_de_TV"/>
      <sheetName val="Costes_tecnologicos"/>
      <sheetName val="SPAIN_Online_"/>
      <sheetName val="GRPS_TV_9826"/>
      <sheetName val="GRPS_TV_98_alt_226"/>
      <sheetName val="GRPS_TV_98_alt_2_40&quot;26"/>
      <sheetName val="CONSUMO_TV26"/>
      <sheetName val="GRPS_COMPETENCIA_CON_MARTINI_27"/>
      <sheetName val="GRPS_COMPETENCIA_SIN_MARTINI_27"/>
      <sheetName val="GRPS_COMPETENCIA_CON__MARTIN_27"/>
      <sheetName val="GRPS_COMPETENCIA_SIN_MARTIN_926"/>
      <sheetName val="AUD_S_SANTA_9626"/>
      <sheetName val="AUD_S_SANTA_9726"/>
      <sheetName val="OCUPACION_SS_9626"/>
      <sheetName val="OCUPACION_SS_9726"/>
      <sheetName val="_S_SANTA_9726"/>
      <sheetName val="_S_SANTA_9626"/>
      <sheetName val="AUD_P_MAYO_97_26"/>
      <sheetName val="OCUPACION_P_MAYO_9726"/>
      <sheetName val="P__MAYO_9726"/>
      <sheetName val="Resultados_Palabras_Google19"/>
      <sheetName val="Eval_Adultos19"/>
      <sheetName val="Eval_Business19"/>
      <sheetName val="EVAL_TV_ADULTOS19"/>
      <sheetName val="Resultados_Diarios_smart18"/>
      <sheetName val="Cob_Padres18"/>
      <sheetName val="Cob%_18-3418"/>
      <sheetName val="2_대외공문18"/>
      <sheetName val="_BOOST_TV18"/>
      <sheetName val="Listas_y_Nombres_(DON'T_TOUCH18"/>
      <sheetName val="1__Data_Entry_BASE18"/>
      <sheetName val="FASE398_XLS18"/>
      <sheetName val="5__Data_Entry_BASE18"/>
      <sheetName val="Formatos_y_posicionamientos18"/>
      <sheetName val="6__Data_Entry_BASE15"/>
      <sheetName val="Non_Analysed_Definitions14"/>
      <sheetName val="TVE1_can9"/>
      <sheetName val="Prensa_Zaragoza9"/>
      <sheetName val="Informe_Mensual_Por_Dias9"/>
      <sheetName val="Datos_Evol_mens11"/>
      <sheetName val="Selección_Base11"/>
      <sheetName val="_list11"/>
      <sheetName val="Datos_graf_MMI_MMG8"/>
      <sheetName val="inc__claim_977"/>
      <sheetName val="Base_de_Datos7"/>
      <sheetName val="1__Pond_Auditor8"/>
      <sheetName val="2__Conv__Dur_Auditor8"/>
      <sheetName val="3__Datos_Miner8"/>
      <sheetName val="4__Estimaciones_Pool8"/>
      <sheetName val="5_Soportes8"/>
      <sheetName val="7__Afinidades_Infosys8"/>
      <sheetName val="H_Pond_110"/>
      <sheetName val="H_Pond_28"/>
      <sheetName val="H_Pond_38"/>
      <sheetName val="H_Pond_48"/>
      <sheetName val="H_Pond_58"/>
      <sheetName val="H_Pond_68"/>
      <sheetName val="H_Pond_78"/>
      <sheetName val="H_Pond_88"/>
      <sheetName val="H_Pond_98"/>
      <sheetName val="H_Pond_118"/>
      <sheetName val="H_Pond_108"/>
      <sheetName val="H_Pond_128"/>
      <sheetName val="EBIQUITY-TRADE_OFF8"/>
      <sheetName val="ACCENTURE-KPI_G_18"/>
      <sheetName val="00_LTD_1Q8"/>
      <sheetName val="Maestros_(2)5"/>
      <sheetName val="IG_Video__Ad6"/>
      <sheetName val="Valores_MMC4"/>
      <sheetName val="Hoja_de_Datos3"/>
      <sheetName val="Propuesta_TV4"/>
      <sheetName val="Codigo_URLS1"/>
      <sheetName val="Data_Validation4"/>
      <sheetName val="2__Definitions1"/>
      <sheetName val="Mapa_Detalhado_de_TV1"/>
      <sheetName val="Costes_tecnologicos1"/>
      <sheetName val="SPAIN_Online_1"/>
      <sheetName val="GRPS_TV_9827"/>
      <sheetName val="GRPS_TV_98_alt_227"/>
      <sheetName val="GRPS_TV_98_alt_2_40&quot;27"/>
      <sheetName val="CONSUMO_TV27"/>
      <sheetName val="GRPS_COMPETENCIA_CON_MARTINI_28"/>
      <sheetName val="GRPS_COMPETENCIA_SIN_MARTINI_28"/>
      <sheetName val="GRPS_COMPETENCIA_CON__MARTIN_28"/>
      <sheetName val="GRPS_COMPETENCIA_SIN_MARTIN_927"/>
      <sheetName val="AUD_S_SANTA_9627"/>
      <sheetName val="AUD_S_SANTA_9727"/>
      <sheetName val="OCUPACION_SS_9627"/>
      <sheetName val="OCUPACION_SS_9727"/>
      <sheetName val="_S_SANTA_9727"/>
      <sheetName val="_S_SANTA_9627"/>
      <sheetName val="AUD_P_MAYO_97_27"/>
      <sheetName val="OCUPACION_P_MAYO_9727"/>
      <sheetName val="P__MAYO_9727"/>
      <sheetName val="Resultados_Palabras_Google20"/>
      <sheetName val="Eval_Adultos20"/>
      <sheetName val="Eval_Business20"/>
      <sheetName val="EVAL_TV_ADULTOS20"/>
      <sheetName val="Resultados_Diarios_smart19"/>
      <sheetName val="Cob_Padres19"/>
      <sheetName val="Cob%_18-3419"/>
      <sheetName val="2_대외공문19"/>
      <sheetName val="_BOOST_TV19"/>
      <sheetName val="Listas_y_Nombres_(DON'T_TOUCH19"/>
      <sheetName val="1__Data_Entry_BASE19"/>
      <sheetName val="FASE398_XLS19"/>
      <sheetName val="5__Data_Entry_BASE19"/>
      <sheetName val="Formatos_y_posicionamientos19"/>
      <sheetName val="6__Data_Entry_BASE16"/>
      <sheetName val="Non_Analysed_Definitions15"/>
      <sheetName val="TVE1_can10"/>
      <sheetName val="Prensa_Zaragoza10"/>
      <sheetName val="Informe_Mensual_Por_Dias10"/>
      <sheetName val="Datos_Evol_mens12"/>
      <sheetName val="Selección_Base12"/>
      <sheetName val="_list12"/>
      <sheetName val="Datos_graf_MMI_MMG9"/>
      <sheetName val="inc__claim_978"/>
      <sheetName val="Base_de_Datos8"/>
      <sheetName val="1__Pond_Auditor9"/>
      <sheetName val="2__Conv__Dur_Auditor9"/>
      <sheetName val="3__Datos_Miner9"/>
      <sheetName val="4__Estimaciones_Pool9"/>
      <sheetName val="5_Soportes9"/>
      <sheetName val="7__Afinidades_Infosys9"/>
      <sheetName val="H_Pond_119"/>
      <sheetName val="H_Pond_29"/>
      <sheetName val="H_Pond_39"/>
      <sheetName val="H_Pond_49"/>
      <sheetName val="H_Pond_59"/>
      <sheetName val="H_Pond_69"/>
      <sheetName val="H_Pond_79"/>
      <sheetName val="H_Pond_89"/>
      <sheetName val="H_Pond_99"/>
      <sheetName val="H_Pond_1110"/>
      <sheetName val="H_Pond_109"/>
      <sheetName val="H_Pond_129"/>
      <sheetName val="EBIQUITY-TRADE_OFF9"/>
      <sheetName val="ACCENTURE-KPI_G_19"/>
      <sheetName val="00_LTD_1Q9"/>
      <sheetName val="Maestros_(2)6"/>
      <sheetName val="IG_Video__Ad7"/>
      <sheetName val="Valores_MMC5"/>
      <sheetName val="Hoja_de_Datos4"/>
      <sheetName val="Propuesta_TV5"/>
      <sheetName val="Codigo_URLS2"/>
      <sheetName val="Data_Validation5"/>
      <sheetName val="2__Definitions2"/>
      <sheetName val="Mapa_Detalhado_de_TV2"/>
      <sheetName val="Costes_tecnologicos2"/>
      <sheetName val="SPAIN_Online_2"/>
      <sheetName val="GRPS_TV_9828"/>
      <sheetName val="GRPS_TV_98_alt_228"/>
      <sheetName val="GRPS_TV_98_alt_2_40&quot;28"/>
      <sheetName val="CONSUMO_TV28"/>
      <sheetName val="GRPS_COMPETENCIA_CON_MARTINI_29"/>
      <sheetName val="GRPS_COMPETENCIA_SIN_MARTINI_29"/>
      <sheetName val="GRPS_COMPETENCIA_CON__MARTIN_29"/>
      <sheetName val="GRPS_COMPETENCIA_SIN_MARTIN_928"/>
      <sheetName val="AUD_S_SANTA_9628"/>
      <sheetName val="AUD_S_SANTA_9728"/>
      <sheetName val="OCUPACION_SS_9628"/>
      <sheetName val="OCUPACION_SS_9728"/>
      <sheetName val="_S_SANTA_9728"/>
      <sheetName val="_S_SANTA_9628"/>
      <sheetName val="AUD_P_MAYO_97_28"/>
      <sheetName val="OCUPACION_P_MAYO_9728"/>
      <sheetName val="P__MAYO_9728"/>
      <sheetName val="Resultados_Palabras_Google21"/>
      <sheetName val="Eval_Adultos21"/>
      <sheetName val="Eval_Business21"/>
      <sheetName val="EVAL_TV_ADULTOS21"/>
      <sheetName val="Resultados_Diarios_smart20"/>
      <sheetName val="Cob_Padres20"/>
      <sheetName val="Cob%_18-3420"/>
      <sheetName val="2_대외공문20"/>
      <sheetName val="_BOOST_TV20"/>
      <sheetName val="Listas_y_Nombres_(DON'T_TOUCH20"/>
      <sheetName val="1__Data_Entry_BASE20"/>
      <sheetName val="FASE398_XLS20"/>
      <sheetName val="5__Data_Entry_BASE20"/>
      <sheetName val="Formatos_y_posicionamientos20"/>
      <sheetName val="6__Data_Entry_BASE17"/>
      <sheetName val="Non_Analysed_Definitions16"/>
      <sheetName val="TVE1_can11"/>
      <sheetName val="Prensa_Zaragoza11"/>
      <sheetName val="Informe_Mensual_Por_Dias11"/>
      <sheetName val="Datos_Evol_mens13"/>
      <sheetName val="Selección_Base13"/>
      <sheetName val="_list13"/>
      <sheetName val="Datos_graf_MMI_MMG10"/>
      <sheetName val="inc__claim_979"/>
      <sheetName val="Base_de_Datos9"/>
      <sheetName val="1__Pond_Auditor10"/>
      <sheetName val="2__Conv__Dur_Auditor10"/>
      <sheetName val="3__Datos_Miner10"/>
      <sheetName val="4__Estimaciones_Pool10"/>
      <sheetName val="5_Soportes10"/>
      <sheetName val="7__Afinidades_Infosys10"/>
      <sheetName val="H_Pond_120"/>
      <sheetName val="H_Pond_210"/>
      <sheetName val="H_Pond_310"/>
      <sheetName val="H_Pond_410"/>
      <sheetName val="H_Pond_510"/>
      <sheetName val="H_Pond_610"/>
      <sheetName val="H_Pond_710"/>
      <sheetName val="H_Pond_810"/>
      <sheetName val="H_Pond_910"/>
      <sheetName val="H_Pond_1111"/>
      <sheetName val="H_Pond_1010"/>
      <sheetName val="H_Pond_1210"/>
      <sheetName val="EBIQUITY-TRADE_OFF10"/>
      <sheetName val="ACCENTURE-KPI_G_110"/>
      <sheetName val="00_LTD_1Q10"/>
      <sheetName val="Maestros_(2)7"/>
      <sheetName val="IG_Video__Ad8"/>
      <sheetName val="Valores_MMC6"/>
      <sheetName val="Hoja_de_Datos5"/>
      <sheetName val="Propuesta_TV6"/>
      <sheetName val="Codigo_URLS3"/>
      <sheetName val="Data_Validation6"/>
      <sheetName val="2__Definitions3"/>
      <sheetName val="Mapa_Detalhado_de_TV3"/>
      <sheetName val="Costes_tecnologicos3"/>
      <sheetName val="SPAIN_Online_3"/>
      <sheetName val="GRPS_TV_9829"/>
      <sheetName val="GRPS_TV_98_alt_229"/>
      <sheetName val="GRPS_TV_98_alt_2_40&quot;29"/>
      <sheetName val="CONSUMO_TV29"/>
      <sheetName val="GRPS_COMPETENCIA_CON_MARTINI_30"/>
      <sheetName val="GRPS_COMPETENCIA_SIN_MARTINI_30"/>
      <sheetName val="GRPS_COMPETENCIA_CON__MARTIN_30"/>
      <sheetName val="GRPS_COMPETENCIA_SIN_MARTIN_929"/>
      <sheetName val="AUD_S_SANTA_9629"/>
      <sheetName val="AUD_S_SANTA_9729"/>
      <sheetName val="OCUPACION_SS_9629"/>
      <sheetName val="OCUPACION_SS_9729"/>
      <sheetName val="_S_SANTA_9729"/>
      <sheetName val="_S_SANTA_9629"/>
      <sheetName val="AUD_P_MAYO_97_29"/>
      <sheetName val="OCUPACION_P_MAYO_9729"/>
      <sheetName val="P__MAYO_9729"/>
      <sheetName val="Resultados_Palabras_Google22"/>
      <sheetName val="Eval_Adultos22"/>
      <sheetName val="Eval_Business22"/>
      <sheetName val="EVAL_TV_ADULTOS22"/>
      <sheetName val="Resultados_Diarios_smart21"/>
      <sheetName val="Cob_Padres21"/>
      <sheetName val="Cob%_18-3421"/>
      <sheetName val="2_대외공문21"/>
      <sheetName val="_BOOST_TV21"/>
      <sheetName val="Listas_y_Nombres_(DON'T_TOUCH21"/>
      <sheetName val="1__Data_Entry_BASE21"/>
      <sheetName val="FASE398_XLS21"/>
      <sheetName val="5__Data_Entry_BASE21"/>
      <sheetName val="Formatos_y_posicionamientos21"/>
      <sheetName val="6__Data_Entry_BASE18"/>
      <sheetName val="Non_Analysed_Definitions17"/>
      <sheetName val="TVE1_can12"/>
      <sheetName val="Prensa_Zaragoza12"/>
      <sheetName val="Informe_Mensual_Por_Dias12"/>
      <sheetName val="Datos_Evol_mens14"/>
      <sheetName val="Selección_Base14"/>
      <sheetName val="_list14"/>
      <sheetName val="Datos_graf_MMI_MMG11"/>
      <sheetName val="inc__claim_9710"/>
      <sheetName val="Base_de_Datos10"/>
      <sheetName val="1__Pond_Auditor11"/>
      <sheetName val="2__Conv__Dur_Auditor11"/>
      <sheetName val="3__Datos_Miner11"/>
      <sheetName val="4__Estimaciones_Pool11"/>
      <sheetName val="5_Soportes11"/>
      <sheetName val="7__Afinidades_Infosys11"/>
      <sheetName val="H_Pond_130"/>
      <sheetName val="H_Pond_211"/>
      <sheetName val="H_Pond_311"/>
      <sheetName val="H_Pond_411"/>
      <sheetName val="H_Pond_511"/>
      <sheetName val="H_Pond_611"/>
      <sheetName val="H_Pond_711"/>
      <sheetName val="H_Pond_811"/>
      <sheetName val="H_Pond_911"/>
      <sheetName val="H_Pond_1112"/>
      <sheetName val="H_Pond_1011"/>
      <sheetName val="H_Pond_1211"/>
      <sheetName val="EBIQUITY-TRADE_OFF11"/>
      <sheetName val="ACCENTURE-KPI_G_111"/>
      <sheetName val="00_LTD_1Q11"/>
      <sheetName val="Maestros_(2)8"/>
      <sheetName val="IG_Video__Ad9"/>
      <sheetName val="Valores_MMC7"/>
      <sheetName val="Hoja_de_Datos6"/>
      <sheetName val="Propuesta_TV7"/>
      <sheetName val="Codigo_URLS4"/>
      <sheetName val="Data_Validation7"/>
      <sheetName val="2__Definitions4"/>
      <sheetName val="Mapa_Detalhado_de_TV4"/>
      <sheetName val="Costes_tecnologicos4"/>
      <sheetName val="SPAIN_Online_4"/>
      <sheetName val="EVA"/>
      <sheetName val="EVA TV"/>
      <sheetName val="12-19 FEB"/>
      <sheetName val="Campaign - OOH"/>
      <sheetName val="LOCAL AMERICAS - Creative"/>
      <sheetName val="LOCAL AMERICAS - Format"/>
      <sheetName val="LOCAL AMERICAS - Global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 refreshError="1"/>
      <sheetData sheetId="1066" refreshError="1"/>
      <sheetData sheetId="1067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anjas"/>
      <sheetName val="eva"/>
      <sheetName val="resum"/>
      <sheetName val="posicion"/>
      <sheetName val="semana"/>
      <sheetName val="20-26tv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N"/>
      <sheetName val="MARCAS2"/>
      <sheetName val="MARCAS1"/>
      <sheetName val="PRODUCTOS"/>
      <sheetName val="INVERSION 96"/>
      <sheetName val="GRP MESES"/>
      <sheetName val="GRP CCAA"/>
      <sheetName val="COVAP2"/>
      <sheetName val="20-26tve"/>
      <sheetName val="INVERSION_96"/>
      <sheetName val="GRP_MESES"/>
      <sheetName val="GRP_CCAA"/>
      <sheetName val="INVERSION_961"/>
      <sheetName val="GRP_MESES1"/>
      <sheetName val="GRP_CCAA1"/>
      <sheetName val="INVERSION_962"/>
      <sheetName val="GRP_MESES2"/>
      <sheetName val="GRP_CCAA2"/>
      <sheetName val="MICRO1 (2)"/>
      <sheetName val="MICRO1_(2)"/>
      <sheetName val="MICRO1_(2)1"/>
      <sheetName val="SetGraficos"/>
      <sheetName val="INVERSION_963"/>
      <sheetName val="GRP_MESES3"/>
      <sheetName val="GRP_CCAA3"/>
      <sheetName val="INVERSION_964"/>
      <sheetName val="GRP_MESES4"/>
      <sheetName val="GRP_CCAA4"/>
      <sheetName val="INVERSION_965"/>
      <sheetName val="GRP_MESES5"/>
      <sheetName val="GRP_CCAA5"/>
      <sheetName val="MICRO1_(2)2"/>
      <sheetName val="MICRO1_(2)3"/>
      <sheetName val="MICRO1_(2)4"/>
      <sheetName val="INVERSION_966"/>
      <sheetName val="GRP_MESES6"/>
      <sheetName val="GRP_CCAA6"/>
      <sheetName val="MICRO1_(2)5"/>
      <sheetName val="TV3 2"/>
      <sheetName val="Index"/>
      <sheetName val="TV3_2"/>
      <sheetName val="METRO"/>
      <sheetName val="MATRIZ"/>
      <sheetName val="Flow"/>
      <sheetName val="Currency Rates"/>
      <sheetName val="INTERNET TEASER"/>
      <sheetName val="TV3_21"/>
      <sheetName val="Valid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 "/>
      <sheetName val="PPTO"/>
      <sheetName val="Overlapping Publishers"/>
      <sheetName val="Video Viewing Rate"/>
      <sheetName val="PORTADA_"/>
      <sheetName val="pto nacional"/>
      <sheetName val="PORTADA_1"/>
      <sheetName val="Overlapping_Publishers"/>
      <sheetName val="Video_Viewing_Rate"/>
      <sheetName val="pto_nacional"/>
      <sheetName val="PORTADA_2"/>
      <sheetName val="Overlapping_Publishers1"/>
      <sheetName val="Video_Viewing_Rate1"/>
      <sheetName val="pto_nacional1"/>
      <sheetName val="PORTADA_3"/>
      <sheetName val="Overlapping_Publishers2"/>
      <sheetName val="Video_Viewing_Rate2"/>
      <sheetName val="pto_nacional2"/>
      <sheetName val="PORTADA_4"/>
      <sheetName val="Overlapping_Publishers3"/>
      <sheetName val="Video_Viewing_Rate3"/>
      <sheetName val="pto_nacional3"/>
      <sheetName val="PORTADA_5"/>
      <sheetName val="Overlapping_Publishers4"/>
      <sheetName val="Video_Viewing_Rate4"/>
      <sheetName val="pto_nacional4"/>
      <sheetName val="REVISTAS OLD"/>
      <sheetName val="Pr-SeleccSop"/>
      <sheetName val="PORTADA_6"/>
      <sheetName val="Overlapping_Publishers5"/>
      <sheetName val="Video_Viewing_Rate5"/>
      <sheetName val="pto_nacional5"/>
      <sheetName val="REVISTAS_OLD"/>
      <sheetName val="PORTADA_8"/>
      <sheetName val="Overlapping_Publishers7"/>
      <sheetName val="Video_Viewing_Rate7"/>
      <sheetName val="pto_nacional7"/>
      <sheetName val="REVISTAS_OLD2"/>
      <sheetName val="PORTADA_7"/>
      <sheetName val="Overlapping_Publishers6"/>
      <sheetName val="Video_Viewing_Rate6"/>
      <sheetName val="pto_nacional6"/>
      <sheetName val="REVISTAS_OLD1"/>
      <sheetName val="Paderno Dugnano - MI"/>
      <sheetName val="Carmagnola - TO"/>
      <sheetName val="Monza Via Boito"/>
      <sheetName val="TVG"/>
      <sheetName val="TV"/>
      <sheetName val="FEBRERO TVE"/>
      <sheetName val="PORTADA_9"/>
      <sheetName val="Overlapping_Publishers8"/>
      <sheetName val="Video_Viewing_Rate8"/>
      <sheetName val="pto_nacional8"/>
      <sheetName val="REVISTAS_OLD3"/>
      <sheetName val="GRP CCAA"/>
      <sheetName val="PORTADA_12"/>
      <sheetName val="Overlapping_Publishers11"/>
      <sheetName val="Video_Viewing_Rate11"/>
      <sheetName val="pto_nacional11"/>
      <sheetName val="REVISTAS_OLD6"/>
      <sheetName val="GRP_CCAA2"/>
      <sheetName val="PORTADA_10"/>
      <sheetName val="Overlapping_Publishers9"/>
      <sheetName val="Video_Viewing_Rate9"/>
      <sheetName val="pto_nacional9"/>
      <sheetName val="REVISTAS_OLD4"/>
      <sheetName val="GRP_CCAA"/>
      <sheetName val="PORTADA_11"/>
      <sheetName val="Overlapping_Publishers10"/>
      <sheetName val="Video_Viewing_Rate10"/>
      <sheetName val="pto_nacional10"/>
      <sheetName val="REVISTAS_OLD5"/>
      <sheetName val="GRP_CCAA1"/>
      <sheetName val="PORTADA_13"/>
      <sheetName val="Overlapping_Publishers12"/>
      <sheetName val="Video_Viewing_Rate12"/>
      <sheetName val="pto_nacional12"/>
      <sheetName val="REVISTAS_OLD7"/>
      <sheetName val="GRP_CCAA3"/>
      <sheetName val="PORTADA_14"/>
      <sheetName val="Overlapping_Publishers13"/>
      <sheetName val="Video_Viewing_Rate13"/>
      <sheetName val="pto_nacional13"/>
      <sheetName val="REVISTAS_OLD8"/>
      <sheetName val="GRP_CCAA4"/>
      <sheetName val="PORTADA_15"/>
      <sheetName val="Overlapping_Publishers14"/>
      <sheetName val="Video_Viewing_Rate14"/>
      <sheetName val="pto_nacional14"/>
      <sheetName val="REVISTAS_OLD9"/>
      <sheetName val="GRP_CCAA5"/>
      <sheetName val="PORTADA_16"/>
      <sheetName val="Overlapping_Publishers15"/>
      <sheetName val="Video_Viewing_Rate15"/>
      <sheetName val="pto_nacional15"/>
      <sheetName val="REVISTAS_OLD10"/>
      <sheetName val="GRP_CCAA6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Portada"/>
      <sheetName val=".Briefing"/>
      <sheetName val=".Cambios"/>
      <sheetName val=".Objetivos"/>
      <sheetName val=".Argumento Estrategia"/>
      <sheetName val=".OpticoCampaña"/>
      <sheetName val=".Cobertura TV"/>
      <sheetName val=".OpticoTV.CORE"/>
      <sheetName val=".OpticoTV.BROAD"/>
      <sheetName val=".Resumen TV"/>
      <sheetName val=".CORE  PLANIFICA"/>
      <sheetName val=".EvaluaciónTV"/>
      <sheetName val=".BROAD PLANIFICA"/>
      <sheetName val=".Presupuesto"/>
      <sheetName val=".Exterior"/>
      <sheetName val="VisionadoBROAD"/>
      <sheetName val=".Visionado CORE"/>
      <sheetName val="_EvaluaciónTV"/>
      <sheetName val="_Portada"/>
      <sheetName val="_Briefing"/>
      <sheetName val="_Cambios"/>
      <sheetName val="_Objetivos"/>
      <sheetName val="_Argumento_Estrategia"/>
      <sheetName val="_OpticoCampaña"/>
      <sheetName val="_Cobertura_TV"/>
      <sheetName val="_OpticoTV_CORE"/>
      <sheetName val="_OpticoTV_BROAD"/>
      <sheetName val="_Resumen_TV"/>
      <sheetName val="_CORE__PLANIFICA"/>
      <sheetName val="_EvaluaciónTV1"/>
      <sheetName val="_BROAD_PLANIFICA"/>
      <sheetName val="_Presupuesto"/>
      <sheetName val="_Exterior"/>
      <sheetName val="_Visionado_CORE"/>
      <sheetName val="_Portada1"/>
      <sheetName val="_Briefing1"/>
      <sheetName val="_Cambios1"/>
      <sheetName val="_Objetivos1"/>
      <sheetName val="_Argumento_Estrategia1"/>
      <sheetName val="_OpticoCampaña1"/>
      <sheetName val="_Cobertura_TV1"/>
      <sheetName val="_OpticoTV_CORE1"/>
      <sheetName val="_OpticoTV_BROAD1"/>
      <sheetName val="_Resumen_TV1"/>
      <sheetName val="_CORE__PLANIFICA1"/>
      <sheetName val="_EvaluaciónTV2"/>
      <sheetName val="_BROAD_PLANIFICA1"/>
      <sheetName val="_Presupuesto1"/>
      <sheetName val="_Exterior1"/>
      <sheetName val="_Visionado_CORE1"/>
      <sheetName val="_Portada2"/>
      <sheetName val="_Briefing2"/>
      <sheetName val="_Cambios2"/>
      <sheetName val="_Objetivos2"/>
      <sheetName val="_Argumento_Estrategia2"/>
      <sheetName val="_OpticoCampaña2"/>
      <sheetName val="_Cobertura_TV2"/>
      <sheetName val="_OpticoTV_CORE2"/>
      <sheetName val="_OpticoTV_BROAD2"/>
      <sheetName val="_Resumen_TV2"/>
      <sheetName val="_CORE__PLANIFICA2"/>
      <sheetName val="_EvaluaciónTV3"/>
      <sheetName val="_BROAD_PLANIFICA2"/>
      <sheetName val="_Presupuesto2"/>
      <sheetName val="_Exterior2"/>
      <sheetName val="_Visionado_CORE2"/>
      <sheetName val="TITULO"/>
      <sheetName val="Super Auto Enero"/>
      <sheetName val="REV"/>
      <sheetName val="ADSL.Versión 0.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r-SeleccSop"/>
      <sheetName val="PUBOBJ1"/>
      <sheetName val="Summmary Weekly - Global"/>
      <sheetName val="Regional Summary BOUGHT MED"/>
      <sheetName val="Postales"/>
      <sheetName val=".EvaluaciónTV"/>
      <sheetName val="VALUE"/>
      <sheetName val="obracun"/>
      <sheetName val="Summmary_Weekly_-_Global"/>
      <sheetName val="Regional_Summary_BOUGHT_MED"/>
      <sheetName val="Summmary_Weekly_-_Global1"/>
      <sheetName val="Regional_Summary_BOUGHT_MED1"/>
      <sheetName val="_EvaluaciónTV"/>
      <sheetName val="Optico"/>
      <sheetName val="#REF"/>
      <sheetName val="Obje Mz'02 Cot y Pol (O)"/>
      <sheetName val="Summmary_Weekly_-_Global2"/>
      <sheetName val="Regional_Summary_BOUGHT_MED2"/>
      <sheetName val="_EvaluaciónTV1"/>
      <sheetName val="Obje_Mz'02_Cot_y_Pol_(O)"/>
      <sheetName val="Summmary_Weekly_-_Global3"/>
      <sheetName val="Regional_Summary_BOUGHT_MED3"/>
      <sheetName val="_EvaluaciónTV2"/>
      <sheetName val="Obje_Mz'02_Cot_y_Pol_(O)1"/>
      <sheetName val="Summmary_Weekly_-_Global4"/>
      <sheetName val="Regional_Summary_BOUGHT_MED4"/>
      <sheetName val="_EvaluaciónTV3"/>
      <sheetName val="Obje_Mz'02_Cot_y_Pol_(O)2"/>
      <sheetName val="buscarv"/>
      <sheetName val="FRECEFECBAILEYS"/>
      <sheetName val="CPMREPOR"/>
      <sheetName val="PIANO GENERALE"/>
      <sheetName val="LARCAL"/>
      <sheetName val="Summmary_Weekly_-_Global5"/>
      <sheetName val="Regional_Summary_BOUGHT_MED5"/>
      <sheetName val="_EvaluaciónTV4"/>
      <sheetName val="Obje_Mz'02_Cot_y_Pol_(O)3"/>
      <sheetName val="Summmary_Weekly_-_Global6"/>
      <sheetName val="Regional_Summary_BOUGHT_MED6"/>
      <sheetName val="_EvaluaciónTV5"/>
      <sheetName val="Obje_Mz'02_Cot_y_Pol_(O)4"/>
      <sheetName val="Summmary_Weekly_-_Global7"/>
      <sheetName val="Regional_Summary_BOUGHT_MED7"/>
      <sheetName val="_EvaluaciónTV6"/>
      <sheetName val="Obje_Mz'02_Cot_y_Pol_(O)5"/>
      <sheetName val="Summmary_Weekly_-_Global8"/>
      <sheetName val="Regional_Summary_BOUGHT_MED8"/>
      <sheetName val="_EvaluaciónTV7"/>
      <sheetName val="Obje_Mz'02_Cot_y_Pol_(O)6"/>
      <sheetName val="PIANO_GENERALE"/>
      <sheetName val="Summmary_Weekly_-_Global9"/>
      <sheetName val="Regional_Summary_BOUGHT_MED9"/>
      <sheetName val="_EvaluaciónTV8"/>
      <sheetName val="Summmary_Weekly_-_Global10"/>
      <sheetName val="Regional_Summary_BOUGHT_MED10"/>
      <sheetName val="_EvaluaciónTV9"/>
      <sheetName val="Summmary_Weekly_-_Global11"/>
      <sheetName val="Regional_Summary_BOUGHT_MED11"/>
      <sheetName val="_EvaluaciónTV10"/>
      <sheetName val="Summmary_Weekly_-_Global12"/>
      <sheetName val="Regional_Summary_BOUGHT_MED12"/>
      <sheetName val="_EvaluaciónTV11"/>
      <sheetName val="Summmary_Weekly_-_Global13"/>
      <sheetName val="Regional_Summary_BOUGHT_MED13"/>
      <sheetName val="_EvaluaciónTV12"/>
      <sheetName val="Summmary_Weekly_-_Global14"/>
      <sheetName val="Regional_Summary_BOUGHT_MED14"/>
      <sheetName val="_EvaluaciónTV13"/>
      <sheetName val="Summmary_Weekly_-_Global15"/>
      <sheetName val="Regional_Summary_BOUGHT_MED15"/>
      <sheetName val="_EvaluaciónTV14"/>
      <sheetName val="Summmary_Weekly_-_Global16"/>
      <sheetName val="Regional_Summary_BOUGHT_MED16"/>
      <sheetName val="_EvaluaciónTV15"/>
      <sheetName val="Summmary_Weekly_-_Global17"/>
      <sheetName val="Regional_Summary_BOUGHT_MED17"/>
      <sheetName val="_EvaluaciónTV16"/>
      <sheetName val="Piano Affissione"/>
      <sheetName val="TVE 1"/>
      <sheetName val="PIANO_GENERALE1"/>
      <sheetName val="Obje_Mz'02_Cot_y_Pol_(O)7"/>
      <sheetName val="PIANO_GENERALE2"/>
      <sheetName val="Obje_Mz'02_Cot_y_Pol_(O)8"/>
      <sheetName val="PIANO_GENERALE3"/>
      <sheetName val="Summmary_Weekly_-_Global18"/>
      <sheetName val="Regional_Summary_BOUGHT_MED18"/>
      <sheetName val="_EvaluaciónTV17"/>
      <sheetName val="TVE_1"/>
      <sheetName val="Piano_Affissione"/>
      <sheetName val="Summmary_Weekly_-_Global19"/>
      <sheetName val="Regional_Summary_BOUGHT_MED19"/>
      <sheetName val="_EvaluaciónTV18"/>
      <sheetName val="Piano_Affissione1"/>
      <sheetName val="TVE_11"/>
      <sheetName val="Summmary_Weekly_-_Global20"/>
      <sheetName val="Regional_Summary_BOUGHT_MED20"/>
      <sheetName val="_EvaluaciónTV19"/>
      <sheetName val="Obje_Mz'02_Cot_y_Pol_(O)9"/>
      <sheetName val="PIANO_GENERALE4"/>
      <sheetName val="Piano_Affissione2"/>
      <sheetName val="TVE_12"/>
      <sheetName val="Summmary_Weekly_-_Global21"/>
      <sheetName val="Regional_Summary_BOUGHT_MED21"/>
      <sheetName val="_EvaluaciónTV20"/>
      <sheetName val="Obje_Mz'02_Cot_y_Pol_(O)10"/>
      <sheetName val="PIANO_GENERALE5"/>
      <sheetName val="Piano_Affissione3"/>
      <sheetName val="TVE_13"/>
      <sheetName val="Summmary_Weekly_-_Global22"/>
      <sheetName val="Regional_Summary_BOUGHT_MED22"/>
      <sheetName val="_EvaluaciónTV21"/>
      <sheetName val="Obje_Mz'02_Cot_y_Pol_(O)11"/>
      <sheetName val="TVE_14"/>
      <sheetName val="Piano_Affissione4"/>
      <sheetName val="PIANO_GENERALE6"/>
      <sheetName val="Summmary_Weekly_-_Global23"/>
      <sheetName val="Regional_Summary_BOUGHT_MED23"/>
      <sheetName val="_EvaluaciónTV22"/>
      <sheetName val="Obje_Mz'02_Cot_y_Pol_(O)12"/>
      <sheetName val="PIANO_GENERALE7"/>
      <sheetName val="Piano_Affissione5"/>
      <sheetName val="TVE_15"/>
      <sheetName val="Summmary_Weekly_-_Global24"/>
      <sheetName val="Regional_Summary_BOUGHT_MED24"/>
      <sheetName val="_EvaluaciónTV23"/>
      <sheetName val="Obje_Mz'02_Cot_y_Pol_(O)13"/>
      <sheetName val="PIANO_GENERALE8"/>
      <sheetName val="Piano_Affissione6"/>
      <sheetName val="TVE_16"/>
      <sheetName val="Assumptions"/>
      <sheetName val="Summmary_Weekly_-_Global25"/>
      <sheetName val="Regional_Summary_BOUGHT_MED25"/>
      <sheetName val="_EvaluaciónTV24"/>
      <sheetName val="Obje_Mz'02_Cot_y_Pol_(O)14"/>
      <sheetName val="PIANO_GENERALE9"/>
      <sheetName val="Piano_Affissione7"/>
      <sheetName val="TVE_17"/>
      <sheetName val="Parámetros"/>
      <sheetName val="Datos Mar12 Mar13"/>
      <sheetName val="Summmary_Weekly_-_Global26"/>
      <sheetName val="Regional_Summary_BOUGHT_MED26"/>
      <sheetName val="_EvaluaciónTV25"/>
      <sheetName val="Obje_Mz'02_Cot_y_Pol_(O)15"/>
      <sheetName val="Piano_Affissione8"/>
      <sheetName val="TVE_18"/>
      <sheetName val="TVE1 can"/>
      <sheetName val="Functional"/>
      <sheetName val="Pauta con 24 x seg"/>
      <sheetName val="2do"/>
      <sheetName val="FRANJAS SPOT"/>
      <sheetName val="GRP´S X CANAL"/>
      <sheetName val="MIX INVERSION"/>
      <sheetName val="Resumo"/>
      <sheetName val="plan-gaz1"/>
      <sheetName val="PIANO_GENERALE10"/>
      <sheetName val="Summmary_Weekly_-_Global27"/>
      <sheetName val="Regional_Summary_BOUGHT_MED27"/>
      <sheetName val="_EvaluaciónTV26"/>
      <sheetName val="Obje_Mz'02_Cot_y_Pol_(O)16"/>
      <sheetName val="PIANO_GENERALE11"/>
      <sheetName val="Piano_Affissione9"/>
      <sheetName val="TVE_19"/>
      <sheetName val="Datos_Mar12_Mar13"/>
      <sheetName val="Summmary_Weekly_-_Global28"/>
      <sheetName val="Regional_Summary_BOUGHT_MED28"/>
      <sheetName val="_EvaluaciónTV27"/>
      <sheetName val="Obje_Mz'02_Cot_y_Pol_(O)17"/>
      <sheetName val="Piano_Affissione10"/>
      <sheetName val="TVE_110"/>
      <sheetName val="Datos_Mar12_Mar131"/>
      <sheetName val="MAESTRO_NATA"/>
      <sheetName val="Pauta_con_24_x_seg"/>
      <sheetName val="FRANJAS_SPOT"/>
      <sheetName val="GRP´S_X_CANAL"/>
      <sheetName val="MIX_INVERSION"/>
      <sheetName val="TVE1_can"/>
      <sheetName val="Summmary_Weekly_-_Global29"/>
      <sheetName val="Regional_Summary_BOUGHT_MED29"/>
      <sheetName val="_EvaluaciónTV28"/>
      <sheetName val="Obje_Mz'02_Cot_y_Pol_(O)18"/>
      <sheetName val="PIANO_GENERALE12"/>
      <sheetName val="Piano_Affissione11"/>
      <sheetName val="TVE_111"/>
      <sheetName val="Datos_Mar12_Mar132"/>
      <sheetName val="Menus"/>
      <sheetName val="Summmary_Weekly_-_Global32"/>
      <sheetName val="Regional_Summary_BOUGHT_MED32"/>
      <sheetName val="_EvaluaciónTV31"/>
      <sheetName val="Obje_Mz'02_Cot_y_Pol_(O)21"/>
      <sheetName val="PIANO_GENERALE15"/>
      <sheetName val="Piano_Affissione14"/>
      <sheetName val="TVE_114"/>
      <sheetName val="Datos_Mar12_Mar135"/>
      <sheetName val="Pauta_con_24_x_seg3"/>
      <sheetName val="FRANJAS_SPOT3"/>
      <sheetName val="GRP´S_X_CANAL3"/>
      <sheetName val="MIX_INVERSION3"/>
      <sheetName val="TVE1_can3"/>
      <sheetName val="Summmary_Weekly_-_Global30"/>
      <sheetName val="Regional_Summary_BOUGHT_MED30"/>
      <sheetName val="_EvaluaciónTV29"/>
      <sheetName val="Obje_Mz'02_Cot_y_Pol_(O)19"/>
      <sheetName val="PIANO_GENERALE13"/>
      <sheetName val="Piano_Affissione12"/>
      <sheetName val="TVE_112"/>
      <sheetName val="Datos_Mar12_Mar133"/>
      <sheetName val="Pauta_con_24_x_seg1"/>
      <sheetName val="FRANJAS_SPOT1"/>
      <sheetName val="GRP´S_X_CANAL1"/>
      <sheetName val="MIX_INVERSION1"/>
      <sheetName val="TVE1_can1"/>
      <sheetName val="Summmary_Weekly_-_Global31"/>
      <sheetName val="Regional_Summary_BOUGHT_MED31"/>
      <sheetName val="_EvaluaciónTV30"/>
      <sheetName val="Obje_Mz'02_Cot_y_Pol_(O)20"/>
      <sheetName val="PIANO_GENERALE14"/>
      <sheetName val="Piano_Affissione13"/>
      <sheetName val="TVE_113"/>
      <sheetName val="Datos_Mar12_Mar134"/>
      <sheetName val="Pauta_con_24_x_seg2"/>
      <sheetName val="FRANJAS_SPOT2"/>
      <sheetName val="GRP´S_X_CANAL2"/>
      <sheetName val="MIX_INVERSION2"/>
      <sheetName val="TVE1_can2"/>
      <sheetName val="Summmary_Weekly_-_Global33"/>
      <sheetName val="Regional_Summary_BOUGHT_MED33"/>
      <sheetName val="_EvaluaciónTV32"/>
      <sheetName val="Obje_Mz'02_Cot_y_Pol_(O)22"/>
      <sheetName val="PIANO_GENERALE16"/>
      <sheetName val="Piano_Affissione15"/>
      <sheetName val="TVE_115"/>
      <sheetName val="Datos_Mar12_Mar136"/>
      <sheetName val="Pauta_con_24_x_seg4"/>
      <sheetName val="FRANJAS_SPOT4"/>
      <sheetName val="GRP´S_X_CANAL4"/>
      <sheetName val="MIX_INVERSION4"/>
      <sheetName val="TVE1_can4"/>
      <sheetName val="Summmary_Weekly_-_Global34"/>
      <sheetName val="Regional_Summary_BOUGHT_MED34"/>
      <sheetName val="_EvaluaciónTV33"/>
      <sheetName val="Obje_Mz'02_Cot_y_Pol_(O)23"/>
      <sheetName val="PIANO_GENERALE17"/>
      <sheetName val="Piano_Affissione16"/>
      <sheetName val="TVE_116"/>
      <sheetName val="Datos_Mar12_Mar137"/>
      <sheetName val="Pauta_con_24_x_seg5"/>
      <sheetName val="FRANJAS_SPOT5"/>
      <sheetName val="GRP´S_X_CANAL5"/>
      <sheetName val="MIX_INVERSION5"/>
      <sheetName val="TVE1_can5"/>
      <sheetName val="Summmary_Weekly_-_Global35"/>
      <sheetName val="Regional_Summary_BOUGHT_MED35"/>
      <sheetName val="_EvaluaciónTV34"/>
      <sheetName val="Obje_Mz'02_Cot_y_Pol_(O)24"/>
      <sheetName val="PIANO_GENERALE18"/>
      <sheetName val="Piano_Affissione17"/>
      <sheetName val="TVE_117"/>
      <sheetName val="Datos_Mar12_Mar138"/>
      <sheetName val="Pauta_con_24_x_seg6"/>
      <sheetName val="FRANJAS_SPOT6"/>
      <sheetName val="GRP´S_X_CANAL6"/>
      <sheetName val="MIX_INVERSION6"/>
      <sheetName val="TVE1_can6"/>
      <sheetName val="Summmary_Weekly_-_Global36"/>
      <sheetName val="Regional_Summary_BOUGHT_MED36"/>
      <sheetName val="_EvaluaciónTV35"/>
      <sheetName val="Obje_Mz'02_Cot_y_Pol_(O)25"/>
      <sheetName val="PIANO_GENERALE19"/>
      <sheetName val="Piano_Affissione18"/>
      <sheetName val="TVE_118"/>
      <sheetName val="Datos_Mar12_Mar139"/>
      <sheetName val="Pauta_con_24_x_seg7"/>
      <sheetName val="FRANJAS_SPOT7"/>
      <sheetName val="GRP´S_X_CANAL7"/>
      <sheetName val="MIX_INVERSION7"/>
      <sheetName val="TVE1_can7"/>
      <sheetName val="Scheda Ott"/>
      <sheetName val="TV RC NC"/>
      <sheetName val="tve20&quot;"/>
      <sheetName val="DATOS_DIA"/>
      <sheetName val="mq remnant5-17"/>
      <sheetName val="loan data"/>
      <sheetName val="dreams come true"/>
      <sheetName val="chi d hc detail act"/>
      <sheetName val="chi d jvf &amp; bud"/>
      <sheetName val="data"/>
      <sheetName val="wksPreferences"/>
      <sheetName val="mil d hc detail act "/>
      <sheetName val="mil d jvf &amp; bud"/>
      <sheetName val="opciona"/>
      <sheetName val="gloria"/>
      <sheetName val="tv3 2"/>
      <sheetName val="RATIOS"/>
      <sheetName val="MACMASK1"/>
      <sheetName val="Plano"/>
      <sheetName val="NEWS PREV"/>
      <sheetName val="SPOTS X POSICION"/>
      <sheetName val="SALIDA"/>
      <sheetName val="Index"/>
      <sheetName val="Sheet1"/>
      <sheetName val="Formatos"/>
      <sheetName val="PIANO_GENERALE20"/>
      <sheetName val="Summmary_Weekly_-_Global40"/>
      <sheetName val="Regional_Summary_BOUGHT_MED40"/>
      <sheetName val="_EvaluaciónTV39"/>
      <sheetName val="Obje_Mz'02_Cot_y_Pol_(O)29"/>
      <sheetName val="PIANO_GENERALE24"/>
      <sheetName val="Piano_Affissione22"/>
      <sheetName val="TVE_122"/>
      <sheetName val="Datos_Mar12_Mar1311"/>
      <sheetName val="TVE1_can11"/>
      <sheetName val="Summmary_Weekly_-_Global39"/>
      <sheetName val="Regional_Summary_BOUGHT_MED39"/>
      <sheetName val="_EvaluaciónTV38"/>
      <sheetName val="Obje_Mz'02_Cot_y_Pol_(O)28"/>
      <sheetName val="PIANO_GENERALE23"/>
      <sheetName val="Piano_Affissione21"/>
      <sheetName val="TVE_121"/>
      <sheetName val="Datos_Mar12_Mar1310"/>
      <sheetName val="TVE1_can10"/>
      <sheetName val="Summmary_Weekly_-_Global37"/>
      <sheetName val="Regional_Summary_BOUGHT_MED37"/>
      <sheetName val="_EvaluaciónTV36"/>
      <sheetName val="Obje_Mz'02_Cot_y_Pol_(O)26"/>
      <sheetName val="PIANO_GENERALE21"/>
      <sheetName val="Piano_Affissione19"/>
      <sheetName val="TVE_119"/>
      <sheetName val="TVE1_can8"/>
      <sheetName val="Summmary_Weekly_-_Global38"/>
      <sheetName val="Regional_Summary_BOUGHT_MED38"/>
      <sheetName val="_EvaluaciónTV37"/>
      <sheetName val="Obje_Mz'02_Cot_y_Pol_(O)27"/>
      <sheetName val="PIANO_GENERALE22"/>
      <sheetName val="Piano_Affissione20"/>
      <sheetName val="TVE_120"/>
      <sheetName val="TVE1_can9"/>
      <sheetName val="ratio duraciones"/>
      <sheetName val="PPTO"/>
      <sheetName val="Pauta_con_24_x_seg8"/>
      <sheetName val="FRANJAS_SPOT8"/>
      <sheetName val="GRP´S_X_CANAL8"/>
      <sheetName val="MIX_INVERSION8"/>
      <sheetName val="Scheda_Ott"/>
      <sheetName val="CARÁTULA"/>
      <sheetName val="CAMBIOS"/>
      <sheetName val="RESUMEN ECONÓMICO"/>
      <sheetName val="RESUM ECO X MESES"/>
      <sheetName val="TIT PRENSA"/>
      <sheetName val="TIT. PRENSA"/>
      <sheetName val="CAL. PRENSA"/>
      <sheetName val="CAL PRENSA"/>
      <sheetName val="TIT REVISTAS"/>
      <sheetName val="CAL REVISTAS"/>
      <sheetName val="CAL PRODUCCION"/>
      <sheetName val="TIT INTERNET"/>
      <sheetName val="CAL INTERNET"/>
      <sheetName val="Reco"/>
      <sheetName val="Optico "/>
      <sheetName val="TIT RADIO"/>
      <sheetName val="RK. RADIO "/>
      <sheetName val="CAL RADIO "/>
      <sheetName val="Summmary_Weekly_-_Global41"/>
      <sheetName val="Regional_Summary_BOUGHT_MED41"/>
      <sheetName val="_EvaluaciónTV40"/>
      <sheetName val="Obje_Mz'02_Cot_y_Pol_(O)30"/>
      <sheetName val="PIANO_GENERALE25"/>
      <sheetName val="Piano_Affissione23"/>
      <sheetName val="TVE_123"/>
      <sheetName val="Datos_Mar12_Mar1312"/>
      <sheetName val="TVE1_can12"/>
      <sheetName val="Summmary_Weekly_-_Global43"/>
      <sheetName val="Regional_Summary_BOUGHT_MED43"/>
      <sheetName val="_EvaluaciónTV42"/>
      <sheetName val="Obje_Mz'02_Cot_y_Pol_(O)32"/>
      <sheetName val="PIANO_GENERALE27"/>
      <sheetName val="Piano_Affissione25"/>
      <sheetName val="TVE_125"/>
      <sheetName val="Datos_Mar12_Mar1314"/>
      <sheetName val="Pauta_con_24_x_seg10"/>
      <sheetName val="TVE1_can14"/>
      <sheetName val="FRANJAS_SPOT10"/>
      <sheetName val="GRP´S_X_CANAL10"/>
      <sheetName val="MIX_INVERSION10"/>
      <sheetName val="Scheda_Ott2"/>
      <sheetName val="Summmary_Weekly_-_Global42"/>
      <sheetName val="Regional_Summary_BOUGHT_MED42"/>
      <sheetName val="_EvaluaciónTV41"/>
      <sheetName val="Obje_Mz'02_Cot_y_Pol_(O)31"/>
      <sheetName val="PIANO_GENERALE26"/>
      <sheetName val="Piano_Affissione24"/>
      <sheetName val="TVE_124"/>
      <sheetName val="Datos_Mar12_Mar1313"/>
      <sheetName val="Pauta_con_24_x_seg9"/>
      <sheetName val="TVE1_can13"/>
      <sheetName val="FRANJAS_SPOT9"/>
      <sheetName val="GRP´S_X_CANAL9"/>
      <sheetName val="MIX_INVERSION9"/>
      <sheetName val="Scheda_Ott1"/>
      <sheetName val="Summmary_Weekly_-_Global45"/>
      <sheetName val="Regional_Summary_BOUGHT_MED45"/>
      <sheetName val="_EvaluaciónTV44"/>
      <sheetName val="Obje_Mz'02_Cot_y_Pol_(O)34"/>
      <sheetName val="PIANO_GENERALE29"/>
      <sheetName val="Piano_Affissione27"/>
      <sheetName val="TVE_127"/>
      <sheetName val="Datos_Mar12_Mar1316"/>
      <sheetName val="Pauta_con_24_x_seg12"/>
      <sheetName val="FRANJAS_SPOT12"/>
      <sheetName val="GRP´S_X_CANAL12"/>
      <sheetName val="MIX_INVERSION12"/>
      <sheetName val="TVE1_can16"/>
      <sheetName val="Scheda_Ott4"/>
      <sheetName val="Summmary_Weekly_-_Global44"/>
      <sheetName val="Regional_Summary_BOUGHT_MED44"/>
      <sheetName val="_EvaluaciónTV43"/>
      <sheetName val="Obje_Mz'02_Cot_y_Pol_(O)33"/>
      <sheetName val="PIANO_GENERALE28"/>
      <sheetName val="Piano_Affissione26"/>
      <sheetName val="TVE_126"/>
      <sheetName val="Datos_Mar12_Mar1315"/>
      <sheetName val="Pauta_con_24_x_seg11"/>
      <sheetName val="FRANJAS_SPOT11"/>
      <sheetName val="GRP´S_X_CANAL11"/>
      <sheetName val="MIX_INVERSION11"/>
      <sheetName val="TVE1_can15"/>
      <sheetName val="Scheda_Ott3"/>
      <sheetName val="Summmary_Weekly_-_Global48"/>
      <sheetName val="Regional_Summary_BOUGHT_MED48"/>
      <sheetName val="_EvaluaciónTV47"/>
      <sheetName val="Obje_Mz'02_Cot_y_Pol_(O)37"/>
      <sheetName val="PIANO_GENERALE32"/>
      <sheetName val="Piano_Affissione30"/>
      <sheetName val="TVE_130"/>
      <sheetName val="Datos_Mar12_Mar1319"/>
      <sheetName val="Pauta_con_24_x_seg15"/>
      <sheetName val="TVE1_can19"/>
      <sheetName val="FRANJAS_SPOT15"/>
      <sheetName val="GRP´S_X_CANAL15"/>
      <sheetName val="MIX_INVERSION15"/>
      <sheetName val="Scheda_Ott7"/>
      <sheetName val="TV_RC_NC2"/>
      <sheetName val="Summmary_Weekly_-_Global46"/>
      <sheetName val="Regional_Summary_BOUGHT_MED46"/>
      <sheetName val="_EvaluaciónTV45"/>
      <sheetName val="Obje_Mz'02_Cot_y_Pol_(O)35"/>
      <sheetName val="PIANO_GENERALE30"/>
      <sheetName val="Piano_Affissione28"/>
      <sheetName val="TVE_128"/>
      <sheetName val="Datos_Mar12_Mar1317"/>
      <sheetName val="TVE1_can17"/>
      <sheetName val="Pauta_con_24_x_seg13"/>
      <sheetName val="FRANJAS_SPOT13"/>
      <sheetName val="GRP´S_X_CANAL13"/>
      <sheetName val="MIX_INVERSION13"/>
      <sheetName val="TV_RC_NC"/>
      <sheetName val="Scheda_Ott5"/>
      <sheetName val="mq_remnant5-171"/>
      <sheetName val="loan_data1"/>
      <sheetName val="Summmary_Weekly_-_Global47"/>
      <sheetName val="Regional_Summary_BOUGHT_MED47"/>
      <sheetName val="_EvaluaciónTV46"/>
      <sheetName val="Obje_Mz'02_Cot_y_Pol_(O)36"/>
      <sheetName val="PIANO_GENERALE31"/>
      <sheetName val="Piano_Affissione29"/>
      <sheetName val="TVE_129"/>
      <sheetName val="Datos_Mar12_Mar1318"/>
      <sheetName val="Pauta_con_24_x_seg14"/>
      <sheetName val="TVE1_can18"/>
      <sheetName val="FRANJAS_SPOT14"/>
      <sheetName val="GRP´S_X_CANAL14"/>
      <sheetName val="MIX_INVERSION14"/>
      <sheetName val="Scheda_Ott6"/>
      <sheetName val="TV_RC_NC1"/>
      <sheetName val="mq_remnant5-17"/>
      <sheetName val="loan_data"/>
      <sheetName val="12"/>
      <sheetName val="Facebook Dump"/>
      <sheetName val="Summmary_Weekly_-_Global49"/>
      <sheetName val="Regional_Summary_BOUGHT_MED49"/>
      <sheetName val="_EvaluaciónTV48"/>
      <sheetName val="Obje_Mz'02_Cot_y_Pol_(O)38"/>
      <sheetName val="PIANO_GENERALE33"/>
      <sheetName val="Piano_Affissione31"/>
      <sheetName val="TVE_131"/>
      <sheetName val="Datos_Mar12_Mar1320"/>
      <sheetName val="Pauta_con_24_x_seg16"/>
      <sheetName val="TVE1_can20"/>
      <sheetName val="FRANJAS_SPOT16"/>
      <sheetName val="GRP´S_X_CANAL16"/>
      <sheetName val="MIX_INVERSION16"/>
      <sheetName val="Scheda_Ott8"/>
      <sheetName val="TV_RC_NC3"/>
      <sheetName val="mq_remnant5-172"/>
      <sheetName val="loan_data2"/>
      <sheetName val="RESUMEN_ECONÓMICO"/>
      <sheetName val="RESUM_ECO_X_MESES"/>
      <sheetName val="TIT_PRENSA"/>
      <sheetName val="TIT__PRENSA"/>
      <sheetName val="CAL__PRENSA"/>
      <sheetName val="CAL_PRENSA"/>
      <sheetName val="TIT_REVISTAS"/>
      <sheetName val="CAL_REVISTAS"/>
      <sheetName val="CAL_PRODUCCION"/>
      <sheetName val="TIT_INTERNET"/>
      <sheetName val="CAL_INTERNET"/>
      <sheetName val="Optico_"/>
      <sheetName val="TIT_RADIO"/>
      <sheetName val="RK__RADIO_"/>
      <sheetName val="CAL_RADIO_"/>
      <sheetName val="dreams_come_true"/>
      <sheetName val="chi_d_hc_detail_act"/>
      <sheetName val="chi_d_jvf_&amp;_bud"/>
      <sheetName val="mil_d_hc_detail_act_"/>
      <sheetName val="mil_d_jvf_&amp;_bud"/>
      <sheetName val="tv3_2"/>
      <sheetName val="Facebook_Dump"/>
      <sheetName val="Summmary_Weekly_-_Global52"/>
      <sheetName val="Regional_Summary_BOUGHT_MED52"/>
      <sheetName val="_EvaluaciónTV51"/>
      <sheetName val="Obje_Mz'02_Cot_y_Pol_(O)41"/>
      <sheetName val="PIANO_GENERALE36"/>
      <sheetName val="Piano_Affissione34"/>
      <sheetName val="TVE_134"/>
      <sheetName val="Datos_Mar12_Mar1323"/>
      <sheetName val="Pauta_con_24_x_seg19"/>
      <sheetName val="TVE1_can23"/>
      <sheetName val="FRANJAS_SPOT19"/>
      <sheetName val="GRP´S_X_CANAL19"/>
      <sheetName val="MIX_INVERSION19"/>
      <sheetName val="Scheda_Ott11"/>
      <sheetName val="TV_RC_NC6"/>
      <sheetName val="mq_remnant5-175"/>
      <sheetName val="loan_data5"/>
      <sheetName val="dreams_come_true3"/>
      <sheetName val="chi_d_hc_detail_act3"/>
      <sheetName val="chi_d_jvf_&amp;_bud3"/>
      <sheetName val="mil_d_hc_detail_act_3"/>
      <sheetName val="mil_d_jvf_&amp;_bud3"/>
      <sheetName val="tv3_23"/>
      <sheetName val="RESUMEN_ECONÓMICO3"/>
      <sheetName val="RESUM_ECO_X_MESES3"/>
      <sheetName val="TIT_PRENSA3"/>
      <sheetName val="TIT__PRENSA3"/>
      <sheetName val="CAL__PRENSA3"/>
      <sheetName val="CAL_PRENSA3"/>
      <sheetName val="TIT_REVISTAS3"/>
      <sheetName val="CAL_REVISTAS3"/>
      <sheetName val="CAL_PRODUCCION3"/>
      <sheetName val="TIT_INTERNET3"/>
      <sheetName val="CAL_INTERNET3"/>
      <sheetName val="Optico_3"/>
      <sheetName val="TIT_RADIO3"/>
      <sheetName val="RK__RADIO_3"/>
      <sheetName val="CAL_RADIO_3"/>
      <sheetName val="Summmary_Weekly_-_Global50"/>
      <sheetName val="Regional_Summary_BOUGHT_MED50"/>
      <sheetName val="_EvaluaciónTV49"/>
      <sheetName val="Obje_Mz'02_Cot_y_Pol_(O)39"/>
      <sheetName val="PIANO_GENERALE34"/>
      <sheetName val="Piano_Affissione32"/>
      <sheetName val="TVE_132"/>
      <sheetName val="Datos_Mar12_Mar1321"/>
      <sheetName val="Pauta_con_24_x_seg17"/>
      <sheetName val="TVE1_can21"/>
      <sheetName val="FRANJAS_SPOT17"/>
      <sheetName val="GRP´S_X_CANAL17"/>
      <sheetName val="MIX_INVERSION17"/>
      <sheetName val="Scheda_Ott9"/>
      <sheetName val="TV_RC_NC4"/>
      <sheetName val="mq_remnant5-173"/>
      <sheetName val="loan_data3"/>
      <sheetName val="dreams_come_true1"/>
      <sheetName val="chi_d_hc_detail_act1"/>
      <sheetName val="chi_d_jvf_&amp;_bud1"/>
      <sheetName val="mil_d_hc_detail_act_1"/>
      <sheetName val="mil_d_jvf_&amp;_bud1"/>
      <sheetName val="tv3_21"/>
      <sheetName val="RESUMEN_ECONÓMICO1"/>
      <sheetName val="RESUM_ECO_X_MESES1"/>
      <sheetName val="TIT_PRENSA1"/>
      <sheetName val="TIT__PRENSA1"/>
      <sheetName val="CAL__PRENSA1"/>
      <sheetName val="CAL_PRENSA1"/>
      <sheetName val="TIT_REVISTAS1"/>
      <sheetName val="CAL_REVISTAS1"/>
      <sheetName val="CAL_PRODUCCION1"/>
      <sheetName val="TIT_INTERNET1"/>
      <sheetName val="CAL_INTERNET1"/>
      <sheetName val="Optico_1"/>
      <sheetName val="TIT_RADIO1"/>
      <sheetName val="RK__RADIO_1"/>
      <sheetName val="CAL_RADIO_1"/>
      <sheetName val="Summmary_Weekly_-_Global51"/>
      <sheetName val="Regional_Summary_BOUGHT_MED51"/>
      <sheetName val="_EvaluaciónTV50"/>
      <sheetName val="Obje_Mz'02_Cot_y_Pol_(O)40"/>
      <sheetName val="PIANO_GENERALE35"/>
      <sheetName val="Piano_Affissione33"/>
      <sheetName val="TVE_133"/>
      <sheetName val="Datos_Mar12_Mar1322"/>
      <sheetName val="Pauta_con_24_x_seg18"/>
      <sheetName val="TVE1_can22"/>
      <sheetName val="FRANJAS_SPOT18"/>
      <sheetName val="GRP´S_X_CANAL18"/>
      <sheetName val="MIX_INVERSION18"/>
      <sheetName val="Scheda_Ott10"/>
      <sheetName val="TV_RC_NC5"/>
      <sheetName val="mq_remnant5-174"/>
      <sheetName val="loan_data4"/>
      <sheetName val="dreams_come_true2"/>
      <sheetName val="chi_d_hc_detail_act2"/>
      <sheetName val="chi_d_jvf_&amp;_bud2"/>
      <sheetName val="mil_d_hc_detail_act_2"/>
      <sheetName val="mil_d_jvf_&amp;_bud2"/>
      <sheetName val="tv3_22"/>
      <sheetName val="RESUMEN_ECONÓMICO2"/>
      <sheetName val="RESUM_ECO_X_MESES2"/>
      <sheetName val="TIT_PRENSA2"/>
      <sheetName val="TIT__PRENSA2"/>
      <sheetName val="CAL__PRENSA2"/>
      <sheetName val="CAL_PRENSA2"/>
      <sheetName val="TIT_REVISTAS2"/>
      <sheetName val="CAL_REVISTAS2"/>
      <sheetName val="CAL_PRODUCCION2"/>
      <sheetName val="TIT_INTERNET2"/>
      <sheetName val="CAL_INTERNET2"/>
      <sheetName val="Optico_2"/>
      <sheetName val="TIT_RADIO2"/>
      <sheetName val="RK__RADIO_2"/>
      <sheetName val="CAL_RADIO_2"/>
      <sheetName val="Summmary_Weekly_-_Global53"/>
      <sheetName val="Regional_Summary_BOUGHT_MED53"/>
      <sheetName val="_EvaluaciónTV52"/>
      <sheetName val="Obje_Mz'02_Cot_y_Pol_(O)42"/>
      <sheetName val="PIANO_GENERALE37"/>
      <sheetName val="Piano_Affissione35"/>
      <sheetName val="TVE_135"/>
      <sheetName val="Datos_Mar12_Mar1324"/>
      <sheetName val="Pauta_con_24_x_seg20"/>
      <sheetName val="TVE1_can24"/>
      <sheetName val="FRANJAS_SPOT20"/>
      <sheetName val="GRP´S_X_CANAL20"/>
      <sheetName val="MIX_INVERSION20"/>
      <sheetName val="Scheda_Ott12"/>
      <sheetName val="TV_RC_NC7"/>
      <sheetName val="mq_remnant5-176"/>
      <sheetName val="loan_data6"/>
      <sheetName val="RESUMEN_ECONÓMICO4"/>
      <sheetName val="RESUM_ECO_X_MESES4"/>
      <sheetName val="TIT_PRENSA4"/>
      <sheetName val="TIT__PRENSA4"/>
      <sheetName val="CAL__PRENSA4"/>
      <sheetName val="CAL_PRENSA4"/>
      <sheetName val="TIT_REVISTAS4"/>
      <sheetName val="CAL_REVISTAS4"/>
      <sheetName val="CAL_PRODUCCION4"/>
      <sheetName val="TIT_INTERNET4"/>
      <sheetName val="CAL_INTERNET4"/>
      <sheetName val="Optico_4"/>
      <sheetName val="TIT_RADIO4"/>
      <sheetName val="RK__RADIO_4"/>
      <sheetName val="CAL_RADIO_4"/>
      <sheetName val="dreams_come_true4"/>
      <sheetName val="chi_d_hc_detail_act4"/>
      <sheetName val="chi_d_jvf_&amp;_bud4"/>
      <sheetName val="mil_d_hc_detail_act_4"/>
      <sheetName val="mil_d_jvf_&amp;_bud4"/>
      <sheetName val="tv3_24"/>
      <sheetName val="Facebook_Dump1"/>
      <sheetName val="Summmary_Weekly_-_Global54"/>
      <sheetName val="Regional_Summary_BOUGHT_MED54"/>
      <sheetName val="_EvaluaciónTV53"/>
      <sheetName val="Obje_Mz'02_Cot_y_Pol_(O)43"/>
      <sheetName val="PIANO_GENERALE38"/>
      <sheetName val="Piano_Affissione36"/>
      <sheetName val="TVE_136"/>
      <sheetName val="Datos_Mar12_Mar1325"/>
      <sheetName val="Pauta_con_24_x_seg21"/>
      <sheetName val="TVE1_can25"/>
      <sheetName val="FRANJAS_SPOT21"/>
      <sheetName val="GRP´S_X_CANAL21"/>
      <sheetName val="MIX_INVERSION21"/>
      <sheetName val="Scheda_Ott13"/>
      <sheetName val="TV_RC_NC8"/>
      <sheetName val="mq_remnant5-177"/>
      <sheetName val="loan_data7"/>
      <sheetName val="RESUMEN_ECONÓMICO5"/>
      <sheetName val="RESUM_ECO_X_MESES5"/>
      <sheetName val="TIT_PRENSA5"/>
      <sheetName val="TIT__PRENSA5"/>
      <sheetName val="CAL__PRENSA5"/>
      <sheetName val="CAL_PRENSA5"/>
      <sheetName val="TIT_REVISTAS5"/>
      <sheetName val="CAL_REVISTAS5"/>
      <sheetName val="CAL_PRODUCCION5"/>
      <sheetName val="TIT_INTERNET5"/>
      <sheetName val="CAL_INTERNET5"/>
      <sheetName val="Optico_5"/>
      <sheetName val="TIT_RADIO5"/>
      <sheetName val="RK__RADIO_5"/>
      <sheetName val="CAL_RADIO_5"/>
      <sheetName val="dreams_come_true5"/>
      <sheetName val="chi_d_hc_detail_act5"/>
      <sheetName val="chi_d_jvf_&amp;_bud5"/>
      <sheetName val="mil_d_hc_detail_act_5"/>
      <sheetName val="mil_d_jvf_&amp;_bud5"/>
      <sheetName val="tv3_25"/>
      <sheetName val="Facebook_Dump2"/>
      <sheetName val="Summmary_Weekly_-_Global58"/>
      <sheetName val="Regional_Summary_BOUGHT_MED58"/>
      <sheetName val="_EvaluaciónTV57"/>
      <sheetName val="Obje_Mz'02_Cot_y_Pol_(O)47"/>
      <sheetName val="PIANO_GENERALE42"/>
      <sheetName val="Piano_Affissione40"/>
      <sheetName val="TVE_140"/>
      <sheetName val="Datos_Mar12_Mar1329"/>
      <sheetName val="Pauta_con_24_x_seg25"/>
      <sheetName val="FRANJAS_SPOT25"/>
      <sheetName val="GRP´S_X_CANAL25"/>
      <sheetName val="MIX_INVERSION25"/>
      <sheetName val="TVE1_can29"/>
      <sheetName val="Scheda_Ott17"/>
      <sheetName val="TV_RC_NC12"/>
      <sheetName val="mq_remnant5-1711"/>
      <sheetName val="loan_data11"/>
      <sheetName val="dreams_come_true9"/>
      <sheetName val="chi_d_hc_detail_act9"/>
      <sheetName val="chi_d_jvf_&amp;_bud9"/>
      <sheetName val="mil_d_hc_detail_act_9"/>
      <sheetName val="mil_d_jvf_&amp;_bud9"/>
      <sheetName val="tv3_29"/>
      <sheetName val="RESUMEN_ECONÓMICO9"/>
      <sheetName val="RESUM_ECO_X_MESES9"/>
      <sheetName val="TIT_PRENSA9"/>
      <sheetName val="TIT__PRENSA9"/>
      <sheetName val="CAL__PRENSA9"/>
      <sheetName val="CAL_PRENSA9"/>
      <sheetName val="TIT_REVISTAS9"/>
      <sheetName val="CAL_REVISTAS9"/>
      <sheetName val="CAL_PRODUCCION9"/>
      <sheetName val="TIT_INTERNET9"/>
      <sheetName val="CAL_INTERNET9"/>
      <sheetName val="Optico_9"/>
      <sheetName val="TIT_RADIO9"/>
      <sheetName val="RK__RADIO_9"/>
      <sheetName val="CAL_RADIO_9"/>
      <sheetName val="Facebook_Dump5"/>
      <sheetName val="Summmary_Weekly_-_Global57"/>
      <sheetName val="Regional_Summary_BOUGHT_MED57"/>
      <sheetName val="_EvaluaciónTV56"/>
      <sheetName val="Obje_Mz'02_Cot_y_Pol_(O)46"/>
      <sheetName val="PIANO_GENERALE41"/>
      <sheetName val="Piano_Affissione39"/>
      <sheetName val="TVE_139"/>
      <sheetName val="Datos_Mar12_Mar1328"/>
      <sheetName val="Pauta_con_24_x_seg24"/>
      <sheetName val="FRANJAS_SPOT24"/>
      <sheetName val="GRP´S_X_CANAL24"/>
      <sheetName val="MIX_INVERSION24"/>
      <sheetName val="TVE1_can28"/>
      <sheetName val="Scheda_Ott16"/>
      <sheetName val="TV_RC_NC11"/>
      <sheetName val="mq_remnant5-1710"/>
      <sheetName val="loan_data10"/>
      <sheetName val="RESUMEN_ECONÓMICO8"/>
      <sheetName val="RESUM_ECO_X_MESES8"/>
      <sheetName val="TIT_PRENSA8"/>
      <sheetName val="TIT__PRENSA8"/>
      <sheetName val="CAL__PRENSA8"/>
      <sheetName val="CAL_PRENSA8"/>
      <sheetName val="TIT_REVISTAS8"/>
      <sheetName val="CAL_REVISTAS8"/>
      <sheetName val="CAL_PRODUCCION8"/>
      <sheetName val="TIT_INTERNET8"/>
      <sheetName val="CAL_INTERNET8"/>
      <sheetName val="Optico_8"/>
      <sheetName val="TIT_RADIO8"/>
      <sheetName val="RK__RADIO_8"/>
      <sheetName val="CAL_RADIO_8"/>
      <sheetName val="Facebook_Dump4"/>
      <sheetName val="dreams_come_true8"/>
      <sheetName val="chi_d_hc_detail_act8"/>
      <sheetName val="chi_d_jvf_&amp;_bud8"/>
      <sheetName val="mil_d_hc_detail_act_8"/>
      <sheetName val="mil_d_jvf_&amp;_bud8"/>
      <sheetName val="tv3_28"/>
      <sheetName val="Summmary_Weekly_-_Global55"/>
      <sheetName val="Regional_Summary_BOUGHT_MED55"/>
      <sheetName val="_EvaluaciónTV54"/>
      <sheetName val="Obje_Mz'02_Cot_y_Pol_(O)44"/>
      <sheetName val="PIANO_GENERALE39"/>
      <sheetName val="Piano_Affissione37"/>
      <sheetName val="TVE_137"/>
      <sheetName val="Datos_Mar12_Mar1326"/>
      <sheetName val="Pauta_con_24_x_seg22"/>
      <sheetName val="TVE1_can26"/>
      <sheetName val="FRANJAS_SPOT22"/>
      <sheetName val="GRP´S_X_CANAL22"/>
      <sheetName val="MIX_INVERSION22"/>
      <sheetName val="Scheda_Ott14"/>
      <sheetName val="TV_RC_NC9"/>
      <sheetName val="mq_remnant5-178"/>
      <sheetName val="loan_data8"/>
      <sheetName val="RESUMEN_ECONÓMICO6"/>
      <sheetName val="RESUM_ECO_X_MESES6"/>
      <sheetName val="TIT_PRENSA6"/>
      <sheetName val="TIT__PRENSA6"/>
      <sheetName val="CAL__PRENSA6"/>
      <sheetName val="CAL_PRENSA6"/>
      <sheetName val="TIT_REVISTAS6"/>
      <sheetName val="CAL_REVISTAS6"/>
      <sheetName val="CAL_PRODUCCION6"/>
      <sheetName val="TIT_INTERNET6"/>
      <sheetName val="CAL_INTERNET6"/>
      <sheetName val="Optico_6"/>
      <sheetName val="TIT_RADIO6"/>
      <sheetName val="RK__RADIO_6"/>
      <sheetName val="CAL_RADIO_6"/>
      <sheetName val="dreams_come_true6"/>
      <sheetName val="chi_d_hc_detail_act6"/>
      <sheetName val="chi_d_jvf_&amp;_bud6"/>
      <sheetName val="mil_d_hc_detail_act_6"/>
      <sheetName val="mil_d_jvf_&amp;_bud6"/>
      <sheetName val="tv3_26"/>
      <sheetName val="Summmary_Weekly_-_Global56"/>
      <sheetName val="Regional_Summary_BOUGHT_MED56"/>
      <sheetName val="_EvaluaciónTV55"/>
      <sheetName val="Obje_Mz'02_Cot_y_Pol_(O)45"/>
      <sheetName val="PIANO_GENERALE40"/>
      <sheetName val="Piano_Affissione38"/>
      <sheetName val="TVE_138"/>
      <sheetName val="Datos_Mar12_Mar1327"/>
      <sheetName val="Pauta_con_24_x_seg23"/>
      <sheetName val="FRANJAS_SPOT23"/>
      <sheetName val="GRP´S_X_CANAL23"/>
      <sheetName val="MIX_INVERSION23"/>
      <sheetName val="TVE1_can27"/>
      <sheetName val="Scheda_Ott15"/>
      <sheetName val="TV_RC_NC10"/>
      <sheetName val="mq_remnant5-179"/>
      <sheetName val="loan_data9"/>
      <sheetName val="RESUMEN_ECONÓMICO7"/>
      <sheetName val="RESUM_ECO_X_MESES7"/>
      <sheetName val="TIT_PRENSA7"/>
      <sheetName val="TIT__PRENSA7"/>
      <sheetName val="CAL__PRENSA7"/>
      <sheetName val="CAL_PRENSA7"/>
      <sheetName val="TIT_REVISTAS7"/>
      <sheetName val="CAL_REVISTAS7"/>
      <sheetName val="CAL_PRODUCCION7"/>
      <sheetName val="TIT_INTERNET7"/>
      <sheetName val="CAL_INTERNET7"/>
      <sheetName val="Optico_7"/>
      <sheetName val="TIT_RADIO7"/>
      <sheetName val="RK__RADIO_7"/>
      <sheetName val="CAL_RADIO_7"/>
      <sheetName val="Facebook_Dump3"/>
      <sheetName val="dreams_come_true7"/>
      <sheetName val="chi_d_hc_detail_act7"/>
      <sheetName val="chi_d_jvf_&amp;_bud7"/>
      <sheetName val="mil_d_hc_detail_act_7"/>
      <sheetName val="mil_d_jvf_&amp;_bud7"/>
      <sheetName val="tv3_27"/>
      <sheetName val="Summmary_Weekly_-_Global59"/>
      <sheetName val="Regional_Summary_BOUGHT_MED59"/>
      <sheetName val="_EvaluaciónTV58"/>
      <sheetName val="Obje_Mz'02_Cot_y_Pol_(O)48"/>
      <sheetName val="PIANO_GENERALE43"/>
      <sheetName val="Piano_Affissione41"/>
      <sheetName val="TVE_141"/>
      <sheetName val="TVE1_can30"/>
      <sheetName val="Datos_Mar12_Mar1330"/>
      <sheetName val="Pauta_con_24_x_seg26"/>
      <sheetName val="FRANJAS_SPOT26"/>
      <sheetName val="GRP´S_X_CANAL26"/>
      <sheetName val="MIX_INVERSION26"/>
      <sheetName val="Scheda_Ott18"/>
      <sheetName val="TV_RC_NC13"/>
      <sheetName val="mq_remnant5-1712"/>
      <sheetName val="loan_data12"/>
      <sheetName val="dreams_come_true10"/>
      <sheetName val="chi_d_hc_detail_act10"/>
      <sheetName val="chi_d_jvf_&amp;_bud10"/>
      <sheetName val="mil_d_hc_detail_act_10"/>
      <sheetName val="mil_d_jvf_&amp;_bud10"/>
      <sheetName val="tv3_210"/>
      <sheetName val="Facebook_Dump6"/>
      <sheetName val="RESUMEN_ECONÓMICO10"/>
      <sheetName val="RESUM_ECO_X_MESES10"/>
      <sheetName val="TIT_PRENSA10"/>
      <sheetName val="TIT__PRENSA10"/>
      <sheetName val="CAL__PRENSA10"/>
      <sheetName val="CAL_PRENSA10"/>
      <sheetName val="TIT_REVISTAS10"/>
      <sheetName val="CAL_REVISTAS10"/>
      <sheetName val="CAL_PRODUCCION10"/>
      <sheetName val="TIT_INTERNET10"/>
      <sheetName val="CAL_INTERNET10"/>
      <sheetName val="Optico_10"/>
      <sheetName val="TIT_RADIO10"/>
      <sheetName val="RK__RADIO_10"/>
      <sheetName val="CAL_RADIO_10"/>
      <sheetName val="Summmary_Weekly_-_Global60"/>
      <sheetName val="Regional_Summary_BOUGHT_MED60"/>
      <sheetName val="_EvaluaciónTV59"/>
      <sheetName val="Obje_Mz'02_Cot_y_Pol_(O)49"/>
      <sheetName val="PIANO_GENERALE44"/>
      <sheetName val="Piano_Affissione42"/>
      <sheetName val="TVE_142"/>
      <sheetName val="Datos_Mar12_Mar1331"/>
      <sheetName val="Pauta_con_24_x_seg27"/>
      <sheetName val="FRANJAS_SPOT27"/>
      <sheetName val="GRP´S_X_CANAL27"/>
      <sheetName val="MIX_INVERSION27"/>
      <sheetName val="TVE1_can31"/>
      <sheetName val="Scheda_Ott19"/>
      <sheetName val="TV_RC_NC14"/>
      <sheetName val="mq_remnant5-1713"/>
      <sheetName val="loan_data13"/>
      <sheetName val="dreams_come_true11"/>
      <sheetName val="chi_d_hc_detail_act11"/>
      <sheetName val="chi_d_jvf_&amp;_bud11"/>
      <sheetName val="mil_d_hc_detail_act_11"/>
      <sheetName val="mil_d_jvf_&amp;_bud11"/>
      <sheetName val="tv3_211"/>
      <sheetName val="RESUMEN_ECONÓMICO11"/>
      <sheetName val="RESUM_ECO_X_MESES11"/>
      <sheetName val="TIT_PRENSA11"/>
      <sheetName val="TIT__PRENSA11"/>
      <sheetName val="CAL__PRENSA11"/>
      <sheetName val="CAL_PRENSA11"/>
      <sheetName val="TIT_REVISTAS11"/>
      <sheetName val="CAL_REVISTAS11"/>
      <sheetName val="CAL_PRODUCCION11"/>
      <sheetName val="TIT_INTERNET11"/>
      <sheetName val="CAL_INTERNET11"/>
      <sheetName val="Optico_11"/>
      <sheetName val="TIT_RADIO11"/>
      <sheetName val="RK__RADIO_11"/>
      <sheetName val="CAL_RADIO_11"/>
      <sheetName val="Diccionario"/>
      <sheetName val="Summmary_Weekly_-_Global64"/>
      <sheetName val="Regional_Summary_BOUGHT_MED64"/>
      <sheetName val="_EvaluaciónTV63"/>
      <sheetName val="Obje_Mz'02_Cot_y_Pol_(O)53"/>
      <sheetName val="PIANO_GENERALE48"/>
      <sheetName val="Piano_Affissione46"/>
      <sheetName val="TVE_146"/>
      <sheetName val="Datos_Mar12_Mar1335"/>
      <sheetName val="Pauta_con_24_x_seg31"/>
      <sheetName val="TVE1_can35"/>
      <sheetName val="FRANJAS_SPOT31"/>
      <sheetName val="GRP´S_X_CANAL31"/>
      <sheetName val="MIX_INVERSION31"/>
      <sheetName val="Scheda_Ott23"/>
      <sheetName val="TV_RC_NC17"/>
      <sheetName val="mq_remnant5-1716"/>
      <sheetName val="loan_data16"/>
      <sheetName val="dreams_come_true14"/>
      <sheetName val="chi_d_hc_detail_act14"/>
      <sheetName val="chi_d_jvf_&amp;_bud14"/>
      <sheetName val="mil_d_hc_detail_act_14"/>
      <sheetName val="mil_d_jvf_&amp;_bud14"/>
      <sheetName val="tv3_214"/>
      <sheetName val="RESUMEN_ECONÓMICO14"/>
      <sheetName val="RESUM_ECO_X_MESES14"/>
      <sheetName val="TIT_PRENSA14"/>
      <sheetName val="TIT__PRENSA14"/>
      <sheetName val="CAL__PRENSA14"/>
      <sheetName val="CAL_PRENSA14"/>
      <sheetName val="TIT_REVISTAS14"/>
      <sheetName val="CAL_REVISTAS14"/>
      <sheetName val="CAL_PRODUCCION14"/>
      <sheetName val="TIT_INTERNET14"/>
      <sheetName val="CAL_INTERNET14"/>
      <sheetName val="Optico_14"/>
      <sheetName val="TIT_RADIO14"/>
      <sheetName val="RK__RADIO_14"/>
      <sheetName val="CAL_RADIO_14"/>
      <sheetName val="Facebook_Dump9"/>
      <sheetName val="Summmary_Weekly_-_Global61"/>
      <sheetName val="Regional_Summary_BOUGHT_MED61"/>
      <sheetName val="_EvaluaciónTV60"/>
      <sheetName val="Obje_Mz'02_Cot_y_Pol_(O)50"/>
      <sheetName val="PIANO_GENERALE45"/>
      <sheetName val="Piano_Affissione43"/>
      <sheetName val="TVE_143"/>
      <sheetName val="Datos_Mar12_Mar1332"/>
      <sheetName val="Pauta_con_24_x_seg28"/>
      <sheetName val="FRANJAS_SPOT28"/>
      <sheetName val="GRP´S_X_CANAL28"/>
      <sheetName val="MIX_INVERSION28"/>
      <sheetName val="TVE1_can32"/>
      <sheetName val="Scheda_Ott20"/>
      <sheetName val="Summmary_Weekly_-_Global62"/>
      <sheetName val="Regional_Summary_BOUGHT_MED62"/>
      <sheetName val="_EvaluaciónTV61"/>
      <sheetName val="Obje_Mz'02_Cot_y_Pol_(O)51"/>
      <sheetName val="PIANO_GENERALE46"/>
      <sheetName val="Piano_Affissione44"/>
      <sheetName val="TVE_144"/>
      <sheetName val="Datos_Mar12_Mar1333"/>
      <sheetName val="TVE1_can33"/>
      <sheetName val="Pauta_con_24_x_seg29"/>
      <sheetName val="FRANJAS_SPOT29"/>
      <sheetName val="GRP´S_X_CANAL29"/>
      <sheetName val="MIX_INVERSION29"/>
      <sheetName val="Scheda_Ott21"/>
      <sheetName val="TV_RC_NC15"/>
      <sheetName val="mq_remnant5-1714"/>
      <sheetName val="loan_data14"/>
      <sheetName val="RESUMEN_ECONÓMICO12"/>
      <sheetName val="RESUM_ECO_X_MESES12"/>
      <sheetName val="TIT_PRENSA12"/>
      <sheetName val="TIT__PRENSA12"/>
      <sheetName val="CAL__PRENSA12"/>
      <sheetName val="CAL_PRENSA12"/>
      <sheetName val="TIT_REVISTAS12"/>
      <sheetName val="CAL_REVISTAS12"/>
      <sheetName val="CAL_PRODUCCION12"/>
      <sheetName val="TIT_INTERNET12"/>
      <sheetName val="CAL_INTERNET12"/>
      <sheetName val="Optico_12"/>
      <sheetName val="TIT_RADIO12"/>
      <sheetName val="RK__RADIO_12"/>
      <sheetName val="CAL_RADIO_12"/>
      <sheetName val="Facebook_Dump7"/>
      <sheetName val="dreams_come_true12"/>
      <sheetName val="chi_d_hc_detail_act12"/>
      <sheetName val="chi_d_jvf_&amp;_bud12"/>
      <sheetName val="mil_d_hc_detail_act_12"/>
      <sheetName val="mil_d_jvf_&amp;_bud12"/>
      <sheetName val="tv3_212"/>
      <sheetName val="Summmary_Weekly_-_Global63"/>
      <sheetName val="Regional_Summary_BOUGHT_MED63"/>
      <sheetName val="_EvaluaciónTV62"/>
      <sheetName val="Obje_Mz'02_Cot_y_Pol_(O)52"/>
      <sheetName val="PIANO_GENERALE47"/>
      <sheetName val="Piano_Affissione45"/>
      <sheetName val="TVE_145"/>
      <sheetName val="Datos_Mar12_Mar1334"/>
      <sheetName val="TVE1_can34"/>
      <sheetName val="Pauta_con_24_x_seg30"/>
      <sheetName val="FRANJAS_SPOT30"/>
      <sheetName val="GRP´S_X_CANAL30"/>
      <sheetName val="MIX_INVERSION30"/>
      <sheetName val="Scheda_Ott22"/>
      <sheetName val="TV_RC_NC16"/>
      <sheetName val="mq_remnant5-1715"/>
      <sheetName val="loan_data15"/>
      <sheetName val="RESUMEN_ECONÓMICO13"/>
      <sheetName val="RESUM_ECO_X_MESES13"/>
      <sheetName val="TIT_PRENSA13"/>
      <sheetName val="TIT__PRENSA13"/>
      <sheetName val="CAL__PRENSA13"/>
      <sheetName val="CAL_PRENSA13"/>
      <sheetName val="TIT_REVISTAS13"/>
      <sheetName val="CAL_REVISTAS13"/>
      <sheetName val="CAL_PRODUCCION13"/>
      <sheetName val="TIT_INTERNET13"/>
      <sheetName val="CAL_INTERNET13"/>
      <sheetName val="Optico_13"/>
      <sheetName val="TIT_RADIO13"/>
      <sheetName val="RK__RADIO_13"/>
      <sheetName val="CAL_RADIO_13"/>
      <sheetName val="Facebook_Dump8"/>
      <sheetName val="dreams_come_true13"/>
      <sheetName val="chi_d_hc_detail_act13"/>
      <sheetName val="chi_d_jvf_&amp;_bud13"/>
      <sheetName val="mil_d_hc_detail_act_13"/>
      <sheetName val="mil_d_jvf_&amp;_bud13"/>
      <sheetName val="tv3_213"/>
      <sheetName val="Summmary_Weekly_-_Global73"/>
      <sheetName val="Regional_Summary_BOUGHT_MED73"/>
      <sheetName val="_EvaluaciónTV72"/>
      <sheetName val="Obje_Mz'02_Cot_y_Pol_(O)62"/>
      <sheetName val="PIANO_GENERALE57"/>
      <sheetName val="Piano_Affissione55"/>
      <sheetName val="TVE_155"/>
      <sheetName val="Datos_Mar12_Mar1344"/>
      <sheetName val="TVE1_can44"/>
      <sheetName val="Pauta_con_24_x_seg40"/>
      <sheetName val="FRANJAS_SPOT40"/>
      <sheetName val="GRP´S_X_CANAL40"/>
      <sheetName val="MIX_INVERSION40"/>
      <sheetName val="Scheda_Ott32"/>
      <sheetName val="TV_RC_NC26"/>
      <sheetName val="mq_remnant5-1725"/>
      <sheetName val="loan_data25"/>
      <sheetName val="RESUMEN_ECONÓMICO23"/>
      <sheetName val="RESUM_ECO_X_MESES23"/>
      <sheetName val="TIT_PRENSA23"/>
      <sheetName val="TIT__PRENSA23"/>
      <sheetName val="CAL__PRENSA23"/>
      <sheetName val="CAL_PRENSA23"/>
      <sheetName val="TIT_REVISTAS23"/>
      <sheetName val="CAL_REVISTAS23"/>
      <sheetName val="CAL_PRODUCCION23"/>
      <sheetName val="TIT_INTERNET23"/>
      <sheetName val="CAL_INTERNET23"/>
      <sheetName val="Optico_23"/>
      <sheetName val="TIT_RADIO23"/>
      <sheetName val="RK__RADIO_23"/>
      <sheetName val="CAL_RADIO_23"/>
      <sheetName val="Facebook_Dump18"/>
      <sheetName val="dreams_come_true23"/>
      <sheetName val="chi_d_hc_detail_act23"/>
      <sheetName val="chi_d_jvf_&amp;_bud23"/>
      <sheetName val="mil_d_hc_detail_act_23"/>
      <sheetName val="mil_d_jvf_&amp;_bud23"/>
      <sheetName val="tv3_223"/>
      <sheetName val="Summmary_Weekly_-_Global65"/>
      <sheetName val="Regional_Summary_BOUGHT_MED65"/>
      <sheetName val="_EvaluaciónTV64"/>
      <sheetName val="Obje_Mz'02_Cot_y_Pol_(O)54"/>
      <sheetName val="PIANO_GENERALE49"/>
      <sheetName val="Piano_Affissione47"/>
      <sheetName val="TVE_147"/>
      <sheetName val="Datos_Mar12_Mar1336"/>
      <sheetName val="TVE1_can36"/>
      <sheetName val="Pauta_con_24_x_seg32"/>
      <sheetName val="FRANJAS_SPOT32"/>
      <sheetName val="GRP´S_X_CANAL32"/>
      <sheetName val="MIX_INVERSION32"/>
      <sheetName val="Scheda_Ott24"/>
      <sheetName val="TV_RC_NC18"/>
      <sheetName val="mq_remnant5-1717"/>
      <sheetName val="loan_data17"/>
      <sheetName val="RESUMEN_ECONÓMICO15"/>
      <sheetName val="RESUM_ECO_X_MESES15"/>
      <sheetName val="TIT_PRENSA15"/>
      <sheetName val="TIT__PRENSA15"/>
      <sheetName val="CAL__PRENSA15"/>
      <sheetName val="CAL_PRENSA15"/>
      <sheetName val="TIT_REVISTAS15"/>
      <sheetName val="CAL_REVISTAS15"/>
      <sheetName val="CAL_PRODUCCION15"/>
      <sheetName val="TIT_INTERNET15"/>
      <sheetName val="CAL_INTERNET15"/>
      <sheetName val="Optico_15"/>
      <sheetName val="TIT_RADIO15"/>
      <sheetName val="RK__RADIO_15"/>
      <sheetName val="CAL_RADIO_15"/>
      <sheetName val="Facebook_Dump10"/>
      <sheetName val="dreams_come_true15"/>
      <sheetName val="chi_d_hc_detail_act15"/>
      <sheetName val="chi_d_jvf_&amp;_bud15"/>
      <sheetName val="mil_d_hc_detail_act_15"/>
      <sheetName val="mil_d_jvf_&amp;_bud15"/>
      <sheetName val="tv3_215"/>
      <sheetName val="Summmary_Weekly_-_Global66"/>
      <sheetName val="Regional_Summary_BOUGHT_MED66"/>
      <sheetName val="_EvaluaciónTV65"/>
      <sheetName val="Obje_Mz'02_Cot_y_Pol_(O)55"/>
      <sheetName val="PIANO_GENERALE50"/>
      <sheetName val="Piano_Affissione48"/>
      <sheetName val="TVE_148"/>
      <sheetName val="Datos_Mar12_Mar1337"/>
      <sheetName val="TVE1_can37"/>
      <sheetName val="Pauta_con_24_x_seg33"/>
      <sheetName val="FRANJAS_SPOT33"/>
      <sheetName val="GRP´S_X_CANAL33"/>
      <sheetName val="MIX_INVERSION33"/>
      <sheetName val="Scheda_Ott25"/>
      <sheetName val="TV_RC_NC19"/>
      <sheetName val="mq_remnant5-1718"/>
      <sheetName val="loan_data18"/>
      <sheetName val="RESUMEN_ECONÓMICO16"/>
      <sheetName val="RESUM_ECO_X_MESES16"/>
      <sheetName val="TIT_PRENSA16"/>
      <sheetName val="TIT__PRENSA16"/>
      <sheetName val="CAL__PRENSA16"/>
      <sheetName val="CAL_PRENSA16"/>
      <sheetName val="TIT_REVISTAS16"/>
      <sheetName val="CAL_REVISTAS16"/>
      <sheetName val="CAL_PRODUCCION16"/>
      <sheetName val="TIT_INTERNET16"/>
      <sheetName val="CAL_INTERNET16"/>
      <sheetName val="Optico_16"/>
      <sheetName val="TIT_RADIO16"/>
      <sheetName val="RK__RADIO_16"/>
      <sheetName val="CAL_RADIO_16"/>
      <sheetName val="Facebook_Dump11"/>
      <sheetName val="dreams_come_true16"/>
      <sheetName val="chi_d_hc_detail_act16"/>
      <sheetName val="chi_d_jvf_&amp;_bud16"/>
      <sheetName val="mil_d_hc_detail_act_16"/>
      <sheetName val="mil_d_jvf_&amp;_bud16"/>
      <sheetName val="tv3_216"/>
      <sheetName val="Summmary_Weekly_-_Global67"/>
      <sheetName val="Regional_Summary_BOUGHT_MED67"/>
      <sheetName val="_EvaluaciónTV66"/>
      <sheetName val="Obje_Mz'02_Cot_y_Pol_(O)56"/>
      <sheetName val="PIANO_GENERALE51"/>
      <sheetName val="Piano_Affissione49"/>
      <sheetName val="TVE_149"/>
      <sheetName val="Datos_Mar12_Mar1338"/>
      <sheetName val="TVE1_can38"/>
      <sheetName val="Pauta_con_24_x_seg34"/>
      <sheetName val="FRANJAS_SPOT34"/>
      <sheetName val="GRP´S_X_CANAL34"/>
      <sheetName val="MIX_INVERSION34"/>
      <sheetName val="Scheda_Ott26"/>
      <sheetName val="TV_RC_NC20"/>
      <sheetName val="mq_remnant5-1719"/>
      <sheetName val="loan_data19"/>
      <sheetName val="RESUMEN_ECONÓMICO17"/>
      <sheetName val="RESUM_ECO_X_MESES17"/>
      <sheetName val="TIT_PRENSA17"/>
      <sheetName val="TIT__PRENSA17"/>
      <sheetName val="CAL__PRENSA17"/>
      <sheetName val="CAL_PRENSA17"/>
      <sheetName val="TIT_REVISTAS17"/>
      <sheetName val="CAL_REVISTAS17"/>
      <sheetName val="CAL_PRODUCCION17"/>
      <sheetName val="TIT_INTERNET17"/>
      <sheetName val="CAL_INTERNET17"/>
      <sheetName val="Optico_17"/>
      <sheetName val="TIT_RADIO17"/>
      <sheetName val="RK__RADIO_17"/>
      <sheetName val="CAL_RADIO_17"/>
      <sheetName val="Facebook_Dump12"/>
      <sheetName val="dreams_come_true17"/>
      <sheetName val="chi_d_hc_detail_act17"/>
      <sheetName val="chi_d_jvf_&amp;_bud17"/>
      <sheetName val="mil_d_hc_detail_act_17"/>
      <sheetName val="mil_d_jvf_&amp;_bud17"/>
      <sheetName val="tv3_217"/>
      <sheetName val="Summmary_Weekly_-_Global68"/>
      <sheetName val="Regional_Summary_BOUGHT_MED68"/>
      <sheetName val="_EvaluaciónTV67"/>
      <sheetName val="Obje_Mz'02_Cot_y_Pol_(O)57"/>
      <sheetName val="PIANO_GENERALE52"/>
      <sheetName val="Piano_Affissione50"/>
      <sheetName val="TVE_150"/>
      <sheetName val="Datos_Mar12_Mar1339"/>
      <sheetName val="TVE1_can39"/>
      <sheetName val="Pauta_con_24_x_seg35"/>
      <sheetName val="FRANJAS_SPOT35"/>
      <sheetName val="GRP´S_X_CANAL35"/>
      <sheetName val="MIX_INVERSION35"/>
      <sheetName val="Scheda_Ott27"/>
      <sheetName val="TV_RC_NC21"/>
      <sheetName val="mq_remnant5-1720"/>
      <sheetName val="loan_data20"/>
      <sheetName val="RESUMEN_ECONÓMICO18"/>
      <sheetName val="RESUM_ECO_X_MESES18"/>
      <sheetName val="TIT_PRENSA18"/>
      <sheetName val="TIT__PRENSA18"/>
      <sheetName val="CAL__PRENSA18"/>
      <sheetName val="CAL_PRENSA18"/>
      <sheetName val="TIT_REVISTAS18"/>
      <sheetName val="CAL_REVISTAS18"/>
      <sheetName val="CAL_PRODUCCION18"/>
      <sheetName val="TIT_INTERNET18"/>
      <sheetName val="CAL_INTERNET18"/>
      <sheetName val="Optico_18"/>
      <sheetName val="TIT_RADIO18"/>
      <sheetName val="RK__RADIO_18"/>
      <sheetName val="CAL_RADIO_18"/>
      <sheetName val="Facebook_Dump13"/>
      <sheetName val="dreams_come_true18"/>
      <sheetName val="chi_d_hc_detail_act18"/>
      <sheetName val="chi_d_jvf_&amp;_bud18"/>
      <sheetName val="mil_d_hc_detail_act_18"/>
      <sheetName val="mil_d_jvf_&amp;_bud18"/>
      <sheetName val="tv3_218"/>
      <sheetName val="Summmary_Weekly_-_Global69"/>
      <sheetName val="Regional_Summary_BOUGHT_MED69"/>
      <sheetName val="_EvaluaciónTV68"/>
      <sheetName val="Obje_Mz'02_Cot_y_Pol_(O)58"/>
      <sheetName val="PIANO_GENERALE53"/>
      <sheetName val="Piano_Affissione51"/>
      <sheetName val="TVE_151"/>
      <sheetName val="Datos_Mar12_Mar1340"/>
      <sheetName val="TVE1_can40"/>
      <sheetName val="Pauta_con_24_x_seg36"/>
      <sheetName val="FRANJAS_SPOT36"/>
      <sheetName val="GRP´S_X_CANAL36"/>
      <sheetName val="MIX_INVERSION36"/>
      <sheetName val="Scheda_Ott28"/>
      <sheetName val="TV_RC_NC22"/>
      <sheetName val="mq_remnant5-1721"/>
      <sheetName val="loan_data21"/>
      <sheetName val="RESUMEN_ECONÓMICO19"/>
      <sheetName val="RESUM_ECO_X_MESES19"/>
      <sheetName val="TIT_PRENSA19"/>
      <sheetName val="TIT__PRENSA19"/>
      <sheetName val="CAL__PRENSA19"/>
      <sheetName val="CAL_PRENSA19"/>
      <sheetName val="TIT_REVISTAS19"/>
      <sheetName val="CAL_REVISTAS19"/>
      <sheetName val="CAL_PRODUCCION19"/>
      <sheetName val="TIT_INTERNET19"/>
      <sheetName val="CAL_INTERNET19"/>
      <sheetName val="Optico_19"/>
      <sheetName val="TIT_RADIO19"/>
      <sheetName val="RK__RADIO_19"/>
      <sheetName val="CAL_RADIO_19"/>
      <sheetName val="Facebook_Dump14"/>
      <sheetName val="dreams_come_true19"/>
      <sheetName val="chi_d_hc_detail_act19"/>
      <sheetName val="chi_d_jvf_&amp;_bud19"/>
      <sheetName val="mil_d_hc_detail_act_19"/>
      <sheetName val="mil_d_jvf_&amp;_bud19"/>
      <sheetName val="tv3_219"/>
      <sheetName val="Summmary_Weekly_-_Global70"/>
      <sheetName val="Regional_Summary_BOUGHT_MED70"/>
      <sheetName val="_EvaluaciónTV69"/>
      <sheetName val="Obje_Mz'02_Cot_y_Pol_(O)59"/>
      <sheetName val="PIANO_GENERALE54"/>
      <sheetName val="Piano_Affissione52"/>
      <sheetName val="TVE_152"/>
      <sheetName val="Datos_Mar12_Mar1341"/>
      <sheetName val="TVE1_can41"/>
      <sheetName val="Pauta_con_24_x_seg37"/>
      <sheetName val="FRANJAS_SPOT37"/>
      <sheetName val="GRP´S_X_CANAL37"/>
      <sheetName val="MIX_INVERSION37"/>
      <sheetName val="Scheda_Ott29"/>
      <sheetName val="TV_RC_NC23"/>
      <sheetName val="mq_remnant5-1722"/>
      <sheetName val="loan_data22"/>
      <sheetName val="RESUMEN_ECONÓMICO20"/>
      <sheetName val="RESUM_ECO_X_MESES20"/>
      <sheetName val="TIT_PRENSA20"/>
      <sheetName val="TIT__PRENSA20"/>
      <sheetName val="CAL__PRENSA20"/>
      <sheetName val="CAL_PRENSA20"/>
      <sheetName val="TIT_REVISTAS20"/>
      <sheetName val="CAL_REVISTAS20"/>
      <sheetName val="CAL_PRODUCCION20"/>
      <sheetName val="TIT_INTERNET20"/>
      <sheetName val="CAL_INTERNET20"/>
      <sheetName val="Optico_20"/>
      <sheetName val="TIT_RADIO20"/>
      <sheetName val="RK__RADIO_20"/>
      <sheetName val="CAL_RADIO_20"/>
      <sheetName val="Facebook_Dump15"/>
      <sheetName val="dreams_come_true20"/>
      <sheetName val="chi_d_hc_detail_act20"/>
      <sheetName val="chi_d_jvf_&amp;_bud20"/>
      <sheetName val="mil_d_hc_detail_act_20"/>
      <sheetName val="mil_d_jvf_&amp;_bud20"/>
      <sheetName val="tv3_220"/>
      <sheetName val="Summmary_Weekly_-_Global71"/>
      <sheetName val="Regional_Summary_BOUGHT_MED71"/>
      <sheetName val="_EvaluaciónTV70"/>
      <sheetName val="Obje_Mz'02_Cot_y_Pol_(O)60"/>
      <sheetName val="PIANO_GENERALE55"/>
      <sheetName val="Piano_Affissione53"/>
      <sheetName val="TVE_153"/>
      <sheetName val="Datos_Mar12_Mar1342"/>
      <sheetName val="TVE1_can42"/>
      <sheetName val="Pauta_con_24_x_seg38"/>
      <sheetName val="FRANJAS_SPOT38"/>
      <sheetName val="GRP´S_X_CANAL38"/>
      <sheetName val="MIX_INVERSION38"/>
      <sheetName val="Scheda_Ott30"/>
      <sheetName val="TV_RC_NC24"/>
      <sheetName val="mq_remnant5-1723"/>
      <sheetName val="loan_data23"/>
      <sheetName val="RESUMEN_ECONÓMICO21"/>
      <sheetName val="RESUM_ECO_X_MESES21"/>
      <sheetName val="TIT_PRENSA21"/>
      <sheetName val="TIT__PRENSA21"/>
      <sheetName val="CAL__PRENSA21"/>
      <sheetName val="CAL_PRENSA21"/>
      <sheetName val="TIT_REVISTAS21"/>
      <sheetName val="CAL_REVISTAS21"/>
      <sheetName val="CAL_PRODUCCION21"/>
      <sheetName val="TIT_INTERNET21"/>
      <sheetName val="CAL_INTERNET21"/>
      <sheetName val="Optico_21"/>
      <sheetName val="TIT_RADIO21"/>
      <sheetName val="RK__RADIO_21"/>
      <sheetName val="CAL_RADIO_21"/>
      <sheetName val="Facebook_Dump16"/>
      <sheetName val="dreams_come_true21"/>
      <sheetName val="chi_d_hc_detail_act21"/>
      <sheetName val="chi_d_jvf_&amp;_bud21"/>
      <sheetName val="mil_d_hc_detail_act_21"/>
      <sheetName val="mil_d_jvf_&amp;_bud21"/>
      <sheetName val="tv3_221"/>
      <sheetName val="Summmary_Weekly_-_Global72"/>
      <sheetName val="Regional_Summary_BOUGHT_MED72"/>
      <sheetName val="_EvaluaciónTV71"/>
      <sheetName val="Obje_Mz'02_Cot_y_Pol_(O)61"/>
      <sheetName val="PIANO_GENERALE56"/>
      <sheetName val="Piano_Affissione54"/>
      <sheetName val="TVE_154"/>
      <sheetName val="Datos_Mar12_Mar1343"/>
      <sheetName val="TVE1_can43"/>
      <sheetName val="Pauta_con_24_x_seg39"/>
      <sheetName val="FRANJAS_SPOT39"/>
      <sheetName val="GRP´S_X_CANAL39"/>
      <sheetName val="MIX_INVERSION39"/>
      <sheetName val="Scheda_Ott31"/>
      <sheetName val="TV_RC_NC25"/>
      <sheetName val="mq_remnant5-1724"/>
      <sheetName val="loan_data24"/>
      <sheetName val="RESUMEN_ECONÓMICO22"/>
      <sheetName val="RESUM_ECO_X_MESES22"/>
      <sheetName val="TIT_PRENSA22"/>
      <sheetName val="TIT__PRENSA22"/>
      <sheetName val="CAL__PRENSA22"/>
      <sheetName val="CAL_PRENSA22"/>
      <sheetName val="TIT_REVISTAS22"/>
      <sheetName val="CAL_REVISTAS22"/>
      <sheetName val="CAL_PRODUCCION22"/>
      <sheetName val="TIT_INTERNET22"/>
      <sheetName val="CAL_INTERNET22"/>
      <sheetName val="Optico_22"/>
      <sheetName val="TIT_RADIO22"/>
      <sheetName val="RK__RADIO_22"/>
      <sheetName val="CAL_RADIO_22"/>
      <sheetName val="Facebook_Dump17"/>
      <sheetName val="dreams_come_true22"/>
      <sheetName val="chi_d_hc_detail_act22"/>
      <sheetName val="chi_d_jvf_&amp;_bud22"/>
      <sheetName val="mil_d_hc_detail_act_22"/>
      <sheetName val="mil_d_jvf_&amp;_bud22"/>
      <sheetName val="tv3_222"/>
      <sheetName val="tve"/>
      <sheetName val="ratio_duraciones"/>
    </sheetNames>
    <sheetDataSet>
      <sheetData sheetId="0" refreshError="1">
        <row r="7">
          <cell r="S7" t="str">
            <v>TVE 1</v>
          </cell>
        </row>
        <row r="8">
          <cell r="S8" t="str">
            <v>La 2</v>
          </cell>
        </row>
        <row r="9">
          <cell r="S9" t="str">
            <v>Antena 3</v>
          </cell>
        </row>
        <row r="10">
          <cell r="S10" t="str">
            <v>Tele 5</v>
          </cell>
        </row>
        <row r="11">
          <cell r="S11" t="str">
            <v>Other Station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 refreshError="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 refreshError="1"/>
      <sheetData sheetId="142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RUCTURA PLATAFORMA"/>
      <sheetName val="UNIVERSOS"/>
      <sheetName val="TV"/>
      <sheetName val="TV - COSTES"/>
      <sheetName val="TV -PLANIFICACIÓN"/>
      <sheetName val="TV-REACH"/>
      <sheetName val="SALIDA TV AUDIENCIAS"/>
      <sheetName val="información calculo Kantar"/>
      <sheetName val="LISTAS"/>
      <sheetName val="REACH  DIGITAL"/>
      <sheetName val="EGM"/>
      <sheetName val="Optimizacion Pto"/>
      <sheetName val="Plan Reach"/>
      <sheetName val="Resultados Reach "/>
      <sheetName val="DIGITAL"/>
      <sheetName val="STREAMING AV"/>
      <sheetName val="Solo Digital"/>
      <sheetName val="PAID SOCIAL"/>
      <sheetName val="PROGRAMMATIC"/>
      <sheetName val="DISPLAY"/>
      <sheetName val="AUDIENCIAS DIGITAL"/>
      <sheetName val="DUPLICIDADES"/>
      <sheetName val="RESULTADOS MULTIMEDIA"/>
      <sheetName val="MODELO TIPO1"/>
      <sheetName val="Tv R2+ ABC CHP  "/>
      <sheetName val="Tv R3+ ABC CHP "/>
      <sheetName val="Tv R2+ ABC CHP "/>
      <sheetName val="_5Medios3_"/>
      <sheetName val="DATOS TV W+16"/>
    </sheetNames>
    <sheetDataSet>
      <sheetData sheetId="0">
        <row r="8">
          <cell r="C8" t="str">
            <v>RCH</v>
          </cell>
        </row>
      </sheetData>
      <sheetData sheetId="1">
        <row r="7">
          <cell r="C7">
            <v>46226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L8" t="str">
            <v>Universo 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MASK1"/>
      <sheetName val="Resumen"/>
      <sheetName val="_EvaluaciónTV1"/>
      <sheetName val="Main"/>
      <sheetName val="_EvaluaciónTV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MASK1"/>
      <sheetName val="Resumen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PS TV 98"/>
      <sheetName val="GRPS TV 98 alt 2"/>
      <sheetName val="FRECEFECBAILEYS"/>
      <sheetName val="CONSUMO TV"/>
      <sheetName val="GRPS COMPETENCIA CON MARTINI 97"/>
      <sheetName val="GRPS COMPETENCIA SIN MARTINI 97"/>
      <sheetName val="GRPS COMPETENCIA CON  MARTIN 96"/>
      <sheetName val="GRPS COMPETENCIA SIN MARTIN 96"/>
      <sheetName val="AUD S SANTA 96"/>
      <sheetName val="AUD S SANTA 97"/>
      <sheetName val="OCUPACION SS 96"/>
      <sheetName val="OCUPACION SS 97"/>
      <sheetName val=" S SANTA 97"/>
      <sheetName val=" S SANTA 96"/>
      <sheetName val="AUD P.MAYO 97 "/>
      <sheetName val="OCUPACION P.MAYO 97"/>
      <sheetName val="P. MAYO 97"/>
      <sheetName val="Cob Padres"/>
      <sheetName val="Cob% 18-34"/>
      <sheetName val="Evaluaciones"/>
      <sheetName val="1. Data Entry BASE"/>
      <sheetName val="GRPS_TV_98"/>
      <sheetName val="GRPS_TV_98_alt_2"/>
      <sheetName val="CONSUMO_TV"/>
      <sheetName val="GRPS_COMPETENCIA_CON_MARTINI_97"/>
      <sheetName val="GRPS_COMPETENCIA_SIN_MARTINI_97"/>
      <sheetName val="GRPS_COMPETENCIA_CON__MARTIN_96"/>
      <sheetName val="GRPS_COMPETENCIA_SIN_MARTIN_96"/>
      <sheetName val="AUD_S_SANTA_96"/>
      <sheetName val="AUD_S_SANTA_97"/>
      <sheetName val="OCUPACION_SS_96"/>
      <sheetName val="OCUPACION_SS_97"/>
      <sheetName val="_S_SANTA_97"/>
      <sheetName val="_S_SANTA_96"/>
      <sheetName val="AUD_P_MAYO_97_"/>
      <sheetName val="OCUPACION_P_MAYO_97"/>
      <sheetName val="P__MAYO_97"/>
      <sheetName val="HP1AMLIST"/>
      <sheetName val="TVE20&quot;"/>
      <sheetName val="madre"/>
      <sheetName val="FASE398"/>
      <sheetName val="Listas y Nombres (DON'T TOUCH)"/>
      <sheetName val="2.대외공문"/>
      <sheetName val="GRPS TV 98 alt 2 40&quot;"/>
      <sheetName val="GRPS_TV_98_alt_2_40&quot;"/>
      <sheetName val="전체현황"/>
      <sheetName val="CVT산정"/>
      <sheetName val="HIUNDAY"/>
      <sheetName val="RateCard"/>
      <sheetName val="Eval Adultos"/>
      <sheetName val="Eval Business"/>
      <sheetName val="Resultados Palabras Google"/>
      <sheetName val="EVAL TV ADULTOS"/>
      <sheetName val="2"/>
      <sheetName val="Resultados_Palabras_Google"/>
      <sheetName val="Eval_Adultos"/>
      <sheetName val="Eval_Business"/>
      <sheetName val="EVAL_TV_ADULTOS"/>
      <sheetName val="isla97"/>
      <sheetName val="ISLA98"/>
      <sheetName val="AUD_marca_TVE"/>
      <sheetName val="poralcon97"/>
      <sheetName val="PORT98HALC"/>
      <sheetName val="Resource-Strings"/>
      <sheetName val="port97_p_atra"/>
      <sheetName val="PORT98ATRA"/>
      <sheetName val="Main"/>
      <sheetName val="Resultados Diarios smart"/>
      <sheetName val="Hoja2"/>
      <sheetName val="SUPERDETALLADA"/>
      <sheetName val="FASE398.XLS"/>
      <sheetName val="5. Data Entry BASE"/>
      <sheetName val="GRPS_TV_981"/>
      <sheetName val=" BOOST TV"/>
      <sheetName val="Sheet1"/>
      <sheetName val="LARCAL"/>
      <sheetName val="GRPS_TV_98_alt_21"/>
      <sheetName val="CONSUMO_TV1"/>
      <sheetName val="GRPS_COMPETENCIA_CON_MARTINI_91"/>
      <sheetName val="GRPS_COMPETENCIA_SIN_MARTINI_91"/>
      <sheetName val="GRPS_COMPETENCIA_CON__MARTIN_91"/>
      <sheetName val="GRPS_COMPETENCIA_SIN_MARTIN_961"/>
      <sheetName val="AUD_S_SANTA_961"/>
      <sheetName val="AUD_S_SANTA_971"/>
      <sheetName val="OCUPACION_SS_961"/>
      <sheetName val="OCUPACION_SS_971"/>
      <sheetName val="_S_SANTA_971"/>
      <sheetName val="_S_SANTA_961"/>
      <sheetName val="AUD_P_MAYO_97_1"/>
      <sheetName val="OCUPACION_P_MAYO_971"/>
      <sheetName val="P__MAYO_971"/>
      <sheetName val="Cob_Padres"/>
      <sheetName val="Cob%_18-34"/>
      <sheetName val="1__Data_Entry_BASE"/>
      <sheetName val="Listas_y_Nombres_(DON'T_TOUCH)"/>
      <sheetName val="2_대외공문"/>
      <sheetName val="GRPS_TV_98_alt_2_40&quot;1"/>
      <sheetName val="Formatos y posicionamientos"/>
      <sheetName val="bac4"/>
      <sheetName val="T5"/>
      <sheetName val="FLIGHTPLAN"/>
      <sheetName val="MACMASK1"/>
      <sheetName val="27_abril"/>
      <sheetName val="xBRADx"/>
      <sheetName val="_EvaluaciónTV4"/>
      <sheetName val="EXP_COTIZA"/>
      <sheetName val="SOI_Breakdown"/>
      <sheetName val="PRC-TV_(0)1"/>
      <sheetName val="OPTICO_"/>
      <sheetName val="EXP_POLIZAS"/>
      <sheetName val="Menus"/>
      <sheetName val="6. Data Entry BASE"/>
      <sheetName val="GRPS_TV_982"/>
      <sheetName val="FASE398_XLS"/>
      <sheetName val="Formatos_y_posicionamientos"/>
      <sheetName val="5__Data_Entry_BASE"/>
      <sheetName val="Non Analysed Definitions"/>
      <sheetName val="FORMULA"/>
      <sheetName val="GLOBAL"/>
      <sheetName val="Avaliação_Rádio"/>
      <sheetName val="Eval_Adultos1"/>
      <sheetName val="Eval_Business1"/>
      <sheetName val="Resultados_Palabras_Google1"/>
      <sheetName val="EVAL_TV_ADULTOS1"/>
      <sheetName val="Resultados_Diarios_smart"/>
      <sheetName val="Lists"/>
      <sheetName val="_BOOST_TV"/>
      <sheetName val="GRPS_TV_983"/>
      <sheetName val="GRPS_TV_98_alt_22"/>
      <sheetName val="CONSUMO_TV2"/>
      <sheetName val="GRPS_COMPETENCIA_CON_MARTINI_92"/>
      <sheetName val="GRPS_COMPETENCIA_SIN_MARTINI_92"/>
      <sheetName val="GRPS_COMPETENCIA_CON__MARTIN_92"/>
      <sheetName val="GRPS_COMPETENCIA_SIN_MARTIN_962"/>
      <sheetName val="AUD_S_SANTA_962"/>
      <sheetName val="AUD_S_SANTA_972"/>
      <sheetName val="OCUPACION_SS_962"/>
      <sheetName val="OCUPACION_SS_972"/>
      <sheetName val="_S_SANTA_972"/>
      <sheetName val="_S_SANTA_962"/>
      <sheetName val="AUD_P_MAYO_97_2"/>
      <sheetName val="OCUPACION_P_MAYO_972"/>
      <sheetName val="P__MAYO_972"/>
      <sheetName val="Cob_Padres1"/>
      <sheetName val="Cob%_18-341"/>
      <sheetName val="Formatos_y_posicionamientos1"/>
      <sheetName val="1__Data_Entry_BASE1"/>
      <sheetName val="Eval_Adultos2"/>
      <sheetName val="Eval_Business2"/>
      <sheetName val="Resultados_Palabras_Google2"/>
      <sheetName val="EVAL_TV_ADULTOS2"/>
      <sheetName val="GRPS_TV_98_alt_2_40&quot;2"/>
      <sheetName val="Listas_y_Nombres_(DON'T_TOUCH)1"/>
      <sheetName val="2_대외공문1"/>
      <sheetName val="FASE398_XLS1"/>
      <sheetName val="5__Data_Entry_BASE1"/>
      <sheetName val="Resultados_Diarios_smart1"/>
      <sheetName val="_BOOST_TV1"/>
      <sheetName val="GRPS_TV_984"/>
      <sheetName val="GRPS_TV_98_alt_23"/>
      <sheetName val="CONSUMO_TV3"/>
      <sheetName val="GRPS_COMPETENCIA_CON_MARTINI_93"/>
      <sheetName val="GRPS_COMPETENCIA_SIN_MARTINI_93"/>
      <sheetName val="GRPS_COMPETENCIA_CON__MARTIN_93"/>
      <sheetName val="GRPS_COMPETENCIA_SIN_MARTIN_963"/>
      <sheetName val="AUD_S_SANTA_963"/>
      <sheetName val="AUD_S_SANTA_973"/>
      <sheetName val="OCUPACION_SS_963"/>
      <sheetName val="OCUPACION_SS_973"/>
      <sheetName val="_S_SANTA_973"/>
      <sheetName val="_S_SANTA_963"/>
      <sheetName val="AUD_P_MAYO_97_3"/>
      <sheetName val="OCUPACION_P_MAYO_973"/>
      <sheetName val="P__MAYO_973"/>
      <sheetName val="Cob_Padres2"/>
      <sheetName val="Cob%_18-342"/>
      <sheetName val="Formatos_y_posicionamientos2"/>
      <sheetName val="1__Data_Entry_BASE2"/>
      <sheetName val="Eval_Adultos3"/>
      <sheetName val="Eval_Business3"/>
      <sheetName val="Resultados_Palabras_Google3"/>
      <sheetName val="EVAL_TV_ADULTOS3"/>
      <sheetName val="GRPS_TV_98_alt_2_40&quot;3"/>
      <sheetName val="Listas_y_Nombres_(DON'T_TOUCH)2"/>
      <sheetName val="2_대외공문2"/>
      <sheetName val="FASE398_XLS2"/>
      <sheetName val="5__Data_Entry_BASE2"/>
      <sheetName val="Resultados_Diarios_smart2"/>
      <sheetName val="_BOOST_TV2"/>
      <sheetName val="GRPS_TV_985"/>
      <sheetName val="GRPS_TV_98_alt_24"/>
      <sheetName val="CONSUMO_TV4"/>
      <sheetName val="GRPS_COMPETENCIA_CON_MARTINI_94"/>
      <sheetName val="GRPS_COMPETENCIA_SIN_MARTINI_94"/>
      <sheetName val="GRPS_COMPETENCIA_CON__MARTIN_94"/>
      <sheetName val="GRPS_COMPETENCIA_SIN_MARTIN_964"/>
      <sheetName val="AUD_S_SANTA_964"/>
      <sheetName val="AUD_S_SANTA_974"/>
      <sheetName val="OCUPACION_SS_964"/>
      <sheetName val="OCUPACION_SS_974"/>
      <sheetName val="_S_SANTA_974"/>
      <sheetName val="_S_SANTA_964"/>
      <sheetName val="AUD_P_MAYO_97_4"/>
      <sheetName val="OCUPACION_P_MAYO_974"/>
      <sheetName val="P__MAYO_974"/>
      <sheetName val="Cob_Padres3"/>
      <sheetName val="Cob%_18-343"/>
      <sheetName val="Formatos_y_posicionamientos3"/>
      <sheetName val="1__Data_Entry_BASE3"/>
      <sheetName val="Eval_Adultos4"/>
      <sheetName val="Eval_Business4"/>
      <sheetName val="Resultados_Palabras_Google4"/>
      <sheetName val="EVAL_TV_ADULTOS4"/>
      <sheetName val="GRPS_TV_98_alt_2_40&quot;4"/>
      <sheetName val="Listas_y_Nombres_(DON'T_TOUCH)3"/>
      <sheetName val="2_대외공문3"/>
      <sheetName val="FASE398_XLS3"/>
      <sheetName val="5__Data_Entry_BASE3"/>
      <sheetName val="Resultados_Diarios_smart3"/>
      <sheetName val="_BOOST_TV3"/>
      <sheetName val="6__Data_Entry_BASE"/>
      <sheetName val="GRPS_TV_986"/>
      <sheetName val="GRPS_TV_98_alt_25"/>
      <sheetName val="CONSUMO_TV5"/>
      <sheetName val="GRPS_COMPETENCIA_CON_MARTINI_95"/>
      <sheetName val="GRPS_COMPETENCIA_SIN_MARTINI_95"/>
      <sheetName val="GRPS_COMPETENCIA_CON__MARTIN_95"/>
      <sheetName val="GRPS_COMPETENCIA_SIN_MARTIN_965"/>
      <sheetName val="AUD_S_SANTA_965"/>
      <sheetName val="AUD_S_SANTA_975"/>
      <sheetName val="OCUPACION_SS_965"/>
      <sheetName val="OCUPACION_SS_975"/>
      <sheetName val="_S_SANTA_975"/>
      <sheetName val="_S_SANTA_965"/>
      <sheetName val="AUD_P_MAYO_97_5"/>
      <sheetName val="OCUPACION_P_MAYO_975"/>
      <sheetName val="P__MAYO_975"/>
      <sheetName val="Cob_Padres4"/>
      <sheetName val="Cob%_18-344"/>
      <sheetName val="GRPS_TV_98_alt_2_40&quot;5"/>
      <sheetName val="FASE398_XLS4"/>
      <sheetName val="1__Data_Entry_BASE4"/>
      <sheetName val="Listas_y_Nombres_(DON'T_TOUCH)4"/>
      <sheetName val="2_대외공문4"/>
      <sheetName val="Eval_Adultos5"/>
      <sheetName val="Eval_Business5"/>
      <sheetName val="Resultados_Palabras_Google5"/>
      <sheetName val="EVAL_TV_ADULTOS5"/>
      <sheetName val="5__Data_Entry_BASE4"/>
      <sheetName val="Formatos_y_posicionamientos4"/>
      <sheetName val="Resultados_Diarios_smart4"/>
      <sheetName val="Non_Analysed_Definitions"/>
      <sheetName val="_BOOST_TV4"/>
      <sheetName val="6__Data_Entry_BASE1"/>
      <sheetName val="Hoja1"/>
      <sheetName val="GRPS_TV_987"/>
      <sheetName val="GRPS_TV_98_alt_26"/>
      <sheetName val="CONSUMO_TV6"/>
      <sheetName val="GRPS_COMPETENCIA_CON_MARTINI_96"/>
      <sheetName val="GRPS_COMPETENCIA_SIN_MARTINI_96"/>
      <sheetName val="GRPS_COMPETENCIA_CON__MARTIN_97"/>
      <sheetName val="GRPS_COMPETENCIA_SIN_MARTIN_966"/>
      <sheetName val="AUD_S_SANTA_966"/>
      <sheetName val="AUD_S_SANTA_976"/>
      <sheetName val="OCUPACION_SS_966"/>
      <sheetName val="OCUPACION_SS_976"/>
      <sheetName val="_S_SANTA_976"/>
      <sheetName val="_S_SANTA_966"/>
      <sheetName val="AUD_P_MAYO_97_6"/>
      <sheetName val="OCUPACION_P_MAYO_976"/>
      <sheetName val="P__MAYO_976"/>
      <sheetName val="Cob_Padres5"/>
      <sheetName val="Cob%_18-345"/>
      <sheetName val="GRPS_TV_98_alt_2_40&quot;6"/>
      <sheetName val="FASE398_XLS5"/>
      <sheetName val="1__Data_Entry_BASE5"/>
      <sheetName val="Listas_y_Nombres_(DON'T_TOUCH)5"/>
      <sheetName val="2_대외공문5"/>
      <sheetName val="Eval_Adultos6"/>
      <sheetName val="Eval_Business6"/>
      <sheetName val="Resultados_Palabras_Google6"/>
      <sheetName val="EVAL_TV_ADULTOS6"/>
      <sheetName val="5__Data_Entry_BASE5"/>
      <sheetName val="Formatos_y_posicionamientos5"/>
      <sheetName val="Resultados_Diarios_smart5"/>
      <sheetName val="Non_Analysed_Definitions1"/>
      <sheetName val="_BOOST_TV5"/>
      <sheetName val="6__Data_Entry_BASE2"/>
      <sheetName val="GRPS_TV_988"/>
      <sheetName val="GRPS_TV_98_alt_27"/>
      <sheetName val="CONSUMO_TV7"/>
      <sheetName val="GRPS_COMPETENCIA_CON_MARTINI_98"/>
      <sheetName val="GRPS_COMPETENCIA_SIN_MARTINI_98"/>
      <sheetName val="GRPS_COMPETENCIA_CON__MARTIN_98"/>
      <sheetName val="GRPS_COMPETENCIA_SIN_MARTIN_967"/>
      <sheetName val="AUD_S_SANTA_967"/>
      <sheetName val="AUD_S_SANTA_977"/>
      <sheetName val="OCUPACION_SS_967"/>
      <sheetName val="OCUPACION_SS_977"/>
      <sheetName val="_S_SANTA_977"/>
      <sheetName val="_S_SANTA_967"/>
      <sheetName val="AUD_P_MAYO_97_7"/>
      <sheetName val="OCUPACION_P_MAYO_977"/>
      <sheetName val="P__MAYO_977"/>
      <sheetName val="Cob_Padres6"/>
      <sheetName val="Cob%_18-346"/>
      <sheetName val="GRPS_TV_98_alt_2_40&quot;7"/>
      <sheetName val="FASE398_XLS6"/>
      <sheetName val="1__Data_Entry_BASE6"/>
      <sheetName val="Listas_y_Nombres_(DON'T_TOUCH)6"/>
      <sheetName val="2_대외공문6"/>
      <sheetName val="Eval_Adultos7"/>
      <sheetName val="Eval_Business7"/>
      <sheetName val="Resultados_Palabras_Google7"/>
      <sheetName val="EVAL_TV_ADULTOS7"/>
      <sheetName val="5__Data_Entry_BASE6"/>
      <sheetName val="Formatos_y_posicionamientos6"/>
      <sheetName val="Resultados_Diarios_smart6"/>
      <sheetName val="Non_Analysed_Definitions2"/>
      <sheetName val="_BOOST_TV6"/>
      <sheetName val="6__Data_Entry_BASE3"/>
      <sheetName val="Lookup"/>
      <sheetName val="CAD40MZ"/>
      <sheetName val="Datos Evol mens"/>
      <sheetName val=" list"/>
      <sheetName val="Selección Base"/>
      <sheetName val="Combo"/>
      <sheetName val="GRPS_TV_989"/>
      <sheetName val="GRPS_TV_98_alt_28"/>
      <sheetName val="CONSUMO_TV8"/>
      <sheetName val="GRPS_COMPETENCIA_CON_MARTINI_99"/>
      <sheetName val="GRPS_COMPETENCIA_SIN_MARTINI_99"/>
      <sheetName val="GRPS_COMPETENCIA_CON__MARTIN_99"/>
      <sheetName val="GRPS_COMPETENCIA_SIN_MARTIN_968"/>
      <sheetName val="AUD_S_SANTA_968"/>
      <sheetName val="AUD_S_SANTA_978"/>
      <sheetName val="OCUPACION_SS_968"/>
      <sheetName val="OCUPACION_SS_978"/>
      <sheetName val="_S_SANTA_978"/>
      <sheetName val="_S_SANTA_968"/>
      <sheetName val="AUD_P_MAYO_97_8"/>
      <sheetName val="OCUPACION_P_MAYO_978"/>
      <sheetName val="P__MAYO_978"/>
      <sheetName val="Cob_Padres7"/>
      <sheetName val="Cob%_18-347"/>
      <sheetName val="GRPS_TV_98_alt_2_40&quot;8"/>
      <sheetName val="FASE398_XLS7"/>
      <sheetName val="1__Data_Entry_BASE7"/>
      <sheetName val="Listas_y_Nombres_(DON'T_TOUCH)7"/>
      <sheetName val="2_대외공문7"/>
      <sheetName val="Eval_Adultos8"/>
      <sheetName val="Eval_Business8"/>
      <sheetName val="Resultados_Palabras_Google8"/>
      <sheetName val="EVAL_TV_ADULTOS8"/>
      <sheetName val="5__Data_Entry_BASE7"/>
      <sheetName val="Formatos_y_posicionamientos7"/>
      <sheetName val="Resultados_Diarios_smart7"/>
      <sheetName val="Non_Analysed_Definitions3"/>
      <sheetName val="_BOOST_TV7"/>
      <sheetName val="6__Data_Entry_BASE4"/>
      <sheetName val="Datos_Evol_mens"/>
      <sheetName val="_list"/>
      <sheetName val="Selección_Base"/>
      <sheetName val="GRPS_TV_98_alt_29"/>
      <sheetName val="CONSUMO_TV9"/>
      <sheetName val="GRPS_COMPETENCIA_CON_MARTINI_10"/>
      <sheetName val="GRPS_COMPETENCIA_SIN_MARTINI_10"/>
      <sheetName val="GRPS_COMPETENCIA_CON__MARTIN_10"/>
      <sheetName val="GRPS_COMPETENCIA_SIN_MARTIN_969"/>
      <sheetName val="AUD_S_SANTA_969"/>
      <sheetName val="AUD_S_SANTA_979"/>
      <sheetName val="OCUPACION_SS_969"/>
      <sheetName val="OCUPACION_SS_979"/>
      <sheetName val="_S_SANTA_979"/>
      <sheetName val="_S_SANTA_969"/>
      <sheetName val="AUD_P_MAYO_97_9"/>
      <sheetName val="OCUPACION_P_MAYO_979"/>
      <sheetName val="P__MAYO_979"/>
      <sheetName val="GRPS_TV_98_alt_2_40&quot;9"/>
      <sheetName val="REV"/>
      <sheetName val="GRPS_TV_9810"/>
      <sheetName val="GRPS_TV_98_alt_210"/>
      <sheetName val="CONSUMO_TV10"/>
      <sheetName val="GRPS_COMPETENCIA_CON_MARTINI_11"/>
      <sheetName val="GRPS_COMPETENCIA_SIN_MARTINI_11"/>
      <sheetName val="GRPS_COMPETENCIA_CON__MARTIN_11"/>
      <sheetName val="GRPS_COMPETENCIA_SIN_MARTIN_910"/>
      <sheetName val="AUD_S_SANTA_9610"/>
      <sheetName val="AUD_S_SANTA_9710"/>
      <sheetName val="OCUPACION_SS_9610"/>
      <sheetName val="OCUPACION_SS_9710"/>
      <sheetName val="_S_SANTA_9710"/>
      <sheetName val="_S_SANTA_9610"/>
      <sheetName val="AUD_P_MAYO_97_10"/>
      <sheetName val="OCUPACION_P_MAYO_9710"/>
      <sheetName val="P__MAYO_9710"/>
      <sheetName val="GRPS_TV_98_alt_2_40&quot;10"/>
      <sheetName val="GRPS_TV_9811"/>
      <sheetName val="GRPS_TV_98_alt_211"/>
      <sheetName val="CONSUMO_TV11"/>
      <sheetName val="GRPS_COMPETENCIA_CON_MARTINI_12"/>
      <sheetName val="GRPS_COMPETENCIA_SIN_MARTINI_12"/>
      <sheetName val="GRPS_COMPETENCIA_CON__MARTIN_12"/>
      <sheetName val="Histórico"/>
      <sheetName val="GRPS_COMPETENCIA_SIN_MARTIN_911"/>
      <sheetName val="AUD_S_SANTA_9611"/>
      <sheetName val="AUD_S_SANTA_9711"/>
      <sheetName val="OCUPACION_SS_9611"/>
      <sheetName val="OCUPACION_SS_9711"/>
      <sheetName val="_S_SANTA_9711"/>
      <sheetName val="_S_SANTA_9611"/>
      <sheetName val="AUD_P_MAYO_97_11"/>
      <sheetName val="OCUPACION_P_MAYO_9711"/>
      <sheetName val="P__MAYO_9711"/>
      <sheetName val="GRPS_TV_98_alt_2_40&quot;11"/>
      <sheetName val="GRPS_TV_9812"/>
      <sheetName val="GRPS_TV_98_alt_212"/>
      <sheetName val="CONSUMO_TV12"/>
      <sheetName val="GRPS_COMPETENCIA_CON_MARTINI_13"/>
      <sheetName val="GRPS_COMPETENCIA_SIN_MARTINI_13"/>
      <sheetName val="GRPS_COMPETENCIA_CON__MARTIN_13"/>
      <sheetName val="GRPS_COMPETENCIA_SIN_MARTIN_912"/>
      <sheetName val="AUD_S_SANTA_9612"/>
      <sheetName val="AUD_S_SANTA_9712"/>
      <sheetName val="OCUPACION_SS_9612"/>
      <sheetName val="OCUPACION_SS_9712"/>
      <sheetName val="_S_SANTA_9712"/>
      <sheetName val="GRPS_TV_9813"/>
      <sheetName val="GRPS_TV_98_alt_213"/>
      <sheetName val="CONSUMO_TV13"/>
      <sheetName val="GRPS_COMPETENCIA_CON_MARTINI_14"/>
      <sheetName val="GRPS_COMPETENCIA_SIN_MARTINI_14"/>
      <sheetName val="GRPS_COMPETENCIA_CON__MARTIN_14"/>
      <sheetName val="GRPS_COMPETENCIA_SIN_MARTIN_913"/>
      <sheetName val="AUD_S_SANTA_9613"/>
      <sheetName val="AUD_S_SANTA_9713"/>
      <sheetName val="OCUPACION_SS_9613"/>
      <sheetName val="OCUPACION_SS_9713"/>
      <sheetName val="_S_SANTA_9713"/>
      <sheetName val="_S_SANTA_9612"/>
      <sheetName val="AUD_P_MAYO_97_12"/>
      <sheetName val="OCUPACION_P_MAYO_9712"/>
      <sheetName val="P__MAYO_9712"/>
      <sheetName val="Cob_Padres8"/>
      <sheetName val="Cob%_18-348"/>
      <sheetName val="GRPS_TV_98_alt_2_40&quot;12"/>
      <sheetName val="FASE398_XLS8"/>
      <sheetName val="1__Data_Entry_BASE8"/>
      <sheetName val="Listas_y_Nombres_(DON'T_TOUCH)8"/>
      <sheetName val="2_대외공문8"/>
      <sheetName val="Eval_Adultos9"/>
      <sheetName val="Eval_Business9"/>
      <sheetName val="Resultados_Palabras_Google9"/>
      <sheetName val="EVAL_TV_ADULTOS9"/>
      <sheetName val="5__Data_Entry_BASE8"/>
      <sheetName val="Formatos_y_posicionamientos8"/>
      <sheetName val="Resultados_Diarios_smart8"/>
      <sheetName val="Non_Analysed_Definitions4"/>
      <sheetName val="_BOOST_TV8"/>
      <sheetName val="6__Data_Entry_BASE5"/>
      <sheetName val="Datos_Evol_mens1"/>
      <sheetName val="_list1"/>
      <sheetName val="Selección_Base1"/>
      <sheetName val="_S_SANTA_9613"/>
      <sheetName val="AUD_P_MAYO_97_13"/>
      <sheetName val="OCUPACION_P_MAYO_9713"/>
      <sheetName val="P__MAYO_9713"/>
      <sheetName val="GRPS_TV_98_alt_2_40&quot;13"/>
      <sheetName val="GRPS_TV_9814"/>
      <sheetName val="GRPS_TV_98_alt_214"/>
      <sheetName val="CONSUMO_TV14"/>
      <sheetName val="GRPS_COMPETENCIA_CON_MARTINI_15"/>
      <sheetName val="GRPS_COMPETENCIA_SIN_MARTINI_15"/>
      <sheetName val="GRPS_COMPETENCIA_CON__MARTIN_15"/>
      <sheetName val="GRPS_COMPETENCIA_SIN_MARTIN_914"/>
      <sheetName val="AUD_S_SANTA_9614"/>
      <sheetName val="AUD_S_SANTA_9714"/>
      <sheetName val="OCUPACION_SS_9614"/>
      <sheetName val="OCUPACION_SS_9714"/>
      <sheetName val="_S_SANTA_9714"/>
      <sheetName val="_S_SANTA_9614"/>
      <sheetName val="AUD_P_MAYO_97_14"/>
      <sheetName val="OCUPACION_P_MAYO_9714"/>
      <sheetName val="P__MAYO_9714"/>
      <sheetName val="GRPS_TV_98_alt_2_40&quot;14"/>
      <sheetName val="GRPS_TV_9815"/>
      <sheetName val="GRPS_TV_98_alt_215"/>
      <sheetName val="CONSUMO_TV15"/>
      <sheetName val="GRPS_COMPETENCIA_CON_MARTINI_16"/>
      <sheetName val="GRPS_COMPETENCIA_SIN_MARTINI_16"/>
      <sheetName val="GRPS_COMPETENCIA_CON__MARTIN_16"/>
      <sheetName val="GRPS_COMPETENCIA_SIN_MARTIN_915"/>
      <sheetName val="AUD_S_SANTA_9615"/>
      <sheetName val="AUD_S_SANTA_9715"/>
      <sheetName val="OCUPACION_SS_9615"/>
      <sheetName val="OCUPACION_SS_9715"/>
      <sheetName val="_S_SANTA_9715"/>
      <sheetName val="_S_SANTA_9615"/>
      <sheetName val="AUD_P_MAYO_97_15"/>
      <sheetName val="OCUPACION_P_MAYO_9715"/>
      <sheetName val="P__MAYO_9715"/>
      <sheetName val="GRPS_TV_98_alt_2_40&quot;15"/>
      <sheetName val="GRPS_TV_9816"/>
      <sheetName val="GRPS_TV_98_alt_216"/>
      <sheetName val="CONSUMO_TV16"/>
      <sheetName val="GRPS_COMPETENCIA_CON_MARTINI_17"/>
      <sheetName val="GRPS_COMPETENCIA_SIN_MARTINI_17"/>
      <sheetName val="GRPS_COMPETENCIA_CON__MARTIN_17"/>
      <sheetName val="GRPS_COMPETENCIA_SIN_MARTIN_916"/>
      <sheetName val="AUD_S_SANTA_9616"/>
      <sheetName val="AUD_S_SANTA_9716"/>
      <sheetName val="OCUPACION_SS_9616"/>
      <sheetName val="OCUPACION_SS_9716"/>
      <sheetName val="_S_SANTA_9716"/>
      <sheetName val="_S_SANTA_9616"/>
      <sheetName val="AUD_P_MAYO_97_16"/>
      <sheetName val="OCUPACION_P_MAYO_9716"/>
      <sheetName val="P__MAYO_9716"/>
      <sheetName val="GRPS_TV_98_alt_2_40&quot;16"/>
      <sheetName val="Maestros"/>
      <sheetName val="Prensa Zaragoza"/>
      <sheetName val="Informe Mensual Por Dias"/>
      <sheetName val="TVE1 can"/>
      <sheetName val="Indices"/>
      <sheetName val="Depr&amp;Amort"/>
      <sheetName val="CAPEX_output"/>
      <sheetName val="Telval"/>
      <sheetName val="Tablas"/>
      <sheetName val="GRPS_TV_9817"/>
      <sheetName val="GRPS_TV_98_alt_217"/>
      <sheetName val="CONSUMO_TV17"/>
      <sheetName val="GRPS_COMPETENCIA_CON_MARTINI_18"/>
      <sheetName val="GRPS_COMPETENCIA_SIN_MARTINI_18"/>
      <sheetName val="GRPS_COMPETENCIA_CON__MARTIN_18"/>
      <sheetName val="GRPS_COMPETENCIA_SIN_MARTIN_917"/>
      <sheetName val="AUD_S_SANTA_9617"/>
      <sheetName val="AUD_S_SANTA_9717"/>
      <sheetName val="OCUPACION_SS_9617"/>
      <sheetName val="OCUPACION_SS_9717"/>
      <sheetName val="_S_SANTA_9717"/>
      <sheetName val="_S_SANTA_9617"/>
      <sheetName val="AUD_P_MAYO_97_17"/>
      <sheetName val="OCUPACION_P_MAYO_9717"/>
      <sheetName val="P__MAYO_9717"/>
      <sheetName val="Cob_Padres9"/>
      <sheetName val="Cob%_18-349"/>
      <sheetName val="GRPS_TV_98_alt_2_40&quot;17"/>
      <sheetName val="FASE398_XLS9"/>
      <sheetName val="1__Data_Entry_BASE9"/>
      <sheetName val="Listas_y_Nombres_(DON'T_TOUCH)9"/>
      <sheetName val="2_대외공문9"/>
      <sheetName val="Eval_Adultos10"/>
      <sheetName val="Eval_Business10"/>
      <sheetName val="Resultados_Palabras_Google10"/>
      <sheetName val="EVAL_TV_ADULTOS10"/>
      <sheetName val="5__Data_Entry_BASE9"/>
      <sheetName val="Formatos_y_posicionamientos9"/>
      <sheetName val="Resultados_Diarios_smart9"/>
      <sheetName val="Non_Analysed_Definitions5"/>
      <sheetName val="_BOOST_TV9"/>
      <sheetName val="6__Data_Entry_BASE6"/>
      <sheetName val="Datos_Evol_mens2"/>
      <sheetName val="_list2"/>
      <sheetName val="Selección_Base2"/>
      <sheetName val="Prensa_Zaragoza"/>
      <sheetName val="Informe_Mensual_Por_Dias"/>
      <sheetName val="TVE1_can"/>
      <sheetName val="GRPS_TV_9818"/>
      <sheetName val="GRPS_TV_98_alt_218"/>
      <sheetName val="CONSUMO_TV18"/>
      <sheetName val="GRPS_COMPETENCIA_CON_MARTINI_19"/>
      <sheetName val="GRPS_COMPETENCIA_SIN_MARTINI_19"/>
      <sheetName val="GRPS_COMPETENCIA_CON__MARTIN_19"/>
      <sheetName val="GRPS_COMPETENCIA_SIN_MARTIN_918"/>
      <sheetName val="AUD_S_SANTA_9618"/>
      <sheetName val="AUD_S_SANTA_9718"/>
      <sheetName val="OCUPACION_SS_9618"/>
      <sheetName val="OCUPACION_SS_9718"/>
      <sheetName val="_S_SANTA_9718"/>
      <sheetName val="_S_SANTA_9618"/>
      <sheetName val="AUD_P_MAYO_97_18"/>
      <sheetName val="OCUPACION_P_MAYO_9718"/>
      <sheetName val="P__MAYO_9718"/>
      <sheetName val="Cob_Padres10"/>
      <sheetName val="Cob%_18-3410"/>
      <sheetName val="GRPS_TV_98_alt_2_40&quot;18"/>
      <sheetName val="FASE398_XLS10"/>
      <sheetName val="1__Data_Entry_BASE10"/>
      <sheetName val="Listas_y_Nombres_(DON'T_TOUCH10"/>
      <sheetName val="2_대외공문10"/>
      <sheetName val="Eval_Adultos11"/>
      <sheetName val="Eval_Business11"/>
      <sheetName val="Resultados_Palabras_Google11"/>
      <sheetName val="EVAL_TV_ADULTOS11"/>
      <sheetName val="5__Data_Entry_BASE10"/>
      <sheetName val="Formatos_y_posicionamientos10"/>
      <sheetName val="Resultados_Diarios_smart10"/>
      <sheetName val="Non_Analysed_Definitions6"/>
      <sheetName val="_BOOST_TV10"/>
      <sheetName val="6__Data_Entry_BASE7"/>
      <sheetName val="Datos_Evol_mens3"/>
      <sheetName val="_list3"/>
      <sheetName val="Selección_Base3"/>
      <sheetName val="Prensa_Zaragoza1"/>
      <sheetName val="Informe_Mensual_Por_Dias1"/>
      <sheetName val="TVE1_can1"/>
      <sheetName val="1. Pond Auditor"/>
      <sheetName val="2. Conv. Dur Auditor"/>
      <sheetName val="3. Datos Miner"/>
      <sheetName val="4. Estimaciones Pool"/>
      <sheetName val="5.Soportes"/>
      <sheetName val="7. Afinidades Infosys"/>
      <sheetName val="RESUMEN"/>
      <sheetName val="H.Pond.1"/>
      <sheetName val="H.Pond.2"/>
      <sheetName val="H.Pond.3"/>
      <sheetName val="H.Pond.4"/>
      <sheetName val="H.Pond.5"/>
      <sheetName val="H.Pond.6"/>
      <sheetName val="H.Pond.7"/>
      <sheetName val="H.Pond.8"/>
      <sheetName val="H.Pond.9"/>
      <sheetName val="H.Pond.11"/>
      <sheetName val="H.Pond.10"/>
      <sheetName val="H.Pond.12"/>
      <sheetName val="EBIQUITY-TRADE OFF"/>
      <sheetName val="ACCENTURE-KPI"/>
      <sheetName val="ACCENTURE-KPI G.1"/>
      <sheetName val="00 LTD 1Q"/>
      <sheetName val="Combos"/>
      <sheetName val="Guía"/>
      <sheetName val="1__Pond_Auditor"/>
      <sheetName val="2__Conv__Dur_Auditor"/>
      <sheetName val="3__Datos_Miner"/>
      <sheetName val="4__Estimaciones_Pool"/>
      <sheetName val="5_Soportes"/>
      <sheetName val="7__Afinidades_Infosys"/>
      <sheetName val="H_Pond_1"/>
      <sheetName val="H_Pond_2"/>
      <sheetName val="H_Pond_3"/>
      <sheetName val="H_Pond_4"/>
      <sheetName val="H_Pond_5"/>
      <sheetName val="H_Pond_6"/>
      <sheetName val="H_Pond_7"/>
      <sheetName val="H_Pond_8"/>
      <sheetName val="H_Pond_9"/>
      <sheetName val="H_Pond_11"/>
      <sheetName val="H_Pond_10"/>
      <sheetName val="H_Pond_12"/>
      <sheetName val="EBIQUITY-TRADE_OFF"/>
      <sheetName val="ACCENTURE-KPI_G_1"/>
      <sheetName val="GRPS_TV_9819"/>
      <sheetName val="GRPS_TV_98_alt_219"/>
      <sheetName val="CONSUMO_TV19"/>
      <sheetName val="GRPS_COMPETENCIA_CON_MARTINI_20"/>
      <sheetName val="GRPS_COMPETENCIA_SIN_MARTINI_20"/>
      <sheetName val="GRPS_COMPETENCIA_CON__MARTIN_20"/>
      <sheetName val="GRPS_COMPETENCIA_SIN_MARTIN_919"/>
      <sheetName val="AUD_S_SANTA_9619"/>
      <sheetName val="AUD_S_SANTA_9719"/>
      <sheetName val="OCUPACION_SS_9619"/>
      <sheetName val="OCUPACION_SS_9719"/>
      <sheetName val="_S_SANTA_9719"/>
      <sheetName val="_S_SANTA_9619"/>
      <sheetName val="AUD_P_MAYO_97_19"/>
      <sheetName val="OCUPACION_P_MAYO_9719"/>
      <sheetName val="P__MAYO_9719"/>
      <sheetName val="Cob_Padres11"/>
      <sheetName val="Cob%_18-3411"/>
      <sheetName val="1__Data_Entry_BASE11"/>
      <sheetName val="Eval_Adultos12"/>
      <sheetName val="Eval_Business12"/>
      <sheetName val="Resultados_Palabras_Google12"/>
      <sheetName val="EVAL_TV_ADULTOS12"/>
      <sheetName val="GRPS_TV_98_alt_2_40&quot;19"/>
      <sheetName val="Listas_y_Nombres_(DON'T_TOUCH11"/>
      <sheetName val="2_대외공문11"/>
      <sheetName val="FASE398_XLS11"/>
      <sheetName val="5__Data_Entry_BASE11"/>
      <sheetName val="Resultados_Diarios_smart11"/>
      <sheetName val="Formatos_y_posicionamientos11"/>
      <sheetName val="_BOOST_TV11"/>
      <sheetName val="6__Data_Entry_BASE8"/>
      <sheetName val="Prensa_Zaragoza2"/>
      <sheetName val="Informe_Mensual_Por_Dias2"/>
      <sheetName val="TVE1_can2"/>
      <sheetName val="1__Pond_Auditor2"/>
      <sheetName val="2__Conv__Dur_Auditor2"/>
      <sheetName val="3__Datos_Miner2"/>
      <sheetName val="4__Estimaciones_Pool2"/>
      <sheetName val="5_Soportes2"/>
      <sheetName val="7__Afinidades_Infosys2"/>
      <sheetName val="H_Pond_14"/>
      <sheetName val="H_Pond_22"/>
      <sheetName val="H_Pond_32"/>
      <sheetName val="H_Pond_42"/>
      <sheetName val="H_Pond_52"/>
      <sheetName val="H_Pond_62"/>
      <sheetName val="H_Pond_72"/>
      <sheetName val="H_Pond_82"/>
      <sheetName val="H_Pond_92"/>
      <sheetName val="H_Pond_112"/>
      <sheetName val="H_Pond_102"/>
      <sheetName val="H_Pond_122"/>
      <sheetName val="EBIQUITY-TRADE_OFF2"/>
      <sheetName val="ACCENTURE-KPI_G_12"/>
      <sheetName val="1__Pond_Auditor1"/>
      <sheetName val="2__Conv__Dur_Auditor1"/>
      <sheetName val="3__Datos_Miner1"/>
      <sheetName val="4__Estimaciones_Pool1"/>
      <sheetName val="5_Soportes1"/>
      <sheetName val="7__Afinidades_Infosys1"/>
      <sheetName val="H_Pond_13"/>
      <sheetName val="H_Pond_21"/>
      <sheetName val="H_Pond_31"/>
      <sheetName val="H_Pond_41"/>
      <sheetName val="H_Pond_51"/>
      <sheetName val="H_Pond_61"/>
      <sheetName val="H_Pond_71"/>
      <sheetName val="H_Pond_81"/>
      <sheetName val="H_Pond_91"/>
      <sheetName val="H_Pond_111"/>
      <sheetName val="H_Pond_101"/>
      <sheetName val="H_Pond_121"/>
      <sheetName val="EBIQUITY-TRADE_OFF1"/>
      <sheetName val="ACCENTURE-KPI_G_11"/>
      <sheetName val="Non_Analysed_Definitions7"/>
      <sheetName val="Datos_Evol_mens4"/>
      <sheetName val="_list4"/>
      <sheetName val="Selección_Base4"/>
      <sheetName val="GRPS_TV_9820"/>
      <sheetName val="GRPS_TV_98_alt_220"/>
      <sheetName val="CONSUMO_TV20"/>
      <sheetName val="GRPS_COMPETENCIA_CON_MARTINI_21"/>
      <sheetName val="GRPS_COMPETENCIA_SIN_MARTINI_21"/>
      <sheetName val="GRPS_COMPETENCIA_CON__MARTIN_21"/>
      <sheetName val="GRPS_COMPETENCIA_SIN_MARTIN_920"/>
      <sheetName val="AUD_S_SANTA_9620"/>
      <sheetName val="AUD_S_SANTA_9720"/>
      <sheetName val="OCUPACION_SS_9620"/>
      <sheetName val="OCUPACION_SS_9720"/>
      <sheetName val="_S_SANTA_9720"/>
      <sheetName val="_S_SANTA_9620"/>
      <sheetName val="AUD_P_MAYO_97_20"/>
      <sheetName val="OCUPACION_P_MAYO_9720"/>
      <sheetName val="P__MAYO_9720"/>
      <sheetName val="Cob_Padres12"/>
      <sheetName val="Cob%_18-3412"/>
      <sheetName val="GRPS_TV_98_alt_2_40&quot;20"/>
      <sheetName val="FASE398_XLS12"/>
      <sheetName val="1__Data_Entry_BASE12"/>
      <sheetName val="Listas_y_Nombres_(DON'T_TOUCH12"/>
      <sheetName val="2_대외공문12"/>
      <sheetName val="Eval_Adultos13"/>
      <sheetName val="Eval_Business13"/>
      <sheetName val="Resultados_Palabras_Google13"/>
      <sheetName val="EVAL_TV_ADULTOS13"/>
      <sheetName val="5__Data_Entry_BASE12"/>
      <sheetName val="Formatos_y_posicionamientos12"/>
      <sheetName val="Resultados_Diarios_smart12"/>
      <sheetName val="Non_Analysed_Definitions8"/>
      <sheetName val="_BOOST_TV12"/>
      <sheetName val="6__Data_Entry_BASE9"/>
      <sheetName val="Datos_Evol_mens5"/>
      <sheetName val="_list5"/>
      <sheetName val="Selección_Base5"/>
      <sheetName val="Prensa_Zaragoza3"/>
      <sheetName val="Informe_Mensual_Por_Dias3"/>
      <sheetName val="TVE1_can3"/>
      <sheetName val="GRPS_TV_9821"/>
      <sheetName val="GRPS_TV_98_alt_221"/>
      <sheetName val="CONSUMO_TV21"/>
      <sheetName val="GRPS_COMPETENCIA_CON_MARTINI_22"/>
      <sheetName val="GRPS_COMPETENCIA_SIN_MARTINI_22"/>
      <sheetName val="GRPS_COMPETENCIA_CON__MARTIN_22"/>
      <sheetName val="GRPS_COMPETENCIA_SIN_MARTIN_921"/>
      <sheetName val="AUD_S_SANTA_9621"/>
      <sheetName val="AUD_S_SANTA_9721"/>
      <sheetName val="OCUPACION_SS_9621"/>
      <sheetName val="OCUPACION_SS_9721"/>
      <sheetName val="_S_SANTA_9721"/>
      <sheetName val="_S_SANTA_9621"/>
      <sheetName val="AUD_P_MAYO_97_21"/>
      <sheetName val="OCUPACION_P_MAYO_9721"/>
      <sheetName val="P__MAYO_9721"/>
      <sheetName val="Cob_Padres13"/>
      <sheetName val="Cob%_18-3413"/>
      <sheetName val="GRPS_TV_98_alt_2_40&quot;21"/>
      <sheetName val="FASE398_XLS13"/>
      <sheetName val="1__Data_Entry_BASE13"/>
      <sheetName val="Listas_y_Nombres_(DON'T_TOUCH13"/>
      <sheetName val="2_대외공문13"/>
      <sheetName val="Eval_Adultos14"/>
      <sheetName val="Eval_Business14"/>
      <sheetName val="Resultados_Palabras_Google14"/>
      <sheetName val="EVAL_TV_ADULTOS14"/>
      <sheetName val="5__Data_Entry_BASE13"/>
      <sheetName val="Formatos_y_posicionamientos13"/>
      <sheetName val="Resultados_Diarios_smart13"/>
      <sheetName val="Non_Analysed_Definitions9"/>
      <sheetName val="_BOOST_TV13"/>
      <sheetName val="6__Data_Entry_BASE10"/>
      <sheetName val="Datos_Evol_mens6"/>
      <sheetName val="_list6"/>
      <sheetName val="Selección_Base6"/>
      <sheetName val="Prensa_Zaragoza4"/>
      <sheetName val="Informe_Mensual_Por_Dias4"/>
      <sheetName val="TVE1_can4"/>
      <sheetName val="1__Pond_Auditor3"/>
      <sheetName val="2__Conv__Dur_Auditor3"/>
      <sheetName val="3__Datos_Miner3"/>
      <sheetName val="4__Estimaciones_Pool3"/>
      <sheetName val="5_Soportes3"/>
      <sheetName val="7__Afinidades_Infosys3"/>
      <sheetName val="H_Pond_15"/>
      <sheetName val="H_Pond_23"/>
      <sheetName val="H_Pond_33"/>
      <sheetName val="H_Pond_43"/>
      <sheetName val="H_Pond_53"/>
      <sheetName val="H_Pond_63"/>
      <sheetName val="H_Pond_73"/>
      <sheetName val="H_Pond_83"/>
      <sheetName val="H_Pond_93"/>
      <sheetName val="H_Pond_113"/>
      <sheetName val="H_Pond_103"/>
      <sheetName val="H_Pond_123"/>
      <sheetName val="EBIQUITY-TRADE_OFF3"/>
      <sheetName val="ACCENTURE-KPI_G_13"/>
      <sheetName val="00_LTD_1Q"/>
      <sheetName val="GRPS_TV_9822"/>
      <sheetName val="GRPS_TV_98_alt_222"/>
      <sheetName val="CONSUMO_TV22"/>
      <sheetName val="GRPS_COMPETENCIA_CON_MARTINI_23"/>
      <sheetName val="GRPS_COMPETENCIA_SIN_MARTINI_23"/>
      <sheetName val="GRPS_COMPETENCIA_CON__MARTIN_23"/>
      <sheetName val="GRPS_COMPETENCIA_SIN_MARTIN_922"/>
      <sheetName val="AUD_S_SANTA_9622"/>
      <sheetName val="AUD_S_SANTA_9722"/>
      <sheetName val="OCUPACION_SS_9622"/>
      <sheetName val="OCUPACION_SS_9722"/>
      <sheetName val="_S_SANTA_9722"/>
      <sheetName val="_S_SANTA_9622"/>
      <sheetName val="AUD_P_MAYO_97_22"/>
      <sheetName val="OCUPACION_P_MAYO_9722"/>
      <sheetName val="P__MAYO_9722"/>
      <sheetName val="Cob_Padres14"/>
      <sheetName val="Cob%_18-3414"/>
      <sheetName val="GRPS_TV_98_alt_2_40&quot;22"/>
      <sheetName val="FASE398_XLS14"/>
      <sheetName val="1__Data_Entry_BASE14"/>
      <sheetName val="Listas_y_Nombres_(DON'T_TOUCH14"/>
      <sheetName val="2_대외공문14"/>
      <sheetName val="Eval_Adultos15"/>
      <sheetName val="Eval_Business15"/>
      <sheetName val="Resultados_Palabras_Google15"/>
      <sheetName val="EVAL_TV_ADULTOS15"/>
      <sheetName val="5__Data_Entry_BASE14"/>
      <sheetName val="Formatos_y_posicionamientos14"/>
      <sheetName val="Resultados_Diarios_smart14"/>
      <sheetName val="Non_Analysed_Definitions10"/>
      <sheetName val="_BOOST_TV14"/>
      <sheetName val="6__Data_Entry_BASE11"/>
      <sheetName val="Datos_Evol_mens7"/>
      <sheetName val="_list7"/>
      <sheetName val="Selección_Base7"/>
      <sheetName val="Prensa_Zaragoza5"/>
      <sheetName val="Informe_Mensual_Por_Dias5"/>
      <sheetName val="TVE1_can5"/>
      <sheetName val="1__Pond_Auditor4"/>
      <sheetName val="2__Conv__Dur_Auditor4"/>
      <sheetName val="3__Datos_Miner4"/>
      <sheetName val="4__Estimaciones_Pool4"/>
      <sheetName val="5_Soportes4"/>
      <sheetName val="7__Afinidades_Infosys4"/>
      <sheetName val="H_Pond_16"/>
      <sheetName val="H_Pond_24"/>
      <sheetName val="H_Pond_34"/>
      <sheetName val="H_Pond_44"/>
      <sheetName val="H_Pond_54"/>
      <sheetName val="H_Pond_64"/>
      <sheetName val="H_Pond_74"/>
      <sheetName val="H_Pond_84"/>
      <sheetName val="H_Pond_94"/>
      <sheetName val="H_Pond_114"/>
      <sheetName val="H_Pond_104"/>
      <sheetName val="H_Pond_124"/>
      <sheetName val="EBIQUITY-TRADE_OFF4"/>
      <sheetName val="ACCENTURE-KPI_G_14"/>
      <sheetName val="00_LTD_1Q1"/>
      <sheetName val="Plano"/>
      <sheetName val="Resumo"/>
      <sheetName val="Res__Mês"/>
      <sheetName val="PRC-TV_(0)"/>
      <sheetName val="Pauta"/>
      <sheetName val="Sheet3"/>
      <sheetName val="Datos graf MMI MMG"/>
      <sheetName val="Datos_graf_MMI_MMG"/>
      <sheetName val="Formatos"/>
      <sheetName val="IG Video  Ad"/>
      <sheetName val="00_LTD_1Q2"/>
      <sheetName val="Datos_graf_MMI_MMG2"/>
      <sheetName val="Datos_graf_MMI_MMG1"/>
      <sheetName val="Datos_graf_MMI_MMG3"/>
      <sheetName val="00_LTD_1Q3"/>
      <sheetName val="IG_Video__Ad"/>
      <sheetName val="Datos_graf_MMI_MMG4"/>
      <sheetName val="00_LTD_1Q4"/>
      <sheetName val="IG_Video__Ad1"/>
      <sheetName val="Base de Datos"/>
      <sheetName val="Valores MMC"/>
      <sheetName val="Maestros (2)"/>
      <sheetName val="Indicadores"/>
      <sheetName val="inc. claim 97"/>
      <sheetName val="Base_de_Datos"/>
      <sheetName val="inc__claim_97"/>
      <sheetName val="Valores_MMC"/>
      <sheetName val="Desplegables"/>
      <sheetName val="Base_de_Datos1"/>
      <sheetName val="inc__claim_971"/>
      <sheetName val="Valores_MMC1"/>
      <sheetName val="Base_de_Datos2"/>
      <sheetName val="inc__claim_972"/>
      <sheetName val="Valores_MMC2"/>
      <sheetName val="List"/>
      <sheetName val="Data Validation"/>
      <sheetName val="IG_Video__Ad2"/>
      <sheetName val="Codigo URLS"/>
      <sheetName val="Propuesta TV"/>
      <sheetName val="nomenclatura"/>
      <sheetName val="Hoja de Datos"/>
      <sheetName val="Maestros_(2)"/>
      <sheetName val="Data_Validation"/>
      <sheetName val="Maestros_(2)1"/>
      <sheetName val="Data_Validation1"/>
      <sheetName val="Maestros_(2)2"/>
      <sheetName val="Data_Validation2"/>
      <sheetName val=""/>
      <sheetName val="Propuesta_TV"/>
      <sheetName val="Propuesta_TV1"/>
      <sheetName val="Propuesta_TV2"/>
      <sheetName val="Datos Julio 2017"/>
      <sheetName val="Costes tecnologicos"/>
      <sheetName val="GRPS_TV_9823"/>
      <sheetName val="GRPS_TV_98_alt_223"/>
      <sheetName val="CONSUMO_TV23"/>
      <sheetName val="GRPS_COMPETENCIA_CON_MARTINI_24"/>
      <sheetName val="GRPS_COMPETENCIA_SIN_MARTINI_24"/>
      <sheetName val="GRPS_COMPETENCIA_CON__MARTIN_24"/>
      <sheetName val="GRPS_COMPETENCIA_SIN_MARTIN_923"/>
      <sheetName val="AUD_S_SANTA_9623"/>
      <sheetName val="AUD_S_SANTA_9723"/>
      <sheetName val="OCUPACION_SS_9623"/>
      <sheetName val="OCUPACION_SS_9723"/>
      <sheetName val="_S_SANTA_9723"/>
      <sheetName val="_S_SANTA_9623"/>
      <sheetName val="AUD_P_MAYO_97_23"/>
      <sheetName val="OCUPACION_P_MAYO_9723"/>
      <sheetName val="P__MAYO_9723"/>
      <sheetName val="Cob_Padres15"/>
      <sheetName val="Cob%_18-3415"/>
      <sheetName val="GRPS_TV_98_alt_2_40&quot;23"/>
      <sheetName val="FASE398_XLS15"/>
      <sheetName val="1__Data_Entry_BASE15"/>
      <sheetName val="Listas_y_Nombres_(DON'T_TOUCH15"/>
      <sheetName val="2_대외공문15"/>
      <sheetName val="Eval_Adultos16"/>
      <sheetName val="Eval_Business16"/>
      <sheetName val="Resultados_Palabras_Google16"/>
      <sheetName val="EVAL_TV_ADULTOS16"/>
      <sheetName val="5__Data_Entry_BASE15"/>
      <sheetName val="Formatos_y_posicionamientos15"/>
      <sheetName val="Resultados_Diarios_smart15"/>
      <sheetName val="Non_Analysed_Definitions11"/>
      <sheetName val="_BOOST_TV15"/>
      <sheetName val="6__Data_Entry_BASE12"/>
      <sheetName val="Datos_Evol_mens8"/>
      <sheetName val="_list8"/>
      <sheetName val="Selección_Base8"/>
      <sheetName val="Prensa_Zaragoza6"/>
      <sheetName val="Informe_Mensual_Por_Dias6"/>
      <sheetName val="TVE1_can6"/>
      <sheetName val="1__Pond_Auditor5"/>
      <sheetName val="2__Conv__Dur_Auditor5"/>
      <sheetName val="3__Datos_Miner5"/>
      <sheetName val="4__Estimaciones_Pool5"/>
      <sheetName val="5_Soportes5"/>
      <sheetName val="7__Afinidades_Infosys5"/>
      <sheetName val="H_Pond_17"/>
      <sheetName val="H_Pond_25"/>
      <sheetName val="H_Pond_35"/>
      <sheetName val="H_Pond_45"/>
      <sheetName val="H_Pond_55"/>
      <sheetName val="H_Pond_65"/>
      <sheetName val="H_Pond_75"/>
      <sheetName val="H_Pond_85"/>
      <sheetName val="H_Pond_95"/>
      <sheetName val="H_Pond_115"/>
      <sheetName val="H_Pond_105"/>
      <sheetName val="H_Pond_125"/>
      <sheetName val="EBIQUITY-TRADE_OFF5"/>
      <sheetName val="ACCENTURE-KPI_G_15"/>
      <sheetName val="00_LTD_1Q5"/>
      <sheetName val="Datos_graf_MMI_MMG5"/>
      <sheetName val="GRPS_TV_9824"/>
      <sheetName val="GRPS_TV_98_alt_224"/>
      <sheetName val="CONSUMO_TV24"/>
      <sheetName val="GRPS_COMPETENCIA_CON_MARTINI_25"/>
      <sheetName val="GRPS_COMPETENCIA_SIN_MARTINI_25"/>
      <sheetName val="GRPS_COMPETENCIA_CON__MARTIN_25"/>
      <sheetName val="GRPS_COMPETENCIA_SIN_MARTIN_924"/>
      <sheetName val="AUD_S_SANTA_9624"/>
      <sheetName val="AUD_S_SANTA_9724"/>
      <sheetName val="OCUPACION_SS_9624"/>
      <sheetName val="OCUPACION_SS_9724"/>
      <sheetName val="_S_SANTA_9724"/>
      <sheetName val="_S_SANTA_9624"/>
      <sheetName val="AUD_P_MAYO_97_24"/>
      <sheetName val="OCUPACION_P_MAYO_9724"/>
      <sheetName val="P__MAYO_9724"/>
      <sheetName val="Cob_Padres16"/>
      <sheetName val="Cob%_18-3416"/>
      <sheetName val="GRPS_TV_98_alt_2_40&quot;24"/>
      <sheetName val="FASE398_XLS16"/>
      <sheetName val="1__Data_Entry_BASE16"/>
      <sheetName val="Listas_y_Nombres_(DON'T_TOUCH16"/>
      <sheetName val="2_대외공문16"/>
      <sheetName val="Eval_Adultos17"/>
      <sheetName val="Eval_Business17"/>
      <sheetName val="Resultados_Palabras_Google17"/>
      <sheetName val="EVAL_TV_ADULTOS17"/>
      <sheetName val="5__Data_Entry_BASE16"/>
      <sheetName val="Formatos_y_posicionamientos16"/>
      <sheetName val="Resultados_Diarios_smart16"/>
      <sheetName val="Non_Analysed_Definitions12"/>
      <sheetName val="_BOOST_TV16"/>
      <sheetName val="6__Data_Entry_BASE13"/>
      <sheetName val="Datos_Evol_mens9"/>
      <sheetName val="_list9"/>
      <sheetName val="Selección_Base9"/>
      <sheetName val="Prensa_Zaragoza7"/>
      <sheetName val="Informe_Mensual_Por_Dias7"/>
      <sheetName val="TVE1_can7"/>
      <sheetName val="1__Pond_Auditor6"/>
      <sheetName val="2__Conv__Dur_Auditor6"/>
      <sheetName val="3__Datos_Miner6"/>
      <sheetName val="4__Estimaciones_Pool6"/>
      <sheetName val="5_Soportes6"/>
      <sheetName val="7__Afinidades_Infosys6"/>
      <sheetName val="H_Pond_18"/>
      <sheetName val="H_Pond_26"/>
      <sheetName val="H_Pond_36"/>
      <sheetName val="H_Pond_46"/>
      <sheetName val="H_Pond_56"/>
      <sheetName val="H_Pond_66"/>
      <sheetName val="H_Pond_76"/>
      <sheetName val="H_Pond_86"/>
      <sheetName val="H_Pond_96"/>
      <sheetName val="H_Pond_116"/>
      <sheetName val="H_Pond_106"/>
      <sheetName val="H_Pond_126"/>
      <sheetName val="EBIQUITY-TRADE_OFF6"/>
      <sheetName val="ACCENTURE-KPI_G_16"/>
      <sheetName val="00_LTD_1Q6"/>
      <sheetName val="Datos_graf_MMI_MMG6"/>
      <sheetName val="IG_Video__Ad3"/>
      <sheetName val="OPTICO SICAL v.8"/>
      <sheetName val="12-19 FEB"/>
      <sheetName val="Hoja_de_Datos"/>
      <sheetName val="2. Definitions"/>
      <sheetName val="TITULO"/>
      <sheetName val="Targets"/>
      <sheetName val="Cost Table"/>
      <sheetName val="Datos Clave Seguimiento"/>
      <sheetName val="Portada"/>
      <sheetName val="Workings Tab"/>
      <sheetName val="Maestro"/>
      <sheetName val="Mapa Detalhado de TV"/>
      <sheetName val="EVA"/>
      <sheetName val="Index"/>
      <sheetName val="IG_Video__Ad4"/>
      <sheetName val="Hoja_de_Datos1"/>
      <sheetName val="SPAIN Online "/>
      <sheetName val="GRPS_TV_9827"/>
      <sheetName val="GRPS_TV_98_alt_227"/>
      <sheetName val="CONSUMO_TV27"/>
      <sheetName val="GRPS_COMPETENCIA_CON_MARTINI_28"/>
      <sheetName val="GRPS_COMPETENCIA_SIN_MARTINI_28"/>
      <sheetName val="GRPS_COMPETENCIA_CON__MARTIN_28"/>
      <sheetName val="GRPS_COMPETENCIA_SIN_MARTIN_927"/>
      <sheetName val="AUD_S_SANTA_9627"/>
      <sheetName val="AUD_S_SANTA_9727"/>
      <sheetName val="OCUPACION_SS_9627"/>
      <sheetName val="OCUPACION_SS_9727"/>
      <sheetName val="_S_SANTA_9727"/>
      <sheetName val="_S_SANTA_9627"/>
      <sheetName val="AUD_P_MAYO_97_27"/>
      <sheetName val="OCUPACION_P_MAYO_9727"/>
      <sheetName val="P__MAYO_9727"/>
      <sheetName val="1__Data_Entry_BASE19"/>
      <sheetName val="Listas_y_Nombres_(DON'T_TOUCH19"/>
      <sheetName val="2_대외공문19"/>
      <sheetName val="GRPS_TV_98_alt_2_40&quot;27"/>
      <sheetName val="Eval_Adultos20"/>
      <sheetName val="Eval_Business20"/>
      <sheetName val="Resultados_Palabras_Google20"/>
      <sheetName val="EVAL_TV_ADULTOS20"/>
      <sheetName val="Cob_Padres19"/>
      <sheetName val="Cob%_18-3419"/>
      <sheetName val="5__Data_Entry_BASE19"/>
      <sheetName val="Resultados_Diarios_smart19"/>
      <sheetName val="_BOOST_TV19"/>
      <sheetName val="FASE398_XLS19"/>
      <sheetName val="Formatos_y_posicionamientos19"/>
      <sheetName val="6__Data_Entry_BASE16"/>
      <sheetName val="Datos_Evol_mens12"/>
      <sheetName val="_list12"/>
      <sheetName val="Non_Analysed_Definitions15"/>
      <sheetName val="Selección_Base12"/>
      <sheetName val="Prensa_Zaragoza10"/>
      <sheetName val="Informe_Mensual_Por_Dias10"/>
      <sheetName val="TVE1_can10"/>
      <sheetName val="1__Pond_Auditor9"/>
      <sheetName val="2__Conv__Dur_Auditor9"/>
      <sheetName val="3__Datos_Miner9"/>
      <sheetName val="4__Estimaciones_Pool9"/>
      <sheetName val="5_Soportes9"/>
      <sheetName val="7__Afinidades_Infosys9"/>
      <sheetName val="H_Pond_119"/>
      <sheetName val="H_Pond_29"/>
      <sheetName val="H_Pond_39"/>
      <sheetName val="H_Pond_49"/>
      <sheetName val="H_Pond_59"/>
      <sheetName val="H_Pond_69"/>
      <sheetName val="H_Pond_79"/>
      <sheetName val="H_Pond_89"/>
      <sheetName val="H_Pond_99"/>
      <sheetName val="H_Pond_1110"/>
      <sheetName val="H_Pond_109"/>
      <sheetName val="H_Pond_129"/>
      <sheetName val="EBIQUITY-TRADE_OFF9"/>
      <sheetName val="ACCENTURE-KPI_G_19"/>
      <sheetName val="Base_de_Datos5"/>
      <sheetName val="Datos_graf_MMI_MMG9"/>
      <sheetName val="inc__claim_975"/>
      <sheetName val="Valores_MMC5"/>
      <sheetName val="00_LTD_1Q9"/>
      <sheetName val="Maestros_(2)5"/>
      <sheetName val="Propuesta_TV5"/>
      <sheetName val="IG_Video__Ad7"/>
      <sheetName val="Data_Validation5"/>
      <sheetName val="Codigo_URLS2"/>
      <sheetName val="Hoja_de_Datos4"/>
      <sheetName val="Costes_tecnologicos2"/>
      <sheetName val="2__Definitions2"/>
      <sheetName val="SPAIN_Online_2"/>
      <sheetName val="GRPS_TV_9825"/>
      <sheetName val="GRPS_TV_98_alt_225"/>
      <sheetName val="CONSUMO_TV25"/>
      <sheetName val="GRPS_COMPETENCIA_CON_MARTINI_26"/>
      <sheetName val="GRPS_COMPETENCIA_SIN_MARTINI_26"/>
      <sheetName val="GRPS_COMPETENCIA_CON__MARTIN_26"/>
      <sheetName val="GRPS_COMPETENCIA_SIN_MARTIN_925"/>
      <sheetName val="AUD_S_SANTA_9625"/>
      <sheetName val="AUD_S_SANTA_9725"/>
      <sheetName val="OCUPACION_SS_9625"/>
      <sheetName val="OCUPACION_SS_9725"/>
      <sheetName val="_S_SANTA_9725"/>
      <sheetName val="_S_SANTA_9625"/>
      <sheetName val="AUD_P_MAYO_97_25"/>
      <sheetName val="OCUPACION_P_MAYO_9725"/>
      <sheetName val="P__MAYO_9725"/>
      <sheetName val="1__Data_Entry_BASE17"/>
      <sheetName val="Listas_y_Nombres_(DON'T_TOUCH17"/>
      <sheetName val="2_대외공문17"/>
      <sheetName val="GRPS_TV_98_alt_2_40&quot;25"/>
      <sheetName val="Eval_Adultos18"/>
      <sheetName val="Eval_Business18"/>
      <sheetName val="Resultados_Palabras_Google18"/>
      <sheetName val="EVAL_TV_ADULTOS18"/>
      <sheetName val="Cob_Padres17"/>
      <sheetName val="Cob%_18-3417"/>
      <sheetName val="5__Data_Entry_BASE17"/>
      <sheetName val="Resultados_Diarios_smart17"/>
      <sheetName val="_BOOST_TV17"/>
      <sheetName val="FASE398_XLS17"/>
      <sheetName val="Formatos_y_posicionamientos17"/>
      <sheetName val="6__Data_Entry_BASE14"/>
      <sheetName val="Datos_Evol_mens10"/>
      <sheetName val="_list10"/>
      <sheetName val="Non_Analysed_Definitions13"/>
      <sheetName val="Selección_Base10"/>
      <sheetName val="Prensa_Zaragoza8"/>
      <sheetName val="Informe_Mensual_Por_Dias8"/>
      <sheetName val="TVE1_can8"/>
      <sheetName val="1__Pond_Auditor7"/>
      <sheetName val="2__Conv__Dur_Auditor7"/>
      <sheetName val="3__Datos_Miner7"/>
      <sheetName val="4__Estimaciones_Pool7"/>
      <sheetName val="5_Soportes7"/>
      <sheetName val="7__Afinidades_Infosys7"/>
      <sheetName val="H_Pond_19"/>
      <sheetName val="H_Pond_27"/>
      <sheetName val="H_Pond_37"/>
      <sheetName val="H_Pond_47"/>
      <sheetName val="H_Pond_57"/>
      <sheetName val="H_Pond_67"/>
      <sheetName val="H_Pond_77"/>
      <sheetName val="H_Pond_87"/>
      <sheetName val="H_Pond_97"/>
      <sheetName val="H_Pond_117"/>
      <sheetName val="H_Pond_107"/>
      <sheetName val="H_Pond_127"/>
      <sheetName val="EBIQUITY-TRADE_OFF7"/>
      <sheetName val="ACCENTURE-KPI_G_17"/>
      <sheetName val="Base_de_Datos3"/>
      <sheetName val="Datos_graf_MMI_MMG7"/>
      <sheetName val="inc__claim_973"/>
      <sheetName val="Valores_MMC3"/>
      <sheetName val="00_LTD_1Q7"/>
      <sheetName val="Maestros_(2)3"/>
      <sheetName val="Propuesta_TV3"/>
      <sheetName val="IG_Video__Ad5"/>
      <sheetName val="Data_Validation3"/>
      <sheetName val="Codigo_URLS"/>
      <sheetName val="Hoja_de_Datos2"/>
      <sheetName val="Costes_tecnologicos"/>
      <sheetName val="2__Definitions"/>
      <sheetName val="SPAIN_Online_"/>
      <sheetName val="GRPS_TV_9826"/>
      <sheetName val="GRPS_TV_98_alt_226"/>
      <sheetName val="CONSUMO_TV26"/>
      <sheetName val="GRPS_COMPETENCIA_CON_MARTINI_27"/>
      <sheetName val="GRPS_COMPETENCIA_SIN_MARTINI_27"/>
      <sheetName val="GRPS_COMPETENCIA_CON__MARTIN_27"/>
      <sheetName val="GRPS_COMPETENCIA_SIN_MARTIN_926"/>
      <sheetName val="AUD_S_SANTA_9626"/>
      <sheetName val="AUD_S_SANTA_9726"/>
      <sheetName val="OCUPACION_SS_9626"/>
      <sheetName val="OCUPACION_SS_9726"/>
      <sheetName val="_S_SANTA_9726"/>
      <sheetName val="_S_SANTA_9626"/>
      <sheetName val="AUD_P_MAYO_97_26"/>
      <sheetName val="OCUPACION_P_MAYO_9726"/>
      <sheetName val="P__MAYO_9726"/>
      <sheetName val="1__Data_Entry_BASE18"/>
      <sheetName val="Listas_y_Nombres_(DON'T_TOUCH18"/>
      <sheetName val="2_대외공문18"/>
      <sheetName val="GRPS_TV_98_alt_2_40&quot;26"/>
      <sheetName val="Eval_Adultos19"/>
      <sheetName val="Eval_Business19"/>
      <sheetName val="Resultados_Palabras_Google19"/>
      <sheetName val="EVAL_TV_ADULTOS19"/>
      <sheetName val="Cob_Padres18"/>
      <sheetName val="Cob%_18-3418"/>
      <sheetName val="5__Data_Entry_BASE18"/>
      <sheetName val="Resultados_Diarios_smart18"/>
      <sheetName val="_BOOST_TV18"/>
      <sheetName val="FASE398_XLS18"/>
      <sheetName val="Formatos_y_posicionamientos18"/>
      <sheetName val="6__Data_Entry_BASE15"/>
      <sheetName val="Datos_Evol_mens11"/>
      <sheetName val="_list11"/>
      <sheetName val="Non_Analysed_Definitions14"/>
      <sheetName val="Selección_Base11"/>
      <sheetName val="Prensa_Zaragoza9"/>
      <sheetName val="Informe_Mensual_Por_Dias9"/>
      <sheetName val="TVE1_can9"/>
      <sheetName val="1__Pond_Auditor8"/>
      <sheetName val="2__Conv__Dur_Auditor8"/>
      <sheetName val="3__Datos_Miner8"/>
      <sheetName val="4__Estimaciones_Pool8"/>
      <sheetName val="5_Soportes8"/>
      <sheetName val="7__Afinidades_Infosys8"/>
      <sheetName val="H_Pond_110"/>
      <sheetName val="H_Pond_28"/>
      <sheetName val="H_Pond_38"/>
      <sheetName val="H_Pond_48"/>
      <sheetName val="H_Pond_58"/>
      <sheetName val="H_Pond_68"/>
      <sheetName val="H_Pond_78"/>
      <sheetName val="H_Pond_88"/>
      <sheetName val="H_Pond_98"/>
      <sheetName val="H_Pond_118"/>
      <sheetName val="H_Pond_108"/>
      <sheetName val="H_Pond_128"/>
      <sheetName val="EBIQUITY-TRADE_OFF8"/>
      <sheetName val="ACCENTURE-KPI_G_18"/>
      <sheetName val="Base_de_Datos4"/>
      <sheetName val="Datos_graf_MMI_MMG8"/>
      <sheetName val="inc__claim_974"/>
      <sheetName val="Valores_MMC4"/>
      <sheetName val="00_LTD_1Q8"/>
      <sheetName val="Maestros_(2)4"/>
      <sheetName val="Propuesta_TV4"/>
      <sheetName val="IG_Video__Ad6"/>
      <sheetName val="Data_Validation4"/>
      <sheetName val="Codigo_URLS1"/>
      <sheetName val="Hoja_de_Datos3"/>
      <sheetName val="Costes_tecnologicos1"/>
      <sheetName val="2__Definitions1"/>
      <sheetName val="SPAIN_Online_1"/>
      <sheetName val="GRPS_TV_9828"/>
      <sheetName val="GRPS_TV_98_alt_228"/>
      <sheetName val="CONSUMO_TV28"/>
      <sheetName val="GRPS_COMPETENCIA_CON_MARTINI_29"/>
      <sheetName val="GRPS_COMPETENCIA_SIN_MARTINI_29"/>
      <sheetName val="GRPS_COMPETENCIA_CON__MARTIN_29"/>
      <sheetName val="GRPS_COMPETENCIA_SIN_MARTIN_928"/>
      <sheetName val="AUD_S_SANTA_9628"/>
      <sheetName val="AUD_S_SANTA_9728"/>
      <sheetName val="OCUPACION_SS_9628"/>
      <sheetName val="OCUPACION_SS_9728"/>
      <sheetName val="_S_SANTA_9728"/>
      <sheetName val="_S_SANTA_9628"/>
      <sheetName val="AUD_P_MAYO_97_28"/>
      <sheetName val="OCUPACION_P_MAYO_9728"/>
      <sheetName val="P__MAYO_9728"/>
      <sheetName val="1__Data_Entry_BASE20"/>
      <sheetName val="Listas_y_Nombres_(DON'T_TOUCH20"/>
      <sheetName val="2_대외공문20"/>
      <sheetName val="GRPS_TV_98_alt_2_40&quot;28"/>
      <sheetName val="Eval_Adultos21"/>
      <sheetName val="Eval_Business21"/>
      <sheetName val="Resultados_Palabras_Google21"/>
      <sheetName val="EVAL_TV_ADULTOS21"/>
      <sheetName val="Cob_Padres20"/>
      <sheetName val="Cob%_18-3420"/>
      <sheetName val="5__Data_Entry_BASE20"/>
      <sheetName val="Resultados_Diarios_smart20"/>
      <sheetName val="_BOOST_TV20"/>
      <sheetName val="FASE398_XLS20"/>
      <sheetName val="Formatos_y_posicionamientos20"/>
      <sheetName val="6__Data_Entry_BASE17"/>
      <sheetName val="Datos_Evol_mens13"/>
      <sheetName val="_list13"/>
      <sheetName val="Non_Analysed_Definitions16"/>
      <sheetName val="Selección_Base13"/>
      <sheetName val="Prensa_Zaragoza11"/>
      <sheetName val="Informe_Mensual_Por_Dias11"/>
      <sheetName val="TVE1_can11"/>
      <sheetName val="1__Pond_Auditor10"/>
      <sheetName val="2__Conv__Dur_Auditor10"/>
      <sheetName val="3__Datos_Miner10"/>
      <sheetName val="4__Estimaciones_Pool10"/>
      <sheetName val="5_Soportes10"/>
      <sheetName val="7__Afinidades_Infosys10"/>
      <sheetName val="H_Pond_120"/>
      <sheetName val="H_Pond_210"/>
      <sheetName val="H_Pond_310"/>
      <sheetName val="H_Pond_410"/>
      <sheetName val="H_Pond_510"/>
      <sheetName val="H_Pond_610"/>
      <sheetName val="H_Pond_710"/>
      <sheetName val="H_Pond_810"/>
      <sheetName val="H_Pond_910"/>
      <sheetName val="H_Pond_1111"/>
      <sheetName val="H_Pond_1010"/>
      <sheetName val="H_Pond_1210"/>
      <sheetName val="EBIQUITY-TRADE_OFF10"/>
      <sheetName val="ACCENTURE-KPI_G_110"/>
      <sheetName val="Base_de_Datos6"/>
      <sheetName val="Datos_graf_MMI_MMG10"/>
      <sheetName val="inc__claim_976"/>
      <sheetName val="Valores_MMC6"/>
      <sheetName val="00_LTD_1Q10"/>
      <sheetName val="Maestros_(2)6"/>
      <sheetName val="Propuesta_TV6"/>
      <sheetName val="IG_Video__Ad8"/>
      <sheetName val="Data_Validation6"/>
      <sheetName val="Codigo_URLS3"/>
      <sheetName val="Hoja_de_Datos5"/>
      <sheetName val="Costes_tecnologicos3"/>
      <sheetName val="2__Definitions3"/>
      <sheetName val="SPAIN_Online_3"/>
      <sheetName val="GRPS_TV_9829"/>
      <sheetName val="GRPS_TV_98_alt_229"/>
      <sheetName val="CONSUMO_TV29"/>
      <sheetName val="GRPS_COMPETENCIA_CON_MARTINI_30"/>
      <sheetName val="GRPS_COMPETENCIA_SIN_MARTINI_30"/>
      <sheetName val="GRPS_COMPETENCIA_CON__MARTIN_30"/>
      <sheetName val="GRPS_COMPETENCIA_SIN_MARTIN_929"/>
      <sheetName val="AUD_S_SANTA_9629"/>
      <sheetName val="AUD_S_SANTA_9729"/>
      <sheetName val="OCUPACION_SS_9629"/>
      <sheetName val="OCUPACION_SS_9729"/>
      <sheetName val="_S_SANTA_9729"/>
      <sheetName val="_S_SANTA_9629"/>
      <sheetName val="AUD_P_MAYO_97_29"/>
      <sheetName val="OCUPACION_P_MAYO_9729"/>
      <sheetName val="P__MAYO_9729"/>
      <sheetName val="1__Data_Entry_BASE21"/>
      <sheetName val="Listas_y_Nombres_(DON'T_TOUCH21"/>
      <sheetName val="2_대외공문21"/>
      <sheetName val="GRPS_TV_98_alt_2_40&quot;29"/>
      <sheetName val="Eval_Adultos22"/>
      <sheetName val="Eval_Business22"/>
      <sheetName val="Resultados_Palabras_Google22"/>
      <sheetName val="EVAL_TV_ADULTOS22"/>
      <sheetName val="Cob_Padres21"/>
      <sheetName val="Cob%_18-3421"/>
      <sheetName val="5__Data_Entry_BASE21"/>
      <sheetName val="Resultados_Diarios_smart21"/>
      <sheetName val="_BOOST_TV21"/>
      <sheetName val="FASE398_XLS21"/>
      <sheetName val="Formatos_y_posicionamientos21"/>
      <sheetName val="6__Data_Entry_BASE18"/>
      <sheetName val="Datos_Evol_mens14"/>
      <sheetName val="_list14"/>
      <sheetName val="Non_Analysed_Definitions17"/>
      <sheetName val="Selección_Base14"/>
      <sheetName val="Prensa_Zaragoza12"/>
      <sheetName val="Informe_Mensual_Por_Dias12"/>
      <sheetName val="TVE1_can12"/>
      <sheetName val="1__Pond_Auditor11"/>
      <sheetName val="2__Conv__Dur_Auditor11"/>
      <sheetName val="3__Datos_Miner11"/>
      <sheetName val="4__Estimaciones_Pool11"/>
      <sheetName val="5_Soportes11"/>
      <sheetName val="7__Afinidades_Infosys11"/>
      <sheetName val="H_Pond_130"/>
      <sheetName val="H_Pond_211"/>
      <sheetName val="H_Pond_311"/>
      <sheetName val="H_Pond_411"/>
      <sheetName val="H_Pond_511"/>
      <sheetName val="H_Pond_611"/>
      <sheetName val="H_Pond_711"/>
      <sheetName val="H_Pond_811"/>
      <sheetName val="H_Pond_911"/>
      <sheetName val="H_Pond_1112"/>
      <sheetName val="H_Pond_1011"/>
      <sheetName val="H_Pond_1211"/>
      <sheetName val="EBIQUITY-TRADE_OFF11"/>
      <sheetName val="ACCENTURE-KPI_G_111"/>
      <sheetName val="Base_de_Datos7"/>
      <sheetName val="Datos_graf_MMI_MMG11"/>
      <sheetName val="inc__claim_977"/>
      <sheetName val="Valores_MMC7"/>
      <sheetName val="00_LTD_1Q11"/>
      <sheetName val="Maestros_(2)7"/>
      <sheetName val="Propuesta_TV7"/>
      <sheetName val="IG_Video__Ad9"/>
      <sheetName val="Data_Validation7"/>
      <sheetName val="Codigo_URLS4"/>
      <sheetName val="Hoja_de_Datos6"/>
      <sheetName val="Costes_tecnologicos4"/>
      <sheetName val="2__Definitions4"/>
      <sheetName val="SPAIN_Online_4"/>
      <sheetName val="GRPS_TV_9830"/>
      <sheetName val="GRPS_TV_98_alt_230"/>
      <sheetName val="CONSUMO_TV30"/>
      <sheetName val="GRPS_COMPETENCIA_CON_MARTINI_31"/>
      <sheetName val="GRPS_COMPETENCIA_SIN_MARTINI_31"/>
      <sheetName val="GRPS_COMPETENCIA_CON__MARTIN_31"/>
      <sheetName val="GRPS_COMPETENCIA_SIN_MARTIN_930"/>
      <sheetName val="AUD_S_SANTA_9630"/>
      <sheetName val="AUD_S_SANTA_9730"/>
      <sheetName val="OCUPACION_SS_9630"/>
      <sheetName val="OCUPACION_SS_9730"/>
      <sheetName val="_S_SANTA_9730"/>
      <sheetName val="_S_SANTA_9630"/>
      <sheetName val="AUD_P_MAYO_97_30"/>
      <sheetName val="OCUPACION_P_MAYO_9730"/>
      <sheetName val="P__MAYO_9730"/>
      <sheetName val="1__Data_Entry_BASE22"/>
      <sheetName val="Listas_y_Nombres_(DON'T_TOUCH22"/>
      <sheetName val="2_대외공문22"/>
      <sheetName val="GRPS_TV_98_alt_2_40&quot;30"/>
      <sheetName val="Eval_Adultos23"/>
      <sheetName val="Eval_Business23"/>
      <sheetName val="Resultados_Palabras_Google23"/>
      <sheetName val="EVAL_TV_ADULTOS23"/>
      <sheetName val="Cob_Padres22"/>
      <sheetName val="Cob%_18-3422"/>
      <sheetName val="5__Data_Entry_BASE22"/>
      <sheetName val="Resultados_Diarios_smart22"/>
      <sheetName val="_BOOST_TV22"/>
      <sheetName val="FASE398_XLS22"/>
      <sheetName val="Formatos_y_posicionamientos22"/>
      <sheetName val="6__Data_Entry_BASE19"/>
      <sheetName val="Datos_Evol_mens15"/>
      <sheetName val="_list15"/>
      <sheetName val="Non_Analysed_Definitions18"/>
      <sheetName val="Selección_Base15"/>
      <sheetName val="Prensa_Zaragoza13"/>
      <sheetName val="Informe_Mensual_Por_Dias13"/>
      <sheetName val="TVE1_can13"/>
      <sheetName val="1__Pond_Auditor12"/>
      <sheetName val="2__Conv__Dur_Auditor12"/>
      <sheetName val="3__Datos_Miner12"/>
      <sheetName val="4__Estimaciones_Pool12"/>
      <sheetName val="5_Soportes12"/>
      <sheetName val="7__Afinidades_Infosys12"/>
      <sheetName val="H_Pond_131"/>
      <sheetName val="H_Pond_212"/>
      <sheetName val="H_Pond_312"/>
      <sheetName val="H_Pond_412"/>
      <sheetName val="H_Pond_512"/>
      <sheetName val="H_Pond_612"/>
      <sheetName val="H_Pond_712"/>
      <sheetName val="H_Pond_812"/>
      <sheetName val="H_Pond_912"/>
      <sheetName val="H_Pond_1113"/>
      <sheetName val="H_Pond_1012"/>
      <sheetName val="H_Pond_1212"/>
      <sheetName val="EBIQUITY-TRADE_OFF12"/>
      <sheetName val="ACCENTURE-KPI_G_112"/>
      <sheetName val="Base_de_Datos8"/>
      <sheetName val="Datos_graf_MMI_MMG12"/>
      <sheetName val="inc__claim_978"/>
      <sheetName val="Valores_MMC8"/>
      <sheetName val="00_LTD_1Q12"/>
      <sheetName val="Maestros_(2)8"/>
      <sheetName val="Propuesta_TV8"/>
      <sheetName val="IG_Video__Ad10"/>
      <sheetName val="Data_Validation8"/>
      <sheetName val="Codigo_URLS5"/>
      <sheetName val="Hoja_de_Datos7"/>
      <sheetName val="Costes_tecnologicos5"/>
      <sheetName val="2__Definitions5"/>
      <sheetName val="SPAIN_Online_5"/>
      <sheetName val="GRPS_TV_9831"/>
      <sheetName val="GRPS_TV_98_alt_231"/>
      <sheetName val="CONSUMO_TV31"/>
      <sheetName val="GRPS_COMPETENCIA_CON_MARTINI_32"/>
      <sheetName val="GRPS_COMPETENCIA_SIN_MARTINI_32"/>
      <sheetName val="GRPS_COMPETENCIA_CON__MARTIN_32"/>
      <sheetName val="GRPS_COMPETENCIA_SIN_MARTIN_931"/>
      <sheetName val="AUD_S_SANTA_9631"/>
      <sheetName val="AUD_S_SANTA_9731"/>
      <sheetName val="OCUPACION_SS_9631"/>
      <sheetName val="OCUPACION_SS_9731"/>
      <sheetName val="_S_SANTA_9731"/>
      <sheetName val="_S_SANTA_9631"/>
      <sheetName val="AUD_P_MAYO_97_31"/>
      <sheetName val="OCUPACION_P_MAYO_9731"/>
      <sheetName val="P__MAYO_9731"/>
      <sheetName val="1__Data_Entry_BASE23"/>
      <sheetName val="Listas_y_Nombres_(DON'T_TOUCH23"/>
      <sheetName val="2_대외공문23"/>
      <sheetName val="GRPS_TV_98_alt_2_40&quot;31"/>
      <sheetName val="Eval_Adultos24"/>
      <sheetName val="Eval_Business24"/>
      <sheetName val="Resultados_Palabras_Google24"/>
      <sheetName val="EVAL_TV_ADULTOS24"/>
      <sheetName val="Cob_Padres23"/>
      <sheetName val="Cob%_18-3423"/>
      <sheetName val="5__Data_Entry_BASE23"/>
      <sheetName val="Resultados_Diarios_smart23"/>
      <sheetName val="_BOOST_TV23"/>
      <sheetName val="FASE398_XLS23"/>
      <sheetName val="Formatos_y_posicionamientos23"/>
      <sheetName val="6__Data_Entry_BASE20"/>
      <sheetName val="Datos_Evol_mens16"/>
      <sheetName val="_list16"/>
      <sheetName val="Non_Analysed_Definitions19"/>
      <sheetName val="Selección_Base16"/>
      <sheetName val="Prensa_Zaragoza14"/>
      <sheetName val="Informe_Mensual_Por_Dias14"/>
      <sheetName val="TVE1_can14"/>
      <sheetName val="1__Pond_Auditor13"/>
      <sheetName val="2__Conv__Dur_Auditor13"/>
      <sheetName val="3__Datos_Miner13"/>
      <sheetName val="4__Estimaciones_Pool13"/>
      <sheetName val="5_Soportes13"/>
      <sheetName val="7__Afinidades_Infosys13"/>
      <sheetName val="H_Pond_132"/>
      <sheetName val="H_Pond_213"/>
      <sheetName val="H_Pond_313"/>
      <sheetName val="H_Pond_413"/>
      <sheetName val="H_Pond_513"/>
      <sheetName val="H_Pond_613"/>
      <sheetName val="H_Pond_713"/>
      <sheetName val="H_Pond_813"/>
      <sheetName val="H_Pond_913"/>
      <sheetName val="H_Pond_1114"/>
      <sheetName val="H_Pond_1013"/>
      <sheetName val="H_Pond_1213"/>
      <sheetName val="EBIQUITY-TRADE_OFF13"/>
      <sheetName val="ACCENTURE-KPI_G_113"/>
      <sheetName val="Base_de_Datos9"/>
      <sheetName val="Datos_graf_MMI_MMG13"/>
      <sheetName val="inc__claim_979"/>
      <sheetName val="Valores_MMC9"/>
      <sheetName val="00_LTD_1Q13"/>
      <sheetName val="Maestros_(2)9"/>
      <sheetName val="Propuesta_TV9"/>
      <sheetName val="IG_Video__Ad11"/>
      <sheetName val="Data_Validation9"/>
      <sheetName val="Codigo_URLS6"/>
      <sheetName val="Hoja_de_Datos8"/>
      <sheetName val="Costes_tecnologicos6"/>
      <sheetName val="2__Definitions6"/>
      <sheetName val="SPAIN_Online_6"/>
      <sheetName val="EVA TV"/>
      <sheetName val="Custom_Report_Builder"/>
      <sheetName val="Cost_Table1"/>
      <sheetName val="Datos_Clave_Seguimiento1"/>
      <sheetName val="Workings_Tab1"/>
      <sheetName val="Mapa_Detalhado_de_TV1"/>
      <sheetName val="Cost_Table"/>
      <sheetName val="Datos_Clave_Seguimiento"/>
      <sheetName val="Workings_Tab"/>
      <sheetName val="Mapa_Detalhado_de_TV"/>
      <sheetName val="Base_de_Datos10"/>
      <sheetName val="inc__claim_9710"/>
      <sheetName val="Valores_MMC10"/>
      <sheetName val="Base_de_Datos11"/>
      <sheetName val="inc__claim_9711"/>
      <sheetName val="Valores_MMC11"/>
      <sheetName val="Prensa_Zaragoza15"/>
      <sheetName val="Informe_Mensual_Por_Dias15"/>
      <sheetName val="TVE1_can15"/>
      <sheetName val="1__Pond_Auditor15"/>
      <sheetName val="2__Conv__Dur_Auditor15"/>
      <sheetName val="3__Datos_Miner15"/>
      <sheetName val="4__Estimaciones_Pool15"/>
      <sheetName val="5_Soportes15"/>
      <sheetName val="7__Afinidades_Infosys15"/>
      <sheetName val="H_Pond_134"/>
      <sheetName val="H_Pond_215"/>
      <sheetName val="H_Pond_315"/>
      <sheetName val="H_Pond_415"/>
      <sheetName val="H_Pond_515"/>
      <sheetName val="H_Pond_615"/>
      <sheetName val="H_Pond_715"/>
      <sheetName val="H_Pond_815"/>
      <sheetName val="H_Pond_915"/>
      <sheetName val="H_Pond_1116"/>
      <sheetName val="H_Pond_1015"/>
      <sheetName val="H_Pond_1215"/>
      <sheetName val="EBIQUITY-TRADE_OFF15"/>
      <sheetName val="ACCENTURE-KPI_G_115"/>
      <sheetName val="Base_de_Datos15"/>
      <sheetName val="Datos_graf_MMI_MMG15"/>
      <sheetName val="inc__claim_9715"/>
      <sheetName val="Valores_MMC15"/>
      <sheetName val="1__Pond_Auditor14"/>
      <sheetName val="2__Conv__Dur_Auditor14"/>
      <sheetName val="3__Datos_Miner14"/>
      <sheetName val="4__Estimaciones_Pool14"/>
      <sheetName val="5_Soportes14"/>
      <sheetName val="7__Afinidades_Infosys14"/>
      <sheetName val="H_Pond_133"/>
      <sheetName val="H_Pond_214"/>
      <sheetName val="H_Pond_314"/>
      <sheetName val="H_Pond_414"/>
      <sheetName val="H_Pond_514"/>
      <sheetName val="H_Pond_614"/>
      <sheetName val="H_Pond_714"/>
      <sheetName val="H_Pond_814"/>
      <sheetName val="H_Pond_914"/>
      <sheetName val="H_Pond_1115"/>
      <sheetName val="H_Pond_1014"/>
      <sheetName val="H_Pond_1214"/>
      <sheetName val="EBIQUITY-TRADE_OFF14"/>
      <sheetName val="ACCENTURE-KPI_G_114"/>
      <sheetName val="Base_de_Datos14"/>
      <sheetName val="Datos_graf_MMI_MMG14"/>
      <sheetName val="inc__claim_9714"/>
      <sheetName val="Valores_MMC14"/>
      <sheetName val="Base_de_Datos12"/>
      <sheetName val="inc__claim_9712"/>
      <sheetName val="Valores_MMC12"/>
      <sheetName val="Base_de_Datos13"/>
      <sheetName val="inc__claim_9713"/>
      <sheetName val="Valores_MMC13"/>
      <sheetName val="Cost_Table3"/>
      <sheetName val="Datos_Clave_Seguimiento3"/>
      <sheetName val="Workings_Tab3"/>
      <sheetName val="Mapa_Detalhado_de_TV3"/>
      <sheetName val="Cost_Table2"/>
      <sheetName val="Datos_Clave_Seguimiento2"/>
      <sheetName val="Workings_Tab2"/>
      <sheetName val="Mapa_Detalhado_de_TV2"/>
      <sheetName val="50502_Summerdaysfamilynights_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/>
      <sheetData sheetId="914"/>
      <sheetData sheetId="915"/>
      <sheetData sheetId="916" refreshError="1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/>
      <sheetData sheetId="926" refreshError="1"/>
      <sheetData sheetId="927" refreshError="1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 refreshError="1"/>
      <sheetData sheetId="941" refreshError="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 refreshError="1"/>
      <sheetData sheetId="1066" refreshError="1"/>
      <sheetData sheetId="1067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/>
      <sheetData sheetId="1081" refreshError="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 refreshError="1"/>
      <sheetData sheetId="1594" refreshError="1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PS TV 98"/>
      <sheetName val="GRPS TV 98 alt 2"/>
      <sheetName val="FRECEFECBAILEYS"/>
      <sheetName val="CONSUMO TV"/>
      <sheetName val="GRPS COMPETENCIA CON MARTINI 97"/>
      <sheetName val="GRPS COMPETENCIA SIN MARTINI 97"/>
      <sheetName val="GRPS COMPETENCIA CON  MARTIN 96"/>
      <sheetName val="GRPS COMPETENCIA SIN MARTIN 96"/>
      <sheetName val="AUD S SANTA 96"/>
      <sheetName val="AUD S SANTA 97"/>
      <sheetName val="OCUPACION SS 96"/>
      <sheetName val="OCUPACION SS 97"/>
      <sheetName val=" S SANTA 97"/>
      <sheetName val=" S SANTA 96"/>
      <sheetName val="AUD P.MAYO 97 "/>
      <sheetName val="OCUPACION P.MAYO 97"/>
      <sheetName val="P. MAYO 97"/>
      <sheetName val="TVE20&quot;"/>
      <sheetName val="madre"/>
      <sheetName val="HP1AMLIST"/>
      <sheetName val="FASE398"/>
      <sheetName val="Hoja2"/>
      <sheetName val="GRPS_TV_98"/>
      <sheetName val="GRPS_TV_98_alt_2"/>
      <sheetName val="CONSUMO_TV"/>
      <sheetName val="GRPS_COMPETENCIA_CON_MARTINI_97"/>
      <sheetName val="GRPS_COMPETENCIA_SIN_MARTINI_97"/>
      <sheetName val="GRPS_COMPETENCIA_CON__MARTIN_96"/>
      <sheetName val="GRPS_COMPETENCIA_SIN_MARTIN_96"/>
      <sheetName val="AUD_S_SANTA_96"/>
      <sheetName val="AUD_S_SANTA_97"/>
      <sheetName val="OCUPACION_SS_96"/>
      <sheetName val="OCUPACION_SS_97"/>
      <sheetName val="_S_SANTA_97"/>
      <sheetName val="_S_SANTA_96"/>
      <sheetName val="AUD_P_MAYO_97_"/>
      <sheetName val="OCUPACION_P_MAYO_97"/>
      <sheetName val="P__MAYO_97"/>
      <sheetName val="Listas y Nombres (DON'T TOUCH)"/>
      <sheetName val="2.대외공문"/>
      <sheetName val="Evaluaciones"/>
      <sheetName val="1. Data Entry BASE"/>
      <sheetName val="GRPS TV 98 alt 2 40&quot;"/>
      <sheetName val="GRPS_TV_98_alt_2_40&quot;"/>
      <sheetName val="전체현황"/>
      <sheetName val="CVT산정"/>
      <sheetName val="HIUNDAY"/>
      <sheetName val="RateCard"/>
      <sheetName val="Eval Adultos"/>
      <sheetName val="Eval Business"/>
      <sheetName val="Resultados Palabras Google"/>
      <sheetName val="EVAL TV ADULTOS"/>
      <sheetName val="2"/>
      <sheetName val="LARCAL"/>
      <sheetName val="Cob Padres"/>
      <sheetName val="Cob% 18-34"/>
      <sheetName val="SUPERDETALLADA"/>
      <sheetName val="FASE398.XLS"/>
      <sheetName val="Resultados_Palabras_Google"/>
      <sheetName val="Eval_Adultos"/>
      <sheetName val="Eval_Business"/>
      <sheetName val="EVAL_TV_ADULTOS"/>
      <sheetName val="isla97"/>
      <sheetName val="ISLA98"/>
      <sheetName val="AUD_marca_TVE"/>
      <sheetName val="poralcon97"/>
      <sheetName val="PORT98HALC"/>
      <sheetName val="Resource-Strings"/>
      <sheetName val="port97_p_atra"/>
      <sheetName val="PORT98ATRA"/>
      <sheetName val="Main"/>
      <sheetName val="Resultados Diarios smart"/>
      <sheetName val="Sheet1"/>
      <sheetName val=" BOOST TV"/>
      <sheetName val="GRPS_TV_981"/>
      <sheetName val="GRPS_TV_98_alt_21"/>
      <sheetName val="CONSUMO_TV1"/>
      <sheetName val="GRPS_COMPETENCIA_CON_MARTINI_91"/>
      <sheetName val="GRPS_COMPETENCIA_SIN_MARTINI_91"/>
      <sheetName val="GRPS_COMPETENCIA_CON__MARTIN_91"/>
      <sheetName val="GRPS_COMPETENCIA_SIN_MARTIN_961"/>
      <sheetName val="AUD_S_SANTA_961"/>
      <sheetName val="AUD_S_SANTA_971"/>
      <sheetName val="OCUPACION_SS_961"/>
      <sheetName val="OCUPACION_SS_971"/>
      <sheetName val="_S_SANTA_971"/>
      <sheetName val="_S_SANTA_961"/>
      <sheetName val="AUD_P_MAYO_97_1"/>
      <sheetName val="OCUPACION_P_MAYO_971"/>
      <sheetName val="P__MAYO_971"/>
      <sheetName val="Listas_y_Nombres_(DON'T_TOUCH)"/>
      <sheetName val="2_대외공문"/>
      <sheetName val="bac4"/>
      <sheetName val="T5"/>
      <sheetName val="FLIGHTPLAN"/>
      <sheetName val="MACMASK1"/>
      <sheetName val="27_abril"/>
      <sheetName val="xBRADx"/>
      <sheetName val="_EvaluaciónTV4"/>
      <sheetName val="EXP_COTIZA"/>
      <sheetName val="SOI_Breakdown"/>
      <sheetName val="PRC-TV_(0)1"/>
      <sheetName val="OPTICO_"/>
      <sheetName val="EXP_POLIZAS"/>
      <sheetName val="1__Data_Entry_BASE"/>
      <sheetName val="GRPS_TV_98_alt_2_40&quot;1"/>
      <sheetName val="5. Data Entry BASE"/>
      <sheetName val="Formatos y posicionamientos"/>
      <sheetName val="Non Analysed Definitions"/>
      <sheetName val="Lists"/>
      <sheetName val="GRPS_TV_982"/>
      <sheetName val="GRPS_TV_98_alt_22"/>
      <sheetName val="CONSUMO_TV2"/>
      <sheetName val="GRPS_COMPETENCIA_CON_MARTINI_92"/>
      <sheetName val="GRPS_COMPETENCIA_SIN_MARTINI_92"/>
      <sheetName val="GRPS_COMPETENCIA_CON__MARTIN_92"/>
      <sheetName val="GRPS_COMPETENCIA_SIN_MARTIN_962"/>
      <sheetName val="AUD_S_SANTA_962"/>
      <sheetName val="AUD_S_SANTA_972"/>
      <sheetName val="OCUPACION_SS_962"/>
      <sheetName val="OCUPACION_SS_972"/>
      <sheetName val="_S_SANTA_972"/>
      <sheetName val="_S_SANTA_962"/>
      <sheetName val="AUD_P_MAYO_97_2"/>
      <sheetName val="OCUPACION_P_MAYO_972"/>
      <sheetName val="P__MAYO_972"/>
      <sheetName val="Listas_y_Nombres_(DON'T_TOUCH)1"/>
      <sheetName val="2_대외공문1"/>
      <sheetName val="1__Data_Entry_BASE1"/>
      <sheetName val="GRPS_TV_98_alt_2_40&quot;2"/>
      <sheetName val="Eval_Adultos1"/>
      <sheetName val="Eval_Business1"/>
      <sheetName val="Resultados_Palabras_Google1"/>
      <sheetName val="EVAL_TV_ADULTOS1"/>
      <sheetName val="FASE398_XLS"/>
      <sheetName val="Cob_Padres"/>
      <sheetName val="Cob%_18-34"/>
      <sheetName val="5__Data_Entry_BASE"/>
      <sheetName val="Formatos_y_posicionamientos"/>
      <sheetName val="Non_Analysed_Definitions"/>
      <sheetName val="Resultados_Diarios_smart"/>
      <sheetName val="_BOOST_TV"/>
      <sheetName val="GRPS_TV_983"/>
      <sheetName val="GRPS_TV_98_alt_23"/>
      <sheetName val="CONSUMO_TV3"/>
      <sheetName val="GRPS_COMPETENCIA_CON_MARTINI_93"/>
      <sheetName val="GRPS_COMPETENCIA_SIN_MARTINI_93"/>
      <sheetName val="GRPS_COMPETENCIA_CON__MARTIN_93"/>
      <sheetName val="GRPS_COMPETENCIA_SIN_MARTIN_963"/>
      <sheetName val="AUD_S_SANTA_963"/>
      <sheetName val="AUD_S_SANTA_973"/>
      <sheetName val="OCUPACION_SS_963"/>
      <sheetName val="OCUPACION_SS_973"/>
      <sheetName val="_S_SANTA_973"/>
      <sheetName val="_S_SANTA_963"/>
      <sheetName val="AUD_P_MAYO_97_3"/>
      <sheetName val="OCUPACION_P_MAYO_973"/>
      <sheetName val="P__MAYO_973"/>
      <sheetName val="Listas_y_Nombres_(DON'T_TOUCH)2"/>
      <sheetName val="2_대외공문2"/>
      <sheetName val="1__Data_Entry_BASE2"/>
      <sheetName val="GRPS_TV_98_alt_2_40&quot;3"/>
      <sheetName val="Eval_Adultos2"/>
      <sheetName val="Eval_Business2"/>
      <sheetName val="Resultados_Palabras_Google2"/>
      <sheetName val="EVAL_TV_ADULTOS2"/>
      <sheetName val="FASE398_XLS1"/>
      <sheetName val="Cob_Padres1"/>
      <sheetName val="Cob%_18-341"/>
      <sheetName val="5__Data_Entry_BASE1"/>
      <sheetName val="Formatos_y_posicionamientos1"/>
      <sheetName val="Non_Analysed_Definitions1"/>
      <sheetName val="Resultados_Diarios_smart1"/>
      <sheetName val="_BOOST_TV1"/>
      <sheetName val="GRPS_TV_984"/>
      <sheetName val="GRPS_TV_98_alt_24"/>
      <sheetName val="CONSUMO_TV4"/>
      <sheetName val="GRPS_COMPETENCIA_CON_MARTINI_94"/>
      <sheetName val="GRPS_COMPETENCIA_SIN_MARTINI_94"/>
      <sheetName val="GRPS_COMPETENCIA_CON__MARTIN_94"/>
      <sheetName val="GRPS_COMPETENCIA_SIN_MARTIN_964"/>
      <sheetName val="AUD_S_SANTA_964"/>
      <sheetName val="AUD_S_SANTA_974"/>
      <sheetName val="OCUPACION_SS_964"/>
      <sheetName val="OCUPACION_SS_974"/>
      <sheetName val="_S_SANTA_974"/>
      <sheetName val="_S_SANTA_964"/>
      <sheetName val="AUD_P_MAYO_97_4"/>
      <sheetName val="OCUPACION_P_MAYO_974"/>
      <sheetName val="P__MAYO_974"/>
      <sheetName val="Listas_y_Nombres_(DON'T_TOUCH)3"/>
      <sheetName val="2_대외공문3"/>
      <sheetName val="1__Data_Entry_BASE3"/>
      <sheetName val="GRPS_TV_98_alt_2_40&quot;4"/>
      <sheetName val="Eval_Adultos3"/>
      <sheetName val="Eval_Business3"/>
      <sheetName val="Resultados_Palabras_Google3"/>
      <sheetName val="EVAL_TV_ADULTOS3"/>
      <sheetName val="FASE398_XLS2"/>
      <sheetName val="Cob_Padres2"/>
      <sheetName val="Cob%_18-342"/>
      <sheetName val="5__Data_Entry_BASE2"/>
      <sheetName val="Formatos_y_posicionamientos2"/>
      <sheetName val="Non_Analysed_Definitions2"/>
      <sheetName val="Resultados_Diarios_smart2"/>
      <sheetName val="_BOOST_TV2"/>
      <sheetName val="GRPS_TV_985"/>
      <sheetName val="Eval_Adultos4"/>
      <sheetName val="Eval_Business4"/>
      <sheetName val="Resultados_Palabras_Google4"/>
      <sheetName val="EVAL_TV_ADULTOS4"/>
      <sheetName val="_BOOST_TV3"/>
      <sheetName val="Cob_Padres3"/>
      <sheetName val="Cob%_18-343"/>
      <sheetName val="Formatos_y_posicionamientos3"/>
      <sheetName val="FASE398_XLS3"/>
      <sheetName val="5__Data_Entry_BASE3"/>
      <sheetName val="Resultados_Diarios_smart3"/>
      <sheetName val="GRPS_TV_986"/>
      <sheetName val="GRPS_TV_98_alt_25"/>
      <sheetName val="CONSUMO_TV5"/>
      <sheetName val="GRPS_COMPETENCIA_CON_MARTINI_95"/>
      <sheetName val="GRPS_COMPETENCIA_SIN_MARTINI_95"/>
      <sheetName val="GRPS_COMPETENCIA_CON__MARTIN_95"/>
      <sheetName val="GRPS_COMPETENCIA_SIN_MARTIN_965"/>
      <sheetName val="AUD_S_SANTA_965"/>
      <sheetName val="AUD_S_SANTA_975"/>
      <sheetName val="OCUPACION_SS_965"/>
      <sheetName val="OCUPACION_SS_975"/>
      <sheetName val="_S_SANTA_975"/>
      <sheetName val="_S_SANTA_965"/>
      <sheetName val="AUD_P_MAYO_97_5"/>
      <sheetName val="OCUPACION_P_MAYO_975"/>
      <sheetName val="P__MAYO_975"/>
      <sheetName val="Listas_y_Nombres_(DON'T_TOUCH)4"/>
      <sheetName val="2_대외공문4"/>
      <sheetName val="1__Data_Entry_BASE4"/>
      <sheetName val="GRPS_TV_98_alt_2_40&quot;5"/>
      <sheetName val="Eval_Adultos5"/>
      <sheetName val="Eval_Business5"/>
      <sheetName val="Resultados_Palabras_Google5"/>
      <sheetName val="EVAL_TV_ADULTOS5"/>
      <sheetName val="_BOOST_TV4"/>
      <sheetName val="Cob_Padres4"/>
      <sheetName val="Cob%_18-344"/>
      <sheetName val="Formatos_y_posicionamientos4"/>
      <sheetName val="FASE398_XLS4"/>
      <sheetName val="5__Data_Entry_BASE4"/>
      <sheetName val="Resultados_Diarios_smart4"/>
      <sheetName val="Avaliação_Rádio"/>
      <sheetName val="6. Data Entry BASE"/>
      <sheetName val="GLOBAL"/>
      <sheetName val="Indices"/>
      <sheetName val="Depr&amp;Amort"/>
      <sheetName val="CAPEX_output"/>
      <sheetName val="Datos Evol mens"/>
      <sheetName val="FORMULA"/>
      <sheetName val="GRPS_TV_988"/>
      <sheetName val="GRPS_TV_98_alt_27"/>
      <sheetName val="CONSUMO_TV7"/>
      <sheetName val="GRPS_COMPETENCIA_CON_MARTINI_98"/>
      <sheetName val="GRPS_COMPETENCIA_SIN_MARTINI_98"/>
      <sheetName val="GRPS_COMPETENCIA_CON__MARTIN_98"/>
      <sheetName val="GRPS_COMPETENCIA_SIN_MARTIN_967"/>
      <sheetName val="AUD_S_SANTA_967"/>
      <sheetName val="AUD_S_SANTA_977"/>
      <sheetName val="OCUPACION_SS_967"/>
      <sheetName val="OCUPACION_SS_977"/>
      <sheetName val="_S_SANTA_977"/>
      <sheetName val="_S_SANTA_967"/>
      <sheetName val="AUD_P_MAYO_97_7"/>
      <sheetName val="OCUPACION_P_MAYO_977"/>
      <sheetName val="P__MAYO_977"/>
      <sheetName val="Listas_y_Nombres_(DON'T_TOUCH)6"/>
      <sheetName val="2_대외공문6"/>
      <sheetName val="1__Data_Entry_BASE6"/>
      <sheetName val="GRPS_TV_98_alt_2_40&quot;7"/>
      <sheetName val="Eval_Adultos7"/>
      <sheetName val="Eval_Business7"/>
      <sheetName val="Resultados_Palabras_Google7"/>
      <sheetName val="EVAL_TV_ADULTOS7"/>
      <sheetName val="_BOOST_TV6"/>
      <sheetName val="Cob_Padres6"/>
      <sheetName val="Cob%_18-346"/>
      <sheetName val="Formatos_y_posicionamientos6"/>
      <sheetName val="FASE398_XLS6"/>
      <sheetName val="5__Data_Entry_BASE6"/>
      <sheetName val="Resultados_Diarios_smart6"/>
      <sheetName val="GRPS_TV_987"/>
      <sheetName val="GRPS_TV_98_alt_26"/>
      <sheetName val="CONSUMO_TV6"/>
      <sheetName val="GRPS_COMPETENCIA_CON_MARTINI_96"/>
      <sheetName val="GRPS_COMPETENCIA_SIN_MARTINI_96"/>
      <sheetName val="GRPS_COMPETENCIA_CON__MARTIN_97"/>
      <sheetName val="GRPS_COMPETENCIA_SIN_MARTIN_966"/>
      <sheetName val="AUD_S_SANTA_966"/>
      <sheetName val="AUD_S_SANTA_976"/>
      <sheetName val="OCUPACION_SS_966"/>
      <sheetName val="OCUPACION_SS_976"/>
      <sheetName val="_S_SANTA_976"/>
      <sheetName val="_S_SANTA_966"/>
      <sheetName val="AUD_P_MAYO_97_6"/>
      <sheetName val="OCUPACION_P_MAYO_976"/>
      <sheetName val="P__MAYO_976"/>
      <sheetName val="Listas_y_Nombres_(DON'T_TOUCH)5"/>
      <sheetName val="2_대외공문5"/>
      <sheetName val="1__Data_Entry_BASE5"/>
      <sheetName val="GRPS_TV_98_alt_2_40&quot;6"/>
      <sheetName val="Eval_Adultos6"/>
      <sheetName val="Eval_Business6"/>
      <sheetName val="Resultados_Palabras_Google6"/>
      <sheetName val="EVAL_TV_ADULTOS6"/>
      <sheetName val="_BOOST_TV5"/>
      <sheetName val="Cob_Padres5"/>
      <sheetName val="Cob%_18-345"/>
      <sheetName val="Formatos_y_posicionamientos5"/>
      <sheetName val="FASE398_XLS5"/>
      <sheetName val="5__Data_Entry_BASE5"/>
      <sheetName val="Resultados_Diarios_smart5"/>
      <sheetName val="GRPS_TV_989"/>
      <sheetName val="GRPS_TV_98_alt_28"/>
      <sheetName val="CONSUMO_TV8"/>
      <sheetName val="GRPS_COMPETENCIA_CON_MARTINI_99"/>
      <sheetName val="GRPS_COMPETENCIA_SIN_MARTINI_99"/>
      <sheetName val="GRPS_COMPETENCIA_CON__MARTIN_99"/>
      <sheetName val="GRPS_COMPETENCIA_SIN_MARTIN_968"/>
      <sheetName val="AUD_S_SANTA_968"/>
      <sheetName val="AUD_S_SANTA_978"/>
      <sheetName val="OCUPACION_SS_968"/>
      <sheetName val="OCUPACION_SS_978"/>
      <sheetName val="_S_SANTA_978"/>
      <sheetName val="_S_SANTA_968"/>
      <sheetName val="AUD_P_MAYO_97_8"/>
      <sheetName val="OCUPACION_P_MAYO_978"/>
      <sheetName val="P__MAYO_978"/>
      <sheetName val="Listas_y_Nombres_(DON'T_TOUCH)7"/>
      <sheetName val="2_대외공문7"/>
      <sheetName val="1__Data_Entry_BASE7"/>
      <sheetName val="GRPS_TV_98_alt_2_40&quot;8"/>
      <sheetName val="Eval_Adultos8"/>
      <sheetName val="Eval_Business8"/>
      <sheetName val="Resultados_Palabras_Google8"/>
      <sheetName val="EVAL_TV_ADULTOS8"/>
      <sheetName val="FASE398_XLS7"/>
      <sheetName val="Cob_Padres7"/>
      <sheetName val="Cob%_18-347"/>
      <sheetName val="5__Data_Entry_BASE7"/>
      <sheetName val="Formatos_y_posicionamientos7"/>
      <sheetName val="Non_Analysed_Definitions3"/>
      <sheetName val="Resultados_Diarios_smart7"/>
      <sheetName val="_BOOST_TV7"/>
      <sheetName val="6__Data_Entry_BASE"/>
      <sheetName val="Datos_Evol_mens"/>
      <sheetName val="REV"/>
      <sheetName val="GRPS_TV_98_alt_29"/>
      <sheetName val="CONSUMO_TV9"/>
      <sheetName val="GRPS_COMPETENCIA_CON_MARTINI_10"/>
      <sheetName val="GRPS_COMPETENCIA_SIN_MARTINI_10"/>
      <sheetName val="GRPS_COMPETENCIA_CON__MARTIN_10"/>
      <sheetName val="GRPS_COMPETENCIA_SIN_MARTIN_969"/>
      <sheetName val="AUD_S_SANTA_969"/>
      <sheetName val="AUD_S_SANTA_979"/>
      <sheetName val="OCUPACION_SS_969"/>
      <sheetName val="OCUPACION_SS_979"/>
      <sheetName val="_S_SANTA_979"/>
      <sheetName val="_S_SANTA_969"/>
      <sheetName val="AUD_P_MAYO_97_9"/>
      <sheetName val="OCUPACION_P_MAYO_979"/>
      <sheetName val="P__MAYO_979"/>
      <sheetName val="GRPS_TV_9810"/>
      <sheetName val="GRPS_TV_98_alt_210"/>
      <sheetName val="CONSUMO_TV10"/>
      <sheetName val="GRPS_COMPETENCIA_CON_MARTINI_11"/>
      <sheetName val="GRPS_COMPETENCIA_SIN_MARTINI_11"/>
      <sheetName val="GRPS_COMPETENCIA_CON__MARTIN_11"/>
      <sheetName val="GRPS_COMPETENCIA_SIN_MARTIN_910"/>
      <sheetName val="AUD_S_SANTA_9610"/>
      <sheetName val="AUD_S_SANTA_9710"/>
      <sheetName val="OCUPACION_SS_9610"/>
      <sheetName val="OCUPACION_SS_9710"/>
      <sheetName val="_S_SANTA_9710"/>
      <sheetName val="_S_SANTA_9610"/>
      <sheetName val="AUD_P_MAYO_97_10"/>
      <sheetName val="OCUPACION_P_MAYO_9710"/>
      <sheetName val="P__MAYO_9710"/>
      <sheetName val="GRPS_TV_9811"/>
      <sheetName val="GRPS_TV_98_alt_211"/>
      <sheetName val="CONSUMO_TV11"/>
      <sheetName val="GRPS_COMPETENCIA_CON_MARTINI_12"/>
      <sheetName val="GRPS_COMPETENCIA_SIN_MARTINI_12"/>
      <sheetName val="GRPS_COMPETENCIA_CON__MARTIN_12"/>
      <sheetName val="GRPS_COMPETENCIA_SIN_MARTIN_911"/>
      <sheetName val="AUD_S_SANTA_9611"/>
      <sheetName val="AUD_S_SANTA_9711"/>
      <sheetName val="OCUPACION_SS_9611"/>
      <sheetName val="OCUPACION_SS_9711"/>
      <sheetName val="_S_SANTA_9711"/>
      <sheetName val="_S_SANTA_9611"/>
      <sheetName val="AUD_P_MAYO_97_11"/>
      <sheetName val="OCUPACION_P_MAYO_9711"/>
      <sheetName val="P__MAYO_9711"/>
      <sheetName val="GRPS_TV_9812"/>
      <sheetName val="GRPS_TV_98_alt_212"/>
      <sheetName val="CONSUMO_TV12"/>
      <sheetName val="GRPS_COMPETENCIA_CON_MARTINI_13"/>
      <sheetName val="GRPS_COMPETENCIA_SIN_MARTINI_13"/>
      <sheetName val="GRPS_COMPETENCIA_CON__MARTIN_13"/>
      <sheetName val="GRPS_COMPETENCIA_SIN_MARTIN_912"/>
      <sheetName val="AUD_S_SANTA_9612"/>
      <sheetName val="AUD_S_SANTA_9712"/>
      <sheetName val="OCUPACION_SS_9612"/>
      <sheetName val="OCUPACION_SS_9712"/>
      <sheetName val="_S_SANTA_9712"/>
      <sheetName val="_S_SANTA_9612"/>
      <sheetName val="AUD_P_MAYO_97_12"/>
      <sheetName val="OCUPACION_P_MAYO_9712"/>
      <sheetName val="P__MAYO_9712"/>
      <sheetName val="GRPS_TV_9813"/>
      <sheetName val="GRPS_TV_98_alt_213"/>
      <sheetName val="CONSUMO_TV13"/>
      <sheetName val="GRPS_COMPETENCIA_CON_MARTINI_14"/>
      <sheetName val="GRPS_COMPETENCIA_SIN_MARTINI_14"/>
      <sheetName val="GRPS_COMPETENCIA_CON__MARTIN_14"/>
      <sheetName val="GRPS_COMPETENCIA_SIN_MARTIN_913"/>
      <sheetName val="AUD_S_SANTA_9613"/>
      <sheetName val="GRPS_TV_9814"/>
      <sheetName val="GRPS_TV_98_alt_214"/>
      <sheetName val="CONSUMO_TV14"/>
      <sheetName val="GRPS_COMPETENCIA_CON_MARTINI_15"/>
      <sheetName val="GRPS_COMPETENCIA_SIN_MARTINI_15"/>
      <sheetName val="GRPS_COMPETENCIA_CON__MARTIN_15"/>
      <sheetName val="GRPS_COMPETENCIA_SIN_MARTIN_914"/>
      <sheetName val="AUD_S_SANTA_9614"/>
      <sheetName val="AUD_S_SANTA_9713"/>
      <sheetName val="OCUPACION_SS_9613"/>
      <sheetName val="OCUPACION_SS_9713"/>
      <sheetName val="_S_SANTA_9713"/>
      <sheetName val="_S_SANTA_9613"/>
      <sheetName val="AUD_P_MAYO_97_13"/>
      <sheetName val="OCUPACION_P_MAYO_9713"/>
      <sheetName val="P__MAYO_9713"/>
      <sheetName val="Listas_y_Nombres_(DON'T_TOUCH)8"/>
      <sheetName val="2_대외공문8"/>
      <sheetName val="1__Data_Entry_BASE8"/>
      <sheetName val="GRPS_TV_98_alt_2_40&quot;9"/>
      <sheetName val="Eval_Adultos9"/>
      <sheetName val="Eval_Business9"/>
      <sheetName val="Resultados_Palabras_Google9"/>
      <sheetName val="EVAL_TV_ADULTOS9"/>
      <sheetName val="FASE398_XLS8"/>
      <sheetName val="Cob_Padres8"/>
      <sheetName val="Cob%_18-348"/>
      <sheetName val="5__Data_Entry_BASE8"/>
      <sheetName val="Formatos_y_posicionamientos8"/>
      <sheetName val="Non_Analysed_Definitions4"/>
      <sheetName val="Resultados_Diarios_smart8"/>
      <sheetName val="_BOOST_TV8"/>
      <sheetName val="6__Data_Entry_BASE1"/>
      <sheetName val="Datos_Evol_mens1"/>
      <sheetName val="AUD_S_SANTA_9714"/>
      <sheetName val="OCUPACION_SS_9614"/>
      <sheetName val="OCUPACION_SS_9714"/>
      <sheetName val="_S_SANTA_9714"/>
      <sheetName val="_S_SANTA_9614"/>
      <sheetName val="AUD_P_MAYO_97_14"/>
      <sheetName val="OCUPACION_P_MAYO_9714"/>
      <sheetName val="P__MAYO_9714"/>
      <sheetName val="GRPS_TV_9815"/>
      <sheetName val="GRPS_TV_98_alt_215"/>
      <sheetName val="CONSUMO_TV15"/>
      <sheetName val="GRPS_COMPETENCIA_CON_MARTINI_16"/>
      <sheetName val="GRPS_COMPETENCIA_SIN_MARTINI_16"/>
      <sheetName val="GRPS_COMPETENCIA_CON__MARTIN_16"/>
      <sheetName val="GRPS_COMPETENCIA_SIN_MARTIN_915"/>
      <sheetName val="AUD_S_SANTA_9615"/>
      <sheetName val="AUD_S_SANTA_9715"/>
      <sheetName val="OCUPACION_SS_9615"/>
      <sheetName val="OCUPACION_SS_9715"/>
      <sheetName val="_S_SANTA_9715"/>
      <sheetName val="_S_SANTA_9615"/>
      <sheetName val="AUD_P_MAYO_97_15"/>
      <sheetName val="OCUPACION_P_MAYO_9715"/>
      <sheetName val="P__MAYO_9715"/>
      <sheetName val="GRPS_TV_9816"/>
      <sheetName val="GRPS_TV_98_alt_216"/>
      <sheetName val="CONSUMO_TV16"/>
      <sheetName val="GRPS_COMPETENCIA_CON_MARTINI_17"/>
      <sheetName val="GRPS_COMPETENCIA_SIN_MARTINI_17"/>
      <sheetName val="GRPS_COMPETENCIA_CON__MARTIN_17"/>
      <sheetName val="GRPS_COMPETENCIA_SIN_MARTIN_916"/>
      <sheetName val="AUD_S_SANTA_9616"/>
      <sheetName val="AUD_S_SANTA_9716"/>
      <sheetName val="OCUPACION_SS_9616"/>
      <sheetName val="OCUPACION_SS_9716"/>
      <sheetName val="_S_SANTA_9716"/>
      <sheetName val="_S_SANTA_9616"/>
      <sheetName val="AUD_P_MAYO_97_16"/>
      <sheetName val="OCUPACION_P_MAYO_9716"/>
      <sheetName val="P__MAYO_9716"/>
      <sheetName val="Hoja1"/>
      <sheetName val="CAD40MZ"/>
      <sheetName val="Maestros"/>
      <sheetName val="Tablas"/>
      <sheetName val="Menus"/>
      <sheetName val="Informe Mensual Por Dias"/>
      <sheetName val="6__Data_Entry_BASE2"/>
      <sheetName val="6__Data_Entry_BASE3"/>
      <sheetName val="Lookup"/>
      <sheetName val=" list"/>
      <sheetName val="Selección Base"/>
      <sheetName val="Combo"/>
      <sheetName val="6__Data_Entry_BASE4"/>
      <sheetName val="_list"/>
      <sheetName val="Selección_Base"/>
      <sheetName val="GRPS_TV_98_alt_2_40&quot;10"/>
      <sheetName val="GRPS_TV_98_alt_2_40&quot;11"/>
      <sheetName val="GRPS_TV_98_alt_2_40&quot;12"/>
      <sheetName val="GRPS_TV_98_alt_2_40&quot;13"/>
      <sheetName val="GRPS_TV_98_alt_2_40&quot;14"/>
      <sheetName val="6__Data_Entry_BASE5"/>
      <sheetName val="_list1"/>
      <sheetName val="Selección_Base1"/>
      <sheetName val="Telval"/>
      <sheetName val="GRPS_TV_9817"/>
      <sheetName val="GRPS_TV_98_alt_217"/>
      <sheetName val="CONSUMO_TV17"/>
      <sheetName val="GRPS_COMPETENCIA_CON_MARTINI_18"/>
      <sheetName val="GRPS_COMPETENCIA_SIN_MARTINI_18"/>
      <sheetName val="GRPS_COMPETENCIA_CON__MARTIN_18"/>
      <sheetName val="GRPS_COMPETENCIA_SIN_MARTIN_917"/>
      <sheetName val="AUD_S_SANTA_9617"/>
      <sheetName val="AUD_S_SANTA_9717"/>
      <sheetName val="OCUPACION_SS_9617"/>
      <sheetName val="OCUPACION_SS_9717"/>
      <sheetName val="_S_SANTA_9717"/>
      <sheetName val="_S_SANTA_9617"/>
      <sheetName val="AUD_P_MAYO_97_17"/>
      <sheetName val="OCUPACION_P_MAYO_9717"/>
      <sheetName val="P__MAYO_9717"/>
      <sheetName val="Listas_y_Nombres_(DON'T_TOUCH)9"/>
      <sheetName val="2_대외공문9"/>
      <sheetName val="1__Data_Entry_BASE9"/>
      <sheetName val="GRPS_TV_98_alt_2_40&quot;15"/>
      <sheetName val="Eval_Adultos10"/>
      <sheetName val="Eval_Business10"/>
      <sheetName val="Resultados_Palabras_Google10"/>
      <sheetName val="EVAL_TV_ADULTOS10"/>
      <sheetName val="FASE398_XLS9"/>
      <sheetName val="Cob_Padres9"/>
      <sheetName val="Cob%_18-349"/>
      <sheetName val="5__Data_Entry_BASE9"/>
      <sheetName val="Formatos_y_posicionamientos9"/>
      <sheetName val="Non_Analysed_Definitions5"/>
      <sheetName val="Resultados_Diarios_smart9"/>
      <sheetName val="_BOOST_TV9"/>
      <sheetName val="6__Data_Entry_BASE6"/>
      <sheetName val="Datos_Evol_mens2"/>
      <sheetName val="Informe_Mensual_Por_Dias"/>
      <sheetName val="_list2"/>
      <sheetName val="Selección_Base2"/>
      <sheetName val="GRPS_TV_9818"/>
      <sheetName val="GRPS_TV_98_alt_218"/>
      <sheetName val="CONSUMO_TV18"/>
      <sheetName val="GRPS_COMPETENCIA_CON_MARTINI_19"/>
      <sheetName val="GRPS_COMPETENCIA_SIN_MARTINI_19"/>
      <sheetName val="GRPS_COMPETENCIA_CON__MARTIN_19"/>
      <sheetName val="GRPS_COMPETENCIA_SIN_MARTIN_918"/>
      <sheetName val="AUD_S_SANTA_9618"/>
      <sheetName val="AUD_S_SANTA_9718"/>
      <sheetName val="OCUPACION_SS_9618"/>
      <sheetName val="OCUPACION_SS_9718"/>
      <sheetName val="_S_SANTA_9718"/>
      <sheetName val="_S_SANTA_9618"/>
      <sheetName val="AUD_P_MAYO_97_18"/>
      <sheetName val="OCUPACION_P_MAYO_9718"/>
      <sheetName val="P__MAYO_9718"/>
      <sheetName val="Listas_y_Nombres_(DON'T_TOUCH10"/>
      <sheetName val="2_대외공문10"/>
      <sheetName val="1__Data_Entry_BASE10"/>
      <sheetName val="GRPS_TV_98_alt_2_40&quot;16"/>
      <sheetName val="Eval_Adultos11"/>
      <sheetName val="Eval_Business11"/>
      <sheetName val="Resultados_Palabras_Google11"/>
      <sheetName val="EVAL_TV_ADULTOS11"/>
      <sheetName val="FASE398_XLS10"/>
      <sheetName val="Cob_Padres10"/>
      <sheetName val="Cob%_18-3410"/>
      <sheetName val="5__Data_Entry_BASE10"/>
      <sheetName val="Formatos_y_posicionamientos10"/>
      <sheetName val="Non_Analysed_Definitions6"/>
      <sheetName val="Resultados_Diarios_smart10"/>
      <sheetName val="_BOOST_TV10"/>
      <sheetName val="6__Data_Entry_BASE7"/>
      <sheetName val="Datos_Evol_mens3"/>
      <sheetName val="Informe_Mensual_Por_Dias1"/>
      <sheetName val="_list3"/>
      <sheetName val="Selección_Base3"/>
      <sheetName val="Sheet3"/>
      <sheetName val="Plano"/>
      <sheetName val="Resumo"/>
      <sheetName val="Res__Mês"/>
      <sheetName val="PRC-TV_(0)"/>
      <sheetName val="Pauta"/>
      <sheetName val="Prensa Zaragoza"/>
      <sheetName val="TVE1 can"/>
      <sheetName val="Prensa_Zaragoza"/>
      <sheetName val="TVE1_can"/>
      <sheetName val="Informe_Mensual_Por_Dias2"/>
      <sheetName val="Prensa_Zaragoza2"/>
      <sheetName val="TVE1_can2"/>
      <sheetName val="Prensa_Zaragoza1"/>
      <sheetName val="TVE1_can1"/>
      <sheetName val="00 LTD 1Q"/>
      <sheetName val="GRPS_TV_9819"/>
      <sheetName val="GRPS_TV_98_alt_219"/>
      <sheetName val="CONSUMO_TV19"/>
      <sheetName val="GRPS_COMPETENCIA_CON_MARTINI_20"/>
      <sheetName val="GRPS_COMPETENCIA_SIN_MARTINI_20"/>
      <sheetName val="GRPS_COMPETENCIA_CON__MARTIN_20"/>
      <sheetName val="GRPS_COMPETENCIA_SIN_MARTIN_919"/>
      <sheetName val="AUD_S_SANTA_9619"/>
      <sheetName val="AUD_S_SANTA_9719"/>
      <sheetName val="OCUPACION_SS_9619"/>
      <sheetName val="OCUPACION_SS_9719"/>
      <sheetName val="_S_SANTA_9719"/>
      <sheetName val="_S_SANTA_9619"/>
      <sheetName val="AUD_P_MAYO_97_19"/>
      <sheetName val="OCUPACION_P_MAYO_9719"/>
      <sheetName val="P__MAYO_9719"/>
      <sheetName val="Listas_y_Nombres_(DON'T_TOUCH11"/>
      <sheetName val="2_대외공문11"/>
      <sheetName val="1__Data_Entry_BASE11"/>
      <sheetName val="GRPS_TV_98_alt_2_40&quot;17"/>
      <sheetName val="Eval_Adultos12"/>
      <sheetName val="Eval_Business12"/>
      <sheetName val="Resultados_Palabras_Google12"/>
      <sheetName val="EVAL_TV_ADULTOS12"/>
      <sheetName val="FASE398_XLS11"/>
      <sheetName val="Cob_Padres11"/>
      <sheetName val="Cob%_18-3411"/>
      <sheetName val="5__Data_Entry_BASE11"/>
      <sheetName val="Formatos_y_posicionamientos11"/>
      <sheetName val="Non_Analysed_Definitions7"/>
      <sheetName val="Resultados_Diarios_smart11"/>
      <sheetName val="_BOOST_TV11"/>
      <sheetName val="6__Data_Entry_BASE8"/>
      <sheetName val="Datos_Evol_mens4"/>
      <sheetName val="_list4"/>
      <sheetName val="Selección_Base4"/>
      <sheetName val="GRPS_TV_9820"/>
      <sheetName val="GRPS_TV_98_alt_220"/>
      <sheetName val="CONSUMO_TV20"/>
      <sheetName val="GRPS_COMPETENCIA_CON_MARTINI_21"/>
      <sheetName val="GRPS_COMPETENCIA_SIN_MARTINI_21"/>
      <sheetName val="GRPS_COMPETENCIA_CON__MARTIN_21"/>
      <sheetName val="GRPS_COMPETENCIA_SIN_MARTIN_920"/>
      <sheetName val="AUD_S_SANTA_9620"/>
      <sheetName val="AUD_S_SANTA_9720"/>
      <sheetName val="OCUPACION_SS_9620"/>
      <sheetName val="OCUPACION_SS_9720"/>
      <sheetName val="_S_SANTA_9720"/>
      <sheetName val="_S_SANTA_9620"/>
      <sheetName val="AUD_P_MAYO_97_20"/>
      <sheetName val="OCUPACION_P_MAYO_9720"/>
      <sheetName val="P__MAYO_9720"/>
      <sheetName val="Listas_y_Nombres_(DON'T_TOUCH12"/>
      <sheetName val="2_대외공문12"/>
      <sheetName val="1__Data_Entry_BASE12"/>
      <sheetName val="GRPS_TV_98_alt_2_40&quot;18"/>
      <sheetName val="Eval_Adultos13"/>
      <sheetName val="Eval_Business13"/>
      <sheetName val="Resultados_Palabras_Google13"/>
      <sheetName val="EVAL_TV_ADULTOS13"/>
      <sheetName val="FASE398_XLS12"/>
      <sheetName val="Cob_Padres12"/>
      <sheetName val="Cob%_18-3412"/>
      <sheetName val="5__Data_Entry_BASE12"/>
      <sheetName val="Formatos_y_posicionamientos12"/>
      <sheetName val="Non_Analysed_Definitions8"/>
      <sheetName val="Resultados_Diarios_smart12"/>
      <sheetName val="_BOOST_TV12"/>
      <sheetName val="6__Data_Entry_BASE9"/>
      <sheetName val="Datos_Evol_mens5"/>
      <sheetName val="Informe_Mensual_Por_Dias3"/>
      <sheetName val="_list5"/>
      <sheetName val="Selección_Base5"/>
      <sheetName val="GRPS_TV_9821"/>
      <sheetName val="GRPS_TV_98_alt_221"/>
      <sheetName val="CONSUMO_TV21"/>
      <sheetName val="GRPS_COMPETENCIA_CON_MARTINI_22"/>
      <sheetName val="GRPS_COMPETENCIA_SIN_MARTINI_22"/>
      <sheetName val="GRPS_COMPETENCIA_CON__MARTIN_22"/>
      <sheetName val="GRPS_COMPETENCIA_SIN_MARTIN_921"/>
      <sheetName val="AUD_S_SANTA_9621"/>
      <sheetName val="AUD_S_SANTA_9721"/>
      <sheetName val="OCUPACION_SS_9621"/>
      <sheetName val="OCUPACION_SS_9721"/>
      <sheetName val="_S_SANTA_9721"/>
      <sheetName val="_S_SANTA_9621"/>
      <sheetName val="AUD_P_MAYO_97_21"/>
      <sheetName val="OCUPACION_P_MAYO_9721"/>
      <sheetName val="P__MAYO_9721"/>
      <sheetName val="Listas_y_Nombres_(DON'T_TOUCH13"/>
      <sheetName val="2_대외공문13"/>
      <sheetName val="1__Data_Entry_BASE13"/>
      <sheetName val="GRPS_TV_98_alt_2_40&quot;19"/>
      <sheetName val="Eval_Adultos14"/>
      <sheetName val="Eval_Business14"/>
      <sheetName val="Resultados_Palabras_Google14"/>
      <sheetName val="EVAL_TV_ADULTOS14"/>
      <sheetName val="FASE398_XLS13"/>
      <sheetName val="Cob_Padres13"/>
      <sheetName val="Cob%_18-3413"/>
      <sheetName val="5__Data_Entry_BASE13"/>
      <sheetName val="Formatos_y_posicionamientos13"/>
      <sheetName val="Non_Analysed_Definitions9"/>
      <sheetName val="Resultados_Diarios_smart13"/>
      <sheetName val="_BOOST_TV13"/>
      <sheetName val="6__Data_Entry_BASE10"/>
      <sheetName val="Datos_Evol_mens6"/>
      <sheetName val="Informe_Mensual_Por_Dias4"/>
      <sheetName val="_list6"/>
      <sheetName val="Selección_Base6"/>
      <sheetName val="Prensa_Zaragoza3"/>
      <sheetName val="TVE1_can3"/>
      <sheetName val="00_LTD_1Q"/>
      <sheetName val="GRPS_TV_9822"/>
      <sheetName val="GRPS_TV_98_alt_222"/>
      <sheetName val="CONSUMO_TV22"/>
      <sheetName val="GRPS_COMPETENCIA_CON_MARTINI_23"/>
      <sheetName val="GRPS_COMPETENCIA_SIN_MARTINI_23"/>
      <sheetName val="GRPS_COMPETENCIA_CON__MARTIN_23"/>
      <sheetName val="GRPS_COMPETENCIA_SIN_MARTIN_922"/>
      <sheetName val="AUD_S_SANTA_9622"/>
      <sheetName val="AUD_S_SANTA_9722"/>
      <sheetName val="OCUPACION_SS_9622"/>
      <sheetName val="OCUPACION_SS_9722"/>
      <sheetName val="_S_SANTA_9722"/>
      <sheetName val="_S_SANTA_9622"/>
      <sheetName val="AUD_P_MAYO_97_22"/>
      <sheetName val="OCUPACION_P_MAYO_9722"/>
      <sheetName val="P__MAYO_9722"/>
      <sheetName val="Listas_y_Nombres_(DON'T_TOUCH14"/>
      <sheetName val="2_대외공문14"/>
      <sheetName val="1__Data_Entry_BASE14"/>
      <sheetName val="GRPS_TV_98_alt_2_40&quot;20"/>
      <sheetName val="Eval_Adultos15"/>
      <sheetName val="Eval_Business15"/>
      <sheetName val="Resultados_Palabras_Google15"/>
      <sheetName val="EVAL_TV_ADULTOS15"/>
      <sheetName val="FASE398_XLS14"/>
      <sheetName val="Cob_Padres14"/>
      <sheetName val="Cob%_18-3414"/>
      <sheetName val="5__Data_Entry_BASE14"/>
      <sheetName val="Formatos_y_posicionamientos14"/>
      <sheetName val="Non_Analysed_Definitions10"/>
      <sheetName val="Resultados_Diarios_smart14"/>
      <sheetName val="_BOOST_TV14"/>
      <sheetName val="6__Data_Entry_BASE11"/>
      <sheetName val="Datos_Evol_mens7"/>
      <sheetName val="Informe_Mensual_Por_Dias5"/>
      <sheetName val="_list7"/>
      <sheetName val="Selección_Base7"/>
      <sheetName val="Prensa_Zaragoza4"/>
      <sheetName val="TVE1_can4"/>
      <sheetName val="00_LTD_1Q1"/>
      <sheetName val="1__Pond_Auditor"/>
      <sheetName val="2__Conv__Dur_Auditor"/>
      <sheetName val="3__Datos_Miner"/>
      <sheetName val="4__Estimaciones_Pool"/>
      <sheetName val="5_Soportes"/>
      <sheetName val="7__Afinidades_Infosys"/>
      <sheetName val="RESUMEN"/>
      <sheetName val="H_Pond_1"/>
      <sheetName val="H_Pond_2"/>
      <sheetName val="H_Pond_3"/>
      <sheetName val="H_Pond_4"/>
      <sheetName val="H_Pond_5"/>
      <sheetName val="H_Pond_6"/>
      <sheetName val="H_Pond_7"/>
      <sheetName val="H_Pond_8"/>
      <sheetName val="H_Pond_9"/>
      <sheetName val="H_Pond_11"/>
      <sheetName val="H_Pond_10"/>
      <sheetName val="H_Pond_12"/>
      <sheetName val="EBIQUITY-TRADE_OFF"/>
      <sheetName val="ACCENTURE-KPI"/>
      <sheetName val="ACCENTURE-KPI_G_1"/>
      <sheetName val="Combos"/>
      <sheetName val="Datos_graf_MMI_MMG"/>
      <sheetName val="Guía"/>
      <sheetName val="1. Pond Auditor"/>
      <sheetName val="2. Conv. Dur Auditor"/>
      <sheetName val="3. Datos Miner"/>
      <sheetName val="4. Estimaciones Pool"/>
      <sheetName val="5.Soportes"/>
      <sheetName val="7. Afinidades Infosys"/>
      <sheetName val="H.Pond.1"/>
      <sheetName val="H.Pond.2"/>
      <sheetName val="H.Pond.3"/>
      <sheetName val="H.Pond.4"/>
      <sheetName val="H.Pond.5"/>
      <sheetName val="H.Pond.6"/>
      <sheetName val="H.Pond.7"/>
      <sheetName val="H.Pond.8"/>
      <sheetName val="H.Pond.9"/>
      <sheetName val="H.Pond.11"/>
      <sheetName val="H.Pond.10"/>
      <sheetName val="H.Pond.12"/>
      <sheetName val="EBIQUITY-TRADE OFF"/>
      <sheetName val="ACCENTURE-KPI G.1"/>
      <sheetName val="Datos graf MMI MMG"/>
      <sheetName val="Indicadores"/>
      <sheetName val="Maestros (2)"/>
      <sheetName val="Formatos"/>
      <sheetName val="IG Video  Ad"/>
      <sheetName val="00_LTD_1Q2"/>
      <sheetName val="IG_Video__Ad"/>
      <sheetName val="Propuesta TV"/>
      <sheetName val="00_LTD_1Q4"/>
      <sheetName val="IG_Video__Ad2"/>
      <sheetName val="1__Pond_Auditor1"/>
      <sheetName val="2__Conv__Dur_Auditor1"/>
      <sheetName val="3__Datos_Miner1"/>
      <sheetName val="4__Estimaciones_Pool1"/>
      <sheetName val="5_Soportes1"/>
      <sheetName val="7__Afinidades_Infosys1"/>
      <sheetName val="H_Pond_13"/>
      <sheetName val="H_Pond_21"/>
      <sheetName val="H_Pond_31"/>
      <sheetName val="H_Pond_41"/>
      <sheetName val="H_Pond_51"/>
      <sheetName val="H_Pond_61"/>
      <sheetName val="H_Pond_71"/>
      <sheetName val="H_Pond_81"/>
      <sheetName val="H_Pond_91"/>
      <sheetName val="H_Pond_111"/>
      <sheetName val="H_Pond_101"/>
      <sheetName val="H_Pond_121"/>
      <sheetName val="EBIQUITY-TRADE_OFF1"/>
      <sheetName val="ACCENTURE-KPI_G_11"/>
      <sheetName val="Datos_graf_MMI_MMG1"/>
      <sheetName val="00_LTD_1Q3"/>
      <sheetName val="IG_Video__Ad1"/>
      <sheetName val="1__Pond_Auditor2"/>
      <sheetName val="2__Conv__Dur_Auditor2"/>
      <sheetName val="3__Datos_Miner2"/>
      <sheetName val="4__Estimaciones_Pool2"/>
      <sheetName val="5_Soportes2"/>
      <sheetName val="7__Afinidades_Infosys2"/>
      <sheetName val="H_Pond_14"/>
      <sheetName val="H_Pond_22"/>
      <sheetName val="H_Pond_32"/>
      <sheetName val="H_Pond_42"/>
      <sheetName val="H_Pond_52"/>
      <sheetName val="H_Pond_62"/>
      <sheetName val="H_Pond_72"/>
      <sheetName val="H_Pond_82"/>
      <sheetName val="H_Pond_92"/>
      <sheetName val="H_Pond_112"/>
      <sheetName val="H_Pond_102"/>
      <sheetName val="H_Pond_122"/>
      <sheetName val="EBIQUITY-TRADE_OFF2"/>
      <sheetName val="ACCENTURE-KPI_G_12"/>
      <sheetName val="Datos_graf_MMI_MMG2"/>
      <sheetName val="Valores MMC"/>
      <sheetName val="Base de Datos"/>
      <sheetName val="inc. claim 97"/>
      <sheetName val="Base_de_Datos"/>
      <sheetName val="inc__claim_97"/>
      <sheetName val=""/>
      <sheetName val="Maestros_(2)"/>
      <sheetName val="Propuesta_TV"/>
      <sheetName val="Base_de_Datos1"/>
      <sheetName val="inc__claim_971"/>
      <sheetName val="Maestros_(2)1"/>
      <sheetName val="Propuesta_TV1"/>
      <sheetName val="Base_de_Datos2"/>
      <sheetName val="inc__claim_972"/>
      <sheetName val="Maestros_(2)2"/>
      <sheetName val="Propuesta_TV2"/>
      <sheetName val="Codigo URLS"/>
      <sheetName val="nomenclatura"/>
      <sheetName val="Hoja de Datos"/>
      <sheetName val="List"/>
      <sheetName val="Data Validation"/>
      <sheetName val="GRPS_TV_9823"/>
      <sheetName val="GRPS_TV_98_alt_223"/>
      <sheetName val="CONSUMO_TV23"/>
      <sheetName val="GRPS_COMPETENCIA_CON_MARTINI_24"/>
      <sheetName val="GRPS_COMPETENCIA_SIN_MARTINI_24"/>
      <sheetName val="GRPS_COMPETENCIA_CON__MARTIN_24"/>
      <sheetName val="GRPS_COMPETENCIA_SIN_MARTIN_923"/>
      <sheetName val="AUD_S_SANTA_9623"/>
      <sheetName val="AUD_S_SANTA_9723"/>
      <sheetName val="OCUPACION_SS_9623"/>
      <sheetName val="OCUPACION_SS_9723"/>
      <sheetName val="_S_SANTA_9723"/>
      <sheetName val="_S_SANTA_9623"/>
      <sheetName val="AUD_P_MAYO_97_23"/>
      <sheetName val="OCUPACION_P_MAYO_9723"/>
      <sheetName val="P__MAYO_9723"/>
      <sheetName val="Listas_y_Nombres_(DON'T_TOUCH15"/>
      <sheetName val="2_대외공문15"/>
      <sheetName val="1__Data_Entry_BASE15"/>
      <sheetName val="GRPS_TV_98_alt_2_40&quot;21"/>
      <sheetName val="Eval_Adultos16"/>
      <sheetName val="Eval_Business16"/>
      <sheetName val="Resultados_Palabras_Google16"/>
      <sheetName val="EVAL_TV_ADULTOS16"/>
      <sheetName val="FASE398_XLS15"/>
      <sheetName val="Cob_Padres15"/>
      <sheetName val="Cob%_18-3415"/>
      <sheetName val="5__Data_Entry_BASE15"/>
      <sheetName val="Formatos_y_posicionamientos15"/>
      <sheetName val="Non_Analysed_Definitions11"/>
      <sheetName val="Resultados_Diarios_smart15"/>
      <sheetName val="_BOOST_TV15"/>
      <sheetName val="6__Data_Entry_BASE12"/>
      <sheetName val="Datos_Evol_mens8"/>
      <sheetName val="Informe_Mensual_Por_Dias6"/>
      <sheetName val="_list8"/>
      <sheetName val="Selección_Base8"/>
      <sheetName val="Prensa_Zaragoza5"/>
      <sheetName val="TVE1_can5"/>
      <sheetName val="00_LTD_1Q5"/>
      <sheetName val="1__Pond_Auditor3"/>
      <sheetName val="2__Conv__Dur_Auditor3"/>
      <sheetName val="3__Datos_Miner3"/>
      <sheetName val="4__Estimaciones_Pool3"/>
      <sheetName val="5_Soportes3"/>
      <sheetName val="7__Afinidades_Infosys3"/>
      <sheetName val="H_Pond_15"/>
      <sheetName val="H_Pond_23"/>
      <sheetName val="H_Pond_33"/>
      <sheetName val="H_Pond_43"/>
      <sheetName val="H_Pond_53"/>
      <sheetName val="H_Pond_63"/>
      <sheetName val="H_Pond_73"/>
      <sheetName val="H_Pond_83"/>
      <sheetName val="H_Pond_93"/>
      <sheetName val="H_Pond_113"/>
      <sheetName val="H_Pond_103"/>
      <sheetName val="H_Pond_123"/>
      <sheetName val="EBIQUITY-TRADE_OFF3"/>
      <sheetName val="ACCENTURE-KPI_G_13"/>
      <sheetName val="Datos_graf_MMI_MMG3"/>
      <sheetName val="IG_Video__Ad3"/>
      <sheetName val="GRPS_TV_9824"/>
      <sheetName val="GRPS_TV_98_alt_224"/>
      <sheetName val="CONSUMO_TV24"/>
      <sheetName val="GRPS_COMPETENCIA_CON_MARTINI_25"/>
      <sheetName val="GRPS_COMPETENCIA_SIN_MARTINI_25"/>
      <sheetName val="GRPS_COMPETENCIA_CON__MARTIN_25"/>
      <sheetName val="GRPS_COMPETENCIA_SIN_MARTIN_924"/>
      <sheetName val="AUD_S_SANTA_9624"/>
      <sheetName val="AUD_S_SANTA_9724"/>
      <sheetName val="OCUPACION_SS_9624"/>
      <sheetName val="OCUPACION_SS_9724"/>
      <sheetName val="_S_SANTA_9724"/>
      <sheetName val="_S_SANTA_9624"/>
      <sheetName val="AUD_P_MAYO_97_24"/>
      <sheetName val="OCUPACION_P_MAYO_9724"/>
      <sheetName val="P__MAYO_9724"/>
      <sheetName val="Listas_y_Nombres_(DON'T_TOUCH16"/>
      <sheetName val="2_대외공문16"/>
      <sheetName val="1__Data_Entry_BASE16"/>
      <sheetName val="GRPS_TV_98_alt_2_40&quot;22"/>
      <sheetName val="Eval_Adultos17"/>
      <sheetName val="Eval_Business17"/>
      <sheetName val="Resultados_Palabras_Google17"/>
      <sheetName val="EVAL_TV_ADULTOS17"/>
      <sheetName val="FASE398_XLS16"/>
      <sheetName val="Cob_Padres16"/>
      <sheetName val="Cob%_18-3416"/>
      <sheetName val="5__Data_Entry_BASE16"/>
      <sheetName val="Formatos_y_posicionamientos16"/>
      <sheetName val="Non_Analysed_Definitions12"/>
      <sheetName val="Resultados_Diarios_smart16"/>
      <sheetName val="_BOOST_TV16"/>
      <sheetName val="6__Data_Entry_BASE13"/>
      <sheetName val="Datos_Evol_mens9"/>
      <sheetName val="Informe_Mensual_Por_Dias7"/>
      <sheetName val="_list9"/>
      <sheetName val="Selección_Base9"/>
      <sheetName val="Prensa_Zaragoza6"/>
      <sheetName val="TVE1_can6"/>
      <sheetName val="00_LTD_1Q6"/>
      <sheetName val="1__Pond_Auditor4"/>
      <sheetName val="2__Conv__Dur_Auditor4"/>
      <sheetName val="3__Datos_Miner4"/>
      <sheetName val="4__Estimaciones_Pool4"/>
      <sheetName val="5_Soportes4"/>
      <sheetName val="7__Afinidades_Infosys4"/>
      <sheetName val="H_Pond_16"/>
      <sheetName val="H_Pond_24"/>
      <sheetName val="H_Pond_34"/>
      <sheetName val="H_Pond_44"/>
      <sheetName val="H_Pond_54"/>
      <sheetName val="H_Pond_64"/>
      <sheetName val="H_Pond_74"/>
      <sheetName val="H_Pond_84"/>
      <sheetName val="H_Pond_94"/>
      <sheetName val="H_Pond_114"/>
      <sheetName val="H_Pond_104"/>
      <sheetName val="H_Pond_124"/>
      <sheetName val="EBIQUITY-TRADE_OFF4"/>
      <sheetName val="ACCENTURE-KPI_G_14"/>
      <sheetName val="Datos_graf_MMI_MMG4"/>
      <sheetName val="IG_Video__Ad4"/>
      <sheetName val="GRPS_TV_98_alt_2_40&quot;23"/>
      <sheetName val="1__Pond_Auditor5"/>
      <sheetName val="2__Conv__Dur_Auditor5"/>
      <sheetName val="3__Datos_Miner5"/>
      <sheetName val="4__Estimaciones_Pool5"/>
      <sheetName val="5_Soportes5"/>
      <sheetName val="7__Afinidades_Infosys5"/>
      <sheetName val="H_Pond_17"/>
      <sheetName val="H_Pond_25"/>
      <sheetName val="H_Pond_35"/>
      <sheetName val="H_Pond_45"/>
      <sheetName val="H_Pond_55"/>
      <sheetName val="H_Pond_65"/>
      <sheetName val="H_Pond_75"/>
      <sheetName val="H_Pond_85"/>
      <sheetName val="H_Pond_95"/>
      <sheetName val="H_Pond_115"/>
      <sheetName val="H_Pond_105"/>
      <sheetName val="H_Pond_125"/>
      <sheetName val="EBIQUITY-TRADE_OFF5"/>
      <sheetName val="ACCENTURE-KPI_G_15"/>
      <sheetName val="Datos_graf_MMI_MMG5"/>
      <sheetName val="Hoja_de_Datos"/>
      <sheetName val="Targets"/>
      <sheetName val="Index"/>
      <sheetName val="Data_Validation"/>
      <sheetName val="Valores_MMC"/>
      <sheetName val="GRPS_TV_98_alt_2_40&quot;24"/>
      <sheetName val="Prensa_Zaragoza7"/>
      <sheetName val="TVE1_can7"/>
      <sheetName val="1__Pond_Auditor6"/>
      <sheetName val="2__Conv__Dur_Auditor6"/>
      <sheetName val="3__Datos_Miner6"/>
      <sheetName val="4__Estimaciones_Pool6"/>
      <sheetName val="5_Soportes6"/>
      <sheetName val="7__Afinidades_Infosys6"/>
      <sheetName val="H_Pond_18"/>
      <sheetName val="H_Pond_26"/>
      <sheetName val="H_Pond_36"/>
      <sheetName val="H_Pond_46"/>
      <sheetName val="H_Pond_56"/>
      <sheetName val="H_Pond_66"/>
      <sheetName val="H_Pond_76"/>
      <sheetName val="H_Pond_86"/>
      <sheetName val="H_Pond_96"/>
      <sheetName val="H_Pond_116"/>
      <sheetName val="H_Pond_106"/>
      <sheetName val="H_Pond_126"/>
      <sheetName val="EBIQUITY-TRADE_OFF6"/>
      <sheetName val="ACCENTURE-KPI_G_16"/>
      <sheetName val="Datos_graf_MMI_MMG6"/>
      <sheetName val="Hoja_de_Datos1"/>
      <sheetName val="Cost Table"/>
      <sheetName val="Datos Clave Seguimiento"/>
      <sheetName val="Portada"/>
      <sheetName val="Workings Tab"/>
      <sheetName val="Histórico"/>
      <sheetName val="2. Definitions"/>
      <sheetName val="Data_Validation1"/>
      <sheetName val="Data_Validation2"/>
      <sheetName val="Valores_MMC1"/>
      <sheetName val="SPAIN Online "/>
      <sheetName val="Maestro"/>
      <sheetName val="Mapa Detalhado de TV"/>
      <sheetName val="Costes tecnologicos"/>
      <sheetName val="TITULO"/>
      <sheetName val="Datos Julio 2017"/>
      <sheetName val="OPTICO SICAL v.8"/>
      <sheetName val="GRPS_TV_9825"/>
      <sheetName val="GRPS_TV_98_alt_225"/>
      <sheetName val="CONSUMO_TV25"/>
      <sheetName val="GRPS_COMPETENCIA_CON_MARTINI_26"/>
      <sheetName val="GRPS_COMPETENCIA_SIN_MARTINI_26"/>
      <sheetName val="GRPS_COMPETENCIA_CON__MARTIN_26"/>
      <sheetName val="GRPS_COMPETENCIA_SIN_MARTIN_925"/>
      <sheetName val="AUD_S_SANTA_9625"/>
      <sheetName val="AUD_S_SANTA_9725"/>
      <sheetName val="OCUPACION_SS_9625"/>
      <sheetName val="OCUPACION_SS_9725"/>
      <sheetName val="_S_SANTA_9725"/>
      <sheetName val="_S_SANTA_9625"/>
      <sheetName val="AUD_P_MAYO_97_25"/>
      <sheetName val="OCUPACION_P_MAYO_9725"/>
      <sheetName val="P__MAYO_9725"/>
      <sheetName val="Listas_y_Nombres_(DON'T_TOUCH17"/>
      <sheetName val="2_대외공문17"/>
      <sheetName val="1__Data_Entry_BASE17"/>
      <sheetName val="GRPS_TV_98_alt_2_40&quot;25"/>
      <sheetName val="Eval_Adultos18"/>
      <sheetName val="Eval_Business18"/>
      <sheetName val="Resultados_Palabras_Google18"/>
      <sheetName val="EVAL_TV_ADULTOS18"/>
      <sheetName val="Cob_Padres17"/>
      <sheetName val="Cob%_18-3417"/>
      <sheetName val="5__Data_Entry_BASE17"/>
      <sheetName val="Resultados_Diarios_smart17"/>
      <sheetName val="_BOOST_TV17"/>
      <sheetName val="FASE398_XLS17"/>
      <sheetName val="Formatos_y_posicionamientos17"/>
      <sheetName val="6__Data_Entry_BASE14"/>
      <sheetName val="Non_Analysed_Definitions13"/>
      <sheetName val="Informe_Mensual_Por_Dias8"/>
      <sheetName val="Datos_Evol_mens10"/>
      <sheetName val="Prensa_Zaragoza8"/>
      <sheetName val="TVE1_can8"/>
      <sheetName val="Selección_Base10"/>
      <sheetName val="_list10"/>
      <sheetName val="1__Pond_Auditor7"/>
      <sheetName val="2__Conv__Dur_Auditor7"/>
      <sheetName val="3__Datos_Miner7"/>
      <sheetName val="4__Estimaciones_Pool7"/>
      <sheetName val="5_Soportes7"/>
      <sheetName val="7__Afinidades_Infosys7"/>
      <sheetName val="H_Pond_19"/>
      <sheetName val="H_Pond_27"/>
      <sheetName val="H_Pond_37"/>
      <sheetName val="H_Pond_47"/>
      <sheetName val="H_Pond_57"/>
      <sheetName val="H_Pond_67"/>
      <sheetName val="H_Pond_77"/>
      <sheetName val="H_Pond_87"/>
      <sheetName val="H_Pond_97"/>
      <sheetName val="H_Pond_117"/>
      <sheetName val="H_Pond_107"/>
      <sheetName val="H_Pond_127"/>
      <sheetName val="EBIQUITY-TRADE_OFF7"/>
      <sheetName val="ACCENTURE-KPI_G_17"/>
      <sheetName val="Base_de_Datos5"/>
      <sheetName val="Datos_graf_MMI_MMG7"/>
      <sheetName val="inc__claim_975"/>
      <sheetName val="Propuesta_TV5"/>
      <sheetName val="Maestros_(2)5"/>
      <sheetName val="00_LTD_1Q7"/>
      <sheetName val="Valores_MMC3"/>
      <sheetName val="IG_Video__Ad5"/>
      <sheetName val="Base_de_Datos3"/>
      <sheetName val="inc__claim_973"/>
      <sheetName val="Propuesta_TV3"/>
      <sheetName val="Maestros_(2)3"/>
      <sheetName val="Base_de_Datos4"/>
      <sheetName val="inc__claim_974"/>
      <sheetName val="Propuesta_TV4"/>
      <sheetName val="Maestros_(2)4"/>
      <sheetName val="Codigo_URLS"/>
      <sheetName val="Hoja_de_Datos2"/>
      <sheetName val="Data_Validation3"/>
      <sheetName val="Desplegables"/>
      <sheetName val="Valores_MMC2"/>
      <sheetName val="Cost_Table"/>
      <sheetName val="Datos_Clave_Seguimiento"/>
      <sheetName val="Workings_Tab"/>
      <sheetName val="Campaign_-_OOH"/>
      <sheetName val="LOCAL_AMERICAS_-_Creative"/>
      <sheetName val="LOCAL_AMERICAS_-_Format"/>
      <sheetName val="LOCAL_AMERICAS_-_Global_Sheet"/>
      <sheetName val="Campaign - OOH"/>
      <sheetName val="LOCAL AMERICAS - Creative"/>
      <sheetName val="LOCAL AMERICAS - Format"/>
      <sheetName val="LOCAL AMERICAS - Global Sheet"/>
      <sheetName val="GRPS_TV_9826"/>
      <sheetName val="GRPS_TV_98_alt_226"/>
      <sheetName val="CONSUMO_TV26"/>
      <sheetName val="GRPS_COMPETENCIA_CON_MARTINI_27"/>
      <sheetName val="GRPS_COMPETENCIA_SIN_MARTINI_27"/>
      <sheetName val="GRPS_COMPETENCIA_CON__MARTIN_27"/>
      <sheetName val="GRPS_COMPETENCIA_SIN_MARTIN_926"/>
      <sheetName val="AUD_S_SANTA_9626"/>
      <sheetName val="AUD_S_SANTA_9726"/>
      <sheetName val="OCUPACION_SS_9626"/>
      <sheetName val="OCUPACION_SS_9726"/>
      <sheetName val="_S_SANTA_9726"/>
      <sheetName val="_S_SANTA_9626"/>
      <sheetName val="AUD_P_MAYO_97_26"/>
      <sheetName val="OCUPACION_P_MAYO_9726"/>
      <sheetName val="P__MAYO_9726"/>
      <sheetName val="Listas_y_Nombres_(DON'T_TOUCH18"/>
      <sheetName val="2_대외공문18"/>
      <sheetName val="1__Data_Entry_BASE18"/>
      <sheetName val="GRPS_TV_98_alt_2_40&quot;26"/>
      <sheetName val="Eval_Adultos19"/>
      <sheetName val="Eval_Business19"/>
      <sheetName val="Resultados_Palabras_Google19"/>
      <sheetName val="EVAL_TV_ADULTOS19"/>
      <sheetName val="Cob_Padres18"/>
      <sheetName val="Cob%_18-3418"/>
      <sheetName val="5__Data_Entry_BASE18"/>
      <sheetName val="Resultados_Diarios_smart18"/>
      <sheetName val="_BOOST_TV18"/>
      <sheetName val="FASE398_XLS18"/>
      <sheetName val="Formatos_y_posicionamientos18"/>
      <sheetName val="6__Data_Entry_BASE15"/>
      <sheetName val="Non_Analysed_Definitions14"/>
      <sheetName val="Informe_Mensual_Por_Dias9"/>
      <sheetName val="Datos_Evol_mens11"/>
      <sheetName val="Prensa_Zaragoza9"/>
      <sheetName val="TVE1_can9"/>
      <sheetName val="Selección_Base11"/>
      <sheetName val="_list11"/>
      <sheetName val="1__Pond_Auditor8"/>
      <sheetName val="2__Conv__Dur_Auditor8"/>
      <sheetName val="3__Datos_Miner8"/>
      <sheetName val="4__Estimaciones_Pool8"/>
      <sheetName val="5_Soportes8"/>
      <sheetName val="7__Afinidades_Infosys8"/>
      <sheetName val="H_Pond_110"/>
      <sheetName val="H_Pond_28"/>
      <sheetName val="H_Pond_38"/>
      <sheetName val="H_Pond_48"/>
      <sheetName val="H_Pond_58"/>
      <sheetName val="H_Pond_68"/>
      <sheetName val="H_Pond_78"/>
      <sheetName val="H_Pond_88"/>
      <sheetName val="H_Pond_98"/>
      <sheetName val="H_Pond_118"/>
      <sheetName val="H_Pond_108"/>
      <sheetName val="H_Pond_128"/>
      <sheetName val="EBIQUITY-TRADE_OFF8"/>
      <sheetName val="ACCENTURE-KPI_G_18"/>
      <sheetName val="Base_de_Datos6"/>
      <sheetName val="Datos_graf_MMI_MMG8"/>
      <sheetName val="inc__claim_976"/>
      <sheetName val="Propuesta_TV6"/>
      <sheetName val="Maestros_(2)6"/>
      <sheetName val="00_LTD_1Q8"/>
      <sheetName val="Valores_MMC4"/>
      <sheetName val="IG_Video__Ad6"/>
      <sheetName val="Codigo_URLS1"/>
      <sheetName val="Hoja_de_Datos3"/>
      <sheetName val="Data_Validation4"/>
      <sheetName val="Cost_Table1"/>
      <sheetName val="Datos_Clave_Seguimiento1"/>
      <sheetName val="Workings_Tab1"/>
      <sheetName val="Campaign_-_OOH1"/>
      <sheetName val="LOCAL_AMERICAS_-_Creative1"/>
      <sheetName val="LOCAL_AMERICAS_-_Format1"/>
      <sheetName val="LOCAL_AMERICAS_-_Global_Sheet1"/>
      <sheetName val="GRPS_TV_9827"/>
      <sheetName val="GRPS_TV_98_alt_227"/>
      <sheetName val="CONSUMO_TV27"/>
      <sheetName val="GRPS_COMPETENCIA_CON_MARTINI_28"/>
      <sheetName val="GRPS_COMPETENCIA_SIN_MARTINI_28"/>
      <sheetName val="GRPS_COMPETENCIA_CON__MARTIN_28"/>
      <sheetName val="GRPS_COMPETENCIA_SIN_MARTIN_927"/>
      <sheetName val="AUD_S_SANTA_9627"/>
      <sheetName val="AUD_S_SANTA_9727"/>
      <sheetName val="OCUPACION_SS_9627"/>
      <sheetName val="OCUPACION_SS_9727"/>
      <sheetName val="_S_SANTA_9727"/>
      <sheetName val="_S_SANTA_9627"/>
      <sheetName val="AUD_P_MAYO_97_27"/>
      <sheetName val="OCUPACION_P_MAYO_9727"/>
      <sheetName val="P__MAYO_9727"/>
      <sheetName val="Listas_y_Nombres_(DON'T_TOUCH19"/>
      <sheetName val="2_대외공문19"/>
      <sheetName val="1__Data_Entry_BASE19"/>
      <sheetName val="GRPS_TV_98_alt_2_40&quot;27"/>
      <sheetName val="Eval_Adultos20"/>
      <sheetName val="Eval_Business20"/>
      <sheetName val="Resultados_Palabras_Google20"/>
      <sheetName val="EVAL_TV_ADULTOS20"/>
      <sheetName val="Cob_Padres19"/>
      <sheetName val="Cob%_18-3419"/>
      <sheetName val="5__Data_Entry_BASE19"/>
      <sheetName val="Resultados_Diarios_smart19"/>
      <sheetName val="_BOOST_TV19"/>
      <sheetName val="FASE398_XLS19"/>
      <sheetName val="Formatos_y_posicionamientos19"/>
      <sheetName val="6__Data_Entry_BASE16"/>
      <sheetName val="Non_Analysed_Definitions15"/>
      <sheetName val="Informe_Mensual_Por_Dias10"/>
      <sheetName val="Datos_Evol_mens12"/>
      <sheetName val="Prensa_Zaragoza10"/>
      <sheetName val="TVE1_can10"/>
      <sheetName val="Selección_Base12"/>
      <sheetName val="_list12"/>
      <sheetName val="1__Pond_Auditor9"/>
      <sheetName val="2__Conv__Dur_Auditor9"/>
      <sheetName val="3__Datos_Miner9"/>
      <sheetName val="4__Estimaciones_Pool9"/>
      <sheetName val="5_Soportes9"/>
      <sheetName val="7__Afinidades_Infosys9"/>
      <sheetName val="H_Pond_119"/>
      <sheetName val="H_Pond_29"/>
      <sheetName val="H_Pond_39"/>
      <sheetName val="H_Pond_49"/>
      <sheetName val="H_Pond_59"/>
      <sheetName val="H_Pond_69"/>
      <sheetName val="H_Pond_79"/>
      <sheetName val="H_Pond_89"/>
      <sheetName val="H_Pond_99"/>
      <sheetName val="H_Pond_1110"/>
      <sheetName val="H_Pond_109"/>
      <sheetName val="H_Pond_129"/>
      <sheetName val="EBIQUITY-TRADE_OFF9"/>
      <sheetName val="ACCENTURE-KPI_G_19"/>
      <sheetName val="Base_de_Datos7"/>
      <sheetName val="Datos_graf_MMI_MMG9"/>
      <sheetName val="inc__claim_977"/>
      <sheetName val="Propuesta_TV7"/>
      <sheetName val="Maestros_(2)7"/>
      <sheetName val="00_LTD_1Q9"/>
      <sheetName val="Valores_MMC5"/>
      <sheetName val="IG_Video__Ad7"/>
      <sheetName val="Codigo_URLS2"/>
      <sheetName val="Hoja_de_Datos4"/>
      <sheetName val="Data_Validation5"/>
      <sheetName val="Cost_Table2"/>
      <sheetName val="Datos_Clave_Seguimiento2"/>
      <sheetName val="Workings_Tab2"/>
      <sheetName val="Campaign_-_OOH2"/>
      <sheetName val="LOCAL_AMERICAS_-_Creative2"/>
      <sheetName val="LOCAL_AMERICAS_-_Format2"/>
      <sheetName val="LOCAL_AMERICAS_-_Global_Sheet2"/>
      <sheetName val="GRPS_TV_9828"/>
      <sheetName val="GRPS_TV_98_alt_228"/>
      <sheetName val="CONSUMO_TV28"/>
      <sheetName val="GRPS_COMPETENCIA_CON_MARTINI_29"/>
      <sheetName val="GRPS_COMPETENCIA_SIN_MARTINI_29"/>
      <sheetName val="GRPS_COMPETENCIA_CON__MARTIN_29"/>
      <sheetName val="GRPS_COMPETENCIA_SIN_MARTIN_928"/>
      <sheetName val="AUD_S_SANTA_9628"/>
      <sheetName val="AUD_S_SANTA_9728"/>
      <sheetName val="OCUPACION_SS_9628"/>
      <sheetName val="OCUPACION_SS_9728"/>
      <sheetName val="_S_SANTA_9728"/>
      <sheetName val="_S_SANTA_9628"/>
      <sheetName val="AUD_P_MAYO_97_28"/>
      <sheetName val="OCUPACION_P_MAYO_9728"/>
      <sheetName val="P__MAYO_9728"/>
      <sheetName val="Listas_y_Nombres_(DON'T_TOUCH20"/>
      <sheetName val="2_대외공문20"/>
      <sheetName val="1__Data_Entry_BASE20"/>
      <sheetName val="GRPS_TV_98_alt_2_40&quot;28"/>
      <sheetName val="Eval_Adultos21"/>
      <sheetName val="Eval_Business21"/>
      <sheetName val="Resultados_Palabras_Google21"/>
      <sheetName val="EVAL_TV_ADULTOS21"/>
      <sheetName val="Cob_Padres20"/>
      <sheetName val="Cob%_18-3420"/>
      <sheetName val="5__Data_Entry_BASE20"/>
      <sheetName val="Resultados_Diarios_smart20"/>
      <sheetName val="_BOOST_TV20"/>
      <sheetName val="FASE398_XLS20"/>
      <sheetName val="Formatos_y_posicionamientos20"/>
      <sheetName val="6__Data_Entry_BASE17"/>
      <sheetName val="Non_Analysed_Definitions16"/>
      <sheetName val="Informe_Mensual_Por_Dias11"/>
      <sheetName val="Datos_Evol_mens13"/>
      <sheetName val="Prensa_Zaragoza11"/>
      <sheetName val="TVE1_can11"/>
      <sheetName val="Selección_Base13"/>
      <sheetName val="_list13"/>
      <sheetName val="1__Pond_Auditor10"/>
      <sheetName val="2__Conv__Dur_Auditor10"/>
      <sheetName val="3__Datos_Miner10"/>
      <sheetName val="4__Estimaciones_Pool10"/>
      <sheetName val="5_Soportes10"/>
      <sheetName val="7__Afinidades_Infosys10"/>
      <sheetName val="H_Pond_120"/>
      <sheetName val="H_Pond_210"/>
      <sheetName val="H_Pond_310"/>
      <sheetName val="H_Pond_410"/>
      <sheetName val="H_Pond_510"/>
      <sheetName val="H_Pond_610"/>
      <sheetName val="H_Pond_710"/>
      <sheetName val="H_Pond_810"/>
      <sheetName val="H_Pond_910"/>
      <sheetName val="H_Pond_1111"/>
      <sheetName val="H_Pond_1010"/>
      <sheetName val="H_Pond_1210"/>
      <sheetName val="EBIQUITY-TRADE_OFF10"/>
      <sheetName val="ACCENTURE-KPI_G_110"/>
      <sheetName val="Base_de_Datos8"/>
      <sheetName val="Datos_graf_MMI_MMG10"/>
      <sheetName val="inc__claim_978"/>
      <sheetName val="Propuesta_TV8"/>
      <sheetName val="Maestros_(2)8"/>
      <sheetName val="00_LTD_1Q10"/>
      <sheetName val="Valores_MMC6"/>
      <sheetName val="IG_Video__Ad8"/>
      <sheetName val="Codigo_URLS3"/>
      <sheetName val="Hoja_de_Datos5"/>
      <sheetName val="Data_Validation6"/>
      <sheetName val="Cost_Table3"/>
      <sheetName val="Datos_Clave_Seguimiento3"/>
      <sheetName val="Workings_Tab3"/>
      <sheetName val="Campaign_-_OOH3"/>
      <sheetName val="LOCAL_AMERICAS_-_Creative3"/>
      <sheetName val="LOCAL_AMERICAS_-_Format3"/>
      <sheetName val="LOCAL_AMERICAS_-_Global_Sheet3"/>
      <sheetName val="GRPS_TV_9829"/>
      <sheetName val="GRPS_TV_98_alt_229"/>
      <sheetName val="CONSUMO_TV29"/>
      <sheetName val="GRPS_COMPETENCIA_CON_MARTINI_30"/>
      <sheetName val="GRPS_COMPETENCIA_SIN_MARTINI_30"/>
      <sheetName val="GRPS_COMPETENCIA_CON__MARTIN_30"/>
      <sheetName val="GRPS_COMPETENCIA_SIN_MARTIN_929"/>
      <sheetName val="AUD_S_SANTA_9629"/>
      <sheetName val="AUD_S_SANTA_9729"/>
      <sheetName val="OCUPACION_SS_9629"/>
      <sheetName val="OCUPACION_SS_9729"/>
      <sheetName val="_S_SANTA_9729"/>
      <sheetName val="_S_SANTA_9629"/>
      <sheetName val="AUD_P_MAYO_97_29"/>
      <sheetName val="OCUPACION_P_MAYO_9729"/>
      <sheetName val="P__MAYO_9729"/>
      <sheetName val="Listas_y_Nombres_(DON'T_TOUCH21"/>
      <sheetName val="2_대외공문21"/>
      <sheetName val="1__Data_Entry_BASE21"/>
      <sheetName val="GRPS_TV_98_alt_2_40&quot;29"/>
      <sheetName val="Eval_Adultos22"/>
      <sheetName val="Eval_Business22"/>
      <sheetName val="Resultados_Palabras_Google22"/>
      <sheetName val="EVAL_TV_ADULTOS22"/>
      <sheetName val="Cob_Padres21"/>
      <sheetName val="Cob%_18-3421"/>
      <sheetName val="5__Data_Entry_BASE21"/>
      <sheetName val="Resultados_Diarios_smart21"/>
      <sheetName val="_BOOST_TV21"/>
      <sheetName val="FASE398_XLS21"/>
      <sheetName val="Formatos_y_posicionamientos21"/>
      <sheetName val="6__Data_Entry_BASE18"/>
      <sheetName val="Non_Analysed_Definitions17"/>
      <sheetName val="Informe_Mensual_Por_Dias12"/>
      <sheetName val="Datos_Evol_mens14"/>
      <sheetName val="Prensa_Zaragoza12"/>
      <sheetName val="TVE1_can12"/>
      <sheetName val="Selección_Base14"/>
      <sheetName val="_list14"/>
      <sheetName val="1__Pond_Auditor11"/>
      <sheetName val="2__Conv__Dur_Auditor11"/>
      <sheetName val="3__Datos_Miner11"/>
      <sheetName val="4__Estimaciones_Pool11"/>
      <sheetName val="5_Soportes11"/>
      <sheetName val="7__Afinidades_Infosys11"/>
      <sheetName val="H_Pond_130"/>
      <sheetName val="H_Pond_211"/>
      <sheetName val="H_Pond_311"/>
      <sheetName val="H_Pond_411"/>
      <sheetName val="H_Pond_511"/>
      <sheetName val="H_Pond_611"/>
      <sheetName val="H_Pond_711"/>
      <sheetName val="H_Pond_811"/>
      <sheetName val="H_Pond_911"/>
      <sheetName val="H_Pond_1112"/>
      <sheetName val="H_Pond_1011"/>
      <sheetName val="H_Pond_1211"/>
      <sheetName val="EBIQUITY-TRADE_OFF11"/>
      <sheetName val="ACCENTURE-KPI_G_111"/>
      <sheetName val="Base_de_Datos9"/>
      <sheetName val="Datos_graf_MMI_MMG11"/>
      <sheetName val="inc__claim_979"/>
      <sheetName val="Propuesta_TV9"/>
      <sheetName val="Maestros_(2)9"/>
      <sheetName val="00_LTD_1Q11"/>
      <sheetName val="Valores_MMC7"/>
      <sheetName val="IG_Video__Ad9"/>
      <sheetName val="Codigo_URLS4"/>
      <sheetName val="Hoja_de_Datos6"/>
      <sheetName val="Data_Validation7"/>
      <sheetName val="Cost_Table4"/>
      <sheetName val="Datos_Clave_Seguimiento4"/>
      <sheetName val="Workings_Tab4"/>
      <sheetName val="Campaign_-_OOH4"/>
      <sheetName val="LOCAL_AMERICAS_-_Creative4"/>
      <sheetName val="LOCAL_AMERICAS_-_Format4"/>
      <sheetName val="LOCAL_AMERICAS_-_Global_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 refreshError="1"/>
      <sheetData sheetId="787"/>
      <sheetData sheetId="788" refreshError="1"/>
      <sheetData sheetId="789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 refreshError="1"/>
      <sheetData sheetId="1034" refreshError="1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"/>
      <sheetName val="TITULO"/>
      <sheetName val="RESUMEN"/>
      <sheetName val="TIT"/>
      <sheetName val="EVATV1"/>
      <sheetName val="EVATV2"/>
      <sheetName val="EVATV3"/>
      <sheetName val="BLOQUE"/>
      <sheetName val="BLOQUE (2)"/>
      <sheetName val="TVE1"/>
      <sheetName val="LA2"/>
      <sheetName val="ANT3 "/>
      <sheetName val="TEL5"/>
      <sheetName val="TM3"/>
      <sheetName val="TV3"/>
      <sheetName val="C33"/>
      <sheetName val="C9"/>
      <sheetName val="CSUR"/>
      <sheetName val="TVG"/>
      <sheetName val="ETB2"/>
      <sheetName val="CANAL7"/>
      <sheetName val="TVE1 CAN"/>
      <sheetName val="TVE2 CAN"/>
      <sheetName val="TIT (2)"/>
      <sheetName val="evalreg"/>
      <sheetName val="Prensa consolidado"/>
      <sheetName val="Prensa Pag col"/>
      <sheetName val="Robapag"/>
      <sheetName val="Prensa Pag B-n legal"/>
      <sheetName val="TIT1 (4)"/>
      <sheetName val="Revistas"/>
      <sheetName val="TIT1 (3)"/>
      <sheetName val="EXTERIOR"/>
      <sheetName val="TIT1 (6)"/>
      <sheetName val="EVARº"/>
      <sheetName val="RADIO"/>
      <sheetName val="CRONOLOGICO"/>
      <sheetName val="TVE1 20&quot;"/>
      <sheetName val="LA2 20&quot;"/>
      <sheetName val="T5 20&quot;"/>
      <sheetName val="ANT3 20&quot; I"/>
      <sheetName val="mapa"/>
      <sheetName val="Hoja1"/>
      <sheetName val="tv"/>
      <sheetName val=".EvaluaciónTV"/>
      <sheetName val="FRECEFECBAILEYS"/>
      <sheetName val="BLOQUE_(2)"/>
      <sheetName val="ANT3_"/>
      <sheetName val="TVE1_CAN"/>
      <sheetName val="TVE2_CAN"/>
      <sheetName val="TIT_(2)"/>
      <sheetName val="Prensa_consolidado"/>
      <sheetName val="Prensa_Pag_col"/>
      <sheetName val="Prensa_Pag_B-n_legal"/>
      <sheetName val="TIT1_(4)"/>
      <sheetName val="TIT1_(3)"/>
      <sheetName val="TIT1_(6)"/>
      <sheetName val="TVE1_20&quot;"/>
      <sheetName val="LA2_20&quot;"/>
      <sheetName val="T5_20&quot;"/>
      <sheetName val="ANT3_20&quot;_I"/>
      <sheetName val="_EvaluaciónTV"/>
      <sheetName val="BLOQUE_(2)1"/>
      <sheetName val="ANT3_1"/>
      <sheetName val="TVE1_CAN1"/>
      <sheetName val="TVE2_CAN1"/>
      <sheetName val="TIT_(2)1"/>
      <sheetName val="Prensa_consolidado1"/>
      <sheetName val="Prensa_Pag_col1"/>
      <sheetName val="Prensa_Pag_B-n_legal1"/>
      <sheetName val="TIT1_(4)1"/>
      <sheetName val="TIT1_(3)1"/>
      <sheetName val="TIT1_(6)1"/>
      <sheetName val="TVE1_20&quot;1"/>
      <sheetName val="LA2_20&quot;1"/>
      <sheetName val="T5_20&quot;1"/>
      <sheetName val="ANT3_20&quot;_I1"/>
      <sheetName val="_EvaluaciónTV1"/>
      <sheetName val="TVE20&quot;"/>
      <sheetName val="MACMASK1"/>
      <sheetName val="_EvaluaciónTV2"/>
      <sheetName val="Main"/>
      <sheetName val="BLOQUE_(2)2"/>
      <sheetName val="ANT3_2"/>
      <sheetName val="TVE1_CAN2"/>
      <sheetName val="TVE2_CAN2"/>
      <sheetName val="TIT_(2)2"/>
      <sheetName val="Prensa_consolidado2"/>
      <sheetName val="Prensa_Pag_col2"/>
      <sheetName val="Prensa_Pag_B-n_legal2"/>
      <sheetName val="TIT1_(4)2"/>
      <sheetName val="TIT1_(3)2"/>
      <sheetName val="TIT1_(6)2"/>
      <sheetName val="TVE1_20&quot;2"/>
      <sheetName val="LA2_20&quot;2"/>
      <sheetName val="T5_20&quot;2"/>
      <sheetName val="ANT3_20&quot;_I2"/>
      <sheetName val="_EvaluaciónTV3"/>
      <sheetName val="EST_DIFU.XLS"/>
      <sheetName val="EST_DIFU"/>
      <sheetName val="EXP_COTIZA"/>
      <sheetName val="EXP_POLIZAS"/>
      <sheetName val="BS Workings"/>
      <sheetName val="Below EBITDA"/>
      <sheetName val="P&amp;L Divs"/>
      <sheetName val="Non Fin Graphs"/>
      <sheetName val="Opex"/>
      <sheetName val="CAL-221097"/>
      <sheetName val="CAL-181197"/>
      <sheetName val="Sheet4"/>
      <sheetName val="BLOQUE_(2)3"/>
      <sheetName val="ANT3_3"/>
      <sheetName val="TVE1_CAN3"/>
      <sheetName val="TVE2_CAN3"/>
      <sheetName val="TIT_(2)3"/>
      <sheetName val="Prensa_consolidado3"/>
      <sheetName val="Prensa_Pag_col3"/>
      <sheetName val="Prensa_Pag_B-n_legal3"/>
      <sheetName val="TIT1_(4)3"/>
      <sheetName val="TIT1_(3)3"/>
      <sheetName val="TIT1_(6)3"/>
      <sheetName val="TVE1_20&quot;3"/>
      <sheetName val="LA2_20&quot;3"/>
      <sheetName val="T5_20&quot;3"/>
      <sheetName val="ANT3_20&quot;_I3"/>
      <sheetName val="_EvaluaciónTV4"/>
      <sheetName val="EST_DIFU_XLS"/>
      <sheetName val="PRC-TV (0)"/>
      <sheetName val="BS_Workings"/>
      <sheetName val="Below_EBITDA"/>
      <sheetName val="P&amp;L_Divs"/>
      <sheetName val="Non_Fin_Graphs"/>
      <sheetName val="BLOQUE_(2)4"/>
      <sheetName val="ANT3_4"/>
      <sheetName val="TVE1_CAN4"/>
      <sheetName val="TVE2_CAN4"/>
      <sheetName val="TIT_(2)4"/>
      <sheetName val="Prensa_consolidado4"/>
      <sheetName val="Prensa_Pag_col4"/>
      <sheetName val="Prensa_Pag_B-n_legal4"/>
      <sheetName val="TIT1_(4)4"/>
      <sheetName val="TIT1_(3)4"/>
      <sheetName val="TIT1_(6)4"/>
      <sheetName val="TVE1_20&quot;4"/>
      <sheetName val="LA2_20&quot;4"/>
      <sheetName val="T5_20&quot;4"/>
      <sheetName val="ANT3_20&quot;_I4"/>
      <sheetName val="_EvaluaciónTV5"/>
      <sheetName val="EST_DIFU_XLS1"/>
      <sheetName val="BS_Workings1"/>
      <sheetName val="Below_EBITDA1"/>
      <sheetName val="P&amp;L_Divs1"/>
      <sheetName val="Non_Fin_Graphs1"/>
      <sheetName val="BLOQUE_(2)5"/>
      <sheetName val="ANT3_5"/>
      <sheetName val="TVE1_CAN5"/>
      <sheetName val="TVE2_CAN5"/>
      <sheetName val="TIT_(2)5"/>
      <sheetName val="Prensa_consolidado5"/>
      <sheetName val="Prensa_Pag_col5"/>
      <sheetName val="Prensa_Pag_B-n_legal5"/>
      <sheetName val="TIT1_(4)5"/>
      <sheetName val="TIT1_(3)5"/>
      <sheetName val="TIT1_(6)5"/>
      <sheetName val="TVE1_20&quot;5"/>
      <sheetName val="LA2_20&quot;5"/>
      <sheetName val="T5_20&quot;5"/>
      <sheetName val="ANT3_20&quot;_I5"/>
      <sheetName val="_EvaluaciónTV6"/>
      <sheetName val="EST_DIFU_XLS2"/>
      <sheetName val="BS_Workings2"/>
      <sheetName val="Below_EBITDA2"/>
      <sheetName val="P&amp;L_Divs2"/>
      <sheetName val="Non_Fin_Graphs2"/>
      <sheetName val="BLOQUE_(2)6"/>
      <sheetName val="ANT3_6"/>
      <sheetName val="TVE1_CAN6"/>
      <sheetName val="TVE2_CAN6"/>
      <sheetName val="TIT_(2)6"/>
      <sheetName val="Prensa_consolidado6"/>
      <sheetName val="Prensa_Pag_col6"/>
      <sheetName val="Prensa_Pag_B-n_legal6"/>
      <sheetName val="TIT1_(4)6"/>
      <sheetName val="TIT1_(3)6"/>
      <sheetName val="TIT1_(6)6"/>
      <sheetName val="TVE1_20&quot;6"/>
      <sheetName val="LA2_20&quot;6"/>
      <sheetName val="T5_20&quot;6"/>
      <sheetName val="ANT3_20&quot;_I6"/>
      <sheetName val="_EvaluaciónTV7"/>
      <sheetName val="EST_DIFU_XLS3"/>
      <sheetName val="BS_Workings3"/>
      <sheetName val="Below_EBITDA3"/>
      <sheetName val="P&amp;L_Divs3"/>
      <sheetName val="Non_Fin_Graphs3"/>
      <sheetName val="BLOQUE_(2)7"/>
      <sheetName val="ANT3_7"/>
      <sheetName val="TVE1_CAN7"/>
      <sheetName val="TVE2_CAN7"/>
      <sheetName val="TIT_(2)7"/>
      <sheetName val="Prensa_consolidado7"/>
      <sheetName val="Prensa_Pag_col7"/>
      <sheetName val="Prensa_Pag_B-n_legal7"/>
      <sheetName val="TIT1_(4)7"/>
      <sheetName val="TIT1_(3)7"/>
      <sheetName val="TIT1_(6)7"/>
      <sheetName val="TVE1_20&quot;7"/>
      <sheetName val="LA2_20&quot;7"/>
      <sheetName val="T5_20&quot;7"/>
      <sheetName val="ANT3_20&quot;_I7"/>
      <sheetName val="_EvaluaciónTV8"/>
      <sheetName val="EST_DIFU_XLS4"/>
      <sheetName val="BS_Workings4"/>
      <sheetName val="Below_EBITDA4"/>
      <sheetName val="P&amp;L_Divs4"/>
      <sheetName val="Non_Fin_Graphs4"/>
      <sheetName val="BLOQUE_(2)9"/>
      <sheetName val="ANT3_9"/>
      <sheetName val="TVE1_CAN9"/>
      <sheetName val="TVE2_CAN9"/>
      <sheetName val="TIT_(2)9"/>
      <sheetName val="Prensa_consolidado9"/>
      <sheetName val="Prensa_Pag_col9"/>
      <sheetName val="Prensa_Pag_B-n_legal9"/>
      <sheetName val="TIT1_(4)9"/>
      <sheetName val="TIT1_(3)9"/>
      <sheetName val="TIT1_(6)9"/>
      <sheetName val="TVE1_20&quot;9"/>
      <sheetName val="LA2_20&quot;9"/>
      <sheetName val="T5_20&quot;9"/>
      <sheetName val="ANT3_20&quot;_I9"/>
      <sheetName val="_EvaluaciónTV10"/>
      <sheetName val="EST_DIFU_XLS6"/>
      <sheetName val="BS_Workings6"/>
      <sheetName val="Below_EBITDA6"/>
      <sheetName val="P&amp;L_Divs6"/>
      <sheetName val="Non_Fin_Graphs6"/>
      <sheetName val="PRC-TV_(0)1"/>
      <sheetName val="BLOQUE_(2)8"/>
      <sheetName val="ANT3_8"/>
      <sheetName val="TVE1_CAN8"/>
      <sheetName val="TVE2_CAN8"/>
      <sheetName val="TIT_(2)8"/>
      <sheetName val="Prensa_consolidado8"/>
      <sheetName val="Prensa_Pag_col8"/>
      <sheetName val="Prensa_Pag_B-n_legal8"/>
      <sheetName val="TIT1_(4)8"/>
      <sheetName val="TIT1_(3)8"/>
      <sheetName val="TIT1_(6)8"/>
      <sheetName val="TVE1_20&quot;8"/>
      <sheetName val="LA2_20&quot;8"/>
      <sheetName val="T5_20&quot;8"/>
      <sheetName val="ANT3_20&quot;_I8"/>
      <sheetName val="_EvaluaciónTV9"/>
      <sheetName val="EST_DIFU_XLS5"/>
      <sheetName val="BS_Workings5"/>
      <sheetName val="Below_EBITDA5"/>
      <sheetName val="P&amp;L_Divs5"/>
      <sheetName val="Non_Fin_Graphs5"/>
      <sheetName val="PRC-TV_(0)"/>
      <sheetName val="xBRADx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BLOQUE_(2)10"/>
      <sheetName val="ANT3_10"/>
      <sheetName val="TVE1_CAN10"/>
      <sheetName val="TVE2_CAN10"/>
      <sheetName val="TIT_(2)10"/>
      <sheetName val="Prensa_consolidado10"/>
      <sheetName val="Prensa_Pag_col10"/>
      <sheetName val="Prensa_Pag_B-n_legal10"/>
      <sheetName val="TIT1_(4)10"/>
      <sheetName val="TIT1_(3)10"/>
      <sheetName val="TIT1_(6)10"/>
      <sheetName val="TVE1_20&quot;10"/>
      <sheetName val="LA2_20&quot;10"/>
      <sheetName val="T5_20&quot;10"/>
      <sheetName val="ANT3_20&quot;_I10"/>
      <sheetName val="_EvaluaciónTV11"/>
      <sheetName val="BLOQUE_(2)11"/>
      <sheetName val="ANT3_11"/>
      <sheetName val="TVE1_CAN11"/>
      <sheetName val="TVE2_CAN11"/>
      <sheetName val="TIT_(2)11"/>
      <sheetName val="Prensa_consolidado11"/>
      <sheetName val="Prensa_Pag_col11"/>
      <sheetName val="Prensa_Pag_B-n_legal11"/>
      <sheetName val="TIT1_(4)11"/>
      <sheetName val="TIT1_(3)11"/>
      <sheetName val="TIT1_(6)11"/>
      <sheetName val="TVE1_20&quot;11"/>
      <sheetName val="LA2_20&quot;11"/>
      <sheetName val="T5_20&quot;11"/>
      <sheetName val="ANT3_20&quot;_I11"/>
      <sheetName val="_EvaluaciónTV12"/>
      <sheetName val="BLOQUE_(2)12"/>
      <sheetName val="ANT3_12"/>
      <sheetName val="TVE1_CAN12"/>
      <sheetName val="TVE2_CAN12"/>
      <sheetName val="TIT_(2)12"/>
      <sheetName val="Prensa_consolidado12"/>
      <sheetName val="Prensa_Pag_col12"/>
      <sheetName val="Prensa_Pag_B-n_legal12"/>
      <sheetName val="TIT1_(4)12"/>
      <sheetName val="TIT1_(3)12"/>
      <sheetName val="TIT1_(6)12"/>
      <sheetName val="TVE1_20&quot;12"/>
      <sheetName val="LA2_20&quot;12"/>
      <sheetName val="T5_20&quot;12"/>
      <sheetName val="ANT3_20&quot;_I12"/>
      <sheetName val="_EvaluaciónTV13"/>
      <sheetName val="BLOQUE_(2)13"/>
      <sheetName val="ANT3_13"/>
      <sheetName val="TVE1_CAN13"/>
      <sheetName val="TVE2_CAN13"/>
      <sheetName val="TIT_(2)13"/>
      <sheetName val="Prensa_consolidado13"/>
      <sheetName val="Prensa_Pag_col13"/>
      <sheetName val="Prensa_Pag_B-n_legal13"/>
      <sheetName val="TIT1_(4)13"/>
      <sheetName val="TIT1_(3)13"/>
      <sheetName val="TIT1_(6)13"/>
      <sheetName val="TVE1_20&quot;13"/>
      <sheetName val="LA2_20&quot;13"/>
      <sheetName val="T5_20&quot;13"/>
      <sheetName val="ANT3_20&quot;_I13"/>
      <sheetName val="_EvaluaciónTV14"/>
      <sheetName val="BLOQUE_(2)14"/>
      <sheetName val="ANT3_14"/>
      <sheetName val="TVE1_CAN14"/>
      <sheetName val="TVE2_CAN14"/>
      <sheetName val="TIT_(2)14"/>
      <sheetName val="Prensa_consolidado14"/>
      <sheetName val="Prensa_Pag_col14"/>
      <sheetName val="Prensa_Pag_B-n_legal14"/>
      <sheetName val="TIT1_(4)14"/>
      <sheetName val="TIT1_(3)14"/>
      <sheetName val="TIT1_(6)14"/>
      <sheetName val="TVE1_20&quot;14"/>
      <sheetName val="LA2_20&quot;14"/>
      <sheetName val="T5_20&quot;14"/>
      <sheetName val="ANT3_20&quot;_I14"/>
      <sheetName val="_EvaluaciónTV15"/>
      <sheetName val="LARCAL"/>
      <sheetName val="BLOQUE_(2)15"/>
      <sheetName val="ANT3_15"/>
      <sheetName val="TVE1_CAN15"/>
      <sheetName val="TVE2_CAN15"/>
      <sheetName val="TIT_(2)15"/>
      <sheetName val="Prensa_consolidado15"/>
      <sheetName val="Prensa_Pag_col15"/>
      <sheetName val="Prensa_Pag_B-n_legal15"/>
      <sheetName val="TIT1_(4)15"/>
      <sheetName val="TIT1_(3)15"/>
      <sheetName val="TIT1_(6)15"/>
      <sheetName val="TVE1_20&quot;15"/>
      <sheetName val="LA2_20&quot;15"/>
      <sheetName val="T5_20&quot;15"/>
      <sheetName val="ANT3_20&quot;_I15"/>
      <sheetName val="_EvaluaciónTV16"/>
      <sheetName val="BLOQUE_(2)16"/>
      <sheetName val="ANT3_16"/>
      <sheetName val="TVE1_CAN16"/>
      <sheetName val="TVE2_CAN16"/>
      <sheetName val="TIT_(2)16"/>
      <sheetName val="Prensa_consolidado16"/>
      <sheetName val="Prensa_Pag_col16"/>
      <sheetName val="Prensa_Pag_B-n_legal16"/>
      <sheetName val="TIT1_(4)16"/>
      <sheetName val="TIT1_(3)16"/>
      <sheetName val="TIT1_(6)16"/>
      <sheetName val="TVE1_20&quot;16"/>
      <sheetName val="LA2_20&quot;16"/>
      <sheetName val="T5_20&quot;16"/>
      <sheetName val="ANT3_20&quot;_I16"/>
      <sheetName val="_EvaluaciónTV17"/>
      <sheetName val="Super Auto Enero"/>
      <sheetName val="PRC-TV_(0)2"/>
      <sheetName val="PRC-TV_(0)3"/>
      <sheetName val="PRC-TV_(0)4"/>
      <sheetName val="EST_DIFU_XLS7"/>
      <sheetName val="BS_Workings7"/>
      <sheetName val="Below_EBITDA7"/>
      <sheetName val="P&amp;L_Divs7"/>
      <sheetName val="Non_Fin_Graphs7"/>
      <sheetName val="BLOQUE_(2)17"/>
      <sheetName val="ANT3_17"/>
      <sheetName val="TVE1_CAN17"/>
      <sheetName val="TVE2_CAN17"/>
      <sheetName val="TIT_(2)17"/>
      <sheetName val="Prensa_consolidado17"/>
      <sheetName val="Prensa_Pag_col17"/>
      <sheetName val="Prensa_Pag_B-n_legal17"/>
      <sheetName val="TIT1_(4)17"/>
      <sheetName val="TIT1_(3)17"/>
      <sheetName val="TIT1_(6)17"/>
      <sheetName val="TVE1_20&quot;17"/>
      <sheetName val="LA2_20&quot;17"/>
      <sheetName val="T5_20&quot;17"/>
      <sheetName val="ANT3_20&quot;_I17"/>
      <sheetName val="_EvaluaciónTV18"/>
      <sheetName val="EST_DIFU_XLS8"/>
      <sheetName val="BS_Workings8"/>
      <sheetName val="Below_EBITDA8"/>
      <sheetName val="P&amp;L_Divs8"/>
      <sheetName val="Non_Fin_Graphs8"/>
      <sheetName val="PRC-TV_(0)5"/>
      <sheetName val="Super_Auto_Enero"/>
      <sheetName val="BLOQUE_(2)18"/>
      <sheetName val="ANT3_18"/>
      <sheetName val="TVE1_CAN18"/>
      <sheetName val="TVE2_CAN18"/>
      <sheetName val="TIT_(2)18"/>
      <sheetName val="Prensa_consolidado18"/>
      <sheetName val="Prensa_Pag_col18"/>
      <sheetName val="Prensa_Pag_B-n_legal18"/>
      <sheetName val="TIT1_(4)18"/>
      <sheetName val="TIT1_(3)18"/>
      <sheetName val="TIT1_(6)18"/>
      <sheetName val="TVE1_20&quot;18"/>
      <sheetName val="LA2_20&quot;18"/>
      <sheetName val="T5_20&quot;18"/>
      <sheetName val="ANT3_20&quot;_I18"/>
      <sheetName val="_EvaluaciónTV19"/>
      <sheetName val="PRC-TV_(0)6"/>
      <sheetName val="Super_Auto_Enero1"/>
      <sheetName val="BLOQUE_(2)19"/>
      <sheetName val="ANT3_19"/>
      <sheetName val="TVE1_CAN19"/>
      <sheetName val="TVE2_CAN19"/>
      <sheetName val="TIT_(2)19"/>
      <sheetName val="Prensa_consolidado19"/>
      <sheetName val="Prensa_Pag_col19"/>
      <sheetName val="Prensa_Pag_B-n_legal19"/>
      <sheetName val="TIT1_(4)19"/>
      <sheetName val="TIT1_(3)19"/>
      <sheetName val="TIT1_(6)19"/>
      <sheetName val="TVE1_20&quot;19"/>
      <sheetName val="LA2_20&quot;19"/>
      <sheetName val="T5_20&quot;19"/>
      <sheetName val="ANT3_20&quot;_I19"/>
      <sheetName val="_EvaluaciónTV20"/>
      <sheetName val="EST_DIFU_XLS9"/>
      <sheetName val="PRC-TV_(0)7"/>
      <sheetName val="BS_Workings9"/>
      <sheetName val="Below_EBITDA9"/>
      <sheetName val="P&amp;L_Divs9"/>
      <sheetName val="Non_Fin_Graphs9"/>
      <sheetName val="Super_Auto_Enero2"/>
      <sheetName val="BLOQUE_(2)20"/>
      <sheetName val="ANT3_20"/>
      <sheetName val="TVE1_CAN20"/>
      <sheetName val="TVE2_CAN20"/>
      <sheetName val="TIT_(2)20"/>
      <sheetName val="Prensa_consolidado20"/>
      <sheetName val="Prensa_Pag_col20"/>
      <sheetName val="Prensa_Pag_B-n_legal20"/>
      <sheetName val="TIT1_(4)20"/>
      <sheetName val="TIT1_(3)20"/>
      <sheetName val="TIT1_(6)20"/>
      <sheetName val="TVE1_20&quot;20"/>
      <sheetName val="LA2_20&quot;20"/>
      <sheetName val="T5_20&quot;20"/>
      <sheetName val="ANT3_20&quot;_I20"/>
      <sheetName val="_EvaluaciónTV21"/>
      <sheetName val="EST_DIFU_XLS10"/>
      <sheetName val="PRC-TV_(0)8"/>
      <sheetName val="BS_Workings10"/>
      <sheetName val="Below_EBITDA10"/>
      <sheetName val="P&amp;L_Divs10"/>
      <sheetName val="Non_Fin_Graphs10"/>
      <sheetName val="Super_Auto_Enero3"/>
      <sheetName val="BLOQUE_(2)21"/>
      <sheetName val="ANT3_21"/>
      <sheetName val="TVE1_CAN21"/>
      <sheetName val="TVE2_CAN21"/>
      <sheetName val="TIT_(2)21"/>
      <sheetName val="Prensa_consolidado21"/>
      <sheetName val="Prensa_Pag_col21"/>
      <sheetName val="Prensa_Pag_B-n_legal21"/>
      <sheetName val="TIT1_(4)21"/>
      <sheetName val="TIT1_(3)21"/>
      <sheetName val="TIT1_(6)21"/>
      <sheetName val="TVE1_20&quot;21"/>
      <sheetName val="LA2_20&quot;21"/>
      <sheetName val="T5_20&quot;21"/>
      <sheetName val="ANT3_20&quot;_I21"/>
      <sheetName val="_EvaluaciónTV22"/>
      <sheetName val="EST_DIFU_XLS11"/>
      <sheetName val="BS_Workings11"/>
      <sheetName val="Below_EBITDA11"/>
      <sheetName val="P&amp;L_Divs11"/>
      <sheetName val="Non_Fin_Graphs11"/>
      <sheetName val="PRC-TV_(0)9"/>
      <sheetName val="Super_Auto_Enero4"/>
      <sheetName val="BLOQUE_(2)22"/>
      <sheetName val="ANT3_22"/>
      <sheetName val="TVE1_CAN22"/>
      <sheetName val="TVE2_CAN22"/>
      <sheetName val="TIT_(2)22"/>
      <sheetName val="Prensa_consolidado22"/>
      <sheetName val="Prensa_Pag_col22"/>
      <sheetName val="Prensa_Pag_B-n_legal22"/>
      <sheetName val="TIT1_(4)22"/>
      <sheetName val="TIT1_(3)22"/>
      <sheetName val="TIT1_(6)22"/>
      <sheetName val="TVE1_20&quot;22"/>
      <sheetName val="LA2_20&quot;22"/>
      <sheetName val="T5_20&quot;22"/>
      <sheetName val="ANT3_20&quot;_I22"/>
      <sheetName val="_EvaluaciónTV23"/>
      <sheetName val="EST_DIFU_XLS12"/>
      <sheetName val="PRC-TV_(0)10"/>
      <sheetName val="BS_Workings12"/>
      <sheetName val="Below_EBITDA12"/>
      <sheetName val="P&amp;L_Divs12"/>
      <sheetName val="Non_Fin_Graphs12"/>
      <sheetName val="Super_Auto_Enero5"/>
      <sheetName val="BLOQUE_(2)23"/>
      <sheetName val="ANT3_23"/>
      <sheetName val="TVE1_CAN23"/>
      <sheetName val="TVE2_CAN23"/>
      <sheetName val="TIT_(2)23"/>
      <sheetName val="Prensa_consolidado23"/>
      <sheetName val="Prensa_Pag_col23"/>
      <sheetName val="Prensa_Pag_B-n_legal23"/>
      <sheetName val="TIT1_(4)23"/>
      <sheetName val="TIT1_(3)23"/>
      <sheetName val="TIT1_(6)23"/>
      <sheetName val="TVE1_20&quot;23"/>
      <sheetName val="LA2_20&quot;23"/>
      <sheetName val="T5_20&quot;23"/>
      <sheetName val="ANT3_20&quot;_I23"/>
      <sheetName val="_EvaluaciónTV24"/>
      <sheetName val="EST_DIFU_XLS13"/>
      <sheetName val="PRC-TV_(0)11"/>
      <sheetName val="BS_Workings13"/>
      <sheetName val="Below_EBITDA13"/>
      <sheetName val="P&amp;L_Divs13"/>
      <sheetName val="Non_Fin_Graphs13"/>
      <sheetName val="Super_Auto_Enero6"/>
      <sheetName val="BLOQUE_(2)24"/>
      <sheetName val="ANT3_24"/>
      <sheetName val="TVE1_CAN24"/>
      <sheetName val="TVE2_CAN24"/>
      <sheetName val="TIT_(2)24"/>
      <sheetName val="Prensa_consolidado24"/>
      <sheetName val="Prensa_Pag_col24"/>
      <sheetName val="Prensa_Pag_B-n_legal24"/>
      <sheetName val="TIT1_(4)24"/>
      <sheetName val="TIT1_(3)24"/>
      <sheetName val="TIT1_(6)24"/>
      <sheetName val="TVE1_20&quot;24"/>
      <sheetName val="LA2_20&quot;24"/>
      <sheetName val="T5_20&quot;24"/>
      <sheetName val="ANT3_20&quot;_I24"/>
      <sheetName val="_EvaluaciónTV25"/>
      <sheetName val="EST_DIFU_XLS14"/>
      <sheetName val="PRC-TV_(0)12"/>
      <sheetName val="BS_Workings14"/>
      <sheetName val="Below_EBITDA14"/>
      <sheetName val="P&amp;L_Divs14"/>
      <sheetName val="Non_Fin_Graphs14"/>
      <sheetName val="Super_Auto_Enero7"/>
      <sheetName val="Sheet2"/>
      <sheetName val="Sheet3"/>
      <sheetName val="AUD_marca_TVE"/>
      <sheetName val="bac4"/>
      <sheetName val="AUD marca TVE"/>
      <sheetName val="Valuation"/>
      <sheetName val="Admin"/>
      <sheetName val="be"/>
      <sheetName val="ch"/>
      <sheetName val="de"/>
      <sheetName val="es"/>
      <sheetName val="fr"/>
      <sheetName val="TIS_OUT"/>
      <sheetName val="Financial Statements"/>
      <sheetName val="it"/>
      <sheetName val="nl"/>
      <sheetName val="uk"/>
      <sheetName val="Andala"/>
      <sheetName val="Web - CoView"/>
      <sheetName val="BLOQUE_(2)25"/>
      <sheetName val="ANT3_25"/>
      <sheetName val="TVE1_CAN25"/>
      <sheetName val="TVE2_CAN25"/>
      <sheetName val="TIT_(2)25"/>
      <sheetName val="Prensa_consolidado25"/>
      <sheetName val="Prensa_Pag_col25"/>
      <sheetName val="Prensa_Pag_B-n_legal25"/>
      <sheetName val="TIT1_(4)25"/>
      <sheetName val="TIT1_(3)25"/>
      <sheetName val="TIT1_(6)25"/>
      <sheetName val="TVE1_20&quot;25"/>
      <sheetName val="LA2_20&quot;25"/>
      <sheetName val="T5_20&quot;25"/>
      <sheetName val="ANT3_20&quot;_I25"/>
      <sheetName val="_EvaluaciónTV26"/>
      <sheetName val="EST_DIFU_XLS15"/>
      <sheetName val="BS_Workings15"/>
      <sheetName val="Below_EBITDA15"/>
      <sheetName val="P&amp;L_Divs15"/>
      <sheetName val="Non_Fin_Graphs15"/>
      <sheetName val="PRC-TV_(0)13"/>
      <sheetName val="Super_Auto_Enero8"/>
      <sheetName val="Financial_Statements"/>
      <sheetName val="Web_-_CoView"/>
      <sheetName val="DATOS"/>
      <sheetName val="Pub1 L"/>
      <sheetName val="Rental"/>
      <sheetName val="Flow"/>
      <sheetName val="AUD_marca_TVE1"/>
      <sheetName val="BLOQUE_(2)26"/>
      <sheetName val="ANT3_26"/>
      <sheetName val="TVE1_CAN26"/>
      <sheetName val="TVE2_CAN26"/>
      <sheetName val="TIT_(2)26"/>
      <sheetName val="Prensa_consolidado26"/>
      <sheetName val="Prensa_Pag_col26"/>
      <sheetName val="Prensa_Pag_B-n_legal26"/>
      <sheetName val="TIT1_(4)26"/>
      <sheetName val="TIT1_(3)26"/>
      <sheetName val="TIT1_(6)26"/>
      <sheetName val="TVE1_20&quot;26"/>
      <sheetName val="LA2_20&quot;26"/>
      <sheetName val="T5_20&quot;26"/>
      <sheetName val="ANT3_20&quot;_I26"/>
      <sheetName val="_EvaluaciónTV27"/>
      <sheetName val="BS_Workings16"/>
      <sheetName val="Below_EBITDA16"/>
      <sheetName val="P&amp;L_Divs16"/>
      <sheetName val="Non_Fin_Graphs16"/>
      <sheetName val="EST_DIFU_XLS16"/>
      <sheetName val="PRC-TV_(0)14"/>
      <sheetName val="Super_Auto_Enero9"/>
      <sheetName val="Financial_Statements1"/>
      <sheetName val="Web_-_CoView1"/>
      <sheetName val="AUD_marca_TVE2"/>
      <sheetName val="PIANO GENERALE"/>
      <sheetName val="BLOQUE_(2)28"/>
      <sheetName val="ANT3_28"/>
      <sheetName val="TVE1_CAN28"/>
      <sheetName val="TVE2_CAN28"/>
      <sheetName val="TIT_(2)28"/>
      <sheetName val="Prensa_consolidado28"/>
      <sheetName val="Prensa_Pag_col28"/>
      <sheetName val="Prensa_Pag_B-n_legal28"/>
      <sheetName val="TIT1_(4)28"/>
      <sheetName val="TIT1_(3)28"/>
      <sheetName val="TIT1_(6)28"/>
      <sheetName val="TVE1_20&quot;28"/>
      <sheetName val="LA2_20&quot;28"/>
      <sheetName val="T5_20&quot;28"/>
      <sheetName val="ANT3_20&quot;_I28"/>
      <sheetName val="_EvaluaciónTV29"/>
      <sheetName val="EST_DIFU_XLS18"/>
      <sheetName val="PRC-TV_(0)16"/>
      <sheetName val="BS_Workings18"/>
      <sheetName val="Below_EBITDA18"/>
      <sheetName val="P&amp;L_Divs18"/>
      <sheetName val="Non_Fin_Graphs18"/>
      <sheetName val="Super_Auto_Enero11"/>
      <sheetName val="AUD_marca_TVE3"/>
      <sheetName val="Financial_Statements3"/>
      <sheetName val="Web_-_CoView3"/>
      <sheetName val="BLOQUE_(2)27"/>
      <sheetName val="ANT3_27"/>
      <sheetName val="TVE1_CAN27"/>
      <sheetName val="TVE2_CAN27"/>
      <sheetName val="TIT_(2)27"/>
      <sheetName val="Prensa_consolidado27"/>
      <sheetName val="Prensa_Pag_col27"/>
      <sheetName val="Prensa_Pag_B-n_legal27"/>
      <sheetName val="TIT1_(4)27"/>
      <sheetName val="TIT1_(3)27"/>
      <sheetName val="TIT1_(6)27"/>
      <sheetName val="TVE1_20&quot;27"/>
      <sheetName val="LA2_20&quot;27"/>
      <sheetName val="T5_20&quot;27"/>
      <sheetName val="ANT3_20&quot;_I27"/>
      <sheetName val="_EvaluaciónTV28"/>
      <sheetName val="EST_DIFU_XLS17"/>
      <sheetName val="PRC-TV_(0)15"/>
      <sheetName val="BS_Workings17"/>
      <sheetName val="Below_EBITDA17"/>
      <sheetName val="P&amp;L_Divs17"/>
      <sheetName val="Non_Fin_Graphs17"/>
      <sheetName val="Super_Auto_Enero10"/>
      <sheetName val="Financial_Statements2"/>
      <sheetName val="Web_-_CoView2"/>
      <sheetName val="Base_de_Datos"/>
      <sheetName val="NEWS PREV"/>
      <sheetName val="BLOQUE_(2)29"/>
      <sheetName val="ANT3_29"/>
      <sheetName val="TVE1_CAN29"/>
      <sheetName val="TVE2_CAN29"/>
      <sheetName val="TIT_(2)29"/>
      <sheetName val="Prensa_consolidado29"/>
      <sheetName val="Prensa_Pag_col29"/>
      <sheetName val="Prensa_Pag_B-n_legal29"/>
      <sheetName val="TIT1_(4)29"/>
      <sheetName val="TIT1_(3)29"/>
      <sheetName val="TIT1_(6)29"/>
      <sheetName val="TVE1_20&quot;29"/>
      <sheetName val="LA2_20&quot;29"/>
      <sheetName val="T5_20&quot;29"/>
      <sheetName val="ANT3_20&quot;_I29"/>
      <sheetName val="_EvaluaciónTV30"/>
      <sheetName val="BS_Workings19"/>
      <sheetName val="Below_EBITDA19"/>
      <sheetName val="P&amp;L_Divs19"/>
      <sheetName val="Non_Fin_Graphs19"/>
      <sheetName val="EST_DIFU_XLS19"/>
      <sheetName val="PRC-TV_(0)17"/>
      <sheetName val="Super_Auto_Enero12"/>
      <sheetName val="Financial_Statements4"/>
      <sheetName val="Web_-_CoView4"/>
      <sheetName val="AUD_marca_TVE4"/>
      <sheetName val="Pub1_L"/>
      <sheetName val="PIANO_GENERALE"/>
      <sheetName val="Mercer Subs"/>
      <sheetName val="Loan Amortization Table"/>
      <sheetName val="Resource-Strings"/>
      <sheetName val="BLOQUE_(2)30"/>
      <sheetName val="ANT3_30"/>
      <sheetName val="TVE1_CAN30"/>
      <sheetName val="TVE2_CAN30"/>
      <sheetName val="TIT_(2)30"/>
      <sheetName val="Prensa_consolidado30"/>
      <sheetName val="Prensa_Pag_col30"/>
      <sheetName val="Prensa_Pag_B-n_legal30"/>
      <sheetName val="TIT1_(4)30"/>
      <sheetName val="TIT1_(3)30"/>
      <sheetName val="TIT1_(6)30"/>
      <sheetName val="TVE1_20&quot;30"/>
      <sheetName val="LA2_20&quot;30"/>
      <sheetName val="T5_20&quot;30"/>
      <sheetName val="ANT3_20&quot;_I30"/>
      <sheetName val="_EvaluaciónTV31"/>
      <sheetName val="BS_Workings20"/>
      <sheetName val="Below_EBITDA20"/>
      <sheetName val="P&amp;L_Divs20"/>
      <sheetName val="Non_Fin_Graphs20"/>
      <sheetName val="EST_DIFU_XLS20"/>
      <sheetName val="PRC-TV_(0)18"/>
      <sheetName val="Super_Auto_Enero13"/>
      <sheetName val="Financial_Statements5"/>
      <sheetName val="Web_-_CoView5"/>
      <sheetName val="AUD_marca_TVE5"/>
      <sheetName val="Pub1_L1"/>
      <sheetName val="BLOQUE_(2)32"/>
      <sheetName val="ANT3_32"/>
      <sheetName val="TVE1_CAN32"/>
      <sheetName val="TVE2_CAN32"/>
      <sheetName val="TIT_(2)32"/>
      <sheetName val="Prensa_consolidado32"/>
      <sheetName val="Prensa_Pag_col32"/>
      <sheetName val="Prensa_Pag_B-n_legal32"/>
      <sheetName val="TIT1_(4)32"/>
      <sheetName val="TIT1_(3)32"/>
      <sheetName val="TIT1_(6)32"/>
      <sheetName val="TVE1_20&quot;32"/>
      <sheetName val="LA2_20&quot;32"/>
      <sheetName val="T5_20&quot;32"/>
      <sheetName val="ANT3_20&quot;_I32"/>
      <sheetName val="_EvaluaciónTV33"/>
      <sheetName val="BS_Workings22"/>
      <sheetName val="Below_EBITDA22"/>
      <sheetName val="P&amp;L_Divs22"/>
      <sheetName val="Non_Fin_Graphs22"/>
      <sheetName val="EST_DIFU_XLS22"/>
      <sheetName val="PRC-TV_(0)20"/>
      <sheetName val="Super_Auto_Enero15"/>
      <sheetName val="Financial_Statements7"/>
      <sheetName val="Web_-_CoView7"/>
      <sheetName val="AUD_marca_TVE7"/>
      <sheetName val="Pub1_L3"/>
      <sheetName val="PIANO_GENERALE3"/>
      <sheetName val="PIANO_GENERALE1"/>
      <sheetName val="BLOQUE_(2)31"/>
      <sheetName val="ANT3_31"/>
      <sheetName val="TVE1_CAN31"/>
      <sheetName val="TVE2_CAN31"/>
      <sheetName val="TIT_(2)31"/>
      <sheetName val="Prensa_consolidado31"/>
      <sheetName val="Prensa_Pag_col31"/>
      <sheetName val="Prensa_Pag_B-n_legal31"/>
      <sheetName val="TIT1_(4)31"/>
      <sheetName val="TIT1_(3)31"/>
      <sheetName val="TIT1_(6)31"/>
      <sheetName val="TVE1_20&quot;31"/>
      <sheetName val="LA2_20&quot;31"/>
      <sheetName val="T5_20&quot;31"/>
      <sheetName val="ANT3_20&quot;_I31"/>
      <sheetName val="_EvaluaciónTV32"/>
      <sheetName val="BS_Workings21"/>
      <sheetName val="Below_EBITDA21"/>
      <sheetName val="P&amp;L_Divs21"/>
      <sheetName val="Non_Fin_Graphs21"/>
      <sheetName val="EST_DIFU_XLS21"/>
      <sheetName val="PRC-TV_(0)19"/>
      <sheetName val="Super_Auto_Enero14"/>
      <sheetName val="Financial_Statements6"/>
      <sheetName val="Web_-_CoView6"/>
      <sheetName val="AUD_marca_TVE6"/>
      <sheetName val="Pub1_L2"/>
      <sheetName val="PIANO_GENERALE2"/>
      <sheetName val="BLOQUE_(2)33"/>
      <sheetName val="ANT3_33"/>
      <sheetName val="TVE1_CAN33"/>
      <sheetName val="TVE2_CAN33"/>
      <sheetName val="TIT_(2)33"/>
      <sheetName val="Prensa_consolidado33"/>
      <sheetName val="Prensa_Pag_col33"/>
      <sheetName val="Prensa_Pag_B-n_legal33"/>
      <sheetName val="TIT1_(4)33"/>
      <sheetName val="TIT1_(3)33"/>
      <sheetName val="TIT1_(6)33"/>
      <sheetName val="TVE1_20&quot;33"/>
      <sheetName val="LA2_20&quot;33"/>
      <sheetName val="T5_20&quot;33"/>
      <sheetName val="ANT3_20&quot;_I33"/>
      <sheetName val="_EvaluaciónTV34"/>
      <sheetName val="BS_Workings23"/>
      <sheetName val="Below_EBITDA23"/>
      <sheetName val="P&amp;L_Divs23"/>
      <sheetName val="Non_Fin_Graphs23"/>
      <sheetName val="EST_DIFU_XLS23"/>
      <sheetName val="PRC-TV_(0)21"/>
      <sheetName val="Super_Auto_Enero16"/>
      <sheetName val="Financial_Statements8"/>
      <sheetName val="Web_-_CoView8"/>
      <sheetName val="AUD_marca_TVE8"/>
      <sheetName val="Pub1_L4"/>
      <sheetName val="PIANO_GENERALE4"/>
      <sheetName val="BLOQUE_(2)34"/>
      <sheetName val="ANT3_34"/>
      <sheetName val="TVE1_CAN34"/>
      <sheetName val="TVE2_CAN34"/>
      <sheetName val="TIT_(2)34"/>
      <sheetName val="Prensa_consolidado34"/>
      <sheetName val="Prensa_Pag_col34"/>
      <sheetName val="Prensa_Pag_B-n_legal34"/>
      <sheetName val="TIT1_(4)34"/>
      <sheetName val="TIT1_(3)34"/>
      <sheetName val="TIT1_(6)34"/>
      <sheetName val="TVE1_20&quot;34"/>
      <sheetName val="LA2_20&quot;34"/>
      <sheetName val="T5_20&quot;34"/>
      <sheetName val="ANT3_20&quot;_I34"/>
      <sheetName val="_EvaluaciónTV35"/>
      <sheetName val="BS_Workings24"/>
      <sheetName val="Below_EBITDA24"/>
      <sheetName val="P&amp;L_Divs24"/>
      <sheetName val="Non_Fin_Graphs24"/>
      <sheetName val="EST_DIFU_XLS24"/>
      <sheetName val="PRC-TV_(0)22"/>
      <sheetName val="Super_Auto_Enero17"/>
      <sheetName val="Financial_Statements9"/>
      <sheetName val="Web_-_CoView9"/>
      <sheetName val="AUD_marca_TVE9"/>
      <sheetName val="Pub1_L5"/>
      <sheetName val="PIANO_GENERALE5"/>
      <sheetName val="BLOQUE_(2)35"/>
      <sheetName val="ANT3_35"/>
      <sheetName val="TVE1_CAN35"/>
      <sheetName val="TVE2_CAN35"/>
      <sheetName val="TIT_(2)35"/>
      <sheetName val="Prensa_consolidado35"/>
      <sheetName val="Prensa_Pag_col35"/>
      <sheetName val="Prensa_Pag_B-n_legal35"/>
      <sheetName val="TIT1_(4)35"/>
      <sheetName val="TIT1_(3)35"/>
      <sheetName val="TIT1_(6)35"/>
      <sheetName val="TVE1_20&quot;35"/>
      <sheetName val="LA2_20&quot;35"/>
      <sheetName val="T5_20&quot;35"/>
      <sheetName val="ANT3_20&quot;_I35"/>
      <sheetName val="_EvaluaciónTV36"/>
      <sheetName val="BS_Workings25"/>
      <sheetName val="Below_EBITDA25"/>
      <sheetName val="P&amp;L_Divs25"/>
      <sheetName val="Non_Fin_Graphs25"/>
      <sheetName val="EST_DIFU_XLS25"/>
      <sheetName val="PRC-TV_(0)23"/>
      <sheetName val="Super_Auto_Enero18"/>
      <sheetName val="Financial_Statements10"/>
      <sheetName val="Web_-_CoView10"/>
      <sheetName val="AUD_marca_TVE10"/>
      <sheetName val="Pub1_L6"/>
      <sheetName val="PIANO_GENERALE6"/>
      <sheetName val="BLOQUE_(2)36"/>
      <sheetName val="ANT3_36"/>
      <sheetName val="TVE1_CAN36"/>
      <sheetName val="TVE2_CAN36"/>
      <sheetName val="TIT_(2)36"/>
      <sheetName val="Prensa_consolidado36"/>
      <sheetName val="Prensa_Pag_col36"/>
      <sheetName val="Prensa_Pag_B-n_legal36"/>
      <sheetName val="TIT1_(4)36"/>
      <sheetName val="TIT1_(3)36"/>
      <sheetName val="TIT1_(6)36"/>
      <sheetName val="TVE1_20&quot;36"/>
      <sheetName val="LA2_20&quot;36"/>
      <sheetName val="T5_20&quot;36"/>
      <sheetName val="ANT3_20&quot;_I36"/>
      <sheetName val="_EvaluaciónTV37"/>
      <sheetName val="BS_Workings26"/>
      <sheetName val="Below_EBITDA26"/>
      <sheetName val="P&amp;L_Divs26"/>
      <sheetName val="Non_Fin_Graphs26"/>
      <sheetName val="EST_DIFU_XLS26"/>
      <sheetName val="PRC-TV_(0)24"/>
      <sheetName val="Super_Auto_Enero19"/>
      <sheetName val="Financial_Statements11"/>
      <sheetName val="Web_-_CoView11"/>
      <sheetName val="AUD_marca_TVE11"/>
      <sheetName val="Pub1_L7"/>
      <sheetName val="PIANO_GENERALE7"/>
      <sheetName val="Promedio"/>
      <sheetName val="AUT-HOG"/>
      <sheetName val="94-95-96 P&amp;L"/>
      <sheetName val="Acumulado al 25 abril"/>
      <sheetName val="Semana 11 al 16 abril"/>
      <sheetName val="Semana 19 al 26 Abril"/>
      <sheetName val="P&amp;LBANANA"/>
      <sheetName val="P&amp;L POST OREO"/>
      <sheetName val="P&amp;L H BUNCHES"/>
      <sheetName val="ESTACION"/>
      <sheetName val="Participacion Septiembre"/>
      <sheetName val="Master"/>
      <sheetName val="Base datos"/>
      <sheetName val="Digital"/>
      <sheetName val="Hoja2"/>
      <sheetName val="flow. pren P.F."/>
      <sheetName val="n.s.e."/>
      <sheetName val="barra"/>
      <sheetName val="Dsctos con redondeo"/>
      <sheetName val="sincronización"/>
      <sheetName val="Parametros"/>
      <sheetName val="BalCons"/>
      <sheetName val="ResultCons"/>
      <sheetName val="RANKING"/>
      <sheetName val="anarev"/>
      <sheetName val="PAUTAS"/>
      <sheetName val="DETALLADO"/>
      <sheetName val="Plano"/>
      <sheetName val="Validations"/>
      <sheetName val="NEWS_PREV"/>
      <sheetName val="AUD_marca_TVE12"/>
      <sheetName val="NEWS_PREV1"/>
      <sheetName val="BLOQUE_(2)40"/>
      <sheetName val="ANT3_40"/>
      <sheetName val="TVE1_CAN40"/>
      <sheetName val="TVE2_CAN40"/>
      <sheetName val="TIT_(2)40"/>
      <sheetName val="Prensa_consolidado40"/>
      <sheetName val="Prensa_Pag_col40"/>
      <sheetName val="Prensa_Pag_B-n_legal40"/>
      <sheetName val="TIT1_(4)40"/>
      <sheetName val="TIT1_(3)40"/>
      <sheetName val="TIT1_(6)40"/>
      <sheetName val="TVE1_20&quot;40"/>
      <sheetName val="LA2_20&quot;40"/>
      <sheetName val="T5_20&quot;40"/>
      <sheetName val="ANT3_20&quot;_I40"/>
      <sheetName val="_EvaluaciónTV41"/>
      <sheetName val="BS_Workings30"/>
      <sheetName val="Below_EBITDA30"/>
      <sheetName val="P&amp;L_Divs30"/>
      <sheetName val="Non_Fin_Graphs30"/>
      <sheetName val="EST_DIFU_XLS30"/>
      <sheetName val="PRC-TV_(0)28"/>
      <sheetName val="Super_Auto_Enero23"/>
      <sheetName val="Financial_Statements15"/>
      <sheetName val="Web_-_CoView15"/>
      <sheetName val="AUD_marca_TVE16"/>
      <sheetName val="NEWS_PREV5"/>
      <sheetName val="BLOQUE_(2)39"/>
      <sheetName val="ANT3_39"/>
      <sheetName val="TVE1_CAN39"/>
      <sheetName val="TVE2_CAN39"/>
      <sheetName val="TIT_(2)39"/>
      <sheetName val="Prensa_consolidado39"/>
      <sheetName val="Prensa_Pag_col39"/>
      <sheetName val="Prensa_Pag_B-n_legal39"/>
      <sheetName val="TIT1_(4)39"/>
      <sheetName val="TIT1_(3)39"/>
      <sheetName val="TIT1_(6)39"/>
      <sheetName val="TVE1_20&quot;39"/>
      <sheetName val="LA2_20&quot;39"/>
      <sheetName val="T5_20&quot;39"/>
      <sheetName val="ANT3_20&quot;_I39"/>
      <sheetName val="_EvaluaciónTV40"/>
      <sheetName val="BS_Workings29"/>
      <sheetName val="Below_EBITDA29"/>
      <sheetName val="P&amp;L_Divs29"/>
      <sheetName val="Non_Fin_Graphs29"/>
      <sheetName val="EST_DIFU_XLS29"/>
      <sheetName val="PRC-TV_(0)27"/>
      <sheetName val="Super_Auto_Enero22"/>
      <sheetName val="Financial_Statements14"/>
      <sheetName val="Web_-_CoView14"/>
      <sheetName val="AUD_marca_TVE15"/>
      <sheetName val="NEWS_PREV4"/>
      <sheetName val="BLOQUE_(2)37"/>
      <sheetName val="ANT3_37"/>
      <sheetName val="TVE1_CAN37"/>
      <sheetName val="TVE2_CAN37"/>
      <sheetName val="TIT_(2)37"/>
      <sheetName val="Prensa_consolidado37"/>
      <sheetName val="Prensa_Pag_col37"/>
      <sheetName val="Prensa_Pag_B-n_legal37"/>
      <sheetName val="TIT1_(4)37"/>
      <sheetName val="TIT1_(3)37"/>
      <sheetName val="TIT1_(6)37"/>
      <sheetName val="TVE1_20&quot;37"/>
      <sheetName val="LA2_20&quot;37"/>
      <sheetName val="T5_20&quot;37"/>
      <sheetName val="ANT3_20&quot;_I37"/>
      <sheetName val="_EvaluaciónTV38"/>
      <sheetName val="BS_Workings27"/>
      <sheetName val="Below_EBITDA27"/>
      <sheetName val="P&amp;L_Divs27"/>
      <sheetName val="Non_Fin_Graphs27"/>
      <sheetName val="EST_DIFU_XLS27"/>
      <sheetName val="PRC-TV_(0)25"/>
      <sheetName val="Super_Auto_Enero20"/>
      <sheetName val="Financial_Statements12"/>
      <sheetName val="Web_-_CoView12"/>
      <sheetName val="AUD_marca_TVE13"/>
      <sheetName val="NEWS_PREV2"/>
      <sheetName val="BLOQUE_(2)38"/>
      <sheetName val="ANT3_38"/>
      <sheetName val="TVE1_CAN38"/>
      <sheetName val="TVE2_CAN38"/>
      <sheetName val="TIT_(2)38"/>
      <sheetName val="Prensa_consolidado38"/>
      <sheetName val="Prensa_Pag_col38"/>
      <sheetName val="Prensa_Pag_B-n_legal38"/>
      <sheetName val="TIT1_(4)38"/>
      <sheetName val="TIT1_(3)38"/>
      <sheetName val="TIT1_(6)38"/>
      <sheetName val="TVE1_20&quot;38"/>
      <sheetName val="LA2_20&quot;38"/>
      <sheetName val="T5_20&quot;38"/>
      <sheetName val="ANT3_20&quot;_I38"/>
      <sheetName val="_EvaluaciónTV39"/>
      <sheetName val="BS_Workings28"/>
      <sheetName val="Below_EBITDA28"/>
      <sheetName val="P&amp;L_Divs28"/>
      <sheetName val="Non_Fin_Graphs28"/>
      <sheetName val="EST_DIFU_XLS28"/>
      <sheetName val="PRC-TV_(0)26"/>
      <sheetName val="Super_Auto_Enero21"/>
      <sheetName val="Financial_Statements13"/>
      <sheetName val="Web_-_CoView13"/>
      <sheetName val="AUD_marca_TVE14"/>
      <sheetName val="NEWS_PREV3"/>
      <sheetName val="CARÁTULA"/>
      <sheetName val="CAMBIOS"/>
      <sheetName val="RESUMEN ECONÓMICO"/>
      <sheetName val="RESUM ECO X MESES"/>
      <sheetName val="TIT PRENSA"/>
      <sheetName val="TIT. PRENSA"/>
      <sheetName val="CAL. PRENSA"/>
      <sheetName val="CAL PRENSA"/>
      <sheetName val="TIT REVISTAS"/>
      <sheetName val="CAL REVISTAS"/>
      <sheetName val="CAL PRODUCCION"/>
      <sheetName val="TIT INTERNET"/>
      <sheetName val="CAL INTERNET"/>
      <sheetName val="Reco"/>
      <sheetName val="Optico "/>
      <sheetName val="TIT RADIO"/>
      <sheetName val="RK. RADIO "/>
      <sheetName val="CAL RADIO "/>
      <sheetName val="Pub1_L8"/>
      <sheetName val="PIANO_GENERALE8"/>
      <sheetName val="27 abril"/>
      <sheetName val="affissione"/>
      <sheetName val="BLOQUE_(2)41"/>
      <sheetName val="ANT3_41"/>
      <sheetName val="TVE1_CAN41"/>
      <sheetName val="TVE2_CAN41"/>
      <sheetName val="TIT_(2)41"/>
      <sheetName val="Prensa_consolidado41"/>
      <sheetName val="Prensa_Pag_col41"/>
      <sheetName val="Prensa_Pag_B-n_legal41"/>
      <sheetName val="TIT1_(4)41"/>
      <sheetName val="TIT1_(3)41"/>
      <sheetName val="TIT1_(6)41"/>
      <sheetName val="TVE1_20&quot;41"/>
      <sheetName val="LA2_20&quot;41"/>
      <sheetName val="T5_20&quot;41"/>
      <sheetName val="ANT3_20&quot;_I41"/>
      <sheetName val="_EvaluaciónTV42"/>
      <sheetName val="EST_DIFU_XLS31"/>
      <sheetName val="BS_Workings31"/>
      <sheetName val="Below_EBITDA31"/>
      <sheetName val="P&amp;L_Divs31"/>
      <sheetName val="Non_Fin_Graphs31"/>
      <sheetName val="PRC-TV_(0)29"/>
      <sheetName val="Super_Auto_Enero24"/>
      <sheetName val="Financial_Statements16"/>
      <sheetName val="Web_-_CoView16"/>
      <sheetName val="AUD_marca_TVE17"/>
      <sheetName val="NEWS_PREV6"/>
      <sheetName val="Mercer_Subs"/>
      <sheetName val="Loan_Amortization_Table"/>
      <sheetName val="94-95-96_P&amp;L"/>
      <sheetName val="Acumulado_al_25_abril"/>
      <sheetName val="Semana_11_al_16_abril"/>
      <sheetName val="Semana_19_al_26_Abril"/>
      <sheetName val="Dsctos_con_redondeo"/>
      <sheetName val="BLOQUE_(2)43"/>
      <sheetName val="ANT3_43"/>
      <sheetName val="TVE1_CAN43"/>
      <sheetName val="TVE2_CAN43"/>
      <sheetName val="TIT_(2)43"/>
      <sheetName val="Prensa_consolidado43"/>
      <sheetName val="Prensa_Pag_col43"/>
      <sheetName val="Prensa_Pag_B-n_legal43"/>
      <sheetName val="TIT1_(4)43"/>
      <sheetName val="TIT1_(3)43"/>
      <sheetName val="TIT1_(6)43"/>
      <sheetName val="TVE1_20&quot;43"/>
      <sheetName val="LA2_20&quot;43"/>
      <sheetName val="T5_20&quot;43"/>
      <sheetName val="ANT3_20&quot;_I43"/>
      <sheetName val="_EvaluaciónTV44"/>
      <sheetName val="EST_DIFU_XLS33"/>
      <sheetName val="BS_Workings33"/>
      <sheetName val="Below_EBITDA33"/>
      <sheetName val="P&amp;L_Divs33"/>
      <sheetName val="Non_Fin_Graphs33"/>
      <sheetName val="PRC-TV_(0)31"/>
      <sheetName val="Super_Auto_Enero26"/>
      <sheetName val="Financial_Statements18"/>
      <sheetName val="Web_-_CoView18"/>
      <sheetName val="AUD_marca_TVE19"/>
      <sheetName val="PIANO_GENERALE10"/>
      <sheetName val="Pub1_L10"/>
      <sheetName val="NEWS_PREV8"/>
      <sheetName val="Mercer_Subs2"/>
      <sheetName val="Loan_Amortization_Table2"/>
      <sheetName val="94-95-96_P&amp;L2"/>
      <sheetName val="Acumulado_al_25_abril2"/>
      <sheetName val="Semana_11_al_16_abril2"/>
      <sheetName val="Semana_19_al_26_Abril2"/>
      <sheetName val="Dsctos_con_redondeo2"/>
      <sheetName val="BLOQUE_(2)42"/>
      <sheetName val="ANT3_42"/>
      <sheetName val="TVE1_CAN42"/>
      <sheetName val="TVE2_CAN42"/>
      <sheetName val="TIT_(2)42"/>
      <sheetName val="Prensa_consolidado42"/>
      <sheetName val="Prensa_Pag_col42"/>
      <sheetName val="Prensa_Pag_B-n_legal42"/>
      <sheetName val="TIT1_(4)42"/>
      <sheetName val="TIT1_(3)42"/>
      <sheetName val="TIT1_(6)42"/>
      <sheetName val="TVE1_20&quot;42"/>
      <sheetName val="LA2_20&quot;42"/>
      <sheetName val="T5_20&quot;42"/>
      <sheetName val="ANT3_20&quot;_I42"/>
      <sheetName val="_EvaluaciónTV43"/>
      <sheetName val="EST_DIFU_XLS32"/>
      <sheetName val="BS_Workings32"/>
      <sheetName val="Below_EBITDA32"/>
      <sheetName val="P&amp;L_Divs32"/>
      <sheetName val="Non_Fin_Graphs32"/>
      <sheetName val="PRC-TV_(0)30"/>
      <sheetName val="Super_Auto_Enero25"/>
      <sheetName val="Financial_Statements17"/>
      <sheetName val="Web_-_CoView17"/>
      <sheetName val="AUD_marca_TVE18"/>
      <sheetName val="PIANO_GENERALE9"/>
      <sheetName val="Pub1_L9"/>
      <sheetName val="NEWS_PREV7"/>
      <sheetName val="Mercer_Subs1"/>
      <sheetName val="Loan_Amortization_Table1"/>
      <sheetName val="94-95-96_P&amp;L1"/>
      <sheetName val="Acumulado_al_25_abril1"/>
      <sheetName val="Semana_11_al_16_abril1"/>
      <sheetName val="Semana_19_al_26_Abril1"/>
      <sheetName val="Dsctos_con_redondeo1"/>
      <sheetName val="BLOQUE_(2)45"/>
      <sheetName val="ANT3_45"/>
      <sheetName val="TVE1_CAN45"/>
      <sheetName val="TVE2_CAN45"/>
      <sheetName val="TIT_(2)45"/>
      <sheetName val="Prensa_consolidado45"/>
      <sheetName val="Prensa_Pag_col45"/>
      <sheetName val="Prensa_Pag_B-n_legal45"/>
      <sheetName val="TIT1_(4)45"/>
      <sheetName val="TIT1_(3)45"/>
      <sheetName val="TIT1_(6)45"/>
      <sheetName val="TVE1_20&quot;45"/>
      <sheetName val="LA2_20&quot;45"/>
      <sheetName val="T5_20&quot;45"/>
      <sheetName val="ANT3_20&quot;_I45"/>
      <sheetName val="_EvaluaciónTV46"/>
      <sheetName val="EST_DIFU_XLS35"/>
      <sheetName val="BS_Workings35"/>
      <sheetName val="Below_EBITDA35"/>
      <sheetName val="P&amp;L_Divs35"/>
      <sheetName val="Non_Fin_Graphs35"/>
      <sheetName val="PRC-TV_(0)33"/>
      <sheetName val="Super_Auto_Enero28"/>
      <sheetName val="Financial_Statements20"/>
      <sheetName val="Web_-_CoView20"/>
      <sheetName val="AUD_marca_TVE21"/>
      <sheetName val="Pub1_L12"/>
      <sheetName val="NEWS_PREV10"/>
      <sheetName val="PIANO_GENERALE12"/>
      <sheetName val="Mercer_Subs4"/>
      <sheetName val="Loan_Amortization_Table4"/>
      <sheetName val="94-95-96_P&amp;L4"/>
      <sheetName val="Acumulado_al_25_abril4"/>
      <sheetName val="Semana_11_al_16_abril4"/>
      <sheetName val="Semana_19_al_26_Abril4"/>
      <sheetName val="Dsctos_con_redondeo4"/>
      <sheetName val="BLOQUE_(2)44"/>
      <sheetName val="ANT3_44"/>
      <sheetName val="TVE1_CAN44"/>
      <sheetName val="TVE2_CAN44"/>
      <sheetName val="TIT_(2)44"/>
      <sheetName val="Prensa_consolidado44"/>
      <sheetName val="Prensa_Pag_col44"/>
      <sheetName val="Prensa_Pag_B-n_legal44"/>
      <sheetName val="TIT1_(4)44"/>
      <sheetName val="TIT1_(3)44"/>
      <sheetName val="TIT1_(6)44"/>
      <sheetName val="TVE1_20&quot;44"/>
      <sheetName val="LA2_20&quot;44"/>
      <sheetName val="T5_20&quot;44"/>
      <sheetName val="ANT3_20&quot;_I44"/>
      <sheetName val="_EvaluaciónTV45"/>
      <sheetName val="EST_DIFU_XLS34"/>
      <sheetName val="BS_Workings34"/>
      <sheetName val="Below_EBITDA34"/>
      <sheetName val="P&amp;L_Divs34"/>
      <sheetName val="Non_Fin_Graphs34"/>
      <sheetName val="PRC-TV_(0)32"/>
      <sheetName val="Super_Auto_Enero27"/>
      <sheetName val="Financial_Statements19"/>
      <sheetName val="Web_-_CoView19"/>
      <sheetName val="AUD_marca_TVE20"/>
      <sheetName val="Pub1_L11"/>
      <sheetName val="NEWS_PREV9"/>
      <sheetName val="PIANO_GENERALE11"/>
      <sheetName val="Mercer_Subs3"/>
      <sheetName val="Loan_Amortization_Table3"/>
      <sheetName val="94-95-96_P&amp;L3"/>
      <sheetName val="Acumulado_al_25_abril3"/>
      <sheetName val="Semana_11_al_16_abril3"/>
      <sheetName val="Semana_19_al_26_Abril3"/>
      <sheetName val="Dsctos_con_redondeo3"/>
      <sheetName val="BLOQUE_(2)48"/>
      <sheetName val="ANT3_48"/>
      <sheetName val="TVE1_CAN48"/>
      <sheetName val="TVE2_CAN48"/>
      <sheetName val="TIT_(2)48"/>
      <sheetName val="Prensa_consolidado48"/>
      <sheetName val="Prensa_Pag_col48"/>
      <sheetName val="Prensa_Pag_B-n_legal48"/>
      <sheetName val="TIT1_(4)48"/>
      <sheetName val="TIT1_(3)48"/>
      <sheetName val="TIT1_(6)48"/>
      <sheetName val="TVE1_20&quot;48"/>
      <sheetName val="LA2_20&quot;48"/>
      <sheetName val="T5_20&quot;48"/>
      <sheetName val="ANT3_20&quot;_I48"/>
      <sheetName val="_EvaluaciónTV49"/>
      <sheetName val="BS_Workings38"/>
      <sheetName val="Below_EBITDA38"/>
      <sheetName val="P&amp;L_Divs38"/>
      <sheetName val="Non_Fin_Graphs38"/>
      <sheetName val="EST_DIFU_XLS38"/>
      <sheetName val="PRC-TV_(0)36"/>
      <sheetName val="Super_Auto_Enero31"/>
      <sheetName val="Financial_Statements23"/>
      <sheetName val="Web_-_CoView23"/>
      <sheetName val="AUD_marca_TVE24"/>
      <sheetName val="PIANO_GENERALE15"/>
      <sheetName val="Pub1_L15"/>
      <sheetName val="NEWS_PREV13"/>
      <sheetName val="Mercer_Subs7"/>
      <sheetName val="Loan_Amortization_Table7"/>
      <sheetName val="94-95-96_P&amp;L7"/>
      <sheetName val="Acumulado_al_25_abril7"/>
      <sheetName val="Semana_11_al_16_abril7"/>
      <sheetName val="Semana_19_al_26_Abril7"/>
      <sheetName val="Dsctos_con_redondeo7"/>
      <sheetName val="BLOQUE_(2)46"/>
      <sheetName val="ANT3_46"/>
      <sheetName val="TVE1_CAN46"/>
      <sheetName val="TVE2_CAN46"/>
      <sheetName val="TIT_(2)46"/>
      <sheetName val="Prensa_consolidado46"/>
      <sheetName val="Prensa_Pag_col46"/>
      <sheetName val="Prensa_Pag_B-n_legal46"/>
      <sheetName val="TIT1_(4)46"/>
      <sheetName val="TIT1_(3)46"/>
      <sheetName val="TIT1_(6)46"/>
      <sheetName val="TVE1_20&quot;46"/>
      <sheetName val="LA2_20&quot;46"/>
      <sheetName val="T5_20&quot;46"/>
      <sheetName val="ANT3_20&quot;_I46"/>
      <sheetName val="_EvaluaciónTV47"/>
      <sheetName val="EST_DIFU_XLS36"/>
      <sheetName val="BS_Workings36"/>
      <sheetName val="Below_EBITDA36"/>
      <sheetName val="P&amp;L_Divs36"/>
      <sheetName val="Non_Fin_Graphs36"/>
      <sheetName val="PRC-TV_(0)34"/>
      <sheetName val="Super_Auto_Enero29"/>
      <sheetName val="Financial_Statements21"/>
      <sheetName val="Web_-_CoView21"/>
      <sheetName val="PIANO_GENERALE13"/>
      <sheetName val="AUD_marca_TVE22"/>
      <sheetName val="Pub1_L13"/>
      <sheetName val="NEWS_PREV11"/>
      <sheetName val="Mercer_Subs5"/>
      <sheetName val="Loan_Amortization_Table5"/>
      <sheetName val="94-95-96_P&amp;L5"/>
      <sheetName val="Acumulado_al_25_abril5"/>
      <sheetName val="Semana_11_al_16_abril5"/>
      <sheetName val="Semana_19_al_26_Abril5"/>
      <sheetName val="Dsctos_con_redondeo5"/>
      <sheetName val="BLOQUE_(2)47"/>
      <sheetName val="ANT3_47"/>
      <sheetName val="TVE1_CAN47"/>
      <sheetName val="TVE2_CAN47"/>
      <sheetName val="TIT_(2)47"/>
      <sheetName val="Prensa_consolidado47"/>
      <sheetName val="Prensa_Pag_col47"/>
      <sheetName val="Prensa_Pag_B-n_legal47"/>
      <sheetName val="TIT1_(4)47"/>
      <sheetName val="TIT1_(3)47"/>
      <sheetName val="TIT1_(6)47"/>
      <sheetName val="TVE1_20&quot;47"/>
      <sheetName val="LA2_20&quot;47"/>
      <sheetName val="T5_20&quot;47"/>
      <sheetName val="ANT3_20&quot;_I47"/>
      <sheetName val="_EvaluaciónTV48"/>
      <sheetName val="BS_Workings37"/>
      <sheetName val="Below_EBITDA37"/>
      <sheetName val="P&amp;L_Divs37"/>
      <sheetName val="Non_Fin_Graphs37"/>
      <sheetName val="EST_DIFU_XLS37"/>
      <sheetName val="PRC-TV_(0)35"/>
      <sheetName val="Super_Auto_Enero30"/>
      <sheetName val="Financial_Statements22"/>
      <sheetName val="Web_-_CoView22"/>
      <sheetName val="AUD_marca_TVE23"/>
      <sheetName val="PIANO_GENERALE14"/>
      <sheetName val="Pub1_L14"/>
      <sheetName val="NEWS_PREV12"/>
      <sheetName val="Mercer_Subs6"/>
      <sheetName val="Loan_Amortization_Table6"/>
      <sheetName val="94-95-96_P&amp;L6"/>
      <sheetName val="Acumulado_al_25_abril6"/>
      <sheetName val="Semana_11_al_16_abril6"/>
      <sheetName val="Semana_19_al_26_Abril6"/>
      <sheetName val="Dsctos_con_redondeo6"/>
      <sheetName val="BLOQUE_(2)49"/>
      <sheetName val="ANT3_49"/>
      <sheetName val="TVE1_CAN49"/>
      <sheetName val="TVE2_CAN49"/>
      <sheetName val="TIT_(2)49"/>
      <sheetName val="Prensa_consolidado49"/>
      <sheetName val="Prensa_Pag_col49"/>
      <sheetName val="Prensa_Pag_B-n_legal49"/>
      <sheetName val="TIT1_(4)49"/>
      <sheetName val="TIT1_(3)49"/>
      <sheetName val="TIT1_(6)49"/>
      <sheetName val="TVE1_20&quot;49"/>
      <sheetName val="LA2_20&quot;49"/>
      <sheetName val="T5_20&quot;49"/>
      <sheetName val="ANT3_20&quot;_I49"/>
      <sheetName val="_EvaluaciónTV50"/>
      <sheetName val="BS_Workings39"/>
      <sheetName val="Below_EBITDA39"/>
      <sheetName val="P&amp;L_Divs39"/>
      <sheetName val="Non_Fin_Graphs39"/>
      <sheetName val="EST_DIFU_XLS39"/>
      <sheetName val="PRC-TV_(0)37"/>
      <sheetName val="Super_Auto_Enero32"/>
      <sheetName val="Financial_Statements24"/>
      <sheetName val="Web_-_CoView24"/>
      <sheetName val="AUD_marca_TVE25"/>
      <sheetName val="PIANO_GENERALE16"/>
      <sheetName val="Pub1_L16"/>
      <sheetName val="NEWS_PREV14"/>
      <sheetName val="Mercer_Subs8"/>
      <sheetName val="Loan_Amortization_Table8"/>
      <sheetName val="94-95-96_P&amp;L8"/>
      <sheetName val="Acumulado_al_25_abril8"/>
      <sheetName val="Semana_11_al_16_abril8"/>
      <sheetName val="Semana_19_al_26_Abril8"/>
      <sheetName val="Dsctos_con_redondeo8"/>
      <sheetName val="Base_datos"/>
      <sheetName val="P&amp;L_POST_OREO"/>
      <sheetName val="P&amp;L_H_BUNCHES"/>
      <sheetName val="Participacion_Septiembre"/>
      <sheetName val="flow__pren_P_F_"/>
      <sheetName val="RESUMEN_ECONÓMICO"/>
      <sheetName val="RESUM_ECO_X_MESES"/>
      <sheetName val="TIT_PRENSA"/>
      <sheetName val="TIT__PRENSA"/>
      <sheetName val="CAL__PRENSA"/>
      <sheetName val="CAL_PRENSA"/>
      <sheetName val="TIT_REVISTAS"/>
      <sheetName val="CAL_REVISTAS"/>
      <sheetName val="CAL_PRODUCCION"/>
      <sheetName val="TIT_INTERNET"/>
      <sheetName val="CAL_INTERNET"/>
      <sheetName val="Optico_"/>
      <sheetName val="TIT_RADIO"/>
      <sheetName val="RK__RADIO_"/>
      <sheetName val="CAL_RADIO_"/>
      <sheetName val="27_abril"/>
      <sheetName val="BLOQUE_(2)52"/>
      <sheetName val="ANT3_52"/>
      <sheetName val="TVE1_CAN52"/>
      <sheetName val="TVE2_CAN52"/>
      <sheetName val="TIT_(2)52"/>
      <sheetName val="Prensa_consolidado52"/>
      <sheetName val="Prensa_Pag_col52"/>
      <sheetName val="Prensa_Pag_B-n_legal52"/>
      <sheetName val="TIT1_(4)52"/>
      <sheetName val="TIT1_(3)52"/>
      <sheetName val="TIT1_(6)52"/>
      <sheetName val="TVE1_20&quot;52"/>
      <sheetName val="LA2_20&quot;52"/>
      <sheetName val="T5_20&quot;52"/>
      <sheetName val="ANT3_20&quot;_I52"/>
      <sheetName val="_EvaluaciónTV53"/>
      <sheetName val="EST_DIFU_XLS42"/>
      <sheetName val="BS_Workings42"/>
      <sheetName val="Below_EBITDA42"/>
      <sheetName val="P&amp;L_Divs42"/>
      <sheetName val="Non_Fin_Graphs42"/>
      <sheetName val="PRC-TV_(0)40"/>
      <sheetName val="Super_Auto_Enero35"/>
      <sheetName val="Financial_Statements27"/>
      <sheetName val="Web_-_CoView27"/>
      <sheetName val="AUD_marca_TVE28"/>
      <sheetName val="Pub1_L19"/>
      <sheetName val="PIANO_GENERALE19"/>
      <sheetName val="NEWS_PREV17"/>
      <sheetName val="Mercer_Subs11"/>
      <sheetName val="Loan_Amortization_Table11"/>
      <sheetName val="94-95-96_P&amp;L11"/>
      <sheetName val="Acumulado_al_25_abril11"/>
      <sheetName val="Semana_11_al_16_abril11"/>
      <sheetName val="Semana_19_al_26_Abril11"/>
      <sheetName val="Dsctos_con_redondeo11"/>
      <sheetName val="Base_datos3"/>
      <sheetName val="P&amp;L_POST_OREO3"/>
      <sheetName val="P&amp;L_H_BUNCHES3"/>
      <sheetName val="Participacion_Septiembre3"/>
      <sheetName val="flow__pren_P_F_3"/>
      <sheetName val="27_abril3"/>
      <sheetName val="RESUMEN_ECONÓMICO3"/>
      <sheetName val="RESUM_ECO_X_MESES3"/>
      <sheetName val="TIT_PRENSA3"/>
      <sheetName val="TIT__PRENSA3"/>
      <sheetName val="CAL__PRENSA3"/>
      <sheetName val="CAL_PRENSA3"/>
      <sheetName val="TIT_REVISTAS3"/>
      <sheetName val="CAL_REVISTAS3"/>
      <sheetName val="CAL_PRODUCCION3"/>
      <sheetName val="TIT_INTERNET3"/>
      <sheetName val="CAL_INTERNET3"/>
      <sheetName val="Optico_3"/>
      <sheetName val="TIT_RADIO3"/>
      <sheetName val="RK__RADIO_3"/>
      <sheetName val="CAL_RADIO_3"/>
      <sheetName val="BLOQUE_(2)50"/>
      <sheetName val="ANT3_50"/>
      <sheetName val="TVE1_CAN50"/>
      <sheetName val="TVE2_CAN50"/>
      <sheetName val="TIT_(2)50"/>
      <sheetName val="Prensa_consolidado50"/>
      <sheetName val="Prensa_Pag_col50"/>
      <sheetName val="Prensa_Pag_B-n_legal50"/>
      <sheetName val="TIT1_(4)50"/>
      <sheetName val="TIT1_(3)50"/>
      <sheetName val="TIT1_(6)50"/>
      <sheetName val="TVE1_20&quot;50"/>
      <sheetName val="LA2_20&quot;50"/>
      <sheetName val="T5_20&quot;50"/>
      <sheetName val="ANT3_20&quot;_I50"/>
      <sheetName val="_EvaluaciónTV51"/>
      <sheetName val="EST_DIFU_XLS40"/>
      <sheetName val="BS_Workings40"/>
      <sheetName val="Below_EBITDA40"/>
      <sheetName val="P&amp;L_Divs40"/>
      <sheetName val="Non_Fin_Graphs40"/>
      <sheetName val="PRC-TV_(0)38"/>
      <sheetName val="Super_Auto_Enero33"/>
      <sheetName val="Financial_Statements25"/>
      <sheetName val="Web_-_CoView25"/>
      <sheetName val="AUD_marca_TVE26"/>
      <sheetName val="Pub1_L17"/>
      <sheetName val="PIANO_GENERALE17"/>
      <sheetName val="NEWS_PREV15"/>
      <sheetName val="Mercer_Subs9"/>
      <sheetName val="Loan_Amortization_Table9"/>
      <sheetName val="94-95-96_P&amp;L9"/>
      <sheetName val="Acumulado_al_25_abril9"/>
      <sheetName val="Semana_11_al_16_abril9"/>
      <sheetName val="Semana_19_al_26_Abril9"/>
      <sheetName val="Dsctos_con_redondeo9"/>
      <sheetName val="Base_datos1"/>
      <sheetName val="P&amp;L_POST_OREO1"/>
      <sheetName val="P&amp;L_H_BUNCHES1"/>
      <sheetName val="Participacion_Septiembre1"/>
      <sheetName val="flow__pren_P_F_1"/>
      <sheetName val="27_abril1"/>
      <sheetName val="RESUMEN_ECONÓMICO1"/>
      <sheetName val="RESUM_ECO_X_MESES1"/>
      <sheetName val="TIT_PRENSA1"/>
      <sheetName val="TIT__PRENSA1"/>
      <sheetName val="CAL__PRENSA1"/>
      <sheetName val="CAL_PRENSA1"/>
      <sheetName val="TIT_REVISTAS1"/>
      <sheetName val="CAL_REVISTAS1"/>
      <sheetName val="CAL_PRODUCCION1"/>
      <sheetName val="TIT_INTERNET1"/>
      <sheetName val="CAL_INTERNET1"/>
      <sheetName val="Optico_1"/>
      <sheetName val="TIT_RADIO1"/>
      <sheetName val="RK__RADIO_1"/>
      <sheetName val="CAL_RADIO_1"/>
      <sheetName val="BLOQUE_(2)51"/>
      <sheetName val="ANT3_51"/>
      <sheetName val="TVE1_CAN51"/>
      <sheetName val="TVE2_CAN51"/>
      <sheetName val="TIT_(2)51"/>
      <sheetName val="Prensa_consolidado51"/>
      <sheetName val="Prensa_Pag_col51"/>
      <sheetName val="Prensa_Pag_B-n_legal51"/>
      <sheetName val="TIT1_(4)51"/>
      <sheetName val="TIT1_(3)51"/>
      <sheetName val="TIT1_(6)51"/>
      <sheetName val="TVE1_20&quot;51"/>
      <sheetName val="LA2_20&quot;51"/>
      <sheetName val="T5_20&quot;51"/>
      <sheetName val="ANT3_20&quot;_I51"/>
      <sheetName val="_EvaluaciónTV52"/>
      <sheetName val="EST_DIFU_XLS41"/>
      <sheetName val="BS_Workings41"/>
      <sheetName val="Below_EBITDA41"/>
      <sheetName val="P&amp;L_Divs41"/>
      <sheetName val="Non_Fin_Graphs41"/>
      <sheetName val="PRC-TV_(0)39"/>
      <sheetName val="Super_Auto_Enero34"/>
      <sheetName val="Financial_Statements26"/>
      <sheetName val="Web_-_CoView26"/>
      <sheetName val="AUD_marca_TVE27"/>
      <sheetName val="Pub1_L18"/>
      <sheetName val="PIANO_GENERALE18"/>
      <sheetName val="NEWS_PREV16"/>
      <sheetName val="Mercer_Subs10"/>
      <sheetName val="Loan_Amortization_Table10"/>
      <sheetName val="94-95-96_P&amp;L10"/>
      <sheetName val="Acumulado_al_25_abril10"/>
      <sheetName val="Semana_11_al_16_abril10"/>
      <sheetName val="Semana_19_al_26_Abril10"/>
      <sheetName val="Dsctos_con_redondeo10"/>
      <sheetName val="Base_datos2"/>
      <sheetName val="P&amp;L_POST_OREO2"/>
      <sheetName val="P&amp;L_H_BUNCHES2"/>
      <sheetName val="Participacion_Septiembre2"/>
      <sheetName val="flow__pren_P_F_2"/>
      <sheetName val="27_abril2"/>
      <sheetName val="RESUMEN_ECONÓMICO2"/>
      <sheetName val="RESUM_ECO_X_MESES2"/>
      <sheetName val="TIT_PRENSA2"/>
      <sheetName val="TIT__PRENSA2"/>
      <sheetName val="CAL__PRENSA2"/>
      <sheetName val="CAL_PRENSA2"/>
      <sheetName val="TIT_REVISTAS2"/>
      <sheetName val="CAL_REVISTAS2"/>
      <sheetName val="CAL_PRODUCCION2"/>
      <sheetName val="TIT_INTERNET2"/>
      <sheetName val="CAL_INTERNET2"/>
      <sheetName val="Optico_2"/>
      <sheetName val="TIT_RADIO2"/>
      <sheetName val="RK__RADIO_2"/>
      <sheetName val="CAL_RADIO_2"/>
      <sheetName val="BLOQUE_(2)53"/>
      <sheetName val="ANT3_53"/>
      <sheetName val="TVE1_CAN53"/>
      <sheetName val="TVE2_CAN53"/>
      <sheetName val="TIT_(2)53"/>
      <sheetName val="Prensa_consolidado53"/>
      <sheetName val="Prensa_Pag_col53"/>
      <sheetName val="Prensa_Pag_B-n_legal53"/>
      <sheetName val="TIT1_(4)53"/>
      <sheetName val="TIT1_(3)53"/>
      <sheetName val="TIT1_(6)53"/>
      <sheetName val="TVE1_20&quot;53"/>
      <sheetName val="LA2_20&quot;53"/>
      <sheetName val="T5_20&quot;53"/>
      <sheetName val="ANT3_20&quot;_I53"/>
      <sheetName val="_EvaluaciónTV54"/>
      <sheetName val="BS_Workings43"/>
      <sheetName val="Below_EBITDA43"/>
      <sheetName val="P&amp;L_Divs43"/>
      <sheetName val="Non_Fin_Graphs43"/>
      <sheetName val="EST_DIFU_XLS43"/>
      <sheetName val="PRC-TV_(0)41"/>
      <sheetName val="Super_Auto_Enero36"/>
      <sheetName val="Financial_Statements28"/>
      <sheetName val="Web_-_CoView28"/>
      <sheetName val="AUD_marca_TVE29"/>
      <sheetName val="PIANO_GENERALE20"/>
      <sheetName val="Pub1_L20"/>
      <sheetName val="NEWS_PREV18"/>
      <sheetName val="Mercer_Subs12"/>
      <sheetName val="Loan_Amortization_Table12"/>
      <sheetName val="94-95-96_P&amp;L12"/>
      <sheetName val="Acumulado_al_25_abril12"/>
      <sheetName val="Semana_11_al_16_abril12"/>
      <sheetName val="Semana_19_al_26_Abril12"/>
      <sheetName val="Dsctos_con_redondeo12"/>
      <sheetName val="Base_datos4"/>
      <sheetName val="P&amp;L_POST_OREO4"/>
      <sheetName val="P&amp;L_H_BUNCHES4"/>
      <sheetName val="Participacion_Septiembre4"/>
      <sheetName val="flow__pren_P_F_4"/>
      <sheetName val="RESUMEN_ECONÓMICO4"/>
      <sheetName val="RESUM_ECO_X_MESES4"/>
      <sheetName val="TIT_PRENSA4"/>
      <sheetName val="TIT__PRENSA4"/>
      <sheetName val="CAL__PRENSA4"/>
      <sheetName val="CAL_PRENSA4"/>
      <sheetName val="TIT_REVISTAS4"/>
      <sheetName val="CAL_REVISTAS4"/>
      <sheetName val="CAL_PRODUCCION4"/>
      <sheetName val="TIT_INTERNET4"/>
      <sheetName val="CAL_INTERNET4"/>
      <sheetName val="Optico_4"/>
      <sheetName val="TIT_RADIO4"/>
      <sheetName val="RK__RADIO_4"/>
      <sheetName val="CAL_RADIO_4"/>
      <sheetName val="27_abril4"/>
      <sheetName val="BLOQUE_(2)54"/>
      <sheetName val="ANT3_54"/>
      <sheetName val="TVE1_CAN54"/>
      <sheetName val="TVE2_CAN54"/>
      <sheetName val="TIT_(2)54"/>
      <sheetName val="Prensa_consolidado54"/>
      <sheetName val="Prensa_Pag_col54"/>
      <sheetName val="Prensa_Pag_B-n_legal54"/>
      <sheetName val="TIT1_(4)54"/>
      <sheetName val="TIT1_(3)54"/>
      <sheetName val="TIT1_(6)54"/>
      <sheetName val="TVE1_20&quot;54"/>
      <sheetName val="LA2_20&quot;54"/>
      <sheetName val="T5_20&quot;54"/>
      <sheetName val="ANT3_20&quot;_I54"/>
      <sheetName val="_EvaluaciónTV55"/>
      <sheetName val="BS_Workings44"/>
      <sheetName val="Below_EBITDA44"/>
      <sheetName val="P&amp;L_Divs44"/>
      <sheetName val="Non_Fin_Graphs44"/>
      <sheetName val="EST_DIFU_XLS44"/>
      <sheetName val="PRC-TV_(0)42"/>
      <sheetName val="Super_Auto_Enero37"/>
      <sheetName val="Financial_Statements29"/>
      <sheetName val="Web_-_CoView29"/>
      <sheetName val="AUD_marca_TVE30"/>
      <sheetName val="PIANO_GENERALE21"/>
      <sheetName val="Pub1_L21"/>
      <sheetName val="NEWS_PREV19"/>
      <sheetName val="Mercer_Subs13"/>
      <sheetName val="Loan_Amortization_Table13"/>
      <sheetName val="94-95-96_P&amp;L13"/>
      <sheetName val="Acumulado_al_25_abril13"/>
      <sheetName val="Semana_11_al_16_abril13"/>
      <sheetName val="Semana_19_al_26_Abril13"/>
      <sheetName val="Dsctos_con_redondeo13"/>
      <sheetName val="Base_datos5"/>
      <sheetName val="P&amp;L_POST_OREO5"/>
      <sheetName val="P&amp;L_H_BUNCHES5"/>
      <sheetName val="Participacion_Septiembre5"/>
      <sheetName val="flow__pren_P_F_5"/>
      <sheetName val="RESUMEN_ECONÓMICO5"/>
      <sheetName val="RESUM_ECO_X_MESES5"/>
      <sheetName val="TIT_PRENSA5"/>
      <sheetName val="TIT__PRENSA5"/>
      <sheetName val="CAL__PRENSA5"/>
      <sheetName val="CAL_PRENSA5"/>
      <sheetName val="TIT_REVISTAS5"/>
      <sheetName val="CAL_REVISTAS5"/>
      <sheetName val="CAL_PRODUCCION5"/>
      <sheetName val="TIT_INTERNET5"/>
      <sheetName val="CAL_INTERNET5"/>
      <sheetName val="Optico_5"/>
      <sheetName val="TIT_RADIO5"/>
      <sheetName val="RK__RADIO_5"/>
      <sheetName val="CAL_RADIO_5"/>
      <sheetName val="27_abril5"/>
      <sheetName val="BLOQUE_(2)58"/>
      <sheetName val="ANT3_58"/>
      <sheetName val="TVE1_CAN58"/>
      <sheetName val="TVE2_CAN58"/>
      <sheetName val="TIT_(2)58"/>
      <sheetName val="Prensa_consolidado58"/>
      <sheetName val="Prensa_Pag_col58"/>
      <sheetName val="Prensa_Pag_B-n_legal58"/>
      <sheetName val="TIT1_(4)58"/>
      <sheetName val="TIT1_(3)58"/>
      <sheetName val="TIT1_(6)58"/>
      <sheetName val="TVE1_20&quot;58"/>
      <sheetName val="LA2_20&quot;58"/>
      <sheetName val="T5_20&quot;58"/>
      <sheetName val="ANT3_20&quot;_I58"/>
      <sheetName val="_EvaluaciónTV59"/>
      <sheetName val="EST_DIFU_XLS48"/>
      <sheetName val="BS_Workings48"/>
      <sheetName val="Below_EBITDA48"/>
      <sheetName val="P&amp;L_Divs48"/>
      <sheetName val="Non_Fin_Graphs48"/>
      <sheetName val="PRC-TV_(0)46"/>
      <sheetName val="Super_Auto_Enero41"/>
      <sheetName val="Financial_Statements33"/>
      <sheetName val="Web_-_CoView33"/>
      <sheetName val="AUD_marca_TVE34"/>
      <sheetName val="Pub1_L25"/>
      <sheetName val="PIANO_GENERALE25"/>
      <sheetName val="NEWS_PREV23"/>
      <sheetName val="Mercer_Subs17"/>
      <sheetName val="Loan_Amortization_Table17"/>
      <sheetName val="94-95-96_P&amp;L17"/>
      <sheetName val="Acumulado_al_25_abril17"/>
      <sheetName val="Semana_11_al_16_abril17"/>
      <sheetName val="Semana_19_al_26_Abril17"/>
      <sheetName val="Dsctos_con_redondeo17"/>
      <sheetName val="Base_datos9"/>
      <sheetName val="P&amp;L_POST_OREO9"/>
      <sheetName val="P&amp;L_H_BUNCHES9"/>
      <sheetName val="Participacion_Septiembre9"/>
      <sheetName val="flow__pren_P_F_9"/>
      <sheetName val="27_abril9"/>
      <sheetName val="RESUMEN_ECONÓMICO9"/>
      <sheetName val="RESUM_ECO_X_MESES9"/>
      <sheetName val="TIT_PRENSA9"/>
      <sheetName val="TIT__PRENSA9"/>
      <sheetName val="CAL__PRENSA9"/>
      <sheetName val="CAL_PRENSA9"/>
      <sheetName val="TIT_REVISTAS9"/>
      <sheetName val="CAL_REVISTAS9"/>
      <sheetName val="CAL_PRODUCCION9"/>
      <sheetName val="TIT_INTERNET9"/>
      <sheetName val="CAL_INTERNET9"/>
      <sheetName val="Optico_9"/>
      <sheetName val="TIT_RADIO9"/>
      <sheetName val="RK__RADIO_9"/>
      <sheetName val="CAL_RADIO_9"/>
      <sheetName val="BLOQUE_(2)57"/>
      <sheetName val="ANT3_57"/>
      <sheetName val="TVE1_CAN57"/>
      <sheetName val="TVE2_CAN57"/>
      <sheetName val="TIT_(2)57"/>
      <sheetName val="Prensa_consolidado57"/>
      <sheetName val="Prensa_Pag_col57"/>
      <sheetName val="Prensa_Pag_B-n_legal57"/>
      <sheetName val="TIT1_(4)57"/>
      <sheetName val="TIT1_(3)57"/>
      <sheetName val="TIT1_(6)57"/>
      <sheetName val="TVE1_20&quot;57"/>
      <sheetName val="LA2_20&quot;57"/>
      <sheetName val="T5_20&quot;57"/>
      <sheetName val="ANT3_20&quot;_I57"/>
      <sheetName val="_EvaluaciónTV58"/>
      <sheetName val="BS_Workings47"/>
      <sheetName val="Below_EBITDA47"/>
      <sheetName val="P&amp;L_Divs47"/>
      <sheetName val="Non_Fin_Graphs47"/>
      <sheetName val="EST_DIFU_XLS47"/>
      <sheetName val="PRC-TV_(0)45"/>
      <sheetName val="Financial_Statements32"/>
      <sheetName val="Web_-_CoView32"/>
      <sheetName val="Super_Auto_Enero40"/>
      <sheetName val="AUD_marca_TVE33"/>
      <sheetName val="Pub1_L24"/>
      <sheetName val="PIANO_GENERALE24"/>
      <sheetName val="NEWS_PREV22"/>
      <sheetName val="94-95-96_P&amp;L16"/>
      <sheetName val="Acumulado_al_25_abril16"/>
      <sheetName val="Semana_11_al_16_abril16"/>
      <sheetName val="Semana_19_al_26_Abril16"/>
      <sheetName val="Dsctos_con_redondeo16"/>
      <sheetName val="Mercer_Subs16"/>
      <sheetName val="Loan_Amortization_Table16"/>
      <sheetName val="Base_datos8"/>
      <sheetName val="P&amp;L_POST_OREO8"/>
      <sheetName val="P&amp;L_H_BUNCHES8"/>
      <sheetName val="Participacion_Septiembre8"/>
      <sheetName val="flow__pren_P_F_8"/>
      <sheetName val="RESUMEN_ECONÓMICO8"/>
      <sheetName val="RESUM_ECO_X_MESES8"/>
      <sheetName val="TIT_PRENSA8"/>
      <sheetName val="TIT__PRENSA8"/>
      <sheetName val="CAL__PRENSA8"/>
      <sheetName val="CAL_PRENSA8"/>
      <sheetName val="TIT_REVISTAS8"/>
      <sheetName val="CAL_REVISTAS8"/>
      <sheetName val="CAL_PRODUCCION8"/>
      <sheetName val="TIT_INTERNET8"/>
      <sheetName val="CAL_INTERNET8"/>
      <sheetName val="Optico_8"/>
      <sheetName val="TIT_RADIO8"/>
      <sheetName val="RK__RADIO_8"/>
      <sheetName val="CAL_RADIO_8"/>
      <sheetName val="27_abril8"/>
      <sheetName val="BLOQUE_(2)55"/>
      <sheetName val="ANT3_55"/>
      <sheetName val="TVE1_CAN55"/>
      <sheetName val="TVE2_CAN55"/>
      <sheetName val="TIT_(2)55"/>
      <sheetName val="Prensa_consolidado55"/>
      <sheetName val="Prensa_Pag_col55"/>
      <sheetName val="Prensa_Pag_B-n_legal55"/>
      <sheetName val="TIT1_(4)55"/>
      <sheetName val="TIT1_(3)55"/>
      <sheetName val="TIT1_(6)55"/>
      <sheetName val="TVE1_20&quot;55"/>
      <sheetName val="LA2_20&quot;55"/>
      <sheetName val="T5_20&quot;55"/>
      <sheetName val="ANT3_20&quot;_I55"/>
      <sheetName val="_EvaluaciónTV56"/>
      <sheetName val="BS_Workings45"/>
      <sheetName val="Below_EBITDA45"/>
      <sheetName val="P&amp;L_Divs45"/>
      <sheetName val="Non_Fin_Graphs45"/>
      <sheetName val="EST_DIFU_XLS45"/>
      <sheetName val="PRC-TV_(0)43"/>
      <sheetName val="Super_Auto_Enero38"/>
      <sheetName val="Financial_Statements30"/>
      <sheetName val="Web_-_CoView30"/>
      <sheetName val="AUD_marca_TVE31"/>
      <sheetName val="PIANO_GENERALE22"/>
      <sheetName val="Pub1_L22"/>
      <sheetName val="NEWS_PREV20"/>
      <sheetName val="Mercer_Subs14"/>
      <sheetName val="Loan_Amortization_Table14"/>
      <sheetName val="94-95-96_P&amp;L14"/>
      <sheetName val="Acumulado_al_25_abril14"/>
      <sheetName val="Semana_11_al_16_abril14"/>
      <sheetName val="Semana_19_al_26_Abril14"/>
      <sheetName val="Dsctos_con_redondeo14"/>
      <sheetName val="Base_datos6"/>
      <sheetName val="P&amp;L_POST_OREO6"/>
      <sheetName val="P&amp;L_H_BUNCHES6"/>
      <sheetName val="Participacion_Septiembre6"/>
      <sheetName val="flow__pren_P_F_6"/>
      <sheetName val="RESUMEN_ECONÓMICO6"/>
      <sheetName val="RESUM_ECO_X_MESES6"/>
      <sheetName val="TIT_PRENSA6"/>
      <sheetName val="TIT__PRENSA6"/>
      <sheetName val="CAL__PRENSA6"/>
      <sheetName val="CAL_PRENSA6"/>
      <sheetName val="TIT_REVISTAS6"/>
      <sheetName val="CAL_REVISTAS6"/>
      <sheetName val="CAL_PRODUCCION6"/>
      <sheetName val="TIT_INTERNET6"/>
      <sheetName val="CAL_INTERNET6"/>
      <sheetName val="Optico_6"/>
      <sheetName val="TIT_RADIO6"/>
      <sheetName val="RK__RADIO_6"/>
      <sheetName val="CAL_RADIO_6"/>
      <sheetName val="27_abril6"/>
      <sheetName val="BLOQUE_(2)56"/>
      <sheetName val="ANT3_56"/>
      <sheetName val="TVE1_CAN56"/>
      <sheetName val="TVE2_CAN56"/>
      <sheetName val="TIT_(2)56"/>
      <sheetName val="Prensa_consolidado56"/>
      <sheetName val="Prensa_Pag_col56"/>
      <sheetName val="Prensa_Pag_B-n_legal56"/>
      <sheetName val="TIT1_(4)56"/>
      <sheetName val="TIT1_(3)56"/>
      <sheetName val="TIT1_(6)56"/>
      <sheetName val="TVE1_20&quot;56"/>
      <sheetName val="LA2_20&quot;56"/>
      <sheetName val="T5_20&quot;56"/>
      <sheetName val="ANT3_20&quot;_I56"/>
      <sheetName val="_EvaluaciónTV57"/>
      <sheetName val="BS_Workings46"/>
      <sheetName val="Below_EBITDA46"/>
      <sheetName val="P&amp;L_Divs46"/>
      <sheetName val="Non_Fin_Graphs46"/>
      <sheetName val="EST_DIFU_XLS46"/>
      <sheetName val="PRC-TV_(0)44"/>
      <sheetName val="Financial_Statements31"/>
      <sheetName val="Web_-_CoView31"/>
      <sheetName val="Super_Auto_Enero39"/>
      <sheetName val="AUD_marca_TVE32"/>
      <sheetName val="Pub1_L23"/>
      <sheetName val="PIANO_GENERALE23"/>
      <sheetName val="NEWS_PREV21"/>
      <sheetName val="94-95-96_P&amp;L15"/>
      <sheetName val="Acumulado_al_25_abril15"/>
      <sheetName val="Semana_11_al_16_abril15"/>
      <sheetName val="Semana_19_al_26_Abril15"/>
      <sheetName val="Dsctos_con_redondeo15"/>
      <sheetName val="Mercer_Subs15"/>
      <sheetName val="Loan_Amortization_Table15"/>
      <sheetName val="Base_datos7"/>
      <sheetName val="P&amp;L_POST_OREO7"/>
      <sheetName val="P&amp;L_H_BUNCHES7"/>
      <sheetName val="Participacion_Septiembre7"/>
      <sheetName val="flow__pren_P_F_7"/>
      <sheetName val="RESUMEN_ECONÓMICO7"/>
      <sheetName val="RESUM_ECO_X_MESES7"/>
      <sheetName val="TIT_PRENSA7"/>
      <sheetName val="TIT__PRENSA7"/>
      <sheetName val="CAL__PRENSA7"/>
      <sheetName val="CAL_PRENSA7"/>
      <sheetName val="TIT_REVISTAS7"/>
      <sheetName val="CAL_REVISTAS7"/>
      <sheetName val="CAL_PRODUCCION7"/>
      <sheetName val="TIT_INTERNET7"/>
      <sheetName val="CAL_INTERNET7"/>
      <sheetName val="Optico_7"/>
      <sheetName val="TIT_RADIO7"/>
      <sheetName val="RK__RADIO_7"/>
      <sheetName val="CAL_RADIO_7"/>
      <sheetName val="27_abril7"/>
      <sheetName val="BLOQUE_(2)59"/>
      <sheetName val="ANT3_59"/>
      <sheetName val="TVE1_CAN59"/>
      <sheetName val="TVE2_CAN59"/>
      <sheetName val="TIT_(2)59"/>
      <sheetName val="Prensa_consolidado59"/>
      <sheetName val="Prensa_Pag_col59"/>
      <sheetName val="Prensa_Pag_B-n_legal59"/>
      <sheetName val="TIT1_(4)59"/>
      <sheetName val="TIT1_(3)59"/>
      <sheetName val="TIT1_(6)59"/>
      <sheetName val="TVE1_20&quot;59"/>
      <sheetName val="LA2_20&quot;59"/>
      <sheetName val="T5_20&quot;59"/>
      <sheetName val="ANT3_20&quot;_I59"/>
      <sheetName val="_EvaluaciónTV60"/>
      <sheetName val="EST_DIFU_XLS49"/>
      <sheetName val="BS_Workings49"/>
      <sheetName val="Below_EBITDA49"/>
      <sheetName val="P&amp;L_Divs49"/>
      <sheetName val="Non_Fin_Graphs49"/>
      <sheetName val="PRC-TV_(0)47"/>
      <sheetName val="Super_Auto_Enero42"/>
      <sheetName val="Financial_Statements34"/>
      <sheetName val="Web_-_CoView34"/>
      <sheetName val="AUD_marca_TVE35"/>
      <sheetName val="Pub1_L26"/>
      <sheetName val="PIANO_GENERALE26"/>
      <sheetName val="94-95-96_P&amp;L18"/>
      <sheetName val="Acumulado_al_25_abril18"/>
      <sheetName val="Semana_11_al_16_abril18"/>
      <sheetName val="Semana_19_al_26_Abril18"/>
      <sheetName val="Dsctos_con_redondeo18"/>
      <sheetName val="NEWS_PREV24"/>
      <sheetName val="Mercer_Subs18"/>
      <sheetName val="Loan_Amortization_Table18"/>
      <sheetName val="Base_datos10"/>
      <sheetName val="P&amp;L_POST_OREO10"/>
      <sheetName val="P&amp;L_H_BUNCHES10"/>
      <sheetName val="Participacion_Septiembre10"/>
      <sheetName val="flow__pren_P_F_10"/>
      <sheetName val="27_abril10"/>
      <sheetName val="RESUMEN_ECONÓMICO10"/>
      <sheetName val="RESUM_ECO_X_MESES10"/>
      <sheetName val="TIT_PRENSA10"/>
      <sheetName val="TIT__PRENSA10"/>
      <sheetName val="CAL__PRENSA10"/>
      <sheetName val="CAL_PRENSA10"/>
      <sheetName val="TIT_REVISTAS10"/>
      <sheetName val="CAL_REVISTAS10"/>
      <sheetName val="CAL_PRODUCCION10"/>
      <sheetName val="TIT_INTERNET10"/>
      <sheetName val="CAL_INTERNET10"/>
      <sheetName val="Optico_10"/>
      <sheetName val="TIT_RADIO10"/>
      <sheetName val="RK__RADIO_10"/>
      <sheetName val="CAL_RADIO_10"/>
      <sheetName val="BLOQUE_(2)60"/>
      <sheetName val="ANT3_60"/>
      <sheetName val="TVE1_CAN60"/>
      <sheetName val="TVE2_CAN60"/>
      <sheetName val="TIT_(2)60"/>
      <sheetName val="Prensa_consolidado60"/>
      <sheetName val="Prensa_Pag_col60"/>
      <sheetName val="Prensa_Pag_B-n_legal60"/>
      <sheetName val="TIT1_(4)60"/>
      <sheetName val="TIT1_(3)60"/>
      <sheetName val="TIT1_(6)60"/>
      <sheetName val="TVE1_20&quot;60"/>
      <sheetName val="LA2_20&quot;60"/>
      <sheetName val="T5_20&quot;60"/>
      <sheetName val="ANT3_20&quot;_I60"/>
      <sheetName val="_EvaluaciónTV61"/>
      <sheetName val="EST_DIFU_XLS50"/>
      <sheetName val="BS_Workings50"/>
      <sheetName val="Below_EBITDA50"/>
      <sheetName val="P&amp;L_Divs50"/>
      <sheetName val="Non_Fin_Graphs50"/>
      <sheetName val="PRC-TV_(0)48"/>
      <sheetName val="Super_Auto_Enero43"/>
      <sheetName val="Financial_Statements35"/>
      <sheetName val="Web_-_CoView35"/>
      <sheetName val="AUD_marca_TVE36"/>
      <sheetName val="Pub1_L27"/>
      <sheetName val="PIANO_GENERALE27"/>
      <sheetName val="NEWS_PREV25"/>
      <sheetName val="Mercer_Subs19"/>
      <sheetName val="Loan_Amortization_Table19"/>
      <sheetName val="94-95-96_P&amp;L19"/>
      <sheetName val="Acumulado_al_25_abril19"/>
      <sheetName val="Semana_11_al_16_abril19"/>
      <sheetName val="Semana_19_al_26_Abril19"/>
      <sheetName val="Dsctos_con_redondeo19"/>
      <sheetName val="Base_datos11"/>
      <sheetName val="P&amp;L_POST_OREO11"/>
      <sheetName val="P&amp;L_H_BUNCHES11"/>
      <sheetName val="Participacion_Septiembre11"/>
      <sheetName val="flow__pren_P_F_11"/>
      <sheetName val="27_abril11"/>
      <sheetName val="RESUMEN_ECONÓMICO11"/>
      <sheetName val="RESUM_ECO_X_MESES11"/>
      <sheetName val="TIT_PRENSA11"/>
      <sheetName val="TIT__PRENSA11"/>
      <sheetName val="CAL__PRENSA11"/>
      <sheetName val="CAL_PRENSA11"/>
      <sheetName val="TIT_REVISTAS11"/>
      <sheetName val="CAL_REVISTAS11"/>
      <sheetName val="CAL_PRODUCCION11"/>
      <sheetName val="TIT_INTERNET11"/>
      <sheetName val="CAL_INTERNET11"/>
      <sheetName val="Optico_11"/>
      <sheetName val="TIT_RADIO11"/>
      <sheetName val="RK__RADIO_11"/>
      <sheetName val="CAL_RADIO_11"/>
      <sheetName val="Data"/>
      <sheetName val="BLOQUE_(2)64"/>
      <sheetName val="ANT3_64"/>
      <sheetName val="TVE1_CAN64"/>
      <sheetName val="TVE2_CAN64"/>
      <sheetName val="TIT_(2)64"/>
      <sheetName val="Prensa_consolidado64"/>
      <sheetName val="Prensa_Pag_col64"/>
      <sheetName val="Prensa_Pag_B-n_legal64"/>
      <sheetName val="TIT1_(4)64"/>
      <sheetName val="TIT1_(3)64"/>
      <sheetName val="TIT1_(6)64"/>
      <sheetName val="TVE1_20&quot;64"/>
      <sheetName val="LA2_20&quot;64"/>
      <sheetName val="T5_20&quot;64"/>
      <sheetName val="ANT3_20&quot;_I64"/>
      <sheetName val="_EvaluaciónTV65"/>
      <sheetName val="EST_DIFU_XLS54"/>
      <sheetName val="BS_Workings54"/>
      <sheetName val="Below_EBITDA54"/>
      <sheetName val="P&amp;L_Divs54"/>
      <sheetName val="Non_Fin_Graphs54"/>
      <sheetName val="PRC-TV_(0)52"/>
      <sheetName val="Super_Auto_Enero47"/>
      <sheetName val="Financial_Statements39"/>
      <sheetName val="Web_-_CoView39"/>
      <sheetName val="AUD_marca_TVE40"/>
      <sheetName val="Pub1_L31"/>
      <sheetName val="PIANO_GENERALE31"/>
      <sheetName val="NEWS_PREV29"/>
      <sheetName val="Mercer_Subs23"/>
      <sheetName val="Loan_Amortization_Table23"/>
      <sheetName val="94-95-96_P&amp;L22"/>
      <sheetName val="Acumulado_al_25_abril22"/>
      <sheetName val="Semana_11_al_16_abril22"/>
      <sheetName val="Semana_19_al_26_Abril22"/>
      <sheetName val="Dsctos_con_redondeo22"/>
      <sheetName val="Base_datos14"/>
      <sheetName val="P&amp;L_POST_OREO14"/>
      <sheetName val="P&amp;L_H_BUNCHES14"/>
      <sheetName val="Participacion_Septiembre14"/>
      <sheetName val="flow__pren_P_F_14"/>
      <sheetName val="27_abril14"/>
      <sheetName val="RESUMEN_ECONÓMICO14"/>
      <sheetName val="RESUM_ECO_X_MESES14"/>
      <sheetName val="TIT_PRENSA14"/>
      <sheetName val="TIT__PRENSA14"/>
      <sheetName val="CAL__PRENSA14"/>
      <sheetName val="CAL_PRENSA14"/>
      <sheetName val="TIT_REVISTAS14"/>
      <sheetName val="CAL_REVISTAS14"/>
      <sheetName val="CAL_PRODUCCION14"/>
      <sheetName val="TIT_INTERNET14"/>
      <sheetName val="CAL_INTERNET14"/>
      <sheetName val="Optico_14"/>
      <sheetName val="TIT_RADIO14"/>
      <sheetName val="RK__RADIO_14"/>
      <sheetName val="CAL_RADIO_14"/>
      <sheetName val="BLOQUE_(2)61"/>
      <sheetName val="ANT3_61"/>
      <sheetName val="TVE1_CAN61"/>
      <sheetName val="TVE2_CAN61"/>
      <sheetName val="TIT_(2)61"/>
      <sheetName val="Prensa_consolidado61"/>
      <sheetName val="Prensa_Pag_col61"/>
      <sheetName val="Prensa_Pag_B-n_legal61"/>
      <sheetName val="TIT1_(4)61"/>
      <sheetName val="TIT1_(3)61"/>
      <sheetName val="TIT1_(6)61"/>
      <sheetName val="TVE1_20&quot;61"/>
      <sheetName val="LA2_20&quot;61"/>
      <sheetName val="T5_20&quot;61"/>
      <sheetName val="ANT3_20&quot;_I61"/>
      <sheetName val="_EvaluaciónTV62"/>
      <sheetName val="EST_DIFU_XLS51"/>
      <sheetName val="BS_Workings51"/>
      <sheetName val="Below_EBITDA51"/>
      <sheetName val="P&amp;L_Divs51"/>
      <sheetName val="Non_Fin_Graphs51"/>
      <sheetName val="PRC-TV_(0)49"/>
      <sheetName val="Super_Auto_Enero44"/>
      <sheetName val="Financial_Statements36"/>
      <sheetName val="Web_-_CoView36"/>
      <sheetName val="AUD_marca_TVE37"/>
      <sheetName val="Pub1_L28"/>
      <sheetName val="PIANO_GENERALE28"/>
      <sheetName val="NEWS_PREV26"/>
      <sheetName val="Mercer_Subs20"/>
      <sheetName val="Loan_Amortization_Table20"/>
      <sheetName val="BLOQUE_(2)62"/>
      <sheetName val="ANT3_62"/>
      <sheetName val="TVE1_CAN62"/>
      <sheetName val="TVE2_CAN62"/>
      <sheetName val="TIT_(2)62"/>
      <sheetName val="Prensa_consolidado62"/>
      <sheetName val="Prensa_Pag_col62"/>
      <sheetName val="Prensa_Pag_B-n_legal62"/>
      <sheetName val="TIT1_(4)62"/>
      <sheetName val="TIT1_(3)62"/>
      <sheetName val="TIT1_(6)62"/>
      <sheetName val="TVE1_20&quot;62"/>
      <sheetName val="LA2_20&quot;62"/>
      <sheetName val="T5_20&quot;62"/>
      <sheetName val="ANT3_20&quot;_I62"/>
      <sheetName val="_EvaluaciónTV63"/>
      <sheetName val="BS_Workings52"/>
      <sheetName val="Below_EBITDA52"/>
      <sheetName val="P&amp;L_Divs52"/>
      <sheetName val="Non_Fin_Graphs52"/>
      <sheetName val="EST_DIFU_XLS52"/>
      <sheetName val="PRC-TV_(0)50"/>
      <sheetName val="Super_Auto_Enero45"/>
      <sheetName val="Financial_Statements37"/>
      <sheetName val="Web_-_CoView37"/>
      <sheetName val="AUD_marca_TVE38"/>
      <sheetName val="PIANO_GENERALE29"/>
      <sheetName val="Pub1_L29"/>
      <sheetName val="NEWS_PREV27"/>
      <sheetName val="94-95-96_P&amp;L20"/>
      <sheetName val="Acumulado_al_25_abril20"/>
      <sheetName val="Semana_11_al_16_abril20"/>
      <sheetName val="Semana_19_al_26_Abril20"/>
      <sheetName val="Dsctos_con_redondeo20"/>
      <sheetName val="Mercer_Subs21"/>
      <sheetName val="Loan_Amortization_Table21"/>
      <sheetName val="Base_datos12"/>
      <sheetName val="P&amp;L_POST_OREO12"/>
      <sheetName val="P&amp;L_H_BUNCHES12"/>
      <sheetName val="Participacion_Septiembre12"/>
      <sheetName val="flow__pren_P_F_12"/>
      <sheetName val="27_abril12"/>
      <sheetName val="RESUMEN_ECONÓMICO12"/>
      <sheetName val="RESUM_ECO_X_MESES12"/>
      <sheetName val="TIT_PRENSA12"/>
      <sheetName val="TIT__PRENSA12"/>
      <sheetName val="CAL__PRENSA12"/>
      <sheetName val="CAL_PRENSA12"/>
      <sheetName val="TIT_REVISTAS12"/>
      <sheetName val="CAL_REVISTAS12"/>
      <sheetName val="CAL_PRODUCCION12"/>
      <sheetName val="TIT_INTERNET12"/>
      <sheetName val="CAL_INTERNET12"/>
      <sheetName val="Optico_12"/>
      <sheetName val="TIT_RADIO12"/>
      <sheetName val="RK__RADIO_12"/>
      <sheetName val="CAL_RADIO_12"/>
      <sheetName val="BLOQUE_(2)63"/>
      <sheetName val="ANT3_63"/>
      <sheetName val="TVE1_CAN63"/>
      <sheetName val="TVE2_CAN63"/>
      <sheetName val="TIT_(2)63"/>
      <sheetName val="Prensa_consolidado63"/>
      <sheetName val="Prensa_Pag_col63"/>
      <sheetName val="Prensa_Pag_B-n_legal63"/>
      <sheetName val="TIT1_(4)63"/>
      <sheetName val="TIT1_(3)63"/>
      <sheetName val="TIT1_(6)63"/>
      <sheetName val="TVE1_20&quot;63"/>
      <sheetName val="LA2_20&quot;63"/>
      <sheetName val="T5_20&quot;63"/>
      <sheetName val="ANT3_20&quot;_I63"/>
      <sheetName val="_EvaluaciónTV64"/>
      <sheetName val="BS_Workings53"/>
      <sheetName val="Below_EBITDA53"/>
      <sheetName val="P&amp;L_Divs53"/>
      <sheetName val="Non_Fin_Graphs53"/>
      <sheetName val="EST_DIFU_XLS53"/>
      <sheetName val="PRC-TV_(0)51"/>
      <sheetName val="Super_Auto_Enero46"/>
      <sheetName val="Financial_Statements38"/>
      <sheetName val="Web_-_CoView38"/>
      <sheetName val="AUD_marca_TVE39"/>
      <sheetName val="PIANO_GENERALE30"/>
      <sheetName val="Pub1_L30"/>
      <sheetName val="NEWS_PREV28"/>
      <sheetName val="94-95-96_P&amp;L21"/>
      <sheetName val="Acumulado_al_25_abril21"/>
      <sheetName val="Semana_11_al_16_abril21"/>
      <sheetName val="Semana_19_al_26_Abril21"/>
      <sheetName val="Dsctos_con_redondeo21"/>
      <sheetName val="Mercer_Subs22"/>
      <sheetName val="Loan_Amortization_Table22"/>
      <sheetName val="Base_datos13"/>
      <sheetName val="P&amp;L_POST_OREO13"/>
      <sheetName val="P&amp;L_H_BUNCHES13"/>
      <sheetName val="Participacion_Septiembre13"/>
      <sheetName val="flow__pren_P_F_13"/>
      <sheetName val="27_abril13"/>
      <sheetName val="RESUMEN_ECONÓMICO13"/>
      <sheetName val="RESUM_ECO_X_MESES13"/>
      <sheetName val="TIT_PRENSA13"/>
      <sheetName val="TIT__PRENSA13"/>
      <sheetName val="CAL__PRENSA13"/>
      <sheetName val="CAL_PRENSA13"/>
      <sheetName val="TIT_REVISTAS13"/>
      <sheetName val="CAL_REVISTAS13"/>
      <sheetName val="CAL_PRODUCCION13"/>
      <sheetName val="TIT_INTERNET13"/>
      <sheetName val="CAL_INTERNET13"/>
      <sheetName val="Optico_13"/>
      <sheetName val="TIT_RADIO13"/>
      <sheetName val="RK__RADIO_13"/>
      <sheetName val="CAL_RADIO_13"/>
      <sheetName val="BLOQUE_(2)73"/>
      <sheetName val="ANT3_73"/>
      <sheetName val="TVE1_CAN73"/>
      <sheetName val="TVE2_CAN73"/>
      <sheetName val="TIT_(2)73"/>
      <sheetName val="Prensa_consolidado73"/>
      <sheetName val="Prensa_Pag_col73"/>
      <sheetName val="Prensa_Pag_B-n_legal73"/>
      <sheetName val="TIT1_(4)73"/>
      <sheetName val="TIT1_(3)73"/>
      <sheetName val="TIT1_(6)73"/>
      <sheetName val="TVE1_20&quot;73"/>
      <sheetName val="LA2_20&quot;73"/>
      <sheetName val="T5_20&quot;73"/>
      <sheetName val="ANT3_20&quot;_I73"/>
      <sheetName val="_EvaluaciónTV74"/>
      <sheetName val="BS_Workings63"/>
      <sheetName val="Below_EBITDA63"/>
      <sheetName val="P&amp;L_Divs63"/>
      <sheetName val="Non_Fin_Graphs63"/>
      <sheetName val="EST_DIFU_XLS63"/>
      <sheetName val="PRC-TV_(0)61"/>
      <sheetName val="Super_Auto_Enero56"/>
      <sheetName val="Financial_Statements48"/>
      <sheetName val="Web_-_CoView48"/>
      <sheetName val="AUD_marca_TVE49"/>
      <sheetName val="PIANO_GENERALE40"/>
      <sheetName val="Pub1_L40"/>
      <sheetName val="NEWS_PREV38"/>
      <sheetName val="94-95-96_P&amp;L31"/>
      <sheetName val="Acumulado_al_25_abril31"/>
      <sheetName val="Semana_11_al_16_abril31"/>
      <sheetName val="Semana_19_al_26_Abril31"/>
      <sheetName val="Dsctos_con_redondeo31"/>
      <sheetName val="Mercer_Subs32"/>
      <sheetName val="Loan_Amortization_Table32"/>
      <sheetName val="Base_datos23"/>
      <sheetName val="P&amp;L_POST_OREO23"/>
      <sheetName val="P&amp;L_H_BUNCHES23"/>
      <sheetName val="Participacion_Septiembre23"/>
      <sheetName val="flow__pren_P_F_23"/>
      <sheetName val="27_abril23"/>
      <sheetName val="RESUMEN_ECONÓMICO23"/>
      <sheetName val="RESUM_ECO_X_MESES23"/>
      <sheetName val="TIT_PRENSA23"/>
      <sheetName val="TIT__PRENSA23"/>
      <sheetName val="CAL__PRENSA23"/>
      <sheetName val="CAL_PRENSA23"/>
      <sheetName val="TIT_REVISTAS23"/>
      <sheetName val="CAL_REVISTAS23"/>
      <sheetName val="CAL_PRODUCCION23"/>
      <sheetName val="TIT_INTERNET23"/>
      <sheetName val="CAL_INTERNET23"/>
      <sheetName val="Optico_23"/>
      <sheetName val="TIT_RADIO23"/>
      <sheetName val="RK__RADIO_23"/>
      <sheetName val="CAL_RADIO_23"/>
      <sheetName val="BLOQUE_(2)65"/>
      <sheetName val="ANT3_65"/>
      <sheetName val="TVE1_CAN65"/>
      <sheetName val="TVE2_CAN65"/>
      <sheetName val="TIT_(2)65"/>
      <sheetName val="Prensa_consolidado65"/>
      <sheetName val="Prensa_Pag_col65"/>
      <sheetName val="Prensa_Pag_B-n_legal65"/>
      <sheetName val="TIT1_(4)65"/>
      <sheetName val="TIT1_(3)65"/>
      <sheetName val="TIT1_(6)65"/>
      <sheetName val="TVE1_20&quot;65"/>
      <sheetName val="LA2_20&quot;65"/>
      <sheetName val="T5_20&quot;65"/>
      <sheetName val="ANT3_20&quot;_I65"/>
      <sheetName val="_EvaluaciónTV66"/>
      <sheetName val="BS_Workings55"/>
      <sheetName val="Below_EBITDA55"/>
      <sheetName val="P&amp;L_Divs55"/>
      <sheetName val="Non_Fin_Graphs55"/>
      <sheetName val="EST_DIFU_XLS55"/>
      <sheetName val="PRC-TV_(0)53"/>
      <sheetName val="Super_Auto_Enero48"/>
      <sheetName val="Financial_Statements40"/>
      <sheetName val="Web_-_CoView40"/>
      <sheetName val="AUD_marca_TVE41"/>
      <sheetName val="PIANO_GENERALE32"/>
      <sheetName val="Pub1_L32"/>
      <sheetName val="NEWS_PREV30"/>
      <sheetName val="94-95-96_P&amp;L23"/>
      <sheetName val="Acumulado_al_25_abril23"/>
      <sheetName val="Semana_11_al_16_abril23"/>
      <sheetName val="Semana_19_al_26_Abril23"/>
      <sheetName val="Dsctos_con_redondeo23"/>
      <sheetName val="Mercer_Subs24"/>
      <sheetName val="Loan_Amortization_Table24"/>
      <sheetName val="Base_datos15"/>
      <sheetName val="P&amp;L_POST_OREO15"/>
      <sheetName val="P&amp;L_H_BUNCHES15"/>
      <sheetName val="Participacion_Septiembre15"/>
      <sheetName val="flow__pren_P_F_15"/>
      <sheetName val="27_abril15"/>
      <sheetName val="RESUMEN_ECONÓMICO15"/>
      <sheetName val="RESUM_ECO_X_MESES15"/>
      <sheetName val="TIT_PRENSA15"/>
      <sheetName val="TIT__PRENSA15"/>
      <sheetName val="CAL__PRENSA15"/>
      <sheetName val="CAL_PRENSA15"/>
      <sheetName val="TIT_REVISTAS15"/>
      <sheetName val="CAL_REVISTAS15"/>
      <sheetName val="CAL_PRODUCCION15"/>
      <sheetName val="TIT_INTERNET15"/>
      <sheetName val="CAL_INTERNET15"/>
      <sheetName val="Optico_15"/>
      <sheetName val="TIT_RADIO15"/>
      <sheetName val="RK__RADIO_15"/>
      <sheetName val="CAL_RADIO_15"/>
      <sheetName val="BLOQUE_(2)66"/>
      <sheetName val="ANT3_66"/>
      <sheetName val="TVE1_CAN66"/>
      <sheetName val="TVE2_CAN66"/>
      <sheetName val="TIT_(2)66"/>
      <sheetName val="Prensa_consolidado66"/>
      <sheetName val="Prensa_Pag_col66"/>
      <sheetName val="Prensa_Pag_B-n_legal66"/>
      <sheetName val="TIT1_(4)66"/>
      <sheetName val="TIT1_(3)66"/>
      <sheetName val="TIT1_(6)66"/>
      <sheetName val="TVE1_20&quot;66"/>
      <sheetName val="LA2_20&quot;66"/>
      <sheetName val="T5_20&quot;66"/>
      <sheetName val="ANT3_20&quot;_I66"/>
      <sheetName val="_EvaluaciónTV67"/>
      <sheetName val="BS_Workings56"/>
      <sheetName val="Below_EBITDA56"/>
      <sheetName val="P&amp;L_Divs56"/>
      <sheetName val="Non_Fin_Graphs56"/>
      <sheetName val="EST_DIFU_XLS56"/>
      <sheetName val="PRC-TV_(0)54"/>
      <sheetName val="Super_Auto_Enero49"/>
      <sheetName val="Financial_Statements41"/>
      <sheetName val="Web_-_CoView41"/>
      <sheetName val="AUD_marca_TVE42"/>
      <sheetName val="PIANO_GENERALE33"/>
      <sheetName val="Pub1_L33"/>
      <sheetName val="NEWS_PREV31"/>
      <sheetName val="94-95-96_P&amp;L24"/>
      <sheetName val="Acumulado_al_25_abril24"/>
      <sheetName val="Semana_11_al_16_abril24"/>
      <sheetName val="Semana_19_al_26_Abril24"/>
      <sheetName val="Dsctos_con_redondeo24"/>
      <sheetName val="Mercer_Subs25"/>
      <sheetName val="Loan_Amortization_Table25"/>
      <sheetName val="Base_datos16"/>
      <sheetName val="P&amp;L_POST_OREO16"/>
      <sheetName val="P&amp;L_H_BUNCHES16"/>
      <sheetName val="Participacion_Septiembre16"/>
      <sheetName val="flow__pren_P_F_16"/>
      <sheetName val="27_abril16"/>
      <sheetName val="RESUMEN_ECONÓMICO16"/>
      <sheetName val="RESUM_ECO_X_MESES16"/>
      <sheetName val="TIT_PRENSA16"/>
      <sheetName val="TIT__PRENSA16"/>
      <sheetName val="CAL__PRENSA16"/>
      <sheetName val="CAL_PRENSA16"/>
      <sheetName val="TIT_REVISTAS16"/>
      <sheetName val="CAL_REVISTAS16"/>
      <sheetName val="CAL_PRODUCCION16"/>
      <sheetName val="TIT_INTERNET16"/>
      <sheetName val="CAL_INTERNET16"/>
      <sheetName val="Optico_16"/>
      <sheetName val="TIT_RADIO16"/>
      <sheetName val="RK__RADIO_16"/>
      <sheetName val="CAL_RADIO_16"/>
      <sheetName val="BLOQUE_(2)67"/>
      <sheetName val="ANT3_67"/>
      <sheetName val="TVE1_CAN67"/>
      <sheetName val="TVE2_CAN67"/>
      <sheetName val="TIT_(2)67"/>
      <sheetName val="Prensa_consolidado67"/>
      <sheetName val="Prensa_Pag_col67"/>
      <sheetName val="Prensa_Pag_B-n_legal67"/>
      <sheetName val="TIT1_(4)67"/>
      <sheetName val="TIT1_(3)67"/>
      <sheetName val="TIT1_(6)67"/>
      <sheetName val="TVE1_20&quot;67"/>
      <sheetName val="LA2_20&quot;67"/>
      <sheetName val="T5_20&quot;67"/>
      <sheetName val="ANT3_20&quot;_I67"/>
      <sheetName val="_EvaluaciónTV68"/>
      <sheetName val="BS_Workings57"/>
      <sheetName val="Below_EBITDA57"/>
      <sheetName val="P&amp;L_Divs57"/>
      <sheetName val="Non_Fin_Graphs57"/>
      <sheetName val="EST_DIFU_XLS57"/>
      <sheetName val="PRC-TV_(0)55"/>
      <sheetName val="Super_Auto_Enero50"/>
      <sheetName val="Financial_Statements42"/>
      <sheetName val="Web_-_CoView42"/>
      <sheetName val="AUD_marca_TVE43"/>
      <sheetName val="PIANO_GENERALE34"/>
      <sheetName val="Pub1_L34"/>
      <sheetName val="NEWS_PREV32"/>
      <sheetName val="94-95-96_P&amp;L25"/>
      <sheetName val="Acumulado_al_25_abril25"/>
      <sheetName val="Semana_11_al_16_abril25"/>
      <sheetName val="Semana_19_al_26_Abril25"/>
      <sheetName val="Dsctos_con_redondeo25"/>
      <sheetName val="Mercer_Subs26"/>
      <sheetName val="Loan_Amortization_Table26"/>
      <sheetName val="Base_datos17"/>
      <sheetName val="P&amp;L_POST_OREO17"/>
      <sheetName val="P&amp;L_H_BUNCHES17"/>
      <sheetName val="Participacion_Septiembre17"/>
      <sheetName val="flow__pren_P_F_17"/>
      <sheetName val="27_abril17"/>
      <sheetName val="RESUMEN_ECONÓMICO17"/>
      <sheetName val="RESUM_ECO_X_MESES17"/>
      <sheetName val="TIT_PRENSA17"/>
      <sheetName val="TIT__PRENSA17"/>
      <sheetName val="CAL__PRENSA17"/>
      <sheetName val="CAL_PRENSA17"/>
      <sheetName val="TIT_REVISTAS17"/>
      <sheetName val="CAL_REVISTAS17"/>
      <sheetName val="CAL_PRODUCCION17"/>
      <sheetName val="TIT_INTERNET17"/>
      <sheetName val="CAL_INTERNET17"/>
      <sheetName val="Optico_17"/>
      <sheetName val="TIT_RADIO17"/>
      <sheetName val="RK__RADIO_17"/>
      <sheetName val="CAL_RADIO_17"/>
      <sheetName val="BLOQUE_(2)68"/>
      <sheetName val="ANT3_68"/>
      <sheetName val="TVE1_CAN68"/>
      <sheetName val="TVE2_CAN68"/>
      <sheetName val="TIT_(2)68"/>
      <sheetName val="Prensa_consolidado68"/>
      <sheetName val="Prensa_Pag_col68"/>
      <sheetName val="Prensa_Pag_B-n_legal68"/>
      <sheetName val="TIT1_(4)68"/>
      <sheetName val="TIT1_(3)68"/>
      <sheetName val="TIT1_(6)68"/>
      <sheetName val="TVE1_20&quot;68"/>
      <sheetName val="LA2_20&quot;68"/>
      <sheetName val="T5_20&quot;68"/>
      <sheetName val="ANT3_20&quot;_I68"/>
      <sheetName val="_EvaluaciónTV69"/>
      <sheetName val="BS_Workings58"/>
      <sheetName val="Below_EBITDA58"/>
      <sheetName val="P&amp;L_Divs58"/>
      <sheetName val="Non_Fin_Graphs58"/>
      <sheetName val="EST_DIFU_XLS58"/>
      <sheetName val="PRC-TV_(0)56"/>
      <sheetName val="Super_Auto_Enero51"/>
      <sheetName val="Financial_Statements43"/>
      <sheetName val="Web_-_CoView43"/>
      <sheetName val="AUD_marca_TVE44"/>
      <sheetName val="PIANO_GENERALE35"/>
      <sheetName val="Pub1_L35"/>
      <sheetName val="NEWS_PREV33"/>
      <sheetName val="94-95-96_P&amp;L26"/>
      <sheetName val="Acumulado_al_25_abril26"/>
      <sheetName val="Semana_11_al_16_abril26"/>
      <sheetName val="Semana_19_al_26_Abril26"/>
      <sheetName val="Dsctos_con_redondeo26"/>
      <sheetName val="Mercer_Subs27"/>
      <sheetName val="Loan_Amortization_Table27"/>
      <sheetName val="Base_datos18"/>
      <sheetName val="P&amp;L_POST_OREO18"/>
      <sheetName val="P&amp;L_H_BUNCHES18"/>
      <sheetName val="Participacion_Septiembre18"/>
      <sheetName val="flow__pren_P_F_18"/>
      <sheetName val="27_abril18"/>
      <sheetName val="RESUMEN_ECONÓMICO18"/>
      <sheetName val="RESUM_ECO_X_MESES18"/>
      <sheetName val="TIT_PRENSA18"/>
      <sheetName val="TIT__PRENSA18"/>
      <sheetName val="CAL__PRENSA18"/>
      <sheetName val="CAL_PRENSA18"/>
      <sheetName val="TIT_REVISTAS18"/>
      <sheetName val="CAL_REVISTAS18"/>
      <sheetName val="CAL_PRODUCCION18"/>
      <sheetName val="TIT_INTERNET18"/>
      <sheetName val="CAL_INTERNET18"/>
      <sheetName val="Optico_18"/>
      <sheetName val="TIT_RADIO18"/>
      <sheetName val="RK__RADIO_18"/>
      <sheetName val="CAL_RADIO_18"/>
      <sheetName val="BLOQUE_(2)69"/>
      <sheetName val="ANT3_69"/>
      <sheetName val="TVE1_CAN69"/>
      <sheetName val="TVE2_CAN69"/>
      <sheetName val="TIT_(2)69"/>
      <sheetName val="Prensa_consolidado69"/>
      <sheetName val="Prensa_Pag_col69"/>
      <sheetName val="Prensa_Pag_B-n_legal69"/>
      <sheetName val="TIT1_(4)69"/>
      <sheetName val="TIT1_(3)69"/>
      <sheetName val="TIT1_(6)69"/>
      <sheetName val="TVE1_20&quot;69"/>
      <sheetName val="LA2_20&quot;69"/>
      <sheetName val="T5_20&quot;69"/>
      <sheetName val="ANT3_20&quot;_I69"/>
      <sheetName val="_EvaluaciónTV70"/>
      <sheetName val="BS_Workings59"/>
      <sheetName val="Below_EBITDA59"/>
      <sheetName val="P&amp;L_Divs59"/>
      <sheetName val="Non_Fin_Graphs59"/>
      <sheetName val="EST_DIFU_XLS59"/>
      <sheetName val="PRC-TV_(0)57"/>
      <sheetName val="Super_Auto_Enero52"/>
      <sheetName val="Financial_Statements44"/>
      <sheetName val="Web_-_CoView44"/>
      <sheetName val="AUD_marca_TVE45"/>
      <sheetName val="PIANO_GENERALE36"/>
      <sheetName val="Pub1_L36"/>
      <sheetName val="NEWS_PREV34"/>
      <sheetName val="94-95-96_P&amp;L27"/>
      <sheetName val="Acumulado_al_25_abril27"/>
      <sheetName val="Semana_11_al_16_abril27"/>
      <sheetName val="Semana_19_al_26_Abril27"/>
      <sheetName val="Dsctos_con_redondeo27"/>
      <sheetName val="Mercer_Subs28"/>
      <sheetName val="Loan_Amortization_Table28"/>
      <sheetName val="Base_datos19"/>
      <sheetName val="P&amp;L_POST_OREO19"/>
      <sheetName val="P&amp;L_H_BUNCHES19"/>
      <sheetName val="Participacion_Septiembre19"/>
      <sheetName val="flow__pren_P_F_19"/>
      <sheetName val="27_abril19"/>
      <sheetName val="RESUMEN_ECONÓMICO19"/>
      <sheetName val="RESUM_ECO_X_MESES19"/>
      <sheetName val="TIT_PRENSA19"/>
      <sheetName val="TIT__PRENSA19"/>
      <sheetName val="CAL__PRENSA19"/>
      <sheetName val="CAL_PRENSA19"/>
      <sheetName val="TIT_REVISTAS19"/>
      <sheetName val="CAL_REVISTAS19"/>
      <sheetName val="CAL_PRODUCCION19"/>
      <sheetName val="TIT_INTERNET19"/>
      <sheetName val="CAL_INTERNET19"/>
      <sheetName val="Optico_19"/>
      <sheetName val="TIT_RADIO19"/>
      <sheetName val="RK__RADIO_19"/>
      <sheetName val="CAL_RADIO_19"/>
      <sheetName val="BLOQUE_(2)70"/>
      <sheetName val="ANT3_70"/>
      <sheetName val="TVE1_CAN70"/>
      <sheetName val="TVE2_CAN70"/>
      <sheetName val="TIT_(2)70"/>
      <sheetName val="Prensa_consolidado70"/>
      <sheetName val="Prensa_Pag_col70"/>
      <sheetName val="Prensa_Pag_B-n_legal70"/>
      <sheetName val="TIT1_(4)70"/>
      <sheetName val="TIT1_(3)70"/>
      <sheetName val="TIT1_(6)70"/>
      <sheetName val="TVE1_20&quot;70"/>
      <sheetName val="LA2_20&quot;70"/>
      <sheetName val="T5_20&quot;70"/>
      <sheetName val="ANT3_20&quot;_I70"/>
      <sheetName val="_EvaluaciónTV71"/>
      <sheetName val="BS_Workings60"/>
      <sheetName val="Below_EBITDA60"/>
      <sheetName val="P&amp;L_Divs60"/>
      <sheetName val="Non_Fin_Graphs60"/>
      <sheetName val="EST_DIFU_XLS60"/>
      <sheetName val="PRC-TV_(0)58"/>
      <sheetName val="Super_Auto_Enero53"/>
      <sheetName val="Financial_Statements45"/>
      <sheetName val="Web_-_CoView45"/>
      <sheetName val="AUD_marca_TVE46"/>
      <sheetName val="PIANO_GENERALE37"/>
      <sheetName val="Pub1_L37"/>
      <sheetName val="NEWS_PREV35"/>
      <sheetName val="94-95-96_P&amp;L28"/>
      <sheetName val="Acumulado_al_25_abril28"/>
      <sheetName val="Semana_11_al_16_abril28"/>
      <sheetName val="Semana_19_al_26_Abril28"/>
      <sheetName val="Dsctos_con_redondeo28"/>
      <sheetName val="Mercer_Subs29"/>
      <sheetName val="Loan_Amortization_Table29"/>
      <sheetName val="Base_datos20"/>
      <sheetName val="P&amp;L_POST_OREO20"/>
      <sheetName val="P&amp;L_H_BUNCHES20"/>
      <sheetName val="Participacion_Septiembre20"/>
      <sheetName val="flow__pren_P_F_20"/>
      <sheetName val="27_abril20"/>
      <sheetName val="RESUMEN_ECONÓMICO20"/>
      <sheetName val="RESUM_ECO_X_MESES20"/>
      <sheetName val="TIT_PRENSA20"/>
      <sheetName val="TIT__PRENSA20"/>
      <sheetName val="CAL__PRENSA20"/>
      <sheetName val="CAL_PRENSA20"/>
      <sheetName val="TIT_REVISTAS20"/>
      <sheetName val="CAL_REVISTAS20"/>
      <sheetName val="CAL_PRODUCCION20"/>
      <sheetName val="TIT_INTERNET20"/>
      <sheetName val="CAL_INTERNET20"/>
      <sheetName val="Optico_20"/>
      <sheetName val="TIT_RADIO20"/>
      <sheetName val="RK__RADIO_20"/>
      <sheetName val="CAL_RADIO_20"/>
      <sheetName val="BLOQUE_(2)71"/>
      <sheetName val="ANT3_71"/>
      <sheetName val="TVE1_CAN71"/>
      <sheetName val="TVE2_CAN71"/>
      <sheetName val="TIT_(2)71"/>
      <sheetName val="Prensa_consolidado71"/>
      <sheetName val="Prensa_Pag_col71"/>
      <sheetName val="Prensa_Pag_B-n_legal71"/>
      <sheetName val="TIT1_(4)71"/>
      <sheetName val="TIT1_(3)71"/>
      <sheetName val="TIT1_(6)71"/>
      <sheetName val="TVE1_20&quot;71"/>
      <sheetName val="LA2_20&quot;71"/>
      <sheetName val="T5_20&quot;71"/>
      <sheetName val="ANT3_20&quot;_I71"/>
      <sheetName val="_EvaluaciónTV72"/>
      <sheetName val="BS_Workings61"/>
      <sheetName val="Below_EBITDA61"/>
      <sheetName val="P&amp;L_Divs61"/>
      <sheetName val="Non_Fin_Graphs61"/>
      <sheetName val="EST_DIFU_XLS61"/>
      <sheetName val="PRC-TV_(0)59"/>
      <sheetName val="Super_Auto_Enero54"/>
      <sheetName val="Financial_Statements46"/>
      <sheetName val="Web_-_CoView46"/>
      <sheetName val="AUD_marca_TVE47"/>
      <sheetName val="PIANO_GENERALE38"/>
      <sheetName val="Pub1_L38"/>
      <sheetName val="NEWS_PREV36"/>
      <sheetName val="94-95-96_P&amp;L29"/>
      <sheetName val="Acumulado_al_25_abril29"/>
      <sheetName val="Semana_11_al_16_abril29"/>
      <sheetName val="Semana_19_al_26_Abril29"/>
      <sheetName val="Dsctos_con_redondeo29"/>
      <sheetName val="Mercer_Subs30"/>
      <sheetName val="Loan_Amortization_Table30"/>
      <sheetName val="Base_datos21"/>
      <sheetName val="P&amp;L_POST_OREO21"/>
      <sheetName val="P&amp;L_H_BUNCHES21"/>
      <sheetName val="Participacion_Septiembre21"/>
      <sheetName val="flow__pren_P_F_21"/>
      <sheetName val="27_abril21"/>
      <sheetName val="RESUMEN_ECONÓMICO21"/>
      <sheetName val="RESUM_ECO_X_MESES21"/>
      <sheetName val="TIT_PRENSA21"/>
      <sheetName val="TIT__PRENSA21"/>
      <sheetName val="CAL__PRENSA21"/>
      <sheetName val="CAL_PRENSA21"/>
      <sheetName val="TIT_REVISTAS21"/>
      <sheetName val="CAL_REVISTAS21"/>
      <sheetName val="CAL_PRODUCCION21"/>
      <sheetName val="TIT_INTERNET21"/>
      <sheetName val="CAL_INTERNET21"/>
      <sheetName val="Optico_21"/>
      <sheetName val="TIT_RADIO21"/>
      <sheetName val="RK__RADIO_21"/>
      <sheetName val="CAL_RADIO_21"/>
      <sheetName val="BLOQUE_(2)72"/>
      <sheetName val="ANT3_72"/>
      <sheetName val="TVE1_CAN72"/>
      <sheetName val="TVE2_CAN72"/>
      <sheetName val="TIT_(2)72"/>
      <sheetName val="Prensa_consolidado72"/>
      <sheetName val="Prensa_Pag_col72"/>
      <sheetName val="Prensa_Pag_B-n_legal72"/>
      <sheetName val="TIT1_(4)72"/>
      <sheetName val="TIT1_(3)72"/>
      <sheetName val="TIT1_(6)72"/>
      <sheetName val="TVE1_20&quot;72"/>
      <sheetName val="LA2_20&quot;72"/>
      <sheetName val="T5_20&quot;72"/>
      <sheetName val="ANT3_20&quot;_I72"/>
      <sheetName val="_EvaluaciónTV73"/>
      <sheetName val="BS_Workings62"/>
      <sheetName val="Below_EBITDA62"/>
      <sheetName val="P&amp;L_Divs62"/>
      <sheetName val="Non_Fin_Graphs62"/>
      <sheetName val="EST_DIFU_XLS62"/>
      <sheetName val="PRC-TV_(0)60"/>
      <sheetName val="Super_Auto_Enero55"/>
      <sheetName val="Financial_Statements47"/>
      <sheetName val="Web_-_CoView47"/>
      <sheetName val="AUD_marca_TVE48"/>
      <sheetName val="PIANO_GENERALE39"/>
      <sheetName val="Pub1_L39"/>
      <sheetName val="NEWS_PREV37"/>
      <sheetName val="94-95-96_P&amp;L30"/>
      <sheetName val="Acumulado_al_25_abril30"/>
      <sheetName val="Semana_11_al_16_abril30"/>
      <sheetName val="Semana_19_al_26_Abril30"/>
      <sheetName val="Dsctos_con_redondeo30"/>
      <sheetName val="Mercer_Subs31"/>
      <sheetName val="Loan_Amortization_Table31"/>
      <sheetName val="Base_datos22"/>
      <sheetName val="P&amp;L_POST_OREO22"/>
      <sheetName val="P&amp;L_H_BUNCHES22"/>
      <sheetName val="Participacion_Septiembre22"/>
      <sheetName val="flow__pren_P_F_22"/>
      <sheetName val="27_abril22"/>
      <sheetName val="RESUMEN_ECONÓMICO22"/>
      <sheetName val="RESUM_ECO_X_MESES22"/>
      <sheetName val="TIT_PRENSA22"/>
      <sheetName val="TIT__PRENSA22"/>
      <sheetName val="CAL__PRENSA22"/>
      <sheetName val="CAL_PRENSA22"/>
      <sheetName val="TIT_REVISTAS22"/>
      <sheetName val="CAL_REVISTAS22"/>
      <sheetName val="CAL_PRODUCCION22"/>
      <sheetName val="TIT_INTERNET22"/>
      <sheetName val="CAL_INTERNET22"/>
      <sheetName val="Optico_22"/>
      <sheetName val="TIT_RADIO22"/>
      <sheetName val="RK__RADIO_22"/>
      <sheetName val="CAL_RADIO_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 refreshError="1"/>
      <sheetData sheetId="578" refreshError="1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 refreshError="1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 refreshError="1"/>
      <sheetData sheetId="1094" refreshError="1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 refreshError="1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Portada"/>
      <sheetName val=".Briefing"/>
      <sheetName val=".Cambios"/>
      <sheetName val=".Objetivos"/>
      <sheetName val=".Argumento Estrategia"/>
      <sheetName val=".OpticoCampaña"/>
      <sheetName val=".Cobertura TV"/>
      <sheetName val=".OpticoTV.CORE"/>
      <sheetName val=".OpticoTV.BROAD"/>
      <sheetName val=".Resumen TV"/>
      <sheetName val=".CORE  PLANIFICA"/>
      <sheetName val=".EvaluaciónTV"/>
      <sheetName val=".BROAD PLANIFICA"/>
      <sheetName val=".Presupuesto"/>
      <sheetName val=".Exterior"/>
      <sheetName val="VisionadoBROAD"/>
      <sheetName val=".Visionado CORE"/>
      <sheetName val="_EvaluaciónTV"/>
      <sheetName val="_Portada"/>
      <sheetName val="_Briefing"/>
      <sheetName val="_Cambios"/>
      <sheetName val="_Objetivos"/>
      <sheetName val="_Argumento_Estrategia"/>
      <sheetName val="_OpticoCampaña"/>
      <sheetName val="_Cobertura_TV"/>
      <sheetName val="_OpticoTV_CORE"/>
      <sheetName val="_OpticoTV_BROAD"/>
      <sheetName val="_Resumen_TV"/>
      <sheetName val="_CORE__PLANIFICA"/>
      <sheetName val="_EvaluaciónTV1"/>
      <sheetName val="_BROAD_PLANIFICA"/>
      <sheetName val="_Presupuesto"/>
      <sheetName val="_Exterior"/>
      <sheetName val="_Visionado_CORE"/>
      <sheetName val="_Portada1"/>
      <sheetName val="_Briefing1"/>
      <sheetName val="_Cambios1"/>
      <sheetName val="_Objetivos1"/>
      <sheetName val="_Argumento_Estrategia1"/>
      <sheetName val="_OpticoCampaña1"/>
      <sheetName val="_Cobertura_TV1"/>
      <sheetName val="_OpticoTV_CORE1"/>
      <sheetName val="_OpticoTV_BROAD1"/>
      <sheetName val="_Resumen_TV1"/>
      <sheetName val="_CORE__PLANIFICA1"/>
      <sheetName val="_EvaluaciónTV2"/>
      <sheetName val="_BROAD_PLANIFICA1"/>
      <sheetName val="_Presupuesto1"/>
      <sheetName val="_Exterior1"/>
      <sheetName val="_Visionado_CORE1"/>
      <sheetName val="_Portada2"/>
      <sheetName val="_Briefing2"/>
      <sheetName val="_Cambios2"/>
      <sheetName val="_Objetivos2"/>
      <sheetName val="_Argumento_Estrategia2"/>
      <sheetName val="_OpticoCampaña2"/>
      <sheetName val="_Cobertura_TV2"/>
      <sheetName val="_OpticoTV_CORE2"/>
      <sheetName val="_OpticoTV_BROAD2"/>
      <sheetName val="_Resumen_TV2"/>
      <sheetName val="_CORE__PLANIFICA2"/>
      <sheetName val="_EvaluaciónTV3"/>
      <sheetName val="_BROAD_PLANIFICA2"/>
      <sheetName val="_Presupuesto2"/>
      <sheetName val="_Exterior2"/>
      <sheetName val="_Visionado_CORE2"/>
      <sheetName val="TITULO"/>
      <sheetName val="Super Auto Enero"/>
      <sheetName val="REV"/>
      <sheetName val="ADSL.Versión 0.7"/>
      <sheetName val="CAL-181197"/>
      <sheetName val="CAL-221097"/>
      <sheetName val="Obje Mz'02 Cot y Pol (O)"/>
      <sheetName val="PP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1"/>
      <sheetName val="AESTRAT1"/>
      <sheetName val="ABLOQ1"/>
      <sheetName val="ARESECON"/>
      <sheetName val="AGRAF2"/>
      <sheetName val="FORTA"/>
      <sheetName val="LARCAL"/>
      <sheetName val="ALBACETE"/>
      <sheetName val="ALCALA 466"/>
      <sheetName val="ALCALA DE HENARES"/>
      <sheetName val="ALCOBENDAS"/>
      <sheetName val="ALCOY"/>
      <sheetName val="ALGECIRAS"/>
      <sheetName val="ALICANTE"/>
      <sheetName val="ALICANTE II"/>
      <sheetName val="ALMERIA"/>
      <sheetName val="ANTONIO LÓPEZ"/>
      <sheetName val="ARANJUEZ"/>
      <sheetName val="ARROYO DEL OLIVAR"/>
      <sheetName val="AVILES"/>
      <sheetName val="BILBAO"/>
      <sheetName val="BURGOS I"/>
      <sheetName val="BURGOS II"/>
      <sheetName val="CIUDAD REAL"/>
      <sheetName val="CONDE DUQUE"/>
      <sheetName val="CÓRCEGA"/>
      <sheetName val="CÓRDOBA"/>
      <sheetName val="CUENCA"/>
      <sheetName val="ELCHE"/>
      <sheetName val="FABREGADA"/>
      <sheetName val="FIGUERAS"/>
      <sheetName val="FUENCARRAL"/>
      <sheetName val="FUENLABRADA"/>
      <sheetName val="GERONA"/>
      <sheetName val="GETAFE"/>
      <sheetName val="GIJÓN CONSTITUCIÓN"/>
      <sheetName val="GIJÓN P.IGLESIAS"/>
      <sheetName val="GRANADA"/>
      <sheetName val="GRANOLLERS"/>
      <sheetName val="GUADALAJARA"/>
      <sheetName val="HORTALEZA"/>
      <sheetName val="INF. MERCEDES"/>
      <sheetName val="JAEN"/>
      <sheetName val="JEREZ"/>
      <sheetName val="JOSÉ DEL HIERRO"/>
      <sheetName val="LA LAGUNA"/>
      <sheetName val="LAS ROZAS"/>
      <sheetName val="LEGANÉS 2 R.SOFIA"/>
      <sheetName val="LEON"/>
      <sheetName val="LÉRIDA"/>
      <sheetName val="LOGROÑO"/>
      <sheetName val="LUGO"/>
      <sheetName val="MALAGA2 (BAILEN)"/>
      <sheetName val="MALAGA3 (EL PALO)"/>
      <sheetName val="MALAGA4 (LARIOS)"/>
      <sheetName val="MALAGA 5 (Plaza Mayor)"/>
      <sheetName val="MALAGA1 (VELAZQUEZ)"/>
      <sheetName val="MALLORCA"/>
      <sheetName val="MANACOR"/>
      <sheetName val="MARAGALL"/>
      <sheetName val="MATARO"/>
      <sheetName val="MURCIA El Rollo"/>
      <sheetName val="MURCIA Norte"/>
      <sheetName val="OLOT"/>
      <sheetName val="OVIEDO"/>
      <sheetName val="P.IMPERIAL"/>
      <sheetName val="PALENCIA"/>
      <sheetName val="PAMPLONA AV.ZARAGOZA"/>
      <sheetName val="PAMPLONA SIMONENA"/>
      <sheetName val="PONFERRADA"/>
      <sheetName val="PONTEVEDRA"/>
      <sheetName val="P SAN JUAN"/>
      <sheetName val="REUS"/>
      <sheetName val="RIVAS"/>
      <sheetName val="SABADELL"/>
      <sheetName val="SAN SEB."/>
      <sheetName val="SANT ADRIA"/>
      <sheetName val="SAN JOAN D´ESPI"/>
      <sheetName val="SANTS MONTJUIC"/>
      <sheetName val="SANTANDER"/>
      <sheetName val="SANTIAGO"/>
      <sheetName val="SEVILLA"/>
      <sheetName val="SS REYES"/>
      <sheetName val="TARRASA"/>
      <sheetName val="TENERIFE"/>
      <sheetName val="TOLEDO"/>
      <sheetName val="TORRELAVEGA"/>
      <sheetName val="TORREVIEJA"/>
      <sheetName val="TUDELA"/>
      <sheetName val="VALENCIA M.RODRIGO"/>
      <sheetName val="VALLADOLID"/>
      <sheetName val="VALLECAS"/>
      <sheetName val="VIC"/>
      <sheetName val="VIGO"/>
      <sheetName val="VILANOVA"/>
      <sheetName val="VILLALBA"/>
      <sheetName val="VILLAVERDE"/>
      <sheetName val="VINATEROS"/>
      <sheetName val="VITORIA"/>
      <sheetName val="ZAMORA"/>
      <sheetName val="ZARAGOZA"/>
      <sheetName val="1º TRIM"/>
      <sheetName val="2º TRIM"/>
      <sheetName val="3º TRIM"/>
      <sheetName val="4º TRIM"/>
      <sheetName val="ACUMULADO 2003"/>
      <sheetName val="Portada"/>
      <sheetName val="bac4"/>
      <sheetName val="ALCALA_466"/>
      <sheetName val="ALCALA_DE_HENARES"/>
      <sheetName val="ALICANTE_II"/>
      <sheetName val="ANTONIO_LÓPEZ"/>
      <sheetName val="ARROYO_DEL_OLIVAR"/>
      <sheetName val="BURGOS_I"/>
      <sheetName val="BURGOS_II"/>
      <sheetName val="CIUDAD_REAL"/>
      <sheetName val="CONDE_DUQUE"/>
      <sheetName val="GIJÓN_CONSTITUCIÓN"/>
      <sheetName val="GIJÓN_P_IGLESIAS"/>
      <sheetName val="INF__MERCEDES"/>
      <sheetName val="JOSÉ_DEL_HIERRO"/>
      <sheetName val="LA_LAGUNA"/>
      <sheetName val="LAS_ROZAS"/>
      <sheetName val="LEGANÉS_2_R_SOFIA"/>
      <sheetName val="MALAGA2_(BAILEN)"/>
      <sheetName val="MALAGA3_(EL_PALO)"/>
      <sheetName val="MALAGA4_(LARIOS)"/>
      <sheetName val="MALAGA_5_(Plaza_Mayor)"/>
      <sheetName val="MALAGA1_(VELAZQUEZ)"/>
      <sheetName val="MURCIA_El_Rollo"/>
      <sheetName val="MURCIA_Norte"/>
      <sheetName val="P_IMPERIAL"/>
      <sheetName val="PAMPLONA_AV_ZARAGOZA"/>
      <sheetName val="PAMPLONA_SIMONENA"/>
      <sheetName val="P_SAN_JUAN"/>
      <sheetName val="SAN_SEB_"/>
      <sheetName val="SANT_ADRIA"/>
      <sheetName val="SAN_JOAN_D´ESPI"/>
      <sheetName val="SANTS_MONTJUIC"/>
      <sheetName val="SS_REYES"/>
      <sheetName val="VALENCIA_M_RODRIGO"/>
      <sheetName val="1º_TRIM"/>
      <sheetName val="2º_TRIM"/>
      <sheetName val="3º_TRIM"/>
      <sheetName val="4º_TRIM"/>
      <sheetName val="ACUMULADO_2003"/>
      <sheetName val=".EvaluaciónTV"/>
      <sheetName val="ALCALA_4661"/>
      <sheetName val="ALCALA_DE_HENARES1"/>
      <sheetName val="ALICANTE_II1"/>
      <sheetName val="ANTONIO_LÓPEZ1"/>
      <sheetName val="ARROYO_DEL_OLIVAR1"/>
      <sheetName val="BURGOS_I1"/>
      <sheetName val="BURGOS_II1"/>
      <sheetName val="CIUDAD_REAL1"/>
      <sheetName val="CONDE_DUQUE1"/>
      <sheetName val="GIJÓN_CONSTITUCIÓN1"/>
      <sheetName val="GIJÓN_P_IGLESIAS1"/>
      <sheetName val="INF__MERCEDES1"/>
      <sheetName val="JOSÉ_DEL_HIERRO1"/>
      <sheetName val="LA_LAGUNA1"/>
      <sheetName val="LAS_ROZAS1"/>
      <sheetName val="LEGANÉS_2_R_SOFIA1"/>
      <sheetName val="MALAGA2_(BAILEN)1"/>
      <sheetName val="MALAGA3_(EL_PALO)1"/>
      <sheetName val="MALAGA4_(LARIOS)1"/>
      <sheetName val="MALAGA_5_(Plaza_Mayor)1"/>
      <sheetName val="MALAGA1_(VELAZQUEZ)1"/>
      <sheetName val="MURCIA_El_Rollo1"/>
      <sheetName val="MURCIA_Norte1"/>
      <sheetName val="P_IMPERIAL1"/>
      <sheetName val="PAMPLONA_AV_ZARAGOZA1"/>
      <sheetName val="PAMPLONA_SIMONENA1"/>
      <sheetName val="P_SAN_JUAN1"/>
      <sheetName val="SAN_SEB_1"/>
      <sheetName val="SANT_ADRIA1"/>
      <sheetName val="SAN_JOAN_D´ESPI1"/>
      <sheetName val="SANTS_MONTJUIC1"/>
      <sheetName val="SS_REYES1"/>
      <sheetName val="VALENCIA_M_RODRIGO1"/>
      <sheetName val="1º_TRIM1"/>
      <sheetName val="2º_TRIM1"/>
      <sheetName val="3º_TRIM1"/>
      <sheetName val="4º_TRIM1"/>
      <sheetName val="ACUMULADO_20031"/>
      <sheetName val="REV"/>
      <sheetName val="ALCALA_4662"/>
      <sheetName val="ALCALA_DE_HENARES2"/>
      <sheetName val="ALICANTE_II2"/>
      <sheetName val="ANTONIO_LÓPEZ2"/>
      <sheetName val="ARROYO_DEL_OLIVAR2"/>
      <sheetName val="BURGOS_I2"/>
      <sheetName val="BURGOS_II2"/>
      <sheetName val="CIUDAD_REAL2"/>
      <sheetName val="CONDE_DUQUE2"/>
      <sheetName val="GIJÓN_CONSTITUCIÓN2"/>
      <sheetName val="GIJÓN_P_IGLESIAS2"/>
      <sheetName val="INF__MERCEDES2"/>
      <sheetName val="JOSÉ_DEL_HIERRO2"/>
      <sheetName val="LA_LAGUNA2"/>
      <sheetName val="LAS_ROZAS2"/>
      <sheetName val="LEGANÉS_2_R_SOFIA2"/>
      <sheetName val="MALAGA2_(BAILEN)2"/>
      <sheetName val="MALAGA3_(EL_PALO)2"/>
      <sheetName val="MALAGA4_(LARIOS)2"/>
      <sheetName val="MALAGA_5_(Plaza_Mayor)2"/>
      <sheetName val="MALAGA1_(VELAZQUEZ)2"/>
      <sheetName val="MURCIA_El_Rollo2"/>
      <sheetName val="MURCIA_Norte2"/>
      <sheetName val="P_IMPERIAL2"/>
      <sheetName val="PAMPLONA_AV_ZARAGOZA2"/>
      <sheetName val="PAMPLONA_SIMONENA2"/>
      <sheetName val="P_SAN_JUAN2"/>
      <sheetName val="SAN_SEB_2"/>
      <sheetName val="SANT_ADRIA2"/>
      <sheetName val="SAN_JOAN_D´ESPI2"/>
      <sheetName val="SANTS_MONTJUIC2"/>
      <sheetName val="SS_REYES2"/>
      <sheetName val="VALENCIA_M_RODRIGO2"/>
      <sheetName val="1º_TRIM2"/>
      <sheetName val="2º_TRIM2"/>
      <sheetName val="3º_TRIM2"/>
      <sheetName val="4º_TRIM2"/>
      <sheetName val="ACUMULADO_20032"/>
      <sheetName val="_EvaluaciónTV"/>
      <sheetName val="TVE20&quot;"/>
      <sheetName val="Datos"/>
      <sheetName val="Cover"/>
      <sheetName val="BASERATINGS"/>
      <sheetName val="MACMASK1"/>
      <sheetName val="ALCALA_4663"/>
      <sheetName val="ALCALA_DE_HENARES3"/>
      <sheetName val="ALICANTE_II3"/>
      <sheetName val="ANTONIO_LÓPEZ3"/>
      <sheetName val="ARROYO_DEL_OLIVAR3"/>
      <sheetName val="BURGOS_I3"/>
      <sheetName val="BURGOS_II3"/>
      <sheetName val="CIUDAD_REAL3"/>
      <sheetName val="CONDE_DUQUE3"/>
      <sheetName val="GIJÓN_CONSTITUCIÓN3"/>
      <sheetName val="GIJÓN_P_IGLESIAS3"/>
      <sheetName val="INF__MERCEDES3"/>
      <sheetName val="JOSÉ_DEL_HIERRO3"/>
      <sheetName val="LA_LAGUNA3"/>
      <sheetName val="LAS_ROZAS3"/>
      <sheetName val="LEGANÉS_2_R_SOFIA3"/>
      <sheetName val="MALAGA2_(BAILEN)3"/>
      <sheetName val="MALAGA3_(EL_PALO)3"/>
      <sheetName val="MALAGA4_(LARIOS)3"/>
      <sheetName val="MALAGA_5_(Plaza_Mayor)3"/>
      <sheetName val="MALAGA1_(VELAZQUEZ)3"/>
      <sheetName val="MURCIA_El_Rollo3"/>
      <sheetName val="MURCIA_Norte3"/>
      <sheetName val="P_IMPERIAL3"/>
      <sheetName val="PAMPLONA_AV_ZARAGOZA3"/>
      <sheetName val="PAMPLONA_SIMONENA3"/>
      <sheetName val="P_SAN_JUAN3"/>
      <sheetName val="SAN_SEB_3"/>
      <sheetName val="SANT_ADRIA3"/>
      <sheetName val="SAN_JOAN_D´ESPI3"/>
      <sheetName val="SANTS_MONTJUIC3"/>
      <sheetName val="SS_REYES3"/>
      <sheetName val="VALENCIA_M_RODRIGO3"/>
      <sheetName val="1º_TRIM3"/>
      <sheetName val="2º_TRIM3"/>
      <sheetName val="3º_TRIM3"/>
      <sheetName val="4º_TRIM3"/>
      <sheetName val="ACUMULADO_20033"/>
      <sheetName val="_EvaluaciónTV1"/>
      <sheetName val="CAL-181197"/>
      <sheetName val="CAL-221097"/>
      <sheetName val="ALCALA_4664"/>
      <sheetName val="ALCALA_DE_HENARES4"/>
      <sheetName val="ALICANTE_II4"/>
      <sheetName val="ANTONIO_LÓPEZ4"/>
      <sheetName val="ARROYO_DEL_OLIVAR4"/>
      <sheetName val="BURGOS_I4"/>
      <sheetName val="BURGOS_II4"/>
      <sheetName val="CIUDAD_REAL4"/>
      <sheetName val="CONDE_DUQUE4"/>
      <sheetName val="GIJÓN_CONSTITUCIÓN4"/>
      <sheetName val="GIJÓN_P_IGLESIAS4"/>
      <sheetName val="INF__MERCEDES4"/>
      <sheetName val="JOSÉ_DEL_HIERRO4"/>
      <sheetName val="LA_LAGUNA4"/>
      <sheetName val="LAS_ROZAS4"/>
      <sheetName val="LEGANÉS_2_R_SOFIA4"/>
      <sheetName val="MALAGA2_(BAILEN)4"/>
      <sheetName val="MALAGA3_(EL_PALO)4"/>
      <sheetName val="MALAGA4_(LARIOS)4"/>
      <sheetName val="MALAGA_5_(Plaza_Mayor)4"/>
      <sheetName val="MALAGA1_(VELAZQUEZ)4"/>
      <sheetName val="MURCIA_El_Rollo4"/>
      <sheetName val="MURCIA_Norte4"/>
      <sheetName val="P_IMPERIAL4"/>
      <sheetName val="PAMPLONA_AV_ZARAGOZA4"/>
      <sheetName val="PAMPLONA_SIMONENA4"/>
      <sheetName val="P_SAN_JUAN4"/>
      <sheetName val="SAN_SEB_4"/>
      <sheetName val="SANT_ADRIA4"/>
      <sheetName val="SAN_JOAN_D´ESPI4"/>
      <sheetName val="SANTS_MONTJUIC4"/>
      <sheetName val="SS_REYES4"/>
      <sheetName val="VALENCIA_M_RODRIGO4"/>
      <sheetName val="1º_TRIM4"/>
      <sheetName val="2º_TRIM4"/>
      <sheetName val="3º_TRIM4"/>
      <sheetName val="4º_TRIM4"/>
      <sheetName val="ACUMULADO_20034"/>
      <sheetName val="_EvaluaciónTV2"/>
      <sheetName val="ALCALA_4665"/>
      <sheetName val="ALCALA_DE_HENARES5"/>
      <sheetName val="ALICANTE_II5"/>
      <sheetName val="ANTONIO_LÓPEZ5"/>
      <sheetName val="ARROYO_DEL_OLIVAR5"/>
      <sheetName val="BURGOS_I5"/>
      <sheetName val="BURGOS_II5"/>
      <sheetName val="CIUDAD_REAL5"/>
      <sheetName val="CONDE_DUQUE5"/>
      <sheetName val="GIJÓN_CONSTITUCIÓN5"/>
      <sheetName val="GIJÓN_P_IGLESIAS5"/>
      <sheetName val="INF__MERCEDES5"/>
      <sheetName val="JOSÉ_DEL_HIERRO5"/>
      <sheetName val="LA_LAGUNA5"/>
      <sheetName val="LAS_ROZAS5"/>
      <sheetName val="LEGANÉS_2_R_SOFIA5"/>
      <sheetName val="MALAGA2_(BAILEN)5"/>
      <sheetName val="MALAGA3_(EL_PALO)5"/>
      <sheetName val="MALAGA4_(LARIOS)5"/>
      <sheetName val="MALAGA_5_(Plaza_Mayor)5"/>
      <sheetName val="MALAGA1_(VELAZQUEZ)5"/>
      <sheetName val="MURCIA_El_Rollo5"/>
      <sheetName val="MURCIA_Norte5"/>
      <sheetName val="P_IMPERIAL5"/>
      <sheetName val="PAMPLONA_AV_ZARAGOZA5"/>
      <sheetName val="PAMPLONA_SIMONENA5"/>
      <sheetName val="P_SAN_JUAN5"/>
      <sheetName val="SAN_SEB_5"/>
      <sheetName val="SANT_ADRIA5"/>
      <sheetName val="SAN_JOAN_D´ESPI5"/>
      <sheetName val="SANTS_MONTJUIC5"/>
      <sheetName val="SS_REYES5"/>
      <sheetName val="VALENCIA_M_RODRIGO5"/>
      <sheetName val="1º_TRIM5"/>
      <sheetName val="2º_TRIM5"/>
      <sheetName val="3º_TRIM5"/>
      <sheetName val="4º_TRIM5"/>
      <sheetName val="ACUMULADO_20035"/>
      <sheetName val="_EvaluaciónTV3"/>
      <sheetName val="ALCALA_4666"/>
      <sheetName val="ALCALA_DE_HENARES6"/>
      <sheetName val="ALICANTE_II6"/>
      <sheetName val="ANTONIO_LÓPEZ6"/>
      <sheetName val="ARROYO_DEL_OLIVAR6"/>
      <sheetName val="BURGOS_I6"/>
      <sheetName val="BURGOS_II6"/>
      <sheetName val="CIUDAD_REAL6"/>
      <sheetName val="CONDE_DUQUE6"/>
      <sheetName val="GIJÓN_CONSTITUCIÓN6"/>
      <sheetName val="GIJÓN_P_IGLESIAS6"/>
      <sheetName val="INF__MERCEDES6"/>
      <sheetName val="JOSÉ_DEL_HIERRO6"/>
      <sheetName val="LA_LAGUNA6"/>
      <sheetName val="LAS_ROZAS6"/>
      <sheetName val="LEGANÉS_2_R_SOFIA6"/>
      <sheetName val="MALAGA2_(BAILEN)6"/>
      <sheetName val="MALAGA3_(EL_PALO)6"/>
      <sheetName val="MALAGA4_(LARIOS)6"/>
      <sheetName val="MALAGA_5_(Plaza_Mayor)6"/>
      <sheetName val="MALAGA1_(VELAZQUEZ)6"/>
      <sheetName val="MURCIA_El_Rollo6"/>
      <sheetName val="MURCIA_Norte6"/>
      <sheetName val="P_IMPERIAL6"/>
      <sheetName val="PAMPLONA_AV_ZARAGOZA6"/>
      <sheetName val="PAMPLONA_SIMONENA6"/>
      <sheetName val="P_SAN_JUAN6"/>
      <sheetName val="SAN_SEB_6"/>
      <sheetName val="SANT_ADRIA6"/>
      <sheetName val="SAN_JOAN_D´ESPI6"/>
      <sheetName val="SANTS_MONTJUIC6"/>
      <sheetName val="SS_REYES6"/>
      <sheetName val="VALENCIA_M_RODRIGO6"/>
      <sheetName val="1º_TRIM6"/>
      <sheetName val="2º_TRIM6"/>
      <sheetName val="3º_TRIM6"/>
      <sheetName val="4º_TRIM6"/>
      <sheetName val="ACUMULADO_20036"/>
      <sheetName val="_EvaluaciónTV4"/>
      <sheetName val="ALCALA_4667"/>
      <sheetName val="ALCALA_DE_HENARES7"/>
      <sheetName val="ALICANTE_II7"/>
      <sheetName val="ANTONIO_LÓPEZ7"/>
      <sheetName val="ARROYO_DEL_OLIVAR7"/>
      <sheetName val="BURGOS_I7"/>
      <sheetName val="BURGOS_II7"/>
      <sheetName val="CIUDAD_REAL7"/>
      <sheetName val="CONDE_DUQUE7"/>
      <sheetName val="GIJÓN_CONSTITUCIÓN7"/>
      <sheetName val="GIJÓN_P_IGLESIAS7"/>
      <sheetName val="INF__MERCEDES7"/>
      <sheetName val="JOSÉ_DEL_HIERRO7"/>
      <sheetName val="LA_LAGUNA7"/>
      <sheetName val="LAS_ROZAS7"/>
      <sheetName val="LEGANÉS_2_R_SOFIA7"/>
      <sheetName val="MALAGA2_(BAILEN)7"/>
      <sheetName val="MALAGA3_(EL_PALO)7"/>
      <sheetName val="MALAGA4_(LARIOS)7"/>
      <sheetName val="MALAGA_5_(Plaza_Mayor)7"/>
      <sheetName val="MALAGA1_(VELAZQUEZ)7"/>
      <sheetName val="MURCIA_El_Rollo7"/>
      <sheetName val="MURCIA_Norte7"/>
      <sheetName val="P_IMPERIAL7"/>
      <sheetName val="PAMPLONA_AV_ZARAGOZA7"/>
      <sheetName val="PAMPLONA_SIMONENA7"/>
      <sheetName val="P_SAN_JUAN7"/>
      <sheetName val="SAN_SEB_7"/>
      <sheetName val="SANT_ADRIA7"/>
      <sheetName val="SAN_JOAN_D´ESPI7"/>
      <sheetName val="SANTS_MONTJUIC7"/>
      <sheetName val="SS_REYES7"/>
      <sheetName val="VALENCIA_M_RODRIGO7"/>
      <sheetName val="1º_TRIM7"/>
      <sheetName val="2º_TRIM7"/>
      <sheetName val="3º_TRIM7"/>
      <sheetName val="4º_TRIM7"/>
      <sheetName val="ACUMULADO_20037"/>
      <sheetName val="_EvaluaciónTV5"/>
      <sheetName val="ALCALA_4669"/>
      <sheetName val="ALCALA_DE_HENARES9"/>
      <sheetName val="ALICANTE_II9"/>
      <sheetName val="ANTONIO_LÓPEZ9"/>
      <sheetName val="ARROYO_DEL_OLIVAR9"/>
      <sheetName val="BURGOS_I9"/>
      <sheetName val="BURGOS_II9"/>
      <sheetName val="CIUDAD_REAL9"/>
      <sheetName val="CONDE_DUQUE9"/>
      <sheetName val="GIJÓN_CONSTITUCIÓN9"/>
      <sheetName val="GIJÓN_P_IGLESIAS9"/>
      <sheetName val="INF__MERCEDES9"/>
      <sheetName val="JOSÉ_DEL_HIERRO9"/>
      <sheetName val="LA_LAGUNA9"/>
      <sheetName val="LAS_ROZAS9"/>
      <sheetName val="LEGANÉS_2_R_SOFIA9"/>
      <sheetName val="MALAGA2_(BAILEN)9"/>
      <sheetName val="MALAGA3_(EL_PALO)9"/>
      <sheetName val="MALAGA4_(LARIOS)9"/>
      <sheetName val="MALAGA_5_(Plaza_Mayor)9"/>
      <sheetName val="MALAGA1_(VELAZQUEZ)9"/>
      <sheetName val="MURCIA_El_Rollo9"/>
      <sheetName val="MURCIA_Norte9"/>
      <sheetName val="P_IMPERIAL9"/>
      <sheetName val="PAMPLONA_AV_ZARAGOZA9"/>
      <sheetName val="PAMPLONA_SIMONENA9"/>
      <sheetName val="P_SAN_JUAN9"/>
      <sheetName val="SAN_SEB_9"/>
      <sheetName val="SANT_ADRIA9"/>
      <sheetName val="SAN_JOAN_D´ESPI9"/>
      <sheetName val="SANTS_MONTJUIC9"/>
      <sheetName val="SS_REYES9"/>
      <sheetName val="VALENCIA_M_RODRIGO9"/>
      <sheetName val="1º_TRIM9"/>
      <sheetName val="2º_TRIM9"/>
      <sheetName val="3º_TRIM9"/>
      <sheetName val="4º_TRIM9"/>
      <sheetName val="ACUMULADO_20039"/>
      <sheetName val="_EvaluaciónTV7"/>
      <sheetName val="ALCALA_4668"/>
      <sheetName val="ALCALA_DE_HENARES8"/>
      <sheetName val="ALICANTE_II8"/>
      <sheetName val="ANTONIO_LÓPEZ8"/>
      <sheetName val="ARROYO_DEL_OLIVAR8"/>
      <sheetName val="BURGOS_I8"/>
      <sheetName val="BURGOS_II8"/>
      <sheetName val="CIUDAD_REAL8"/>
      <sheetName val="CONDE_DUQUE8"/>
      <sheetName val="GIJÓN_CONSTITUCIÓN8"/>
      <sheetName val="GIJÓN_P_IGLESIAS8"/>
      <sheetName val="INF__MERCEDES8"/>
      <sheetName val="JOSÉ_DEL_HIERRO8"/>
      <sheetName val="LA_LAGUNA8"/>
      <sheetName val="LAS_ROZAS8"/>
      <sheetName val="LEGANÉS_2_R_SOFIA8"/>
      <sheetName val="MALAGA2_(BAILEN)8"/>
      <sheetName val="MALAGA3_(EL_PALO)8"/>
      <sheetName val="MALAGA4_(LARIOS)8"/>
      <sheetName val="MALAGA_5_(Plaza_Mayor)8"/>
      <sheetName val="MALAGA1_(VELAZQUEZ)8"/>
      <sheetName val="MURCIA_El_Rollo8"/>
      <sheetName val="MURCIA_Norte8"/>
      <sheetName val="P_IMPERIAL8"/>
      <sheetName val="PAMPLONA_AV_ZARAGOZA8"/>
      <sheetName val="PAMPLONA_SIMONENA8"/>
      <sheetName val="P_SAN_JUAN8"/>
      <sheetName val="SAN_SEB_8"/>
      <sheetName val="SANT_ADRIA8"/>
      <sheetName val="SAN_JOAN_D´ESPI8"/>
      <sheetName val="SANTS_MONTJUIC8"/>
      <sheetName val="SS_REYES8"/>
      <sheetName val="VALENCIA_M_RODRIGO8"/>
      <sheetName val="1º_TRIM8"/>
      <sheetName val="2º_TRIM8"/>
      <sheetName val="3º_TRIM8"/>
      <sheetName val="4º_TRIM8"/>
      <sheetName val="ACUMULADO_20038"/>
      <sheetName val="_EvaluaciónTV6"/>
      <sheetName val="PIANOPUB'96"/>
      <sheetName val="PIANOPUB'96 (2)"/>
      <sheetName val="PIANOPUB'96 (3)"/>
      <sheetName val="RIPBDG'96"/>
      <sheetName val="PIANOPUB'96_(2)"/>
      <sheetName val="PIANOPUB'96_(3)"/>
      <sheetName val="PIANOPUB'96_(2)1"/>
      <sheetName val="PIANOPUB'96_(3)1"/>
      <sheetName val="PIANOPUB'96_(2)2"/>
      <sheetName val="PIANOPUB'96_(3)2"/>
      <sheetName val="PIANOPUB'96_(2)4"/>
      <sheetName val="PIANOPUB'96_(3)4"/>
      <sheetName val="PIANOPUB'96_(2)3"/>
      <sheetName val="PIANOPUB'96_(3)3"/>
      <sheetName val="PIANOPUB'96_(2)5"/>
      <sheetName val="PIANOPUB'96_(3)5"/>
      <sheetName val="PIANOPUB'96_(2)6"/>
      <sheetName val="PIANOPUB'96_(3)6"/>
      <sheetName val="PIANOPUB'96_(2)7"/>
      <sheetName val="PIANOPUB'96_(3)7"/>
      <sheetName val="ALCALA_46610"/>
      <sheetName val="ALCALA_DE_HENARES10"/>
      <sheetName val="ALICANTE_II10"/>
      <sheetName val="ANTONIO_LÓPEZ10"/>
      <sheetName val="ARROYO_DEL_OLIVAR10"/>
      <sheetName val="BURGOS_I10"/>
      <sheetName val="BURGOS_II10"/>
      <sheetName val="CIUDAD_REAL10"/>
      <sheetName val="CONDE_DUQUE10"/>
      <sheetName val="GIJÓN_CONSTITUCIÓN10"/>
      <sheetName val="GIJÓN_P_IGLESIAS10"/>
      <sheetName val="INF__MERCEDES10"/>
      <sheetName val="JOSÉ_DEL_HIERRO10"/>
      <sheetName val="LA_LAGUNA10"/>
      <sheetName val="LAS_ROZAS10"/>
      <sheetName val="LEGANÉS_2_R_SOFIA10"/>
      <sheetName val="MALAGA2_(BAILEN)10"/>
      <sheetName val="MALAGA3_(EL_PALO)10"/>
      <sheetName val="MALAGA4_(LARIOS)10"/>
      <sheetName val="MALAGA_5_(Plaza_Mayor)10"/>
      <sheetName val="MALAGA1_(VELAZQUEZ)10"/>
      <sheetName val="MURCIA_El_Rollo10"/>
      <sheetName val="MURCIA_Norte10"/>
      <sheetName val="P_IMPERIAL10"/>
      <sheetName val="PAMPLONA_AV_ZARAGOZA10"/>
      <sheetName val="PAMPLONA_SIMONENA10"/>
      <sheetName val="P_SAN_JUAN10"/>
      <sheetName val="SAN_SEB_10"/>
      <sheetName val="SANT_ADRIA10"/>
      <sheetName val="SAN_JOAN_D´ESPI10"/>
      <sheetName val="SANTS_MONTJUIC10"/>
      <sheetName val="SS_REYES10"/>
      <sheetName val="VALENCIA_M_RODRIGO10"/>
      <sheetName val="1º_TRIM10"/>
      <sheetName val="2º_TRIM10"/>
      <sheetName val="3º_TRIM10"/>
      <sheetName val="4º_TRIM10"/>
      <sheetName val="ACUMULADO_200310"/>
      <sheetName val="_EvaluaciónTV8"/>
      <sheetName val="PIANOPUB'96_(2)8"/>
      <sheetName val="PIANOPUB'96_(3)8"/>
      <sheetName val="ALCALA_46611"/>
      <sheetName val="ALCALA_DE_HENARES11"/>
      <sheetName val="ALICANTE_II11"/>
      <sheetName val="ANTONIO_LÓPEZ11"/>
      <sheetName val="ARROYO_DEL_OLIVAR11"/>
      <sheetName val="BURGOS_I11"/>
      <sheetName val="BURGOS_II11"/>
      <sheetName val="CIUDAD_REAL11"/>
      <sheetName val="CONDE_DUQUE11"/>
      <sheetName val="GIJÓN_CONSTITUCIÓN11"/>
      <sheetName val="GIJÓN_P_IGLESIAS11"/>
      <sheetName val="INF__MERCEDES11"/>
      <sheetName val="JOSÉ_DEL_HIERRO11"/>
      <sheetName val="LA_LAGUNA11"/>
      <sheetName val="LAS_ROZAS11"/>
      <sheetName val="LEGANÉS_2_R_SOFIA11"/>
      <sheetName val="MALAGA2_(BAILEN)11"/>
      <sheetName val="MALAGA3_(EL_PALO)11"/>
      <sheetName val="MALAGA4_(LARIOS)11"/>
      <sheetName val="MALAGA_5_(Plaza_Mayor)11"/>
      <sheetName val="MALAGA1_(VELAZQUEZ)11"/>
      <sheetName val="MURCIA_El_Rollo11"/>
      <sheetName val="MURCIA_Norte11"/>
      <sheetName val="P_IMPERIAL11"/>
      <sheetName val="PAMPLONA_AV_ZARAGOZA11"/>
      <sheetName val="PAMPLONA_SIMONENA11"/>
      <sheetName val="P_SAN_JUAN11"/>
      <sheetName val="SAN_SEB_11"/>
      <sheetName val="SANT_ADRIA11"/>
      <sheetName val="SAN_JOAN_D´ESPI11"/>
      <sheetName val="SANTS_MONTJUIC11"/>
      <sheetName val="SS_REYES11"/>
      <sheetName val="VALENCIA_M_RODRIGO11"/>
      <sheetName val="1º_TRIM11"/>
      <sheetName val="2º_TRIM11"/>
      <sheetName val="3º_TRIM11"/>
      <sheetName val="4º_TRIM11"/>
      <sheetName val="ACUMULADO_200311"/>
      <sheetName val="_EvaluaciónTV9"/>
      <sheetName val="PIANOPUB'96_(2)9"/>
      <sheetName val="PIANOPUB'96_(3)9"/>
      <sheetName val="ALCALA_46612"/>
      <sheetName val="ALCALA_DE_HENARES12"/>
      <sheetName val="ALICANTE_II12"/>
      <sheetName val="ANTONIO_LÓPEZ12"/>
      <sheetName val="ARROYO_DEL_OLIVAR12"/>
      <sheetName val="BURGOS_I12"/>
      <sheetName val="BURGOS_II12"/>
      <sheetName val="CIUDAD_REAL12"/>
      <sheetName val="CONDE_DUQUE12"/>
      <sheetName val="GIJÓN_CONSTITUCIÓN12"/>
      <sheetName val="GIJÓN_P_IGLESIAS12"/>
      <sheetName val="INF__MERCEDES12"/>
      <sheetName val="JOSÉ_DEL_HIERRO12"/>
      <sheetName val="LA_LAGUNA12"/>
      <sheetName val="LAS_ROZAS12"/>
      <sheetName val="LEGANÉS_2_R_SOFIA12"/>
      <sheetName val="MALAGA2_(BAILEN)12"/>
      <sheetName val="MALAGA3_(EL_PALO)12"/>
      <sheetName val="MALAGA4_(LARIOS)12"/>
      <sheetName val="MALAGA_5_(Plaza_Mayor)12"/>
      <sheetName val="MALAGA1_(VELAZQUEZ)12"/>
      <sheetName val="MURCIA_El_Rollo12"/>
      <sheetName val="MURCIA_Norte12"/>
      <sheetName val="P_IMPERIAL12"/>
      <sheetName val="PAMPLONA_AV_ZARAGOZA12"/>
      <sheetName val="PAMPLONA_SIMONENA12"/>
      <sheetName val="P_SAN_JUAN12"/>
      <sheetName val="SAN_SEB_12"/>
      <sheetName val="SANT_ADRIA12"/>
      <sheetName val="SAN_JOAN_D´ESPI12"/>
      <sheetName val="SANTS_MONTJUIC12"/>
      <sheetName val="SS_REYES12"/>
      <sheetName val="VALENCIA_M_RODRIGO12"/>
      <sheetName val="1º_TRIM12"/>
      <sheetName val="2º_TRIM12"/>
      <sheetName val="3º_TRIM12"/>
      <sheetName val="4º_TRIM12"/>
      <sheetName val="ACUMULADO_200312"/>
      <sheetName val="_EvaluaciónTV10"/>
      <sheetName val="PIANOPUB'96_(2)10"/>
      <sheetName val="PIANOPUB'96_(3)10"/>
      <sheetName val="xBRADx"/>
      <sheetName val="ALCALA_46613"/>
      <sheetName val="ALCALA_DE_HENARES13"/>
      <sheetName val="ALICANTE_II13"/>
      <sheetName val="ANTONIO_LÓPEZ13"/>
      <sheetName val="ARROYO_DEL_OLIVAR13"/>
      <sheetName val="BURGOS_I13"/>
      <sheetName val="BURGOS_II13"/>
      <sheetName val="CIUDAD_REAL13"/>
      <sheetName val="CONDE_DUQUE13"/>
      <sheetName val="GIJÓN_CONSTITUCIÓN13"/>
      <sheetName val="GIJÓN_P_IGLESIAS13"/>
      <sheetName val="INF__MERCEDES13"/>
      <sheetName val="JOSÉ_DEL_HIERRO13"/>
      <sheetName val="LA_LAGUNA13"/>
      <sheetName val="LAS_ROZAS13"/>
      <sheetName val="LEGANÉS_2_R_SOFIA13"/>
      <sheetName val="MALAGA2_(BAILEN)13"/>
      <sheetName val="MALAGA3_(EL_PALO)13"/>
      <sheetName val="MALAGA4_(LARIOS)13"/>
      <sheetName val="MALAGA_5_(Plaza_Mayor)13"/>
      <sheetName val="MALAGA1_(VELAZQUEZ)13"/>
      <sheetName val="MURCIA_El_Rollo13"/>
      <sheetName val="MURCIA_Norte13"/>
      <sheetName val="P_IMPERIAL13"/>
      <sheetName val="PAMPLONA_AV_ZARAGOZA13"/>
      <sheetName val="PAMPLONA_SIMONENA13"/>
      <sheetName val="P_SAN_JUAN13"/>
      <sheetName val="SAN_SEB_13"/>
      <sheetName val="SANT_ADRIA13"/>
      <sheetName val="SAN_JOAN_D´ESPI13"/>
      <sheetName val="SANTS_MONTJUIC13"/>
      <sheetName val="SS_REYES13"/>
      <sheetName val="VALENCIA_M_RODRIGO13"/>
      <sheetName val="1º_TRIM13"/>
      <sheetName val="2º_TRIM13"/>
      <sheetName val="3º_TRIM13"/>
      <sheetName val="4º_TRIM13"/>
      <sheetName val="ACUMULADO_200313"/>
      <sheetName val="_EvaluaciónTV11"/>
      <sheetName val="PIANOPUB'96_(2)11"/>
      <sheetName val="PIANOPUB'96_(3)11"/>
      <sheetName val="ALCALA_46614"/>
      <sheetName val="ALCALA_DE_HENARES14"/>
      <sheetName val="ALICANTE_II14"/>
      <sheetName val="ANTONIO_LÓPEZ14"/>
      <sheetName val="ARROYO_DEL_OLIVAR14"/>
      <sheetName val="BURGOS_I14"/>
      <sheetName val="BURGOS_II14"/>
      <sheetName val="CIUDAD_REAL14"/>
      <sheetName val="CONDE_DUQUE14"/>
      <sheetName val="GIJÓN_CONSTITUCIÓN14"/>
      <sheetName val="GIJÓN_P_IGLESIAS14"/>
      <sheetName val="INF__MERCEDES14"/>
      <sheetName val="JOSÉ_DEL_HIERRO14"/>
      <sheetName val="LA_LAGUNA14"/>
      <sheetName val="LAS_ROZAS14"/>
      <sheetName val="LEGANÉS_2_R_SOFIA14"/>
      <sheetName val="MALAGA2_(BAILEN)14"/>
      <sheetName val="MALAGA3_(EL_PALO)14"/>
      <sheetName val="MALAGA4_(LARIOS)14"/>
      <sheetName val="MALAGA_5_(Plaza_Mayor)14"/>
      <sheetName val="MALAGA1_(VELAZQUEZ)14"/>
      <sheetName val="MURCIA_El_Rollo14"/>
      <sheetName val="MURCIA_Norte14"/>
      <sheetName val="P_IMPERIAL14"/>
      <sheetName val="PAMPLONA_AV_ZARAGOZA14"/>
      <sheetName val="PAMPLONA_SIMONENA14"/>
      <sheetName val="P_SAN_JUAN14"/>
      <sheetName val="SAN_SEB_14"/>
      <sheetName val="SANT_ADRIA14"/>
      <sheetName val="SAN_JOAN_D´ESPI14"/>
      <sheetName val="SANTS_MONTJUIC14"/>
      <sheetName val="SS_REYES14"/>
      <sheetName val="VALENCIA_M_RODRIGO14"/>
      <sheetName val="1º_TRIM14"/>
      <sheetName val="2º_TRIM14"/>
      <sheetName val="3º_TRIM14"/>
      <sheetName val="4º_TRIM14"/>
      <sheetName val="ACUMULADO_200314"/>
      <sheetName val="_EvaluaciónTV12"/>
      <sheetName val="PIANOPUB'96_(2)12"/>
      <sheetName val="PIANOPUB'96_(3)12"/>
      <sheetName val="ALCALA_46615"/>
      <sheetName val="ALCALA_DE_HENARES15"/>
      <sheetName val="ALICANTE_II15"/>
      <sheetName val="ANTONIO_LÓPEZ15"/>
      <sheetName val="ARROYO_DEL_OLIVAR15"/>
      <sheetName val="BURGOS_I15"/>
      <sheetName val="BURGOS_II15"/>
      <sheetName val="CIUDAD_REAL15"/>
      <sheetName val="CONDE_DUQUE15"/>
      <sheetName val="GIJÓN_CONSTITUCIÓN15"/>
      <sheetName val="GIJÓN_P_IGLESIAS15"/>
      <sheetName val="INF__MERCEDES15"/>
      <sheetName val="JOSÉ_DEL_HIERRO15"/>
      <sheetName val="LA_LAGUNA15"/>
      <sheetName val="LAS_ROZAS15"/>
      <sheetName val="LEGANÉS_2_R_SOFIA15"/>
      <sheetName val="MALAGA2_(BAILEN)15"/>
      <sheetName val="MALAGA3_(EL_PALO)15"/>
      <sheetName val="MALAGA4_(LARIOS)15"/>
      <sheetName val="MALAGA_5_(Plaza_Mayor)15"/>
      <sheetName val="MALAGA1_(VELAZQUEZ)15"/>
      <sheetName val="MURCIA_El_Rollo15"/>
      <sheetName val="MURCIA_Norte15"/>
      <sheetName val="P_IMPERIAL15"/>
      <sheetName val="PAMPLONA_AV_ZARAGOZA15"/>
      <sheetName val="PAMPLONA_SIMONENA15"/>
      <sheetName val="P_SAN_JUAN15"/>
      <sheetName val="SAN_SEB_15"/>
      <sheetName val="SANT_ADRIA15"/>
      <sheetName val="SAN_JOAN_D´ESPI15"/>
      <sheetName val="SANTS_MONTJUIC15"/>
      <sheetName val="SS_REYES15"/>
      <sheetName val="VALENCIA_M_RODRIGO15"/>
      <sheetName val="1º_TRIM15"/>
      <sheetName val="2º_TRIM15"/>
      <sheetName val="3º_TRIM15"/>
      <sheetName val="4º_TRIM15"/>
      <sheetName val="ACUMULADO_200315"/>
      <sheetName val="_EvaluaciónTV13"/>
      <sheetName val="PIANOPUB'96_(2)13"/>
      <sheetName val="PIANOPUB'96_(3)13"/>
      <sheetName val="ALCALA_46616"/>
      <sheetName val="ALCALA_DE_HENARES16"/>
      <sheetName val="ALICANTE_II16"/>
      <sheetName val="ANTONIO_LÓPEZ16"/>
      <sheetName val="ARROYO_DEL_OLIVAR16"/>
      <sheetName val="BURGOS_I16"/>
      <sheetName val="BURGOS_II16"/>
      <sheetName val="CIUDAD_REAL16"/>
      <sheetName val="CONDE_DUQUE16"/>
      <sheetName val="GIJÓN_CONSTITUCIÓN16"/>
      <sheetName val="GIJÓN_P_IGLESIAS16"/>
      <sheetName val="INF__MERCEDES16"/>
      <sheetName val="JOSÉ_DEL_HIERRO16"/>
      <sheetName val="LA_LAGUNA16"/>
      <sheetName val="LAS_ROZAS16"/>
      <sheetName val="LEGANÉS_2_R_SOFIA16"/>
      <sheetName val="MALAGA2_(BAILEN)16"/>
      <sheetName val="MALAGA3_(EL_PALO)16"/>
      <sheetName val="MALAGA4_(LARIOS)16"/>
      <sheetName val="MALAGA_5_(Plaza_Mayor)16"/>
      <sheetName val="MALAGA1_(VELAZQUEZ)16"/>
      <sheetName val="MURCIA_El_Rollo16"/>
      <sheetName val="MURCIA_Norte16"/>
      <sheetName val="P_IMPERIAL16"/>
      <sheetName val="PAMPLONA_AV_ZARAGOZA16"/>
      <sheetName val="PAMPLONA_SIMONENA16"/>
      <sheetName val="P_SAN_JUAN16"/>
      <sheetName val="SAN_SEB_16"/>
      <sheetName val="SANT_ADRIA16"/>
      <sheetName val="SAN_JOAN_D´ESPI16"/>
      <sheetName val="SANTS_MONTJUIC16"/>
      <sheetName val="SS_REYES16"/>
      <sheetName val="VALENCIA_M_RODRIGO16"/>
      <sheetName val="1º_TRIM16"/>
      <sheetName val="2º_TRIM16"/>
      <sheetName val="3º_TRIM16"/>
      <sheetName val="4º_TRIM16"/>
      <sheetName val="ACUMULADO_200316"/>
      <sheetName val="_EvaluaciónTV14"/>
      <sheetName val="PIANOPUB'96_(2)14"/>
      <sheetName val="PIANOPUB'96_(3)14"/>
      <sheetName val="ALCALA_46617"/>
      <sheetName val="ALCALA_DE_HENARES17"/>
      <sheetName val="ALICANTE_II17"/>
      <sheetName val="ANTONIO_LÓPEZ17"/>
      <sheetName val="ARROYO_DEL_OLIVAR17"/>
      <sheetName val="BURGOS_I17"/>
      <sheetName val="BURGOS_II17"/>
      <sheetName val="CIUDAD_REAL17"/>
      <sheetName val="CONDE_DUQUE17"/>
      <sheetName val="GIJÓN_CONSTITUCIÓN17"/>
      <sheetName val="GIJÓN_P_IGLESIAS17"/>
      <sheetName val="INF__MERCEDES17"/>
      <sheetName val="JOSÉ_DEL_HIERRO17"/>
      <sheetName val="LA_LAGUNA17"/>
      <sheetName val="LAS_ROZAS17"/>
      <sheetName val="LEGANÉS_2_R_SOFIA17"/>
      <sheetName val="MALAGA2_(BAILEN)17"/>
      <sheetName val="MALAGA3_(EL_PALO)17"/>
      <sheetName val="MALAGA4_(LARIOS)17"/>
      <sheetName val="MALAGA_5_(Plaza_Mayor)17"/>
      <sheetName val="MALAGA1_(VELAZQUEZ)17"/>
      <sheetName val="MURCIA_El_Rollo17"/>
      <sheetName val="MURCIA_Norte17"/>
      <sheetName val="P_IMPERIAL17"/>
      <sheetName val="PAMPLONA_AV_ZARAGOZA17"/>
      <sheetName val="PAMPLONA_SIMONENA17"/>
      <sheetName val="P_SAN_JUAN17"/>
      <sheetName val="SAN_SEB_17"/>
      <sheetName val="SANT_ADRIA17"/>
      <sheetName val="SAN_JOAN_D´ESPI17"/>
      <sheetName val="SANTS_MONTJUIC17"/>
      <sheetName val="SS_REYES17"/>
      <sheetName val="VALENCIA_M_RODRIGO17"/>
      <sheetName val="1º_TRIM17"/>
      <sheetName val="2º_TRIM17"/>
      <sheetName val="3º_TRIM17"/>
      <sheetName val="4º_TRIM17"/>
      <sheetName val="ACUMULADO_200317"/>
      <sheetName val="_EvaluaciónTV15"/>
      <sheetName val="PIANOPUB'96_(2)15"/>
      <sheetName val="PIANOPUB'96_(3)15"/>
      <sheetName val="ALCALA_46618"/>
      <sheetName val="ALCALA_DE_HENARES18"/>
      <sheetName val="ALICANTE_II18"/>
      <sheetName val="ANTONIO_LÓPEZ18"/>
      <sheetName val="ARROYO_DEL_OLIVAR18"/>
      <sheetName val="BURGOS_I18"/>
      <sheetName val="BURGOS_II18"/>
      <sheetName val="CIUDAD_REAL18"/>
      <sheetName val="CONDE_DUQUE18"/>
      <sheetName val="GIJÓN_CONSTITUCIÓN18"/>
      <sheetName val="GIJÓN_P_IGLESIAS18"/>
      <sheetName val="INF__MERCEDES18"/>
      <sheetName val="JOSÉ_DEL_HIERRO18"/>
      <sheetName val="LA_LAGUNA18"/>
      <sheetName val="LAS_ROZAS18"/>
      <sheetName val="LEGANÉS_2_R_SOFIA18"/>
      <sheetName val="MALAGA2_(BAILEN)18"/>
      <sheetName val="MALAGA3_(EL_PALO)18"/>
      <sheetName val="MALAGA4_(LARIOS)18"/>
      <sheetName val="MALAGA_5_(Plaza_Mayor)18"/>
      <sheetName val="MALAGA1_(VELAZQUEZ)18"/>
      <sheetName val="MURCIA_El_Rollo18"/>
      <sheetName val="MURCIA_Norte18"/>
      <sheetName val="P_IMPERIAL18"/>
      <sheetName val="PAMPLONA_AV_ZARAGOZA18"/>
      <sheetName val="PAMPLONA_SIMONENA18"/>
      <sheetName val="P_SAN_JUAN18"/>
      <sheetName val="SAN_SEB_18"/>
      <sheetName val="SANT_ADRIA18"/>
      <sheetName val="SAN_JOAN_D´ESPI18"/>
      <sheetName val="SANTS_MONTJUIC18"/>
      <sheetName val="SS_REYES18"/>
      <sheetName val="VALENCIA_M_RODRIGO18"/>
      <sheetName val="1º_TRIM18"/>
      <sheetName val="2º_TRIM18"/>
      <sheetName val="3º_TRIM18"/>
      <sheetName val="4º_TRIM18"/>
      <sheetName val="ACUMULADO_200318"/>
      <sheetName val="_EvaluaciónTV16"/>
      <sheetName val="PIANOPUB'96_(2)16"/>
      <sheetName val="PIANOPUB'96_(3)16"/>
      <sheetName val="ALCALA_46619"/>
      <sheetName val="ALCALA_DE_HENARES19"/>
      <sheetName val="ALICANTE_II19"/>
      <sheetName val="ANTONIO_LÓPEZ19"/>
      <sheetName val="ARROYO_DEL_OLIVAR19"/>
      <sheetName val="BURGOS_I19"/>
      <sheetName val="BURGOS_II19"/>
      <sheetName val="CIUDAD_REAL19"/>
      <sheetName val="CONDE_DUQUE19"/>
      <sheetName val="GIJÓN_CONSTITUCIÓN19"/>
      <sheetName val="GIJÓN_P_IGLESIAS19"/>
      <sheetName val="INF__MERCEDES19"/>
      <sheetName val="JOSÉ_DEL_HIERRO19"/>
      <sheetName val="LA_LAGUNA19"/>
      <sheetName val="LAS_ROZAS19"/>
      <sheetName val="LEGANÉS_2_R_SOFIA19"/>
      <sheetName val="MALAGA2_(BAILEN)19"/>
      <sheetName val="MALAGA3_(EL_PALO)19"/>
      <sheetName val="MALAGA4_(LARIOS)19"/>
      <sheetName val="MALAGA_5_(Plaza_Mayor)19"/>
      <sheetName val="MALAGA1_(VELAZQUEZ)19"/>
      <sheetName val="MURCIA_El_Rollo19"/>
      <sheetName val="MURCIA_Norte19"/>
      <sheetName val="P_IMPERIAL19"/>
      <sheetName val="PAMPLONA_AV_ZARAGOZA19"/>
      <sheetName val="PAMPLONA_SIMONENA19"/>
      <sheetName val="P_SAN_JUAN19"/>
      <sheetName val="SAN_SEB_19"/>
      <sheetName val="SANT_ADRIA19"/>
      <sheetName val="SAN_JOAN_D´ESPI19"/>
      <sheetName val="SANTS_MONTJUIC19"/>
      <sheetName val="SS_REYES19"/>
      <sheetName val="VALENCIA_M_RODRIGO19"/>
      <sheetName val="1º_TRIM19"/>
      <sheetName val="2º_TRIM19"/>
      <sheetName val="3º_TRIM19"/>
      <sheetName val="4º_TRIM19"/>
      <sheetName val="ACUMULADO_200319"/>
      <sheetName val="_EvaluaciónTV17"/>
      <sheetName val="PIANOPUB'96_(2)17"/>
      <sheetName val="PIANOPUB'96_(3)17"/>
      <sheetName val="ALCALA_46620"/>
      <sheetName val="ALCALA_DE_HENARES20"/>
      <sheetName val="ALICANTE_II20"/>
      <sheetName val="ANTONIO_LÓPEZ20"/>
      <sheetName val="ARROYO_DEL_OLIVAR20"/>
      <sheetName val="BURGOS_I20"/>
      <sheetName val="BURGOS_II20"/>
      <sheetName val="CIUDAD_REAL20"/>
      <sheetName val="CONDE_DUQUE20"/>
      <sheetName val="GIJÓN_CONSTITUCIÓN20"/>
      <sheetName val="GIJÓN_P_IGLESIAS20"/>
      <sheetName val="INF__MERCEDES20"/>
      <sheetName val="JOSÉ_DEL_HIERRO20"/>
      <sheetName val="LA_LAGUNA20"/>
      <sheetName val="LAS_ROZAS20"/>
      <sheetName val="LEGANÉS_2_R_SOFIA20"/>
      <sheetName val="MALAGA2_(BAILEN)20"/>
      <sheetName val="MALAGA3_(EL_PALO)20"/>
      <sheetName val="MALAGA4_(LARIOS)20"/>
      <sheetName val="MALAGA_5_(Plaza_Mayor)20"/>
      <sheetName val="MALAGA1_(VELAZQUEZ)20"/>
      <sheetName val="MURCIA_El_Rollo20"/>
      <sheetName val="MURCIA_Norte20"/>
      <sheetName val="P_IMPERIAL20"/>
      <sheetName val="PAMPLONA_AV_ZARAGOZA20"/>
      <sheetName val="PAMPLONA_SIMONENA20"/>
      <sheetName val="P_SAN_JUAN20"/>
      <sheetName val="SAN_SEB_20"/>
      <sheetName val="SANT_ADRIA20"/>
      <sheetName val="SAN_JOAN_D´ESPI20"/>
      <sheetName val="SANTS_MONTJUIC20"/>
      <sheetName val="SS_REYES20"/>
      <sheetName val="VALENCIA_M_RODRIGO20"/>
      <sheetName val="1º_TRIM20"/>
      <sheetName val="2º_TRIM20"/>
      <sheetName val="3º_TRIM20"/>
      <sheetName val="4º_TRIM20"/>
      <sheetName val="ACUMULADO_200320"/>
      <sheetName val="_EvaluaciónTV18"/>
      <sheetName val="PIANOPUB'96_(2)18"/>
      <sheetName val="PIANOPUB'96_(3)18"/>
      <sheetName val="ALCALA_46621"/>
      <sheetName val="ALCALA_DE_HENARES21"/>
      <sheetName val="ALICANTE_II21"/>
      <sheetName val="ANTONIO_LÓPEZ21"/>
      <sheetName val="ARROYO_DEL_OLIVAR21"/>
      <sheetName val="BURGOS_I21"/>
      <sheetName val="BURGOS_II21"/>
      <sheetName val="CIUDAD_REAL21"/>
      <sheetName val="CONDE_DUQUE21"/>
      <sheetName val="GIJÓN_CONSTITUCIÓN21"/>
      <sheetName val="GIJÓN_P_IGLESIAS21"/>
      <sheetName val="INF__MERCEDES21"/>
      <sheetName val="JOSÉ_DEL_HIERRO21"/>
      <sheetName val="LA_LAGUNA21"/>
      <sheetName val="LAS_ROZAS21"/>
      <sheetName val="LEGANÉS_2_R_SOFIA21"/>
      <sheetName val="MALAGA2_(BAILEN)21"/>
      <sheetName val="MALAGA3_(EL_PALO)21"/>
      <sheetName val="MALAGA4_(LARIOS)21"/>
      <sheetName val="MALAGA_5_(Plaza_Mayor)21"/>
      <sheetName val="MALAGA1_(VELAZQUEZ)21"/>
      <sheetName val="MURCIA_El_Rollo21"/>
      <sheetName val="MURCIA_Norte21"/>
      <sheetName val="P_IMPERIAL21"/>
      <sheetName val="PAMPLONA_AV_ZARAGOZA21"/>
      <sheetName val="PAMPLONA_SIMONENA21"/>
      <sheetName val="P_SAN_JUAN21"/>
      <sheetName val="SAN_SEB_21"/>
      <sheetName val="SANT_ADRIA21"/>
      <sheetName val="SAN_JOAN_D´ESPI21"/>
      <sheetName val="SANTS_MONTJUIC21"/>
      <sheetName val="SS_REYES21"/>
      <sheetName val="VALENCIA_M_RODRIGO21"/>
      <sheetName val="1º_TRIM21"/>
      <sheetName val="2º_TRIM21"/>
      <sheetName val="3º_TRIM21"/>
      <sheetName val="4º_TRIM21"/>
      <sheetName val="ACUMULADO_200321"/>
      <sheetName val="_EvaluaciónTV19"/>
      <sheetName val="PIANOPUB'96_(2)19"/>
      <sheetName val="PIANOPUB'96_(3)19"/>
      <sheetName val="ALCALA_46622"/>
      <sheetName val="ALCALA_DE_HENARES22"/>
      <sheetName val="ALICANTE_II22"/>
      <sheetName val="ANTONIO_LÓPEZ22"/>
      <sheetName val="ARROYO_DEL_OLIVAR22"/>
      <sheetName val="BURGOS_I22"/>
      <sheetName val="BURGOS_II22"/>
      <sheetName val="CIUDAD_REAL22"/>
      <sheetName val="CONDE_DUQUE22"/>
      <sheetName val="GIJÓN_CONSTITUCIÓN22"/>
      <sheetName val="GIJÓN_P_IGLESIAS22"/>
      <sheetName val="INF__MERCEDES22"/>
      <sheetName val="JOSÉ_DEL_HIERRO22"/>
      <sheetName val="LA_LAGUNA22"/>
      <sheetName val="LAS_ROZAS22"/>
      <sheetName val="LEGANÉS_2_R_SOFIA22"/>
      <sheetName val="MALAGA2_(BAILEN)22"/>
      <sheetName val="MALAGA3_(EL_PALO)22"/>
      <sheetName val="MALAGA4_(LARIOS)22"/>
      <sheetName val="MALAGA_5_(Plaza_Mayor)22"/>
      <sheetName val="MALAGA1_(VELAZQUEZ)22"/>
      <sheetName val="MURCIA_El_Rollo22"/>
      <sheetName val="MURCIA_Norte22"/>
      <sheetName val="P_IMPERIAL22"/>
      <sheetName val="PAMPLONA_AV_ZARAGOZA22"/>
      <sheetName val="PAMPLONA_SIMONENA22"/>
      <sheetName val="P_SAN_JUAN22"/>
      <sheetName val="SAN_SEB_22"/>
      <sheetName val="SANT_ADRIA22"/>
      <sheetName val="SAN_JOAN_D´ESPI22"/>
      <sheetName val="SANTS_MONTJUIC22"/>
      <sheetName val="SS_REYES22"/>
      <sheetName val="VALENCIA_M_RODRIGO22"/>
      <sheetName val="1º_TRIM22"/>
      <sheetName val="2º_TRIM22"/>
      <sheetName val="3º_TRIM22"/>
      <sheetName val="4º_TRIM22"/>
      <sheetName val="ACUMULADO_200322"/>
      <sheetName val="_EvaluaciónTV20"/>
      <sheetName val="PIANOPUB'96_(2)20"/>
      <sheetName val="PIANOPUB'96_(3)20"/>
      <sheetName val="URL_Mapping"/>
      <sheetName val="finance tracker LNPF"/>
      <sheetName val="finance tracker Puleva"/>
      <sheetName val="admin"/>
      <sheetName val="Fee % by media"/>
      <sheetName val="_x0010__x0000__x0010__x0000__x0010__x0000__x0010__x0000__x0010__x0000__x0010__x0000__x0010__x0000__x0010__x0000_"/>
      <sheetName val="ഀༀጀ਀଀ഀഀ᐀ሀༀᄀ଀"/>
      <sheetName val="Price &amp; Volume"/>
      <sheetName val="finance_tracker_LNPF"/>
      <sheetName val="finance_tracker_Puleva"/>
      <sheetName val="Fee_%_by_media"/>
      <sheetName val="finance_tracker_LNPF1"/>
      <sheetName val="finance_tracker_Puleva1"/>
      <sheetName val="Fee_%_by_media1"/>
      <sheetName val="ALCALA_46623"/>
      <sheetName val="ALCALA_DE_HENARES23"/>
      <sheetName val="ALICANTE_II23"/>
      <sheetName val="ANTONIO_LÓPEZ23"/>
      <sheetName val="ARROYO_DEL_OLIVAR23"/>
      <sheetName val="BURGOS_I23"/>
      <sheetName val="BURGOS_II23"/>
      <sheetName val="CIUDAD_REAL23"/>
      <sheetName val="CONDE_DUQUE23"/>
      <sheetName val="GIJÓN_CONSTITUCIÓN23"/>
      <sheetName val="GIJÓN_P_IGLESIAS23"/>
      <sheetName val="INF__MERCEDES23"/>
      <sheetName val="JOSÉ_DEL_HIERRO23"/>
      <sheetName val="LA_LAGUNA23"/>
      <sheetName val="LAS_ROZAS23"/>
      <sheetName val="LEGANÉS_2_R_SOFIA23"/>
      <sheetName val="MALAGA2_(BAILEN)23"/>
      <sheetName val="MALAGA3_(EL_PALO)23"/>
      <sheetName val="MALAGA4_(LARIOS)23"/>
      <sheetName val="MALAGA_5_(Plaza_Mayor)23"/>
      <sheetName val="MALAGA1_(VELAZQUEZ)23"/>
      <sheetName val="MURCIA_El_Rollo23"/>
      <sheetName val="MURCIA_Norte23"/>
      <sheetName val="P_IMPERIAL23"/>
      <sheetName val="PAMPLONA_AV_ZARAGOZA23"/>
      <sheetName val="PAMPLONA_SIMONENA23"/>
      <sheetName val="P_SAN_JUAN23"/>
      <sheetName val="SAN_SEB_23"/>
      <sheetName val="SANT_ADRIA23"/>
      <sheetName val="SAN_JOAN_D´ESPI23"/>
      <sheetName val="SANTS_MONTJUIC23"/>
      <sheetName val="SS_REYES23"/>
      <sheetName val="VALENCIA_M_RODRIGO23"/>
      <sheetName val="1º_TRIM23"/>
      <sheetName val="2º_TRIM23"/>
      <sheetName val="3º_TRIM23"/>
      <sheetName val="4º_TRIM23"/>
      <sheetName val="ACUMULADO_200323"/>
      <sheetName val="_EvaluaciónTV21"/>
      <sheetName val="PIANOPUB'96_(2)21"/>
      <sheetName val="PIANOPUB'96_(3)21"/>
      <sheetName val="ALCALA_46624"/>
      <sheetName val="ALCALA_DE_HENARES24"/>
      <sheetName val="ALICANTE_II24"/>
      <sheetName val="ANTONIO_LÓPEZ24"/>
      <sheetName val="ARROYO_DEL_OLIVAR24"/>
      <sheetName val="BURGOS_I24"/>
      <sheetName val="BURGOS_II24"/>
      <sheetName val="CIUDAD_REAL24"/>
      <sheetName val="CONDE_DUQUE24"/>
      <sheetName val="GIJÓN_CONSTITUCIÓN24"/>
      <sheetName val="GIJÓN_P_IGLESIAS24"/>
      <sheetName val="INF__MERCEDES24"/>
      <sheetName val="JOSÉ_DEL_HIERRO24"/>
      <sheetName val="LA_LAGUNA24"/>
      <sheetName val="LAS_ROZAS24"/>
      <sheetName val="LEGANÉS_2_R_SOFIA24"/>
      <sheetName val="MALAGA2_(BAILEN)24"/>
      <sheetName val="MALAGA3_(EL_PALO)24"/>
      <sheetName val="MALAGA4_(LARIOS)24"/>
      <sheetName val="MALAGA_5_(Plaza_Mayor)24"/>
      <sheetName val="MALAGA1_(VELAZQUEZ)24"/>
      <sheetName val="MURCIA_El_Rollo24"/>
      <sheetName val="MURCIA_Norte24"/>
      <sheetName val="P_IMPERIAL24"/>
      <sheetName val="PAMPLONA_AV_ZARAGOZA24"/>
      <sheetName val="PAMPLONA_SIMONENA24"/>
      <sheetName val="P_SAN_JUAN24"/>
      <sheetName val="SAN_SEB_24"/>
      <sheetName val="SANT_ADRIA24"/>
      <sheetName val="SAN_JOAN_D´ESPI24"/>
      <sheetName val="SANTS_MONTJUIC24"/>
      <sheetName val="SS_REYES24"/>
      <sheetName val="VALENCIA_M_RODRIGO24"/>
      <sheetName val="1º_TRIM24"/>
      <sheetName val="2º_TRIM24"/>
      <sheetName val="3º_TRIM24"/>
      <sheetName val="4º_TRIM24"/>
      <sheetName val="ACUMULADO_200324"/>
      <sheetName val="_EvaluaciónTV22"/>
      <sheetName val="PIANOPUB'96_(2)22"/>
      <sheetName val="PIANOPUB'96_(3)22"/>
      <sheetName val="ALCALA_46625"/>
      <sheetName val="ALCALA_DE_HENARES25"/>
      <sheetName val="ALICANTE_II25"/>
      <sheetName val="ANTONIO_LÓPEZ25"/>
      <sheetName val="ARROYO_DEL_OLIVAR25"/>
      <sheetName val="BURGOS_I25"/>
      <sheetName val="BURGOS_II25"/>
      <sheetName val="CIUDAD_REAL25"/>
      <sheetName val="CONDE_DUQUE25"/>
      <sheetName val="GIJÓN_CONSTITUCIÓN25"/>
      <sheetName val="GIJÓN_P_IGLESIAS25"/>
      <sheetName val="INF__MERCEDES25"/>
      <sheetName val="JOSÉ_DEL_HIERRO25"/>
      <sheetName val="LA_LAGUNA25"/>
      <sheetName val="LAS_ROZAS25"/>
      <sheetName val="LEGANÉS_2_R_SOFIA25"/>
      <sheetName val="MALAGA2_(BAILEN)25"/>
      <sheetName val="MALAGA3_(EL_PALO)25"/>
      <sheetName val="MALAGA4_(LARIOS)25"/>
      <sheetName val="MALAGA_5_(Plaza_Mayor)25"/>
      <sheetName val="MALAGA1_(VELAZQUEZ)25"/>
      <sheetName val="MURCIA_El_Rollo25"/>
      <sheetName val="MURCIA_Norte25"/>
      <sheetName val="P_IMPERIAL25"/>
      <sheetName val="PAMPLONA_AV_ZARAGOZA25"/>
      <sheetName val="PAMPLONA_SIMONENA25"/>
      <sheetName val="P_SAN_JUAN25"/>
      <sheetName val="SAN_SEB_25"/>
      <sheetName val="SANT_ADRIA25"/>
      <sheetName val="SAN_JOAN_D´ESPI25"/>
      <sheetName val="SANTS_MONTJUIC25"/>
      <sheetName val="SS_REYES25"/>
      <sheetName val="VALENCIA_M_RODRIGO25"/>
      <sheetName val="1º_TRIM25"/>
      <sheetName val="2º_TRIM25"/>
      <sheetName val="3º_TRIM25"/>
      <sheetName val="4º_TRIM25"/>
      <sheetName val="ACUMULADO_200325"/>
      <sheetName val="_EvaluaciónTV23"/>
      <sheetName val="PIANOPUB'96_(2)23"/>
      <sheetName val="PIANOPUB'96_(3)23"/>
      <sheetName val="finance_tracker_LNPF2"/>
      <sheetName val="finance_tracker_Puleva2"/>
      <sheetName val="Fee_%_by_media2"/>
      <sheetName val=""/>
      <sheetName val="Price_&amp;_Volume1"/>
      <sheetName val="Price_&amp;_Volume"/>
      <sheetName val="ALCALA_46628"/>
      <sheetName val="ALCALA_DE_HENARES28"/>
      <sheetName val="ALICANTE_II28"/>
      <sheetName val="ANTONIO_LÓPEZ28"/>
      <sheetName val="ARROYO_DEL_OLIVAR28"/>
      <sheetName val="BURGOS_I28"/>
      <sheetName val="BURGOS_II28"/>
      <sheetName val="CIUDAD_REAL28"/>
      <sheetName val="CONDE_DUQUE28"/>
      <sheetName val="GIJÓN_CONSTITUCIÓN28"/>
      <sheetName val="GIJÓN_P_IGLESIAS28"/>
      <sheetName val="INF__MERCEDES28"/>
      <sheetName val="JOSÉ_DEL_HIERRO28"/>
      <sheetName val="LA_LAGUNA28"/>
      <sheetName val="LAS_ROZAS28"/>
      <sheetName val="LEGANÉS_2_R_SOFIA28"/>
      <sheetName val="MALAGA2_(BAILEN)28"/>
      <sheetName val="MALAGA3_(EL_PALO)28"/>
      <sheetName val="MALAGA4_(LARIOS)28"/>
      <sheetName val="MALAGA_5_(Plaza_Mayor)28"/>
      <sheetName val="MALAGA1_(VELAZQUEZ)28"/>
      <sheetName val="MURCIA_El_Rollo28"/>
      <sheetName val="MURCIA_Norte28"/>
      <sheetName val="P_IMPERIAL28"/>
      <sheetName val="PAMPLONA_AV_ZARAGOZA28"/>
      <sheetName val="PAMPLONA_SIMONENA28"/>
      <sheetName val="P_SAN_JUAN28"/>
      <sheetName val="SAN_SEB_28"/>
      <sheetName val="SANT_ADRIA28"/>
      <sheetName val="SAN_JOAN_D´ESPI28"/>
      <sheetName val="SANTS_MONTJUIC28"/>
      <sheetName val="SS_REYES28"/>
      <sheetName val="VALENCIA_M_RODRIGO28"/>
      <sheetName val="1º_TRIM28"/>
      <sheetName val="2º_TRIM28"/>
      <sheetName val="3º_TRIM28"/>
      <sheetName val="4º_TRIM28"/>
      <sheetName val="ACUMULADO_200328"/>
      <sheetName val="_EvaluaciónTV26"/>
      <sheetName val="PIANOPUB'96_(2)26"/>
      <sheetName val="PIANOPUB'96_(3)26"/>
      <sheetName val="finance_tracker_LNPF5"/>
      <sheetName val="finance_tracker_Puleva5"/>
      <sheetName val="Fee_%_by_media5"/>
      <sheetName val="Price_&amp;_Volume2"/>
      <sheetName val="ALCALA_46626"/>
      <sheetName val="ALCALA_DE_HENARES26"/>
      <sheetName val="ALICANTE_II26"/>
      <sheetName val="ANTONIO_LÓPEZ26"/>
      <sheetName val="ARROYO_DEL_OLIVAR26"/>
      <sheetName val="BURGOS_I26"/>
      <sheetName val="BURGOS_II26"/>
      <sheetName val="CIUDAD_REAL26"/>
      <sheetName val="CONDE_DUQUE26"/>
      <sheetName val="GIJÓN_CONSTITUCIÓN26"/>
      <sheetName val="GIJÓN_P_IGLESIAS26"/>
      <sheetName val="INF__MERCEDES26"/>
      <sheetName val="JOSÉ_DEL_HIERRO26"/>
      <sheetName val="LA_LAGUNA26"/>
      <sheetName val="LAS_ROZAS26"/>
      <sheetName val="LEGANÉS_2_R_SOFIA26"/>
      <sheetName val="MALAGA2_(BAILEN)26"/>
      <sheetName val="MALAGA3_(EL_PALO)26"/>
      <sheetName val="MALAGA4_(LARIOS)26"/>
      <sheetName val="MALAGA_5_(Plaza_Mayor)26"/>
      <sheetName val="MALAGA1_(VELAZQUEZ)26"/>
      <sheetName val="MURCIA_El_Rollo26"/>
      <sheetName val="MURCIA_Norte26"/>
      <sheetName val="P_IMPERIAL26"/>
      <sheetName val="PAMPLONA_AV_ZARAGOZA26"/>
      <sheetName val="PAMPLONA_SIMONENA26"/>
      <sheetName val="P_SAN_JUAN26"/>
      <sheetName val="SAN_SEB_26"/>
      <sheetName val="SANT_ADRIA26"/>
      <sheetName val="SAN_JOAN_D´ESPI26"/>
      <sheetName val="SANTS_MONTJUIC26"/>
      <sheetName val="SS_REYES26"/>
      <sheetName val="VALENCIA_M_RODRIGO26"/>
      <sheetName val="1º_TRIM26"/>
      <sheetName val="2º_TRIM26"/>
      <sheetName val="3º_TRIM26"/>
      <sheetName val="4º_TRIM26"/>
      <sheetName val="ACUMULADO_200326"/>
      <sheetName val="_EvaluaciónTV24"/>
      <sheetName val="PIANOPUB'96_(2)24"/>
      <sheetName val="PIANOPUB'96_(3)24"/>
      <sheetName val="finance_tracker_LNPF3"/>
      <sheetName val="finance_tracker_Puleva3"/>
      <sheetName val="Fee_%_by_media3"/>
      <sheetName val="ALCALA_46627"/>
      <sheetName val="ALCALA_DE_HENARES27"/>
      <sheetName val="ALICANTE_II27"/>
      <sheetName val="ANTONIO_LÓPEZ27"/>
      <sheetName val="ARROYO_DEL_OLIVAR27"/>
      <sheetName val="BURGOS_I27"/>
      <sheetName val="BURGOS_II27"/>
      <sheetName val="CIUDAD_REAL27"/>
      <sheetName val="CONDE_DUQUE27"/>
      <sheetName val="GIJÓN_CONSTITUCIÓN27"/>
      <sheetName val="GIJÓN_P_IGLESIAS27"/>
      <sheetName val="INF__MERCEDES27"/>
      <sheetName val="JOSÉ_DEL_HIERRO27"/>
      <sheetName val="LA_LAGUNA27"/>
      <sheetName val="LAS_ROZAS27"/>
      <sheetName val="LEGANÉS_2_R_SOFIA27"/>
      <sheetName val="MALAGA2_(BAILEN)27"/>
      <sheetName val="MALAGA3_(EL_PALO)27"/>
      <sheetName val="MALAGA4_(LARIOS)27"/>
      <sheetName val="MALAGA_5_(Plaza_Mayor)27"/>
      <sheetName val="MALAGA1_(VELAZQUEZ)27"/>
      <sheetName val="MURCIA_El_Rollo27"/>
      <sheetName val="MURCIA_Norte27"/>
      <sheetName val="P_IMPERIAL27"/>
      <sheetName val="PAMPLONA_AV_ZARAGOZA27"/>
      <sheetName val="PAMPLONA_SIMONENA27"/>
      <sheetName val="P_SAN_JUAN27"/>
      <sheetName val="SAN_SEB_27"/>
      <sheetName val="SANT_ADRIA27"/>
      <sheetName val="SAN_JOAN_D´ESPI27"/>
      <sheetName val="SANTS_MONTJUIC27"/>
      <sheetName val="SS_REYES27"/>
      <sheetName val="VALENCIA_M_RODRIGO27"/>
      <sheetName val="1º_TRIM27"/>
      <sheetName val="2º_TRIM27"/>
      <sheetName val="3º_TRIM27"/>
      <sheetName val="4º_TRIM27"/>
      <sheetName val="ACUMULADO_200327"/>
      <sheetName val="_EvaluaciónTV25"/>
      <sheetName val="PIANOPUB'96_(2)25"/>
      <sheetName val="PIANOPUB'96_(3)25"/>
      <sheetName val="finance_tracker_LNPF4"/>
      <sheetName val="finance_tracker_Puleva4"/>
      <sheetName val="Fee_%_by_media4"/>
      <sheetName val="ALCALA_46629"/>
      <sheetName val="ALCALA_DE_HENARES29"/>
      <sheetName val="ALICANTE_II29"/>
      <sheetName val="ANTONIO_LÓPEZ29"/>
      <sheetName val="ARROYO_DEL_OLIVAR29"/>
      <sheetName val="BURGOS_I29"/>
      <sheetName val="BURGOS_II29"/>
      <sheetName val="CIUDAD_REAL29"/>
      <sheetName val="CONDE_DUQUE29"/>
      <sheetName val="GIJÓN_CONSTITUCIÓN29"/>
      <sheetName val="GIJÓN_P_IGLESIAS29"/>
      <sheetName val="INF__MERCEDES29"/>
      <sheetName val="JOSÉ_DEL_HIERRO29"/>
      <sheetName val="LA_LAGUNA29"/>
      <sheetName val="LAS_ROZAS29"/>
      <sheetName val="LEGANÉS_2_R_SOFIA29"/>
      <sheetName val="MALAGA2_(BAILEN)29"/>
      <sheetName val="MALAGA3_(EL_PALO)29"/>
      <sheetName val="MALAGA4_(LARIOS)29"/>
      <sheetName val="MALAGA_5_(Plaza_Mayor)29"/>
      <sheetName val="MALAGA1_(VELAZQUEZ)29"/>
      <sheetName val="MURCIA_El_Rollo29"/>
      <sheetName val="MURCIA_Norte29"/>
      <sheetName val="P_IMPERIAL29"/>
      <sheetName val="PAMPLONA_AV_ZARAGOZA29"/>
      <sheetName val="PAMPLONA_SIMONENA29"/>
      <sheetName val="P_SAN_JUAN29"/>
      <sheetName val="SAN_SEB_29"/>
      <sheetName val="SANT_ADRIA29"/>
      <sheetName val="SAN_JOAN_D´ESPI29"/>
      <sheetName val="SANTS_MONTJUIC29"/>
      <sheetName val="SS_REYES29"/>
      <sheetName val="VALENCIA_M_RODRIGO29"/>
      <sheetName val="1º_TRIM29"/>
      <sheetName val="2º_TRIM29"/>
      <sheetName val="3º_TRIM29"/>
      <sheetName val="4º_TRIM29"/>
      <sheetName val="ACUMULADO_200329"/>
      <sheetName val="_EvaluaciónTV27"/>
      <sheetName val="PIANOPUB'96_(2)27"/>
      <sheetName val="PIANOPUB'96_(3)27"/>
      <sheetName val="finance_tracker_LNPF6"/>
      <sheetName val="finance_tracker_Puleva6"/>
      <sheetName val="Fee_%_by_media6"/>
      <sheetName val="Price_&amp;_Volume3"/>
      <sheetName val="ALCALA_46630"/>
      <sheetName val="ALCALA_DE_HENARES30"/>
      <sheetName val="ALICANTE_II30"/>
      <sheetName val="ANTONIO_LÓPEZ30"/>
      <sheetName val="ARROYO_DEL_OLIVAR30"/>
      <sheetName val="BURGOS_I30"/>
      <sheetName val="BURGOS_II30"/>
      <sheetName val="CIUDAD_REAL30"/>
      <sheetName val="CONDE_DUQUE30"/>
      <sheetName val="GIJÓN_CONSTITUCIÓN30"/>
      <sheetName val="GIJÓN_P_IGLESIAS30"/>
      <sheetName val="INF__MERCEDES30"/>
      <sheetName val="JOSÉ_DEL_HIERRO30"/>
      <sheetName val="LA_LAGUNA30"/>
      <sheetName val="LAS_ROZAS30"/>
      <sheetName val="LEGANÉS_2_R_SOFIA30"/>
      <sheetName val="MALAGA2_(BAILEN)30"/>
      <sheetName val="MALAGA3_(EL_PALO)30"/>
      <sheetName val="MALAGA4_(LARIOS)30"/>
      <sheetName val="MALAGA_5_(Plaza_Mayor)30"/>
      <sheetName val="MALAGA1_(VELAZQUEZ)30"/>
      <sheetName val="MURCIA_El_Rollo30"/>
      <sheetName val="MURCIA_Norte30"/>
      <sheetName val="P_IMPERIAL30"/>
      <sheetName val="PAMPLONA_AV_ZARAGOZA30"/>
      <sheetName val="PAMPLONA_SIMONENA30"/>
      <sheetName val="P_SAN_JUAN30"/>
      <sheetName val="SAN_SEB_30"/>
      <sheetName val="SANT_ADRIA30"/>
      <sheetName val="SAN_JOAN_D´ESPI30"/>
      <sheetName val="SANTS_MONTJUIC30"/>
      <sheetName val="SS_REYES30"/>
      <sheetName val="VALENCIA_M_RODRIGO30"/>
      <sheetName val="1º_TRIM30"/>
      <sheetName val="2º_TRIM30"/>
      <sheetName val="3º_TRIM30"/>
      <sheetName val="4º_TRIM30"/>
      <sheetName val="ACUMULADO_200330"/>
      <sheetName val="_EvaluaciónTV28"/>
      <sheetName val="PIANOPUB'96_(2)28"/>
      <sheetName val="PIANOPUB'96_(3)28"/>
      <sheetName val="finance_tracker_LNPF7"/>
      <sheetName val="finance_tracker_Puleva7"/>
      <sheetName val="Fee_%_by_media7"/>
      <sheetName val="Price_&amp;_Volume4"/>
      <sheetName val="ALCALA_46631"/>
      <sheetName val="ALCALA_DE_HENARES31"/>
      <sheetName val="ALICANTE_II31"/>
      <sheetName val="ANTONIO_LÓPEZ31"/>
      <sheetName val="ARROYO_DEL_OLIVAR31"/>
      <sheetName val="BURGOS_I31"/>
      <sheetName val="BURGOS_II31"/>
      <sheetName val="CIUDAD_REAL31"/>
      <sheetName val="CONDE_DUQUE31"/>
      <sheetName val="GIJÓN_CONSTITUCIÓN31"/>
      <sheetName val="GIJÓN_P_IGLESIAS31"/>
      <sheetName val="INF__MERCEDES31"/>
      <sheetName val="JOSÉ_DEL_HIERRO31"/>
      <sheetName val="LA_LAGUNA31"/>
      <sheetName val="LAS_ROZAS31"/>
      <sheetName val="LEGANÉS_2_R_SOFIA31"/>
      <sheetName val="MALAGA2_(BAILEN)31"/>
      <sheetName val="MALAGA3_(EL_PALO)31"/>
      <sheetName val="MALAGA4_(LARIOS)31"/>
      <sheetName val="MALAGA_5_(Plaza_Mayor)31"/>
      <sheetName val="MALAGA1_(VELAZQUEZ)31"/>
      <sheetName val="MURCIA_El_Rollo31"/>
      <sheetName val="MURCIA_Norte31"/>
      <sheetName val="P_IMPERIAL31"/>
      <sheetName val="PAMPLONA_AV_ZARAGOZA31"/>
      <sheetName val="PAMPLONA_SIMONENA31"/>
      <sheetName val="P_SAN_JUAN31"/>
      <sheetName val="SAN_SEB_31"/>
      <sheetName val="SANT_ADRIA31"/>
      <sheetName val="SAN_JOAN_D´ESPI31"/>
      <sheetName val="SANTS_MONTJUIC31"/>
      <sheetName val="SS_REYES31"/>
      <sheetName val="VALENCIA_M_RODRIGO31"/>
      <sheetName val="1º_TRIM31"/>
      <sheetName val="2º_TRIM31"/>
      <sheetName val="3º_TRIM31"/>
      <sheetName val="4º_TRIM31"/>
      <sheetName val="ACUMULADO_200331"/>
      <sheetName val="_EvaluaciónTV29"/>
      <sheetName val="PIANOPUB'96_(2)29"/>
      <sheetName val="PIANOPUB'96_(3)29"/>
      <sheetName val="finance_tracker_LNPF8"/>
      <sheetName val="finance_tracker_Puleva8"/>
      <sheetName val="Fee_%_by_media8"/>
      <sheetName val="Price_&amp;_Volume5"/>
      <sheetName val="ALCALA_46632"/>
      <sheetName val="ALCALA_DE_HENARES32"/>
      <sheetName val="ALICANTE_II32"/>
      <sheetName val="ANTONIO_LÓPEZ32"/>
      <sheetName val="ARROYO_DEL_OLIVAR32"/>
      <sheetName val="BURGOS_I32"/>
      <sheetName val="BURGOS_II32"/>
      <sheetName val="CIUDAD_REAL32"/>
      <sheetName val="CONDE_DUQUE32"/>
      <sheetName val="GIJÓN_CONSTITUCIÓN32"/>
      <sheetName val="GIJÓN_P_IGLESIAS32"/>
      <sheetName val="INF__MERCEDES32"/>
      <sheetName val="JOSÉ_DEL_HIERRO32"/>
      <sheetName val="LA_LAGUNA32"/>
      <sheetName val="LAS_ROZAS32"/>
      <sheetName val="LEGANÉS_2_R_SOFIA32"/>
      <sheetName val="MALAGA2_(BAILEN)32"/>
      <sheetName val="MALAGA3_(EL_PALO)32"/>
      <sheetName val="MALAGA4_(LARIOS)32"/>
      <sheetName val="MALAGA_5_(Plaza_Mayor)32"/>
      <sheetName val="MALAGA1_(VELAZQUEZ)32"/>
      <sheetName val="MURCIA_El_Rollo32"/>
      <sheetName val="MURCIA_Norte32"/>
      <sheetName val="P_IMPERIAL32"/>
      <sheetName val="PAMPLONA_AV_ZARAGOZA32"/>
      <sheetName val="PAMPLONA_SIMONENA32"/>
      <sheetName val="P_SAN_JUAN32"/>
      <sheetName val="SAN_SEB_32"/>
      <sheetName val="SANT_ADRIA32"/>
      <sheetName val="SAN_JOAN_D´ESPI32"/>
      <sheetName val="SANTS_MONTJUIC32"/>
      <sheetName val="SS_REYES32"/>
      <sheetName val="VALENCIA_M_RODRIGO32"/>
      <sheetName val="1º_TRIM32"/>
      <sheetName val="2º_TRIM32"/>
      <sheetName val="3º_TRIM32"/>
      <sheetName val="4º_TRIM32"/>
      <sheetName val="ACUMULADO_200332"/>
      <sheetName val="_EvaluaciónTV30"/>
      <sheetName val="PIANOPUB'96_(2)30"/>
      <sheetName val="PIANOPUB'96_(3)30"/>
      <sheetName val="finance_tracker_LNPF9"/>
      <sheetName val="finance_tracker_Puleva9"/>
      <sheetName val="Fee_%_by_media9"/>
      <sheetName val="Price_&amp;_Volume6"/>
      <sheetName val="Tablas"/>
      <sheetName val="P&amp;LBANANA"/>
      <sheetName val="P&amp;L POST OREO"/>
      <sheetName val="P&amp;L H BUNCHES"/>
      <sheetName val="Pto. Azt"/>
      <sheetName val="FLOW REVISTAS"/>
      <sheetName val="Flow"/>
      <sheetName val="Tabla de antiguedad"/>
      <sheetName val="NEWS PREV"/>
      <sheetName val="Constants"/>
      <sheetName val="PAUTA METROVALLAS"/>
      <sheetName val="Hoja2"/>
      <sheetName val="Soporte"/>
      <sheetName val="finance_tracker_LNPF10"/>
      <sheetName val="finance_tracker_Puleva10"/>
      <sheetName val="Fee_%_by_media10"/>
      <sheetName val="ALCALA_46634"/>
      <sheetName val="ALCALA_DE_HENARES34"/>
      <sheetName val="ALICANTE_II34"/>
      <sheetName val="ANTONIO_LÓPEZ34"/>
      <sheetName val="ARROYO_DEL_OLIVAR34"/>
      <sheetName val="BURGOS_I34"/>
      <sheetName val="BURGOS_II34"/>
      <sheetName val="CIUDAD_REAL34"/>
      <sheetName val="CONDE_DUQUE34"/>
      <sheetName val="GIJÓN_CONSTITUCIÓN34"/>
      <sheetName val="GIJÓN_P_IGLESIAS34"/>
      <sheetName val="INF__MERCEDES34"/>
      <sheetName val="JOSÉ_DEL_HIERRO34"/>
      <sheetName val="LA_LAGUNA34"/>
      <sheetName val="LAS_ROZAS34"/>
      <sheetName val="LEGANÉS_2_R_SOFIA34"/>
      <sheetName val="MALAGA2_(BAILEN)34"/>
      <sheetName val="MALAGA3_(EL_PALO)34"/>
      <sheetName val="MALAGA4_(LARIOS)34"/>
      <sheetName val="MALAGA_5_(Plaza_Mayor)34"/>
      <sheetName val="MALAGA1_(VELAZQUEZ)34"/>
      <sheetName val="MURCIA_El_Rollo34"/>
      <sheetName val="MURCIA_Norte34"/>
      <sheetName val="P_IMPERIAL34"/>
      <sheetName val="PAMPLONA_AV_ZARAGOZA34"/>
      <sheetName val="PAMPLONA_SIMONENA34"/>
      <sheetName val="P_SAN_JUAN34"/>
      <sheetName val="SAN_SEB_34"/>
      <sheetName val="SANT_ADRIA34"/>
      <sheetName val="SAN_JOAN_D´ESPI34"/>
      <sheetName val="SANTS_MONTJUIC34"/>
      <sheetName val="SS_REYES34"/>
      <sheetName val="VALENCIA_M_RODRIGO34"/>
      <sheetName val="1º_TRIM34"/>
      <sheetName val="2º_TRIM34"/>
      <sheetName val="3º_TRIM34"/>
      <sheetName val="4º_TRIM34"/>
      <sheetName val="ACUMULADO_200334"/>
      <sheetName val="_EvaluaciónTV32"/>
      <sheetName val="PIANOPUB'96_(2)32"/>
      <sheetName val="PIANOPUB'96_(3)32"/>
      <sheetName val="finance_tracker_LNPF14"/>
      <sheetName val="finance_tracker_Puleva14"/>
      <sheetName val="Fee_%_by_media14"/>
      <sheetName val="ALCALA_46633"/>
      <sheetName val="ALCALA_DE_HENARES33"/>
      <sheetName val="ALICANTE_II33"/>
      <sheetName val="ANTONIO_LÓPEZ33"/>
      <sheetName val="ARROYO_DEL_OLIVAR33"/>
      <sheetName val="BURGOS_I33"/>
      <sheetName val="BURGOS_II33"/>
      <sheetName val="CIUDAD_REAL33"/>
      <sheetName val="CONDE_DUQUE33"/>
      <sheetName val="GIJÓN_CONSTITUCIÓN33"/>
      <sheetName val="GIJÓN_P_IGLESIAS33"/>
      <sheetName val="INF__MERCEDES33"/>
      <sheetName val="JOSÉ_DEL_HIERRO33"/>
      <sheetName val="LA_LAGUNA33"/>
      <sheetName val="LAS_ROZAS33"/>
      <sheetName val="LEGANÉS_2_R_SOFIA33"/>
      <sheetName val="MALAGA2_(BAILEN)33"/>
      <sheetName val="MALAGA3_(EL_PALO)33"/>
      <sheetName val="MALAGA4_(LARIOS)33"/>
      <sheetName val="MALAGA_5_(Plaza_Mayor)33"/>
      <sheetName val="MALAGA1_(VELAZQUEZ)33"/>
      <sheetName val="MURCIA_El_Rollo33"/>
      <sheetName val="MURCIA_Norte33"/>
      <sheetName val="P_IMPERIAL33"/>
      <sheetName val="PAMPLONA_AV_ZARAGOZA33"/>
      <sheetName val="PAMPLONA_SIMONENA33"/>
      <sheetName val="P_SAN_JUAN33"/>
      <sheetName val="SAN_SEB_33"/>
      <sheetName val="SANT_ADRIA33"/>
      <sheetName val="SAN_JOAN_D´ESPI33"/>
      <sheetName val="SANTS_MONTJUIC33"/>
      <sheetName val="SS_REYES33"/>
      <sheetName val="VALENCIA_M_RODRIGO33"/>
      <sheetName val="1º_TRIM33"/>
      <sheetName val="2º_TRIM33"/>
      <sheetName val="3º_TRIM33"/>
      <sheetName val="4º_TRIM33"/>
      <sheetName val="ACUMULADO_200333"/>
      <sheetName val="_EvaluaciónTV31"/>
      <sheetName val="PIANOPUB'96_(2)31"/>
      <sheetName val="PIANOPUB'96_(3)31"/>
      <sheetName val="finance_tracker_LNPF13"/>
      <sheetName val="finance_tracker_Puleva13"/>
      <sheetName val="Fee_%_by_media13"/>
      <sheetName val="finance_tracker_LNPF11"/>
      <sheetName val="finance_tracker_Puleva11"/>
      <sheetName val="Fee_%_by_media11"/>
      <sheetName val="finance_tracker_LNPF12"/>
      <sheetName val="finance_tracker_Puleva12"/>
      <sheetName val="Fee_%_by_media12"/>
      <sheetName val="analisis"/>
      <sheetName val="negociaciones1"/>
      <sheetName val="KPMG"/>
      <sheetName val="negociaciones"/>
      <sheetName val="affissione"/>
      <sheetName val="CARÁTULA"/>
      <sheetName val="CAMBIOS"/>
      <sheetName val="RESUMEN ECONÓMICO"/>
      <sheetName val="RESUM ECO X MESES"/>
      <sheetName val="TIT PRENSA"/>
      <sheetName val="TIT. PRENSA"/>
      <sheetName val="CAL. PRENSA"/>
      <sheetName val="CAL PRENSA"/>
      <sheetName val="TIT REVISTAS"/>
      <sheetName val="CAL REVISTAS"/>
      <sheetName val="CAL PRODUCCION"/>
      <sheetName val="TIT INTERNET"/>
      <sheetName val="CAL INTERNET"/>
      <sheetName val="Reco"/>
      <sheetName val="Optico "/>
      <sheetName val="TIT RADIO"/>
      <sheetName val="RK. RADIO "/>
      <sheetName val="CAL RADIO "/>
      <sheetName val="Price_&amp;_Volume7"/>
      <sheetName val="RESUMEN_ECONÓMICO"/>
      <sheetName val="RESUM_ECO_X_MESES"/>
      <sheetName val="TIT_PRENSA"/>
      <sheetName val="TIT__PRENSA"/>
      <sheetName val="CAL__PRENSA"/>
      <sheetName val="CAL_PRENSA"/>
      <sheetName val="TIT_REVISTAS"/>
      <sheetName val="CAL_REVISTAS"/>
      <sheetName val="CAL_PRODUCCION"/>
      <sheetName val="TIT_INTERNET"/>
      <sheetName val="CAL_INTERNET"/>
      <sheetName val="Optico_"/>
      <sheetName val="TIT_RADIO"/>
      <sheetName val="RK__RADIO_"/>
      <sheetName val="CAL_RADIO_"/>
      <sheetName val="ALCALA_46635"/>
      <sheetName val="ALCALA_DE_HENARES35"/>
      <sheetName val="ALICANTE_II35"/>
      <sheetName val="ANTONIO_LÓPEZ35"/>
      <sheetName val="ARROYO_DEL_OLIVAR35"/>
      <sheetName val="BURGOS_I35"/>
      <sheetName val="BURGOS_II35"/>
      <sheetName val="CIUDAD_REAL35"/>
      <sheetName val="CONDE_DUQUE35"/>
      <sheetName val="GIJÓN_CONSTITUCIÓN35"/>
      <sheetName val="GIJÓN_P_IGLESIAS35"/>
      <sheetName val="INF__MERCEDES35"/>
      <sheetName val="JOSÉ_DEL_HIERRO35"/>
      <sheetName val="LA_LAGUNA35"/>
      <sheetName val="LAS_ROZAS35"/>
      <sheetName val="LEGANÉS_2_R_SOFIA35"/>
      <sheetName val="MALAGA2_(BAILEN)35"/>
      <sheetName val="MALAGA3_(EL_PALO)35"/>
      <sheetName val="MALAGA4_(LARIOS)35"/>
      <sheetName val="MALAGA_5_(Plaza_Mayor)35"/>
      <sheetName val="MALAGA1_(VELAZQUEZ)35"/>
      <sheetName val="MURCIA_El_Rollo35"/>
      <sheetName val="MURCIA_Norte35"/>
      <sheetName val="P_IMPERIAL35"/>
      <sheetName val="PAMPLONA_AV_ZARAGOZA35"/>
      <sheetName val="PAMPLONA_SIMONENA35"/>
      <sheetName val="P_SAN_JUAN35"/>
      <sheetName val="SAN_SEB_35"/>
      <sheetName val="SANT_ADRIA35"/>
      <sheetName val="SAN_JOAN_D´ESPI35"/>
      <sheetName val="SANTS_MONTJUIC35"/>
      <sheetName val="SS_REYES35"/>
      <sheetName val="VALENCIA_M_RODRIGO35"/>
      <sheetName val="1º_TRIM35"/>
      <sheetName val="2º_TRIM35"/>
      <sheetName val="3º_TRIM35"/>
      <sheetName val="4º_TRIM35"/>
      <sheetName val="ACUMULADO_200335"/>
      <sheetName val="_EvaluaciónTV33"/>
      <sheetName val="PIANOPUB'96_(2)33"/>
      <sheetName val="PIANOPUB'96_(3)33"/>
      <sheetName val="finance_tracker_LNPF15"/>
      <sheetName val="finance_tracker_Puleva15"/>
      <sheetName val="Fee_%_by_media15"/>
      <sheetName val="ALCALA_46637"/>
      <sheetName val="ALCALA_DE_HENARES37"/>
      <sheetName val="ALICANTE_II37"/>
      <sheetName val="ANTONIO_LÓPEZ37"/>
      <sheetName val="ARROYO_DEL_OLIVAR37"/>
      <sheetName val="BURGOS_I37"/>
      <sheetName val="BURGOS_II37"/>
      <sheetName val="CIUDAD_REAL37"/>
      <sheetName val="CONDE_DUQUE37"/>
      <sheetName val="GIJÓN_CONSTITUCIÓN37"/>
      <sheetName val="GIJÓN_P_IGLESIAS37"/>
      <sheetName val="INF__MERCEDES37"/>
      <sheetName val="JOSÉ_DEL_HIERRO37"/>
      <sheetName val="LA_LAGUNA37"/>
      <sheetName val="LAS_ROZAS37"/>
      <sheetName val="LEGANÉS_2_R_SOFIA37"/>
      <sheetName val="MALAGA2_(BAILEN)37"/>
      <sheetName val="MALAGA3_(EL_PALO)37"/>
      <sheetName val="MALAGA4_(LARIOS)37"/>
      <sheetName val="MALAGA_5_(Plaza_Mayor)37"/>
      <sheetName val="MALAGA1_(VELAZQUEZ)37"/>
      <sheetName val="MURCIA_El_Rollo37"/>
      <sheetName val="MURCIA_Norte37"/>
      <sheetName val="P_IMPERIAL37"/>
      <sheetName val="PAMPLONA_AV_ZARAGOZA37"/>
      <sheetName val="PAMPLONA_SIMONENA37"/>
      <sheetName val="P_SAN_JUAN37"/>
      <sheetName val="SAN_SEB_37"/>
      <sheetName val="SANT_ADRIA37"/>
      <sheetName val="SAN_JOAN_D´ESPI37"/>
      <sheetName val="SANTS_MONTJUIC37"/>
      <sheetName val="SS_REYES37"/>
      <sheetName val="VALENCIA_M_RODRIGO37"/>
      <sheetName val="1º_TRIM37"/>
      <sheetName val="2º_TRIM37"/>
      <sheetName val="3º_TRIM37"/>
      <sheetName val="4º_TRIM37"/>
      <sheetName val="ACUMULADO_200337"/>
      <sheetName val="_EvaluaciónTV35"/>
      <sheetName val="PIANOPUB'96_(2)35"/>
      <sheetName val="PIANOPUB'96_(3)35"/>
      <sheetName val="finance_tracker_LNPF17"/>
      <sheetName val="finance_tracker_Puleva17"/>
      <sheetName val="Fee_%_by_media17"/>
      <sheetName val="Price_&amp;_Volume9"/>
      <sheetName val="ALCALA_46636"/>
      <sheetName val="ALCALA_DE_HENARES36"/>
      <sheetName val="ALICANTE_II36"/>
      <sheetName val="ANTONIO_LÓPEZ36"/>
      <sheetName val="ARROYO_DEL_OLIVAR36"/>
      <sheetName val="BURGOS_I36"/>
      <sheetName val="BURGOS_II36"/>
      <sheetName val="CIUDAD_REAL36"/>
      <sheetName val="CONDE_DUQUE36"/>
      <sheetName val="GIJÓN_CONSTITUCIÓN36"/>
      <sheetName val="GIJÓN_P_IGLESIAS36"/>
      <sheetName val="INF__MERCEDES36"/>
      <sheetName val="JOSÉ_DEL_HIERRO36"/>
      <sheetName val="LA_LAGUNA36"/>
      <sheetName val="LAS_ROZAS36"/>
      <sheetName val="LEGANÉS_2_R_SOFIA36"/>
      <sheetName val="MALAGA2_(BAILEN)36"/>
      <sheetName val="MALAGA3_(EL_PALO)36"/>
      <sheetName val="MALAGA4_(LARIOS)36"/>
      <sheetName val="MALAGA_5_(Plaza_Mayor)36"/>
      <sheetName val="MALAGA1_(VELAZQUEZ)36"/>
      <sheetName val="MURCIA_El_Rollo36"/>
      <sheetName val="MURCIA_Norte36"/>
      <sheetName val="P_IMPERIAL36"/>
      <sheetName val="PAMPLONA_AV_ZARAGOZA36"/>
      <sheetName val="PAMPLONA_SIMONENA36"/>
      <sheetName val="P_SAN_JUAN36"/>
      <sheetName val="SAN_SEB_36"/>
      <sheetName val="SANT_ADRIA36"/>
      <sheetName val="SAN_JOAN_D´ESPI36"/>
      <sheetName val="SANTS_MONTJUIC36"/>
      <sheetName val="SS_REYES36"/>
      <sheetName val="VALENCIA_M_RODRIGO36"/>
      <sheetName val="1º_TRIM36"/>
      <sheetName val="2º_TRIM36"/>
      <sheetName val="3º_TRIM36"/>
      <sheetName val="4º_TRIM36"/>
      <sheetName val="ACUMULADO_200336"/>
      <sheetName val="_EvaluaciónTV34"/>
      <sheetName val="PIANOPUB'96_(2)34"/>
      <sheetName val="PIANOPUB'96_(3)34"/>
      <sheetName val="finance_tracker_LNPF16"/>
      <sheetName val="finance_tracker_Puleva16"/>
      <sheetName val="Fee_%_by_media16"/>
      <sheetName val="Price_&amp;_Volume8"/>
      <sheetName val="ALCALA_46639"/>
      <sheetName val="ALCALA_DE_HENARES39"/>
      <sheetName val="ALICANTE_II39"/>
      <sheetName val="ANTONIO_LÓPEZ39"/>
      <sheetName val="ARROYO_DEL_OLIVAR39"/>
      <sheetName val="BURGOS_I39"/>
      <sheetName val="BURGOS_II39"/>
      <sheetName val="CIUDAD_REAL39"/>
      <sheetName val="CONDE_DUQUE39"/>
      <sheetName val="GIJÓN_CONSTITUCIÓN39"/>
      <sheetName val="GIJÓN_P_IGLESIAS39"/>
      <sheetName val="INF__MERCEDES39"/>
      <sheetName val="JOSÉ_DEL_HIERRO39"/>
      <sheetName val="LA_LAGUNA39"/>
      <sheetName val="LAS_ROZAS39"/>
      <sheetName val="LEGANÉS_2_R_SOFIA39"/>
      <sheetName val="MALAGA2_(BAILEN)39"/>
      <sheetName val="MALAGA3_(EL_PALO)39"/>
      <sheetName val="MALAGA4_(LARIOS)39"/>
      <sheetName val="MALAGA_5_(Plaza_Mayor)39"/>
      <sheetName val="MALAGA1_(VELAZQUEZ)39"/>
      <sheetName val="MURCIA_El_Rollo39"/>
      <sheetName val="MURCIA_Norte39"/>
      <sheetName val="P_IMPERIAL39"/>
      <sheetName val="PAMPLONA_AV_ZARAGOZA39"/>
      <sheetName val="PAMPLONA_SIMONENA39"/>
      <sheetName val="P_SAN_JUAN39"/>
      <sheetName val="SAN_SEB_39"/>
      <sheetName val="SANT_ADRIA39"/>
      <sheetName val="SAN_JOAN_D´ESPI39"/>
      <sheetName val="SANTS_MONTJUIC39"/>
      <sheetName val="SS_REYES39"/>
      <sheetName val="VALENCIA_M_RODRIGO39"/>
      <sheetName val="1º_TRIM39"/>
      <sheetName val="2º_TRIM39"/>
      <sheetName val="3º_TRIM39"/>
      <sheetName val="4º_TRIM39"/>
      <sheetName val="ACUMULADO_200339"/>
      <sheetName val="_EvaluaciónTV37"/>
      <sheetName val="PIANOPUB'96_(2)37"/>
      <sheetName val="PIANOPUB'96_(3)37"/>
      <sheetName val="finance_tracker_LNPF19"/>
      <sheetName val="finance_tracker_Puleva19"/>
      <sheetName val="Fee_%_by_media19"/>
      <sheetName val="Price_&amp;_Volume11"/>
      <sheetName val="ALCALA_46638"/>
      <sheetName val="ALCALA_DE_HENARES38"/>
      <sheetName val="ALICANTE_II38"/>
      <sheetName val="ANTONIO_LÓPEZ38"/>
      <sheetName val="ARROYO_DEL_OLIVAR38"/>
      <sheetName val="BURGOS_I38"/>
      <sheetName val="BURGOS_II38"/>
      <sheetName val="CIUDAD_REAL38"/>
      <sheetName val="CONDE_DUQUE38"/>
      <sheetName val="GIJÓN_CONSTITUCIÓN38"/>
      <sheetName val="GIJÓN_P_IGLESIAS38"/>
      <sheetName val="INF__MERCEDES38"/>
      <sheetName val="JOSÉ_DEL_HIERRO38"/>
      <sheetName val="LA_LAGUNA38"/>
      <sheetName val="LAS_ROZAS38"/>
      <sheetName val="LEGANÉS_2_R_SOFIA38"/>
      <sheetName val="MALAGA2_(BAILEN)38"/>
      <sheetName val="MALAGA3_(EL_PALO)38"/>
      <sheetName val="MALAGA4_(LARIOS)38"/>
      <sheetName val="MALAGA_5_(Plaza_Mayor)38"/>
      <sheetName val="MALAGA1_(VELAZQUEZ)38"/>
      <sheetName val="MURCIA_El_Rollo38"/>
      <sheetName val="MURCIA_Norte38"/>
      <sheetName val="P_IMPERIAL38"/>
      <sheetName val="PAMPLONA_AV_ZARAGOZA38"/>
      <sheetName val="PAMPLONA_SIMONENA38"/>
      <sheetName val="P_SAN_JUAN38"/>
      <sheetName val="SAN_SEB_38"/>
      <sheetName val="SANT_ADRIA38"/>
      <sheetName val="SAN_JOAN_D´ESPI38"/>
      <sheetName val="SANTS_MONTJUIC38"/>
      <sheetName val="SS_REYES38"/>
      <sheetName val="VALENCIA_M_RODRIGO38"/>
      <sheetName val="1º_TRIM38"/>
      <sheetName val="2º_TRIM38"/>
      <sheetName val="3º_TRIM38"/>
      <sheetName val="4º_TRIM38"/>
      <sheetName val="ACUMULADO_200338"/>
      <sheetName val="_EvaluaciónTV36"/>
      <sheetName val="PIANOPUB'96_(2)36"/>
      <sheetName val="PIANOPUB'96_(3)36"/>
      <sheetName val="finance_tracker_LNPF18"/>
      <sheetName val="finance_tracker_Puleva18"/>
      <sheetName val="Fee_%_by_media18"/>
      <sheetName val="Price_&amp;_Volume10"/>
      <sheetName val="ALCALA_46642"/>
      <sheetName val="ALCALA_DE_HENARES42"/>
      <sheetName val="ALICANTE_II42"/>
      <sheetName val="ANTONIO_LÓPEZ42"/>
      <sheetName val="ARROYO_DEL_OLIVAR42"/>
      <sheetName val="BURGOS_I42"/>
      <sheetName val="BURGOS_II42"/>
      <sheetName val="CIUDAD_REAL42"/>
      <sheetName val="CONDE_DUQUE42"/>
      <sheetName val="GIJÓN_CONSTITUCIÓN42"/>
      <sheetName val="GIJÓN_P_IGLESIAS42"/>
      <sheetName val="INF__MERCEDES42"/>
      <sheetName val="JOSÉ_DEL_HIERRO42"/>
      <sheetName val="LA_LAGUNA42"/>
      <sheetName val="LAS_ROZAS42"/>
      <sheetName val="LEGANÉS_2_R_SOFIA42"/>
      <sheetName val="MALAGA2_(BAILEN)42"/>
      <sheetName val="MALAGA3_(EL_PALO)42"/>
      <sheetName val="MALAGA4_(LARIOS)42"/>
      <sheetName val="MALAGA_5_(Plaza_Mayor)42"/>
      <sheetName val="MALAGA1_(VELAZQUEZ)42"/>
      <sheetName val="MURCIA_El_Rollo42"/>
      <sheetName val="MURCIA_Norte42"/>
      <sheetName val="P_IMPERIAL42"/>
      <sheetName val="PAMPLONA_AV_ZARAGOZA42"/>
      <sheetName val="PAMPLONA_SIMONENA42"/>
      <sheetName val="P_SAN_JUAN42"/>
      <sheetName val="SAN_SEB_42"/>
      <sheetName val="SANT_ADRIA42"/>
      <sheetName val="SAN_JOAN_D´ESPI42"/>
      <sheetName val="SANTS_MONTJUIC42"/>
      <sheetName val="SS_REYES42"/>
      <sheetName val="VALENCIA_M_RODRIGO42"/>
      <sheetName val="1º_TRIM42"/>
      <sheetName val="2º_TRIM42"/>
      <sheetName val="3º_TRIM42"/>
      <sheetName val="4º_TRIM42"/>
      <sheetName val="ACUMULADO_200342"/>
      <sheetName val="_EvaluaciónTV40"/>
      <sheetName val="PIANOPUB'96_(2)40"/>
      <sheetName val="PIANOPUB'96_(3)40"/>
      <sheetName val="finance_tracker_LNPF22"/>
      <sheetName val="finance_tracker_Puleva22"/>
      <sheetName val="Fee_%_by_media22"/>
      <sheetName val="Price_&amp;_Volume14"/>
      <sheetName val="ALCALA_46640"/>
      <sheetName val="ALCALA_DE_HENARES40"/>
      <sheetName val="ALICANTE_II40"/>
      <sheetName val="ANTONIO_LÓPEZ40"/>
      <sheetName val="ARROYO_DEL_OLIVAR40"/>
      <sheetName val="BURGOS_I40"/>
      <sheetName val="BURGOS_II40"/>
      <sheetName val="CIUDAD_REAL40"/>
      <sheetName val="CONDE_DUQUE40"/>
      <sheetName val="GIJÓN_CONSTITUCIÓN40"/>
      <sheetName val="GIJÓN_P_IGLESIAS40"/>
      <sheetName val="INF__MERCEDES40"/>
      <sheetName val="JOSÉ_DEL_HIERRO40"/>
      <sheetName val="LA_LAGUNA40"/>
      <sheetName val="LAS_ROZAS40"/>
      <sheetName val="LEGANÉS_2_R_SOFIA40"/>
      <sheetName val="MALAGA2_(BAILEN)40"/>
      <sheetName val="MALAGA3_(EL_PALO)40"/>
      <sheetName val="MALAGA4_(LARIOS)40"/>
      <sheetName val="MALAGA_5_(Plaza_Mayor)40"/>
      <sheetName val="MALAGA1_(VELAZQUEZ)40"/>
      <sheetName val="MURCIA_El_Rollo40"/>
      <sheetName val="MURCIA_Norte40"/>
      <sheetName val="P_IMPERIAL40"/>
      <sheetName val="PAMPLONA_AV_ZARAGOZA40"/>
      <sheetName val="PAMPLONA_SIMONENA40"/>
      <sheetName val="P_SAN_JUAN40"/>
      <sheetName val="SAN_SEB_40"/>
      <sheetName val="SANT_ADRIA40"/>
      <sheetName val="SAN_JOAN_D´ESPI40"/>
      <sheetName val="SANTS_MONTJUIC40"/>
      <sheetName val="SS_REYES40"/>
      <sheetName val="VALENCIA_M_RODRIGO40"/>
      <sheetName val="1º_TRIM40"/>
      <sheetName val="2º_TRIM40"/>
      <sheetName val="3º_TRIM40"/>
      <sheetName val="4º_TRIM40"/>
      <sheetName val="ACUMULADO_200340"/>
      <sheetName val="_EvaluaciónTV38"/>
      <sheetName val="PIANOPUB'96_(2)38"/>
      <sheetName val="PIANOPUB'96_(3)38"/>
      <sheetName val="finance_tracker_LNPF20"/>
      <sheetName val="finance_tracker_Puleva20"/>
      <sheetName val="Fee_%_by_media20"/>
      <sheetName val="Price_&amp;_Volume12"/>
      <sheetName val="ALCALA_46641"/>
      <sheetName val="ALCALA_DE_HENARES41"/>
      <sheetName val="ALICANTE_II41"/>
      <sheetName val="ANTONIO_LÓPEZ41"/>
      <sheetName val="ARROYO_DEL_OLIVAR41"/>
      <sheetName val="BURGOS_I41"/>
      <sheetName val="BURGOS_II41"/>
      <sheetName val="CIUDAD_REAL41"/>
      <sheetName val="CONDE_DUQUE41"/>
      <sheetName val="GIJÓN_CONSTITUCIÓN41"/>
      <sheetName val="GIJÓN_P_IGLESIAS41"/>
      <sheetName val="INF__MERCEDES41"/>
      <sheetName val="JOSÉ_DEL_HIERRO41"/>
      <sheetName val="LA_LAGUNA41"/>
      <sheetName val="LAS_ROZAS41"/>
      <sheetName val="LEGANÉS_2_R_SOFIA41"/>
      <sheetName val="MALAGA2_(BAILEN)41"/>
      <sheetName val="MALAGA3_(EL_PALO)41"/>
      <sheetName val="MALAGA4_(LARIOS)41"/>
      <sheetName val="MALAGA_5_(Plaza_Mayor)41"/>
      <sheetName val="MALAGA1_(VELAZQUEZ)41"/>
      <sheetName val="MURCIA_El_Rollo41"/>
      <sheetName val="MURCIA_Norte41"/>
      <sheetName val="P_IMPERIAL41"/>
      <sheetName val="PAMPLONA_AV_ZARAGOZA41"/>
      <sheetName val="PAMPLONA_SIMONENA41"/>
      <sheetName val="P_SAN_JUAN41"/>
      <sheetName val="SAN_SEB_41"/>
      <sheetName val="SANT_ADRIA41"/>
      <sheetName val="SAN_JOAN_D´ESPI41"/>
      <sheetName val="SANTS_MONTJUIC41"/>
      <sheetName val="SS_REYES41"/>
      <sheetName val="VALENCIA_M_RODRIGO41"/>
      <sheetName val="1º_TRIM41"/>
      <sheetName val="2º_TRIM41"/>
      <sheetName val="3º_TRIM41"/>
      <sheetName val="4º_TRIM41"/>
      <sheetName val="ACUMULADO_200341"/>
      <sheetName val="_EvaluaciónTV39"/>
      <sheetName val="PIANOPUB'96_(2)39"/>
      <sheetName val="PIANOPUB'96_(3)39"/>
      <sheetName val="finance_tracker_LNPF21"/>
      <sheetName val="finance_tracker_Puleva21"/>
      <sheetName val="Fee_%_by_media21"/>
      <sheetName val="Price_&amp;_Volume13"/>
      <sheetName val="ALCALA_46643"/>
      <sheetName val="ALCALA_DE_HENARES43"/>
      <sheetName val="ALICANTE_II43"/>
      <sheetName val="ANTONIO_LÓPEZ43"/>
      <sheetName val="ARROYO_DEL_OLIVAR43"/>
      <sheetName val="BURGOS_I43"/>
      <sheetName val="BURGOS_II43"/>
      <sheetName val="CIUDAD_REAL43"/>
      <sheetName val="CONDE_DUQUE43"/>
      <sheetName val="GIJÓN_CONSTITUCIÓN43"/>
      <sheetName val="GIJÓN_P_IGLESIAS43"/>
      <sheetName val="INF__MERCEDES43"/>
      <sheetName val="JOSÉ_DEL_HIERRO43"/>
      <sheetName val="LA_LAGUNA43"/>
      <sheetName val="LAS_ROZAS43"/>
      <sheetName val="LEGANÉS_2_R_SOFIA43"/>
      <sheetName val="MALAGA2_(BAILEN)43"/>
      <sheetName val="MALAGA3_(EL_PALO)43"/>
      <sheetName val="MALAGA4_(LARIOS)43"/>
      <sheetName val="MALAGA_5_(Plaza_Mayor)43"/>
      <sheetName val="MALAGA1_(VELAZQUEZ)43"/>
      <sheetName val="MURCIA_El_Rollo43"/>
      <sheetName val="MURCIA_Norte43"/>
      <sheetName val="P_IMPERIAL43"/>
      <sheetName val="PAMPLONA_AV_ZARAGOZA43"/>
      <sheetName val="PAMPLONA_SIMONENA43"/>
      <sheetName val="P_SAN_JUAN43"/>
      <sheetName val="SAN_SEB_43"/>
      <sheetName val="SANT_ADRIA43"/>
      <sheetName val="SAN_JOAN_D´ESPI43"/>
      <sheetName val="SANTS_MONTJUIC43"/>
      <sheetName val="SS_REYES43"/>
      <sheetName val="VALENCIA_M_RODRIGO43"/>
      <sheetName val="1º_TRIM43"/>
      <sheetName val="2º_TRIM43"/>
      <sheetName val="3º_TRIM43"/>
      <sheetName val="4º_TRIM43"/>
      <sheetName val="ACUMULADO_200343"/>
      <sheetName val="_EvaluaciónTV41"/>
      <sheetName val="PIANOPUB'96_(2)41"/>
      <sheetName val="PIANOPUB'96_(3)41"/>
      <sheetName val="finance_tracker_LNPF23"/>
      <sheetName val="finance_tracker_Puleva23"/>
      <sheetName val="Fee_%_by_media23"/>
      <sheetName val="Price_&amp;_Volume15"/>
      <sheetName val="RESUMEN_ECONÓMICO1"/>
      <sheetName val="RESUM_ECO_X_MESES1"/>
      <sheetName val="TIT_PRENSA1"/>
      <sheetName val="TIT__PRENSA1"/>
      <sheetName val="CAL__PRENSA1"/>
      <sheetName val="CAL_PRENSA1"/>
      <sheetName val="TIT_REVISTAS1"/>
      <sheetName val="CAL_REVISTAS1"/>
      <sheetName val="CAL_PRODUCCION1"/>
      <sheetName val="TIT_INTERNET1"/>
      <sheetName val="CAL_INTERNET1"/>
      <sheetName val="Optico_1"/>
      <sheetName val="TIT_RADIO1"/>
      <sheetName val="RK__RADIO_1"/>
      <sheetName val="CAL_RADIO_1"/>
      <sheetName val="ALCALA_46646"/>
      <sheetName val="ALCALA_DE_HENARES46"/>
      <sheetName val="ALICANTE_II46"/>
      <sheetName val="ANTONIO_LÓPEZ46"/>
      <sheetName val="ARROYO_DEL_OLIVAR46"/>
      <sheetName val="BURGOS_I46"/>
      <sheetName val="BURGOS_II46"/>
      <sheetName val="CIUDAD_REAL46"/>
      <sheetName val="CONDE_DUQUE46"/>
      <sheetName val="GIJÓN_CONSTITUCIÓN46"/>
      <sheetName val="GIJÓN_P_IGLESIAS46"/>
      <sheetName val="INF__MERCEDES46"/>
      <sheetName val="JOSÉ_DEL_HIERRO46"/>
      <sheetName val="LA_LAGUNA46"/>
      <sheetName val="LAS_ROZAS46"/>
      <sheetName val="LEGANÉS_2_R_SOFIA46"/>
      <sheetName val="MALAGA2_(BAILEN)46"/>
      <sheetName val="MALAGA3_(EL_PALO)46"/>
      <sheetName val="MALAGA4_(LARIOS)46"/>
      <sheetName val="MALAGA_5_(Plaza_Mayor)46"/>
      <sheetName val="MALAGA1_(VELAZQUEZ)46"/>
      <sheetName val="MURCIA_El_Rollo46"/>
      <sheetName val="MURCIA_Norte46"/>
      <sheetName val="P_IMPERIAL46"/>
      <sheetName val="PAMPLONA_AV_ZARAGOZA46"/>
      <sheetName val="PAMPLONA_SIMONENA46"/>
      <sheetName val="P_SAN_JUAN46"/>
      <sheetName val="SAN_SEB_46"/>
      <sheetName val="SANT_ADRIA46"/>
      <sheetName val="SAN_JOAN_D´ESPI46"/>
      <sheetName val="SANTS_MONTJUIC46"/>
      <sheetName val="SS_REYES46"/>
      <sheetName val="VALENCIA_M_RODRIGO46"/>
      <sheetName val="1º_TRIM46"/>
      <sheetName val="2º_TRIM46"/>
      <sheetName val="3º_TRIM46"/>
      <sheetName val="4º_TRIM46"/>
      <sheetName val="ACUMULADO_200346"/>
      <sheetName val="_EvaluaciónTV44"/>
      <sheetName val="PIANOPUB'96_(2)44"/>
      <sheetName val="PIANOPUB'96_(3)44"/>
      <sheetName val="finance_tracker_LNPF26"/>
      <sheetName val="finance_tracker_Puleva26"/>
      <sheetName val="Fee_%_by_media26"/>
      <sheetName val="Price_&amp;_Volume18"/>
      <sheetName val="RESUMEN_ECONÓMICO4"/>
      <sheetName val="RESUM_ECO_X_MESES4"/>
      <sheetName val="TIT_PRENSA4"/>
      <sheetName val="TIT__PRENSA4"/>
      <sheetName val="CAL__PRENSA4"/>
      <sheetName val="CAL_PRENSA4"/>
      <sheetName val="TIT_REVISTAS4"/>
      <sheetName val="CAL_REVISTAS4"/>
      <sheetName val="CAL_PRODUCCION4"/>
      <sheetName val="TIT_INTERNET4"/>
      <sheetName val="CAL_INTERNET4"/>
      <sheetName val="Optico_4"/>
      <sheetName val="TIT_RADIO4"/>
      <sheetName val="RK__RADIO_4"/>
      <sheetName val="CAL_RADIO_4"/>
      <sheetName val="ALCALA_46644"/>
      <sheetName val="ALCALA_DE_HENARES44"/>
      <sheetName val="ALICANTE_II44"/>
      <sheetName val="ANTONIO_LÓPEZ44"/>
      <sheetName val="ARROYO_DEL_OLIVAR44"/>
      <sheetName val="BURGOS_I44"/>
      <sheetName val="BURGOS_II44"/>
      <sheetName val="CIUDAD_REAL44"/>
      <sheetName val="CONDE_DUQUE44"/>
      <sheetName val="GIJÓN_CONSTITUCIÓN44"/>
      <sheetName val="GIJÓN_P_IGLESIAS44"/>
      <sheetName val="INF__MERCEDES44"/>
      <sheetName val="JOSÉ_DEL_HIERRO44"/>
      <sheetName val="LA_LAGUNA44"/>
      <sheetName val="LAS_ROZAS44"/>
      <sheetName val="LEGANÉS_2_R_SOFIA44"/>
      <sheetName val="MALAGA2_(BAILEN)44"/>
      <sheetName val="MALAGA3_(EL_PALO)44"/>
      <sheetName val="MALAGA4_(LARIOS)44"/>
      <sheetName val="MALAGA_5_(Plaza_Mayor)44"/>
      <sheetName val="MALAGA1_(VELAZQUEZ)44"/>
      <sheetName val="MURCIA_El_Rollo44"/>
      <sheetName val="MURCIA_Norte44"/>
      <sheetName val="P_IMPERIAL44"/>
      <sheetName val="PAMPLONA_AV_ZARAGOZA44"/>
      <sheetName val="PAMPLONA_SIMONENA44"/>
      <sheetName val="P_SAN_JUAN44"/>
      <sheetName val="SAN_SEB_44"/>
      <sheetName val="SANT_ADRIA44"/>
      <sheetName val="SAN_JOAN_D´ESPI44"/>
      <sheetName val="SANTS_MONTJUIC44"/>
      <sheetName val="SS_REYES44"/>
      <sheetName val="VALENCIA_M_RODRIGO44"/>
      <sheetName val="1º_TRIM44"/>
      <sheetName val="2º_TRIM44"/>
      <sheetName val="3º_TRIM44"/>
      <sheetName val="4º_TRIM44"/>
      <sheetName val="ACUMULADO_200344"/>
      <sheetName val="_EvaluaciónTV42"/>
      <sheetName val="PIANOPUB'96_(2)42"/>
      <sheetName val="PIANOPUB'96_(3)42"/>
      <sheetName val="finance_tracker_LNPF24"/>
      <sheetName val="finance_tracker_Puleva24"/>
      <sheetName val="Fee_%_by_media24"/>
      <sheetName val="Price_&amp;_Volume16"/>
      <sheetName val="RESUMEN_ECONÓMICO2"/>
      <sheetName val="RESUM_ECO_X_MESES2"/>
      <sheetName val="TIT_PRENSA2"/>
      <sheetName val="TIT__PRENSA2"/>
      <sheetName val="CAL__PRENSA2"/>
      <sheetName val="CAL_PRENSA2"/>
      <sheetName val="TIT_REVISTAS2"/>
      <sheetName val="CAL_REVISTAS2"/>
      <sheetName val="CAL_PRODUCCION2"/>
      <sheetName val="TIT_INTERNET2"/>
      <sheetName val="CAL_INTERNET2"/>
      <sheetName val="Optico_2"/>
      <sheetName val="TIT_RADIO2"/>
      <sheetName val="RK__RADIO_2"/>
      <sheetName val="CAL_RADIO_2"/>
      <sheetName val="ALCALA_46645"/>
      <sheetName val="ALCALA_DE_HENARES45"/>
      <sheetName val="ALICANTE_II45"/>
      <sheetName val="ANTONIO_LÓPEZ45"/>
      <sheetName val="ARROYO_DEL_OLIVAR45"/>
      <sheetName val="BURGOS_I45"/>
      <sheetName val="BURGOS_II45"/>
      <sheetName val="CIUDAD_REAL45"/>
      <sheetName val="CONDE_DUQUE45"/>
      <sheetName val="GIJÓN_CONSTITUCIÓN45"/>
      <sheetName val="GIJÓN_P_IGLESIAS45"/>
      <sheetName val="INF__MERCEDES45"/>
      <sheetName val="JOSÉ_DEL_HIERRO45"/>
      <sheetName val="LA_LAGUNA45"/>
      <sheetName val="LAS_ROZAS45"/>
      <sheetName val="LEGANÉS_2_R_SOFIA45"/>
      <sheetName val="MALAGA2_(BAILEN)45"/>
      <sheetName val="MALAGA3_(EL_PALO)45"/>
      <sheetName val="MALAGA4_(LARIOS)45"/>
      <sheetName val="MALAGA_5_(Plaza_Mayor)45"/>
      <sheetName val="MALAGA1_(VELAZQUEZ)45"/>
      <sheetName val="MURCIA_El_Rollo45"/>
      <sheetName val="MURCIA_Norte45"/>
      <sheetName val="P_IMPERIAL45"/>
      <sheetName val="PAMPLONA_AV_ZARAGOZA45"/>
      <sheetName val="PAMPLONA_SIMONENA45"/>
      <sheetName val="P_SAN_JUAN45"/>
      <sheetName val="SAN_SEB_45"/>
      <sheetName val="SANT_ADRIA45"/>
      <sheetName val="SAN_JOAN_D´ESPI45"/>
      <sheetName val="SANTS_MONTJUIC45"/>
      <sheetName val="SS_REYES45"/>
      <sheetName val="VALENCIA_M_RODRIGO45"/>
      <sheetName val="1º_TRIM45"/>
      <sheetName val="2º_TRIM45"/>
      <sheetName val="3º_TRIM45"/>
      <sheetName val="4º_TRIM45"/>
      <sheetName val="ACUMULADO_200345"/>
      <sheetName val="_EvaluaciónTV43"/>
      <sheetName val="PIANOPUB'96_(2)43"/>
      <sheetName val="PIANOPUB'96_(3)43"/>
      <sheetName val="finance_tracker_LNPF25"/>
      <sheetName val="finance_tracker_Puleva25"/>
      <sheetName val="Fee_%_by_media25"/>
      <sheetName val="Price_&amp;_Volume17"/>
      <sheetName val="RESUMEN_ECONÓMICO3"/>
      <sheetName val="RESUM_ECO_X_MESES3"/>
      <sheetName val="TIT_PRENSA3"/>
      <sheetName val="TIT__PRENSA3"/>
      <sheetName val="CAL__PRENSA3"/>
      <sheetName val="CAL_PRENSA3"/>
      <sheetName val="TIT_REVISTAS3"/>
      <sheetName val="CAL_REVISTAS3"/>
      <sheetName val="CAL_PRODUCCION3"/>
      <sheetName val="TIT_INTERNET3"/>
      <sheetName val="CAL_INTERNET3"/>
      <sheetName val="Optico_3"/>
      <sheetName val="TIT_RADIO3"/>
      <sheetName val="RK__RADIO_3"/>
      <sheetName val="CAL_RADIO_3"/>
      <sheetName val="ALCALA_46647"/>
      <sheetName val="ALCALA_DE_HENARES47"/>
      <sheetName val="ALICANTE_II47"/>
      <sheetName val="ANTONIO_LÓPEZ47"/>
      <sheetName val="ARROYO_DEL_OLIVAR47"/>
      <sheetName val="BURGOS_I47"/>
      <sheetName val="BURGOS_II47"/>
      <sheetName val="CIUDAD_REAL47"/>
      <sheetName val="CONDE_DUQUE47"/>
      <sheetName val="GIJÓN_CONSTITUCIÓN47"/>
      <sheetName val="GIJÓN_P_IGLESIAS47"/>
      <sheetName val="INF__MERCEDES47"/>
      <sheetName val="JOSÉ_DEL_HIERRO47"/>
      <sheetName val="LA_LAGUNA47"/>
      <sheetName val="LAS_ROZAS47"/>
      <sheetName val="LEGANÉS_2_R_SOFIA47"/>
      <sheetName val="MALAGA2_(BAILEN)47"/>
      <sheetName val="MALAGA3_(EL_PALO)47"/>
      <sheetName val="MALAGA4_(LARIOS)47"/>
      <sheetName val="MALAGA_5_(Plaza_Mayor)47"/>
      <sheetName val="MALAGA1_(VELAZQUEZ)47"/>
      <sheetName val="MURCIA_El_Rollo47"/>
      <sheetName val="MURCIA_Norte47"/>
      <sheetName val="P_IMPERIAL47"/>
      <sheetName val="PAMPLONA_AV_ZARAGOZA47"/>
      <sheetName val="PAMPLONA_SIMONENA47"/>
      <sheetName val="P_SAN_JUAN47"/>
      <sheetName val="SAN_SEB_47"/>
      <sheetName val="SANT_ADRIA47"/>
      <sheetName val="SAN_JOAN_D´ESPI47"/>
      <sheetName val="SANTS_MONTJUIC47"/>
      <sheetName val="SS_REYES47"/>
      <sheetName val="VALENCIA_M_RODRIGO47"/>
      <sheetName val="1º_TRIM47"/>
      <sheetName val="2º_TRIM47"/>
      <sheetName val="3º_TRIM47"/>
      <sheetName val="4º_TRIM47"/>
      <sheetName val="ACUMULADO_200347"/>
      <sheetName val="_EvaluaciónTV45"/>
      <sheetName val="PIANOPUB'96_(2)45"/>
      <sheetName val="PIANOPUB'96_(3)45"/>
      <sheetName val="finance_tracker_LNPF27"/>
      <sheetName val="finance_tracker_Puleva27"/>
      <sheetName val="Fee_%_by_media27"/>
      <sheetName val="Price_&amp;_Volume19"/>
      <sheetName val="RESUMEN_ECONÓMICO5"/>
      <sheetName val="RESUM_ECO_X_MESES5"/>
      <sheetName val="TIT_PRENSA5"/>
      <sheetName val="TIT__PRENSA5"/>
      <sheetName val="CAL__PRENSA5"/>
      <sheetName val="CAL_PRENSA5"/>
      <sheetName val="TIT_REVISTAS5"/>
      <sheetName val="CAL_REVISTAS5"/>
      <sheetName val="CAL_PRODUCCION5"/>
      <sheetName val="TIT_INTERNET5"/>
      <sheetName val="CAL_INTERNET5"/>
      <sheetName val="Optico_5"/>
      <sheetName val="TIT_RADIO5"/>
      <sheetName val="RK__RADIO_5"/>
      <sheetName val="CAL_RADIO_5"/>
      <sheetName val="P&amp;L_POST_OREO"/>
      <sheetName val="P&amp;L_H_BUNCHES"/>
      <sheetName val="Pto__Azt"/>
      <sheetName val="ALCALA_46648"/>
      <sheetName val="ALCALA_DE_HENARES48"/>
      <sheetName val="ALICANTE_II48"/>
      <sheetName val="ANTONIO_LÓPEZ48"/>
      <sheetName val="ARROYO_DEL_OLIVAR48"/>
      <sheetName val="BURGOS_I48"/>
      <sheetName val="BURGOS_II48"/>
      <sheetName val="CIUDAD_REAL48"/>
      <sheetName val="CONDE_DUQUE48"/>
      <sheetName val="GIJÓN_CONSTITUCIÓN48"/>
      <sheetName val="GIJÓN_P_IGLESIAS48"/>
      <sheetName val="INF__MERCEDES48"/>
      <sheetName val="JOSÉ_DEL_HIERRO48"/>
      <sheetName val="LA_LAGUNA48"/>
      <sheetName val="LAS_ROZAS48"/>
      <sheetName val="LEGANÉS_2_R_SOFIA48"/>
      <sheetName val="MALAGA2_(BAILEN)48"/>
      <sheetName val="MALAGA3_(EL_PALO)48"/>
      <sheetName val="MALAGA4_(LARIOS)48"/>
      <sheetName val="MALAGA_5_(Plaza_Mayor)48"/>
      <sheetName val="MALAGA1_(VELAZQUEZ)48"/>
      <sheetName val="MURCIA_El_Rollo48"/>
      <sheetName val="MURCIA_Norte48"/>
      <sheetName val="P_IMPERIAL48"/>
      <sheetName val="PAMPLONA_AV_ZARAGOZA48"/>
      <sheetName val="PAMPLONA_SIMONENA48"/>
      <sheetName val="P_SAN_JUAN48"/>
      <sheetName val="SAN_SEB_48"/>
      <sheetName val="SANT_ADRIA48"/>
      <sheetName val="SAN_JOAN_D´ESPI48"/>
      <sheetName val="SANTS_MONTJUIC48"/>
      <sheetName val="SS_REYES48"/>
      <sheetName val="VALENCIA_M_RODRIGO48"/>
      <sheetName val="1º_TRIM48"/>
      <sheetName val="2º_TRIM48"/>
      <sheetName val="3º_TRIM48"/>
      <sheetName val="4º_TRIM48"/>
      <sheetName val="ACUMULADO_200348"/>
      <sheetName val="_EvaluaciónTV46"/>
      <sheetName val="PIANOPUB'96_(2)46"/>
      <sheetName val="PIANOPUB'96_(3)46"/>
      <sheetName val="finance_tracker_LNPF28"/>
      <sheetName val="finance_tracker_Puleva28"/>
      <sheetName val="Fee_%_by_media28"/>
      <sheetName val="Price_&amp;_Volume20"/>
      <sheetName val="RESUMEN_ECONÓMICO6"/>
      <sheetName val="RESUM_ECO_X_MESES6"/>
      <sheetName val="TIT_PRENSA6"/>
      <sheetName val="TIT__PRENSA6"/>
      <sheetName val="CAL__PRENSA6"/>
      <sheetName val="CAL_PRENSA6"/>
      <sheetName val="TIT_REVISTAS6"/>
      <sheetName val="CAL_REVISTAS6"/>
      <sheetName val="CAL_PRODUCCION6"/>
      <sheetName val="TIT_INTERNET6"/>
      <sheetName val="CAL_INTERNET6"/>
      <sheetName val="Optico_6"/>
      <sheetName val="TIT_RADIO6"/>
      <sheetName val="RK__RADIO_6"/>
      <sheetName val="CAL_RADIO_6"/>
      <sheetName val="P&amp;L_POST_OREO1"/>
      <sheetName val="P&amp;L_H_BUNCHES1"/>
      <sheetName val="Pto__Azt1"/>
      <sheetName val="ALCALA_46652"/>
      <sheetName val="ALCALA_DE_HENARES52"/>
      <sheetName val="ALICANTE_II52"/>
      <sheetName val="ANTONIO_LÓPEZ52"/>
      <sheetName val="ARROYO_DEL_OLIVAR52"/>
      <sheetName val="BURGOS_I52"/>
      <sheetName val="BURGOS_II52"/>
      <sheetName val="CIUDAD_REAL52"/>
      <sheetName val="CONDE_DUQUE52"/>
      <sheetName val="GIJÓN_CONSTITUCIÓN52"/>
      <sheetName val="GIJÓN_P_IGLESIAS52"/>
      <sheetName val="INF__MERCEDES52"/>
      <sheetName val="JOSÉ_DEL_HIERRO52"/>
      <sheetName val="LA_LAGUNA52"/>
      <sheetName val="LAS_ROZAS52"/>
      <sheetName val="LEGANÉS_2_R_SOFIA52"/>
      <sheetName val="MALAGA2_(BAILEN)52"/>
      <sheetName val="MALAGA3_(EL_PALO)52"/>
      <sheetName val="MALAGA4_(LARIOS)52"/>
      <sheetName val="MALAGA_5_(Plaza_Mayor)52"/>
      <sheetName val="MALAGA1_(VELAZQUEZ)52"/>
      <sheetName val="MURCIA_El_Rollo52"/>
      <sheetName val="MURCIA_Norte52"/>
      <sheetName val="P_IMPERIAL52"/>
      <sheetName val="PAMPLONA_AV_ZARAGOZA52"/>
      <sheetName val="PAMPLONA_SIMONENA52"/>
      <sheetName val="P_SAN_JUAN52"/>
      <sheetName val="SAN_SEB_52"/>
      <sheetName val="SANT_ADRIA52"/>
      <sheetName val="SAN_JOAN_D´ESPI52"/>
      <sheetName val="SANTS_MONTJUIC52"/>
      <sheetName val="SS_REYES52"/>
      <sheetName val="VALENCIA_M_RODRIGO52"/>
      <sheetName val="1º_TRIM52"/>
      <sheetName val="2º_TRIM52"/>
      <sheetName val="3º_TRIM52"/>
      <sheetName val="4º_TRIM52"/>
      <sheetName val="ACUMULADO_200352"/>
      <sheetName val="_EvaluaciónTV50"/>
      <sheetName val="PIANOPUB'96_(2)50"/>
      <sheetName val="PIANOPUB'96_(3)50"/>
      <sheetName val="finance_tracker_LNPF32"/>
      <sheetName val="finance_tracker_Puleva32"/>
      <sheetName val="Fee_%_by_media32"/>
      <sheetName val="Price_&amp;_Volume24"/>
      <sheetName val="RESUMEN_ECONÓMICO10"/>
      <sheetName val="RESUM_ECO_X_MESES10"/>
      <sheetName val="TIT_PRENSA10"/>
      <sheetName val="TIT__PRENSA10"/>
      <sheetName val="CAL__PRENSA10"/>
      <sheetName val="CAL_PRENSA10"/>
      <sheetName val="TIT_REVISTAS10"/>
      <sheetName val="CAL_REVISTAS10"/>
      <sheetName val="CAL_PRODUCCION10"/>
      <sheetName val="TIT_INTERNET10"/>
      <sheetName val="CAL_INTERNET10"/>
      <sheetName val="Optico_10"/>
      <sheetName val="TIT_RADIO10"/>
      <sheetName val="RK__RADIO_10"/>
      <sheetName val="CAL_RADIO_10"/>
      <sheetName val="P&amp;L_POST_OREO4"/>
      <sheetName val="P&amp;L_H_BUNCHES4"/>
      <sheetName val="Pto__Azt4"/>
      <sheetName val="ALCALA_46651"/>
      <sheetName val="ALCALA_DE_HENARES51"/>
      <sheetName val="ALICANTE_II51"/>
      <sheetName val="ANTONIO_LÓPEZ51"/>
      <sheetName val="ARROYO_DEL_OLIVAR51"/>
      <sheetName val="BURGOS_I51"/>
      <sheetName val="BURGOS_II51"/>
      <sheetName val="CIUDAD_REAL51"/>
      <sheetName val="CONDE_DUQUE51"/>
      <sheetName val="GIJÓN_CONSTITUCIÓN51"/>
      <sheetName val="GIJÓN_P_IGLESIAS51"/>
      <sheetName val="INF__MERCEDES51"/>
      <sheetName val="JOSÉ_DEL_HIERRO51"/>
      <sheetName val="LA_LAGUNA51"/>
      <sheetName val="LAS_ROZAS51"/>
      <sheetName val="LEGANÉS_2_R_SOFIA51"/>
      <sheetName val="MALAGA2_(BAILEN)51"/>
      <sheetName val="MALAGA3_(EL_PALO)51"/>
      <sheetName val="MALAGA4_(LARIOS)51"/>
      <sheetName val="MALAGA_5_(Plaza_Mayor)51"/>
      <sheetName val="MALAGA1_(VELAZQUEZ)51"/>
      <sheetName val="MURCIA_El_Rollo51"/>
      <sheetName val="MURCIA_Norte51"/>
      <sheetName val="P_IMPERIAL51"/>
      <sheetName val="PAMPLONA_AV_ZARAGOZA51"/>
      <sheetName val="PAMPLONA_SIMONENA51"/>
      <sheetName val="P_SAN_JUAN51"/>
      <sheetName val="SAN_SEB_51"/>
      <sheetName val="SANT_ADRIA51"/>
      <sheetName val="SAN_JOAN_D´ESPI51"/>
      <sheetName val="SANTS_MONTJUIC51"/>
      <sheetName val="SS_REYES51"/>
      <sheetName val="VALENCIA_M_RODRIGO51"/>
      <sheetName val="1º_TRIM51"/>
      <sheetName val="2º_TRIM51"/>
      <sheetName val="3º_TRIM51"/>
      <sheetName val="4º_TRIM51"/>
      <sheetName val="ACUMULADO_200351"/>
      <sheetName val="_EvaluaciónTV49"/>
      <sheetName val="PIANOPUB'96_(2)49"/>
      <sheetName val="PIANOPUB'96_(3)49"/>
      <sheetName val="finance_tracker_LNPF31"/>
      <sheetName val="finance_tracker_Puleva31"/>
      <sheetName val="Fee_%_by_media31"/>
      <sheetName val="Price_&amp;_Volume23"/>
      <sheetName val="RESUMEN_ECONÓMICO9"/>
      <sheetName val="RESUM_ECO_X_MESES9"/>
      <sheetName val="TIT_PRENSA9"/>
      <sheetName val="TIT__PRENSA9"/>
      <sheetName val="CAL__PRENSA9"/>
      <sheetName val="CAL_PRENSA9"/>
      <sheetName val="TIT_REVISTAS9"/>
      <sheetName val="CAL_REVISTAS9"/>
      <sheetName val="CAL_PRODUCCION9"/>
      <sheetName val="TIT_INTERNET9"/>
      <sheetName val="CAL_INTERNET9"/>
      <sheetName val="Optico_9"/>
      <sheetName val="TIT_RADIO9"/>
      <sheetName val="RK__RADIO_9"/>
      <sheetName val="CAL_RADIO_9"/>
      <sheetName val="P&amp;L_POST_OREO3"/>
      <sheetName val="P&amp;L_H_BUNCHES3"/>
      <sheetName val="Pto__Azt3"/>
      <sheetName val="ALCALA_46649"/>
      <sheetName val="ALCALA_DE_HENARES49"/>
      <sheetName val="ALICANTE_II49"/>
      <sheetName val="ANTONIO_LÓPEZ49"/>
      <sheetName val="ARROYO_DEL_OLIVAR49"/>
      <sheetName val="BURGOS_I49"/>
      <sheetName val="BURGOS_II49"/>
      <sheetName val="CIUDAD_REAL49"/>
      <sheetName val="CONDE_DUQUE49"/>
      <sheetName val="GIJÓN_CONSTITUCIÓN49"/>
      <sheetName val="GIJÓN_P_IGLESIAS49"/>
      <sheetName val="INF__MERCEDES49"/>
      <sheetName val="JOSÉ_DEL_HIERRO49"/>
      <sheetName val="LA_LAGUNA49"/>
      <sheetName val="LAS_ROZAS49"/>
      <sheetName val="LEGANÉS_2_R_SOFIA49"/>
      <sheetName val="MALAGA2_(BAILEN)49"/>
      <sheetName val="MALAGA3_(EL_PALO)49"/>
      <sheetName val="MALAGA4_(LARIOS)49"/>
      <sheetName val="MALAGA_5_(Plaza_Mayor)49"/>
      <sheetName val="MALAGA1_(VELAZQUEZ)49"/>
      <sheetName val="MURCIA_El_Rollo49"/>
      <sheetName val="MURCIA_Norte49"/>
      <sheetName val="P_IMPERIAL49"/>
      <sheetName val="PAMPLONA_AV_ZARAGOZA49"/>
      <sheetName val="PAMPLONA_SIMONENA49"/>
      <sheetName val="P_SAN_JUAN49"/>
      <sheetName val="SAN_SEB_49"/>
      <sheetName val="SANT_ADRIA49"/>
      <sheetName val="SAN_JOAN_D´ESPI49"/>
      <sheetName val="SANTS_MONTJUIC49"/>
      <sheetName val="SS_REYES49"/>
      <sheetName val="VALENCIA_M_RODRIGO49"/>
      <sheetName val="1º_TRIM49"/>
      <sheetName val="2º_TRIM49"/>
      <sheetName val="3º_TRIM49"/>
      <sheetName val="4º_TRIM49"/>
      <sheetName val="ACUMULADO_200349"/>
      <sheetName val="_EvaluaciónTV47"/>
      <sheetName val="PIANOPUB'96_(2)47"/>
      <sheetName val="PIANOPUB'96_(3)47"/>
      <sheetName val="finance_tracker_LNPF29"/>
      <sheetName val="finance_tracker_Puleva29"/>
      <sheetName val="Fee_%_by_media29"/>
      <sheetName val="Price_&amp;_Volume21"/>
      <sheetName val="RESUMEN_ECONÓMICO7"/>
      <sheetName val="RESUM_ECO_X_MESES7"/>
      <sheetName val="TIT_PRENSA7"/>
      <sheetName val="TIT__PRENSA7"/>
      <sheetName val="CAL__PRENSA7"/>
      <sheetName val="CAL_PRENSA7"/>
      <sheetName val="TIT_REVISTAS7"/>
      <sheetName val="CAL_REVISTAS7"/>
      <sheetName val="CAL_PRODUCCION7"/>
      <sheetName val="TIT_INTERNET7"/>
      <sheetName val="CAL_INTERNET7"/>
      <sheetName val="Optico_7"/>
      <sheetName val="TIT_RADIO7"/>
      <sheetName val="RK__RADIO_7"/>
      <sheetName val="CAL_RADIO_7"/>
      <sheetName val="ALCALA_46650"/>
      <sheetName val="ALCALA_DE_HENARES50"/>
      <sheetName val="ALICANTE_II50"/>
      <sheetName val="ANTONIO_LÓPEZ50"/>
      <sheetName val="ARROYO_DEL_OLIVAR50"/>
      <sheetName val="BURGOS_I50"/>
      <sheetName val="BURGOS_II50"/>
      <sheetName val="CIUDAD_REAL50"/>
      <sheetName val="CONDE_DUQUE50"/>
      <sheetName val="GIJÓN_CONSTITUCIÓN50"/>
      <sheetName val="GIJÓN_P_IGLESIAS50"/>
      <sheetName val="INF__MERCEDES50"/>
      <sheetName val="JOSÉ_DEL_HIERRO50"/>
      <sheetName val="LA_LAGUNA50"/>
      <sheetName val="LAS_ROZAS50"/>
      <sheetName val="LEGANÉS_2_R_SOFIA50"/>
      <sheetName val="MALAGA2_(BAILEN)50"/>
      <sheetName val="MALAGA3_(EL_PALO)50"/>
      <sheetName val="MALAGA4_(LARIOS)50"/>
      <sheetName val="MALAGA_5_(Plaza_Mayor)50"/>
      <sheetName val="MALAGA1_(VELAZQUEZ)50"/>
      <sheetName val="MURCIA_El_Rollo50"/>
      <sheetName val="MURCIA_Norte50"/>
      <sheetName val="P_IMPERIAL50"/>
      <sheetName val="PAMPLONA_AV_ZARAGOZA50"/>
      <sheetName val="PAMPLONA_SIMONENA50"/>
      <sheetName val="P_SAN_JUAN50"/>
      <sheetName val="SAN_SEB_50"/>
      <sheetName val="SANT_ADRIA50"/>
      <sheetName val="SAN_JOAN_D´ESPI50"/>
      <sheetName val="SANTS_MONTJUIC50"/>
      <sheetName val="SS_REYES50"/>
      <sheetName val="VALENCIA_M_RODRIGO50"/>
      <sheetName val="1º_TRIM50"/>
      <sheetName val="2º_TRIM50"/>
      <sheetName val="3º_TRIM50"/>
      <sheetName val="4º_TRIM50"/>
      <sheetName val="ACUMULADO_200350"/>
      <sheetName val="_EvaluaciónTV48"/>
      <sheetName val="PIANOPUB'96_(2)48"/>
      <sheetName val="PIANOPUB'96_(3)48"/>
      <sheetName val="finance_tracker_LNPF30"/>
      <sheetName val="finance_tracker_Puleva30"/>
      <sheetName val="Fee_%_by_media30"/>
      <sheetName val="Price_&amp;_Volume22"/>
      <sheetName val="RESUMEN_ECONÓMICO8"/>
      <sheetName val="RESUM_ECO_X_MESES8"/>
      <sheetName val="TIT_PRENSA8"/>
      <sheetName val="TIT__PRENSA8"/>
      <sheetName val="CAL__PRENSA8"/>
      <sheetName val="CAL_PRENSA8"/>
      <sheetName val="TIT_REVISTAS8"/>
      <sheetName val="CAL_REVISTAS8"/>
      <sheetName val="CAL_PRODUCCION8"/>
      <sheetName val="TIT_INTERNET8"/>
      <sheetName val="CAL_INTERNET8"/>
      <sheetName val="Optico_8"/>
      <sheetName val="TIT_RADIO8"/>
      <sheetName val="RK__RADIO_8"/>
      <sheetName val="CAL_RADIO_8"/>
      <sheetName val="P&amp;L_POST_OREO2"/>
      <sheetName val="P&amp;L_H_BUNCHES2"/>
      <sheetName val="Pto__Azt2"/>
      <sheetName val="ALCALA_46653"/>
      <sheetName val="ALCALA_DE_HENARES53"/>
      <sheetName val="ALICANTE_II53"/>
      <sheetName val="ANTONIO_LÓPEZ53"/>
      <sheetName val="ARROYO_DEL_OLIVAR53"/>
      <sheetName val="BURGOS_I53"/>
      <sheetName val="BURGOS_II53"/>
      <sheetName val="CIUDAD_REAL53"/>
      <sheetName val="CONDE_DUQUE53"/>
      <sheetName val="GIJÓN_CONSTITUCIÓN53"/>
      <sheetName val="GIJÓN_P_IGLESIAS53"/>
      <sheetName val="INF__MERCEDES53"/>
      <sheetName val="JOSÉ_DEL_HIERRO53"/>
      <sheetName val="LA_LAGUNA53"/>
      <sheetName val="LAS_ROZAS53"/>
      <sheetName val="LEGANÉS_2_R_SOFIA53"/>
      <sheetName val="MALAGA2_(BAILEN)53"/>
      <sheetName val="MALAGA3_(EL_PALO)53"/>
      <sheetName val="MALAGA4_(LARIOS)53"/>
      <sheetName val="MALAGA_5_(Plaza_Mayor)53"/>
      <sheetName val="MALAGA1_(VELAZQUEZ)53"/>
      <sheetName val="MURCIA_El_Rollo53"/>
      <sheetName val="MURCIA_Norte53"/>
      <sheetName val="P_IMPERIAL53"/>
      <sheetName val="PAMPLONA_AV_ZARAGOZA53"/>
      <sheetName val="PAMPLONA_SIMONENA53"/>
      <sheetName val="P_SAN_JUAN53"/>
      <sheetName val="SAN_SEB_53"/>
      <sheetName val="SANT_ADRIA53"/>
      <sheetName val="SAN_JOAN_D´ESPI53"/>
      <sheetName val="SANTS_MONTJUIC53"/>
      <sheetName val="SS_REYES53"/>
      <sheetName val="VALENCIA_M_RODRIGO53"/>
      <sheetName val="1º_TRIM53"/>
      <sheetName val="2º_TRIM53"/>
      <sheetName val="3º_TRIM53"/>
      <sheetName val="4º_TRIM53"/>
      <sheetName val="ACUMULADO_200353"/>
      <sheetName val="_EvaluaciónTV51"/>
      <sheetName val="PIANOPUB'96_(2)51"/>
      <sheetName val="PIANOPUB'96_(3)51"/>
      <sheetName val="finance_tracker_LNPF33"/>
      <sheetName val="finance_tracker_Puleva33"/>
      <sheetName val="Fee_%_by_media33"/>
      <sheetName val="Price_&amp;_Volume25"/>
      <sheetName val="RESUMEN_ECONÓMICO11"/>
      <sheetName val="RESUM_ECO_X_MESES11"/>
      <sheetName val="TIT_PRENSA11"/>
      <sheetName val="TIT__PRENSA11"/>
      <sheetName val="CAL__PRENSA11"/>
      <sheetName val="CAL_PRENSA11"/>
      <sheetName val="TIT_REVISTAS11"/>
      <sheetName val="CAL_REVISTAS11"/>
      <sheetName val="CAL_PRODUCCION11"/>
      <sheetName val="TIT_INTERNET11"/>
      <sheetName val="CAL_INTERNET11"/>
      <sheetName val="Optico_11"/>
      <sheetName val="TIT_RADIO11"/>
      <sheetName val="RK__RADIO_11"/>
      <sheetName val="CAL_RADIO_11"/>
      <sheetName val="ALCALA_46654"/>
      <sheetName val="ALCALA_DE_HENARES54"/>
      <sheetName val="ALICANTE_II54"/>
      <sheetName val="ANTONIO_LÓPEZ54"/>
      <sheetName val="ARROYO_DEL_OLIVAR54"/>
      <sheetName val="BURGOS_I54"/>
      <sheetName val="BURGOS_II54"/>
      <sheetName val="CIUDAD_REAL54"/>
      <sheetName val="CONDE_DUQUE54"/>
      <sheetName val="GIJÓN_CONSTITUCIÓN54"/>
      <sheetName val="GIJÓN_P_IGLESIAS54"/>
      <sheetName val="INF__MERCEDES54"/>
      <sheetName val="JOSÉ_DEL_HIERRO54"/>
      <sheetName val="LA_LAGUNA54"/>
      <sheetName val="LAS_ROZAS54"/>
      <sheetName val="LEGANÉS_2_R_SOFIA54"/>
      <sheetName val="MALAGA2_(BAILEN)54"/>
      <sheetName val="MALAGA3_(EL_PALO)54"/>
      <sheetName val="MALAGA4_(LARIOS)54"/>
      <sheetName val="MALAGA_5_(Plaza_Mayor)54"/>
      <sheetName val="MALAGA1_(VELAZQUEZ)54"/>
      <sheetName val="MURCIA_El_Rollo54"/>
      <sheetName val="MURCIA_Norte54"/>
      <sheetName val="P_IMPERIAL54"/>
      <sheetName val="PAMPLONA_AV_ZARAGOZA54"/>
      <sheetName val="PAMPLONA_SIMONENA54"/>
      <sheetName val="P_SAN_JUAN54"/>
      <sheetName val="SAN_SEB_54"/>
      <sheetName val="SANT_ADRIA54"/>
      <sheetName val="SAN_JOAN_D´ESPI54"/>
      <sheetName val="SANTS_MONTJUIC54"/>
      <sheetName val="SS_REYES54"/>
      <sheetName val="VALENCIA_M_RODRIGO54"/>
      <sheetName val="1º_TRIM54"/>
      <sheetName val="2º_TRIM54"/>
      <sheetName val="3º_TRIM54"/>
      <sheetName val="4º_TRIM54"/>
      <sheetName val="ACUMULADO_200354"/>
      <sheetName val="_EvaluaciónTV52"/>
      <sheetName val="PIANOPUB'96_(2)52"/>
      <sheetName val="PIANOPUB'96_(3)52"/>
      <sheetName val="finance_tracker_LNPF34"/>
      <sheetName val="finance_tracker_Puleva34"/>
      <sheetName val="Fee_%_by_media34"/>
      <sheetName val="Price_&amp;_Volume26"/>
      <sheetName val="RESUMEN_ECONÓMICO12"/>
      <sheetName val="RESUM_ECO_X_MESES12"/>
      <sheetName val="TIT_PRENSA12"/>
      <sheetName val="TIT__PRENSA12"/>
      <sheetName val="CAL__PRENSA12"/>
      <sheetName val="CAL_PRENSA12"/>
      <sheetName val="TIT_REVISTAS12"/>
      <sheetName val="CAL_REVISTAS12"/>
      <sheetName val="CAL_PRODUCCION12"/>
      <sheetName val="TIT_INTERNET12"/>
      <sheetName val="CAL_INTERNET12"/>
      <sheetName val="Optico_12"/>
      <sheetName val="TIT_RADIO12"/>
      <sheetName val="RK__RADIO_12"/>
      <sheetName val="CAL_RADIO_12"/>
      <sheetName val="P&amp;L_POST_OREO5"/>
      <sheetName val="P&amp;L_H_BUNCHES5"/>
      <sheetName val="Pto__Azt5"/>
      <sheetName val="ALCALA_46658"/>
      <sheetName val="ALCALA_DE_HENARES58"/>
      <sheetName val="ALICANTE_II58"/>
      <sheetName val="ANTONIO_LÓPEZ58"/>
      <sheetName val="ARROYO_DEL_OLIVAR58"/>
      <sheetName val="BURGOS_I58"/>
      <sheetName val="BURGOS_II58"/>
      <sheetName val="CIUDAD_REAL58"/>
      <sheetName val="CONDE_DUQUE58"/>
      <sheetName val="GIJÓN_CONSTITUCIÓN58"/>
      <sheetName val="GIJÓN_P_IGLESIAS58"/>
      <sheetName val="INF__MERCEDES58"/>
      <sheetName val="JOSÉ_DEL_HIERRO58"/>
      <sheetName val="LA_LAGUNA58"/>
      <sheetName val="LAS_ROZAS58"/>
      <sheetName val="LEGANÉS_2_R_SOFIA58"/>
      <sheetName val="MALAGA2_(BAILEN)58"/>
      <sheetName val="MALAGA3_(EL_PALO)58"/>
      <sheetName val="MALAGA4_(LARIOS)58"/>
      <sheetName val="MALAGA_5_(Plaza_Mayor)58"/>
      <sheetName val="MALAGA1_(VELAZQUEZ)58"/>
      <sheetName val="MURCIA_El_Rollo58"/>
      <sheetName val="MURCIA_Norte58"/>
      <sheetName val="P_IMPERIAL58"/>
      <sheetName val="PAMPLONA_AV_ZARAGOZA58"/>
      <sheetName val="PAMPLONA_SIMONENA58"/>
      <sheetName val="P_SAN_JUAN58"/>
      <sheetName val="SAN_SEB_58"/>
      <sheetName val="SANT_ADRIA58"/>
      <sheetName val="SAN_JOAN_D´ESPI58"/>
      <sheetName val="SANTS_MONTJUIC58"/>
      <sheetName val="SS_REYES58"/>
      <sheetName val="VALENCIA_M_RODRIGO58"/>
      <sheetName val="1º_TRIM58"/>
      <sheetName val="2º_TRIM58"/>
      <sheetName val="3º_TRIM58"/>
      <sheetName val="4º_TRIM58"/>
      <sheetName val="ACUMULADO_200358"/>
      <sheetName val="_EvaluaciónTV56"/>
      <sheetName val="PIANOPUB'96_(2)56"/>
      <sheetName val="PIANOPUB'96_(3)56"/>
      <sheetName val="finance_tracker_LNPF38"/>
      <sheetName val="finance_tracker_Puleva38"/>
      <sheetName val="Fee_%_by_media38"/>
      <sheetName val="Price_&amp;_Volume30"/>
      <sheetName val="RESUMEN_ECONÓMICO15"/>
      <sheetName val="RESUM_ECO_X_MESES15"/>
      <sheetName val="TIT_PRENSA15"/>
      <sheetName val="TIT__PRENSA15"/>
      <sheetName val="CAL__PRENSA15"/>
      <sheetName val="CAL_PRENSA15"/>
      <sheetName val="TIT_REVISTAS15"/>
      <sheetName val="CAL_REVISTAS15"/>
      <sheetName val="CAL_PRODUCCION15"/>
      <sheetName val="TIT_INTERNET15"/>
      <sheetName val="CAL_INTERNET15"/>
      <sheetName val="Optico_15"/>
      <sheetName val="TIT_RADIO15"/>
      <sheetName val="RK__RADIO_15"/>
      <sheetName val="CAL_RADIO_15"/>
      <sheetName val="P&amp;L_POST_OREO8"/>
      <sheetName val="P&amp;L_H_BUNCHES8"/>
      <sheetName val="Pto__Azt8"/>
      <sheetName val="ALCALA_46655"/>
      <sheetName val="ALCALA_DE_HENARES55"/>
      <sheetName val="ALICANTE_II55"/>
      <sheetName val="ANTONIO_LÓPEZ55"/>
      <sheetName val="ARROYO_DEL_OLIVAR55"/>
      <sheetName val="BURGOS_I55"/>
      <sheetName val="BURGOS_II55"/>
      <sheetName val="CIUDAD_REAL55"/>
      <sheetName val="CONDE_DUQUE55"/>
      <sheetName val="GIJÓN_CONSTITUCIÓN55"/>
      <sheetName val="GIJÓN_P_IGLESIAS55"/>
      <sheetName val="INF__MERCEDES55"/>
      <sheetName val="JOSÉ_DEL_HIERRO55"/>
      <sheetName val="LA_LAGUNA55"/>
      <sheetName val="LAS_ROZAS55"/>
      <sheetName val="LEGANÉS_2_R_SOFIA55"/>
      <sheetName val="MALAGA2_(BAILEN)55"/>
      <sheetName val="MALAGA3_(EL_PALO)55"/>
      <sheetName val="MALAGA4_(LARIOS)55"/>
      <sheetName val="MALAGA_5_(Plaza_Mayor)55"/>
      <sheetName val="MALAGA1_(VELAZQUEZ)55"/>
      <sheetName val="MURCIA_El_Rollo55"/>
      <sheetName val="MURCIA_Norte55"/>
      <sheetName val="P_IMPERIAL55"/>
      <sheetName val="PAMPLONA_AV_ZARAGOZA55"/>
      <sheetName val="PAMPLONA_SIMONENA55"/>
      <sheetName val="P_SAN_JUAN55"/>
      <sheetName val="SAN_SEB_55"/>
      <sheetName val="SANT_ADRIA55"/>
      <sheetName val="SAN_JOAN_D´ESPI55"/>
      <sheetName val="SANTS_MONTJUIC55"/>
      <sheetName val="SS_REYES55"/>
      <sheetName val="VALENCIA_M_RODRIGO55"/>
      <sheetName val="1º_TRIM55"/>
      <sheetName val="2º_TRIM55"/>
      <sheetName val="3º_TRIM55"/>
      <sheetName val="4º_TRIM55"/>
      <sheetName val="ACUMULADO_200355"/>
      <sheetName val="_EvaluaciónTV53"/>
      <sheetName val="PIANOPUB'96_(2)53"/>
      <sheetName val="PIANOPUB'96_(3)53"/>
      <sheetName val="finance_tracker_LNPF35"/>
      <sheetName val="finance_tracker_Puleva35"/>
      <sheetName val="Fee_%_by_media35"/>
      <sheetName val="Price_&amp;_Volume27"/>
      <sheetName val="ALCALA_46656"/>
      <sheetName val="ALCALA_DE_HENARES56"/>
      <sheetName val="ALICANTE_II56"/>
      <sheetName val="ANTONIO_LÓPEZ56"/>
      <sheetName val="ARROYO_DEL_OLIVAR56"/>
      <sheetName val="BURGOS_I56"/>
      <sheetName val="BURGOS_II56"/>
      <sheetName val="CIUDAD_REAL56"/>
      <sheetName val="CONDE_DUQUE56"/>
      <sheetName val="GIJÓN_CONSTITUCIÓN56"/>
      <sheetName val="GIJÓN_P_IGLESIAS56"/>
      <sheetName val="INF__MERCEDES56"/>
      <sheetName val="JOSÉ_DEL_HIERRO56"/>
      <sheetName val="LA_LAGUNA56"/>
      <sheetName val="LAS_ROZAS56"/>
      <sheetName val="LEGANÉS_2_R_SOFIA56"/>
      <sheetName val="MALAGA2_(BAILEN)56"/>
      <sheetName val="MALAGA3_(EL_PALO)56"/>
      <sheetName val="MALAGA4_(LARIOS)56"/>
      <sheetName val="MALAGA_5_(Plaza_Mayor)56"/>
      <sheetName val="MALAGA1_(VELAZQUEZ)56"/>
      <sheetName val="MURCIA_El_Rollo56"/>
      <sheetName val="MURCIA_Norte56"/>
      <sheetName val="P_IMPERIAL56"/>
      <sheetName val="PAMPLONA_AV_ZARAGOZA56"/>
      <sheetName val="PAMPLONA_SIMONENA56"/>
      <sheetName val="P_SAN_JUAN56"/>
      <sheetName val="SAN_SEB_56"/>
      <sheetName val="SANT_ADRIA56"/>
      <sheetName val="SAN_JOAN_D´ESPI56"/>
      <sheetName val="SANTS_MONTJUIC56"/>
      <sheetName val="SS_REYES56"/>
      <sheetName val="VALENCIA_M_RODRIGO56"/>
      <sheetName val="1º_TRIM56"/>
      <sheetName val="2º_TRIM56"/>
      <sheetName val="3º_TRIM56"/>
      <sheetName val="4º_TRIM56"/>
      <sheetName val="ACUMULADO_200356"/>
      <sheetName val="_EvaluaciónTV54"/>
      <sheetName val="PIANOPUB'96_(2)54"/>
      <sheetName val="PIANOPUB'96_(3)54"/>
      <sheetName val="finance_tracker_LNPF36"/>
      <sheetName val="finance_tracker_Puleva36"/>
      <sheetName val="Fee_%_by_media36"/>
      <sheetName val="Price_&amp;_Volume28"/>
      <sheetName val="RESUMEN_ECONÓMICO13"/>
      <sheetName val="RESUM_ECO_X_MESES13"/>
      <sheetName val="TIT_PRENSA13"/>
      <sheetName val="TIT__PRENSA13"/>
      <sheetName val="CAL__PRENSA13"/>
      <sheetName val="CAL_PRENSA13"/>
      <sheetName val="TIT_REVISTAS13"/>
      <sheetName val="CAL_REVISTAS13"/>
      <sheetName val="CAL_PRODUCCION13"/>
      <sheetName val="TIT_INTERNET13"/>
      <sheetName val="CAL_INTERNET13"/>
      <sheetName val="Optico_13"/>
      <sheetName val="TIT_RADIO13"/>
      <sheetName val="RK__RADIO_13"/>
      <sheetName val="CAL_RADIO_13"/>
      <sheetName val="P&amp;L_POST_OREO6"/>
      <sheetName val="P&amp;L_H_BUNCHES6"/>
      <sheetName val="Pto__Azt6"/>
      <sheetName val="ALCALA_46657"/>
      <sheetName val="ALCALA_DE_HENARES57"/>
      <sheetName val="ALICANTE_II57"/>
      <sheetName val="ANTONIO_LÓPEZ57"/>
      <sheetName val="ARROYO_DEL_OLIVAR57"/>
      <sheetName val="BURGOS_I57"/>
      <sheetName val="BURGOS_II57"/>
      <sheetName val="CIUDAD_REAL57"/>
      <sheetName val="CONDE_DUQUE57"/>
      <sheetName val="GIJÓN_CONSTITUCIÓN57"/>
      <sheetName val="GIJÓN_P_IGLESIAS57"/>
      <sheetName val="INF__MERCEDES57"/>
      <sheetName val="JOSÉ_DEL_HIERRO57"/>
      <sheetName val="LA_LAGUNA57"/>
      <sheetName val="LAS_ROZAS57"/>
      <sheetName val="LEGANÉS_2_R_SOFIA57"/>
      <sheetName val="MALAGA2_(BAILEN)57"/>
      <sheetName val="MALAGA3_(EL_PALO)57"/>
      <sheetName val="MALAGA4_(LARIOS)57"/>
      <sheetName val="MALAGA_5_(Plaza_Mayor)57"/>
      <sheetName val="MALAGA1_(VELAZQUEZ)57"/>
      <sheetName val="MURCIA_El_Rollo57"/>
      <sheetName val="MURCIA_Norte57"/>
      <sheetName val="P_IMPERIAL57"/>
      <sheetName val="PAMPLONA_AV_ZARAGOZA57"/>
      <sheetName val="PAMPLONA_SIMONENA57"/>
      <sheetName val="P_SAN_JUAN57"/>
      <sheetName val="SAN_SEB_57"/>
      <sheetName val="SANT_ADRIA57"/>
      <sheetName val="SAN_JOAN_D´ESPI57"/>
      <sheetName val="SANTS_MONTJUIC57"/>
      <sheetName val="SS_REYES57"/>
      <sheetName val="VALENCIA_M_RODRIGO57"/>
      <sheetName val="1º_TRIM57"/>
      <sheetName val="2º_TRIM57"/>
      <sheetName val="3º_TRIM57"/>
      <sheetName val="4º_TRIM57"/>
      <sheetName val="ACUMULADO_200357"/>
      <sheetName val="_EvaluaciónTV55"/>
      <sheetName val="PIANOPUB'96_(2)55"/>
      <sheetName val="PIANOPUB'96_(3)55"/>
      <sheetName val="finance_tracker_LNPF37"/>
      <sheetName val="finance_tracker_Puleva37"/>
      <sheetName val="Fee_%_by_media37"/>
      <sheetName val="Price_&amp;_Volume29"/>
      <sheetName val="RESUMEN_ECONÓMICO14"/>
      <sheetName val="RESUM_ECO_X_MESES14"/>
      <sheetName val="TIT_PRENSA14"/>
      <sheetName val="TIT__PRENSA14"/>
      <sheetName val="CAL__PRENSA14"/>
      <sheetName val="CAL_PRENSA14"/>
      <sheetName val="TIT_REVISTAS14"/>
      <sheetName val="CAL_REVISTAS14"/>
      <sheetName val="CAL_PRODUCCION14"/>
      <sheetName val="TIT_INTERNET14"/>
      <sheetName val="CAL_INTERNET14"/>
      <sheetName val="Optico_14"/>
      <sheetName val="TIT_RADIO14"/>
      <sheetName val="RK__RADIO_14"/>
      <sheetName val="CAL_RADIO_14"/>
      <sheetName val="P&amp;L_POST_OREO7"/>
      <sheetName val="P&amp;L_H_BUNCHES7"/>
      <sheetName val="Pto__Azt7"/>
      <sheetName val="ALCALA_46667"/>
      <sheetName val="ALCALA_DE_HENARES67"/>
      <sheetName val="ALICANTE_II67"/>
      <sheetName val="ANTONIO_LÓPEZ67"/>
      <sheetName val="ARROYO_DEL_OLIVAR67"/>
      <sheetName val="BURGOS_I67"/>
      <sheetName val="BURGOS_II67"/>
      <sheetName val="CIUDAD_REAL67"/>
      <sheetName val="CONDE_DUQUE67"/>
      <sheetName val="GIJÓN_CONSTITUCIÓN67"/>
      <sheetName val="GIJÓN_P_IGLESIAS67"/>
      <sheetName val="INF__MERCEDES67"/>
      <sheetName val="JOSÉ_DEL_HIERRO67"/>
      <sheetName val="LA_LAGUNA67"/>
      <sheetName val="LAS_ROZAS67"/>
      <sheetName val="LEGANÉS_2_R_SOFIA67"/>
      <sheetName val="MALAGA2_(BAILEN)67"/>
      <sheetName val="MALAGA3_(EL_PALO)67"/>
      <sheetName val="MALAGA4_(LARIOS)67"/>
      <sheetName val="MALAGA_5_(Plaza_Mayor)67"/>
      <sheetName val="MALAGA1_(VELAZQUEZ)67"/>
      <sheetName val="MURCIA_El_Rollo67"/>
      <sheetName val="MURCIA_Norte67"/>
      <sheetName val="P_IMPERIAL67"/>
      <sheetName val="PAMPLONA_AV_ZARAGOZA67"/>
      <sheetName val="PAMPLONA_SIMONENA67"/>
      <sheetName val="P_SAN_JUAN67"/>
      <sheetName val="SAN_SEB_67"/>
      <sheetName val="SANT_ADRIA67"/>
      <sheetName val="SAN_JOAN_D´ESPI67"/>
      <sheetName val="SANTS_MONTJUIC67"/>
      <sheetName val="SS_REYES67"/>
      <sheetName val="VALENCIA_M_RODRIGO67"/>
      <sheetName val="1º_TRIM67"/>
      <sheetName val="2º_TRIM67"/>
      <sheetName val="3º_TRIM67"/>
      <sheetName val="4º_TRIM67"/>
      <sheetName val="ACUMULADO_200367"/>
      <sheetName val="_EvaluaciónTV65"/>
      <sheetName val="PIANOPUB'96_(2)65"/>
      <sheetName val="PIANOPUB'96_(3)65"/>
      <sheetName val="finance_tracker_LNPF47"/>
      <sheetName val="finance_tracker_Puleva47"/>
      <sheetName val="Fee_%_by_media47"/>
      <sheetName val="Price_&amp;_Volume39"/>
      <sheetName val="RESUMEN_ECONÓMICO24"/>
      <sheetName val="RESUM_ECO_X_MESES24"/>
      <sheetName val="TIT_PRENSA24"/>
      <sheetName val="TIT__PRENSA24"/>
      <sheetName val="CAL__PRENSA24"/>
      <sheetName val="CAL_PRENSA24"/>
      <sheetName val="TIT_REVISTAS24"/>
      <sheetName val="CAL_REVISTAS24"/>
      <sheetName val="CAL_PRODUCCION24"/>
      <sheetName val="TIT_INTERNET24"/>
      <sheetName val="CAL_INTERNET24"/>
      <sheetName val="Optico_24"/>
      <sheetName val="TIT_RADIO24"/>
      <sheetName val="RK__RADIO_24"/>
      <sheetName val="CAL_RADIO_24"/>
      <sheetName val="P&amp;L_POST_OREO17"/>
      <sheetName val="P&amp;L_H_BUNCHES17"/>
      <sheetName val="Pto__Azt17"/>
      <sheetName val="ALCALA_46659"/>
      <sheetName val="ALCALA_DE_HENARES59"/>
      <sheetName val="ALICANTE_II59"/>
      <sheetName val="ANTONIO_LÓPEZ59"/>
      <sheetName val="ARROYO_DEL_OLIVAR59"/>
      <sheetName val="BURGOS_I59"/>
      <sheetName val="BURGOS_II59"/>
      <sheetName val="CIUDAD_REAL59"/>
      <sheetName val="CONDE_DUQUE59"/>
      <sheetName val="GIJÓN_CONSTITUCIÓN59"/>
      <sheetName val="GIJÓN_P_IGLESIAS59"/>
      <sheetName val="INF__MERCEDES59"/>
      <sheetName val="JOSÉ_DEL_HIERRO59"/>
      <sheetName val="LA_LAGUNA59"/>
      <sheetName val="LAS_ROZAS59"/>
      <sheetName val="LEGANÉS_2_R_SOFIA59"/>
      <sheetName val="MALAGA2_(BAILEN)59"/>
      <sheetName val="MALAGA3_(EL_PALO)59"/>
      <sheetName val="MALAGA4_(LARIOS)59"/>
      <sheetName val="MALAGA_5_(Plaza_Mayor)59"/>
      <sheetName val="MALAGA1_(VELAZQUEZ)59"/>
      <sheetName val="MURCIA_El_Rollo59"/>
      <sheetName val="MURCIA_Norte59"/>
      <sheetName val="P_IMPERIAL59"/>
      <sheetName val="PAMPLONA_AV_ZARAGOZA59"/>
      <sheetName val="PAMPLONA_SIMONENA59"/>
      <sheetName val="P_SAN_JUAN59"/>
      <sheetName val="SAN_SEB_59"/>
      <sheetName val="SANT_ADRIA59"/>
      <sheetName val="SAN_JOAN_D´ESPI59"/>
      <sheetName val="SANTS_MONTJUIC59"/>
      <sheetName val="SS_REYES59"/>
      <sheetName val="VALENCIA_M_RODRIGO59"/>
      <sheetName val="1º_TRIM59"/>
      <sheetName val="2º_TRIM59"/>
      <sheetName val="3º_TRIM59"/>
      <sheetName val="4º_TRIM59"/>
      <sheetName val="ACUMULADO_200359"/>
      <sheetName val="_EvaluaciónTV57"/>
      <sheetName val="PIANOPUB'96_(2)57"/>
      <sheetName val="PIANOPUB'96_(3)57"/>
      <sheetName val="finance_tracker_LNPF39"/>
      <sheetName val="finance_tracker_Puleva39"/>
      <sheetName val="Fee_%_by_media39"/>
      <sheetName val="Price_&amp;_Volume31"/>
      <sheetName val="RESUMEN_ECONÓMICO16"/>
      <sheetName val="RESUM_ECO_X_MESES16"/>
      <sheetName val="TIT_PRENSA16"/>
      <sheetName val="TIT__PRENSA16"/>
      <sheetName val="CAL__PRENSA16"/>
      <sheetName val="CAL_PRENSA16"/>
      <sheetName val="TIT_REVISTAS16"/>
      <sheetName val="CAL_REVISTAS16"/>
      <sheetName val="CAL_PRODUCCION16"/>
      <sheetName val="TIT_INTERNET16"/>
      <sheetName val="CAL_INTERNET16"/>
      <sheetName val="Optico_16"/>
      <sheetName val="TIT_RADIO16"/>
      <sheetName val="RK__RADIO_16"/>
      <sheetName val="CAL_RADIO_16"/>
      <sheetName val="P&amp;L_POST_OREO9"/>
      <sheetName val="P&amp;L_H_BUNCHES9"/>
      <sheetName val="Pto__Azt9"/>
      <sheetName val="ALCALA_46660"/>
      <sheetName val="ALCALA_DE_HENARES60"/>
      <sheetName val="ALICANTE_II60"/>
      <sheetName val="ANTONIO_LÓPEZ60"/>
      <sheetName val="ARROYO_DEL_OLIVAR60"/>
      <sheetName val="BURGOS_I60"/>
      <sheetName val="BURGOS_II60"/>
      <sheetName val="CIUDAD_REAL60"/>
      <sheetName val="CONDE_DUQUE60"/>
      <sheetName val="GIJÓN_CONSTITUCIÓN60"/>
      <sheetName val="GIJÓN_P_IGLESIAS60"/>
      <sheetName val="INF__MERCEDES60"/>
      <sheetName val="JOSÉ_DEL_HIERRO60"/>
      <sheetName val="LA_LAGUNA60"/>
      <sheetName val="LAS_ROZAS60"/>
      <sheetName val="LEGANÉS_2_R_SOFIA60"/>
      <sheetName val="MALAGA2_(BAILEN)60"/>
      <sheetName val="MALAGA3_(EL_PALO)60"/>
      <sheetName val="MALAGA4_(LARIOS)60"/>
      <sheetName val="MALAGA_5_(Plaza_Mayor)60"/>
      <sheetName val="MALAGA1_(VELAZQUEZ)60"/>
      <sheetName val="MURCIA_El_Rollo60"/>
      <sheetName val="MURCIA_Norte60"/>
      <sheetName val="P_IMPERIAL60"/>
      <sheetName val="PAMPLONA_AV_ZARAGOZA60"/>
      <sheetName val="PAMPLONA_SIMONENA60"/>
      <sheetName val="P_SAN_JUAN60"/>
      <sheetName val="SAN_SEB_60"/>
      <sheetName val="SANT_ADRIA60"/>
      <sheetName val="SAN_JOAN_D´ESPI60"/>
      <sheetName val="SANTS_MONTJUIC60"/>
      <sheetName val="SS_REYES60"/>
      <sheetName val="VALENCIA_M_RODRIGO60"/>
      <sheetName val="1º_TRIM60"/>
      <sheetName val="2º_TRIM60"/>
      <sheetName val="3º_TRIM60"/>
      <sheetName val="4º_TRIM60"/>
      <sheetName val="ACUMULADO_200360"/>
      <sheetName val="_EvaluaciónTV58"/>
      <sheetName val="PIANOPUB'96_(2)58"/>
      <sheetName val="PIANOPUB'96_(3)58"/>
      <sheetName val="finance_tracker_LNPF40"/>
      <sheetName val="finance_tracker_Puleva40"/>
      <sheetName val="Fee_%_by_media40"/>
      <sheetName val="Price_&amp;_Volume32"/>
      <sheetName val="RESUMEN_ECONÓMICO17"/>
      <sheetName val="RESUM_ECO_X_MESES17"/>
      <sheetName val="TIT_PRENSA17"/>
      <sheetName val="TIT__PRENSA17"/>
      <sheetName val="CAL__PRENSA17"/>
      <sheetName val="CAL_PRENSA17"/>
      <sheetName val="TIT_REVISTAS17"/>
      <sheetName val="CAL_REVISTAS17"/>
      <sheetName val="CAL_PRODUCCION17"/>
      <sheetName val="TIT_INTERNET17"/>
      <sheetName val="CAL_INTERNET17"/>
      <sheetName val="Optico_17"/>
      <sheetName val="TIT_RADIO17"/>
      <sheetName val="RK__RADIO_17"/>
      <sheetName val="CAL_RADIO_17"/>
      <sheetName val="P&amp;L_POST_OREO10"/>
      <sheetName val="P&amp;L_H_BUNCHES10"/>
      <sheetName val="Pto__Azt10"/>
      <sheetName val="ALCALA_46661"/>
      <sheetName val="ALCALA_DE_HENARES61"/>
      <sheetName val="ALICANTE_II61"/>
      <sheetName val="ANTONIO_LÓPEZ61"/>
      <sheetName val="ARROYO_DEL_OLIVAR61"/>
      <sheetName val="BURGOS_I61"/>
      <sheetName val="BURGOS_II61"/>
      <sheetName val="CIUDAD_REAL61"/>
      <sheetName val="CONDE_DUQUE61"/>
      <sheetName val="GIJÓN_CONSTITUCIÓN61"/>
      <sheetName val="GIJÓN_P_IGLESIAS61"/>
      <sheetName val="INF__MERCEDES61"/>
      <sheetName val="JOSÉ_DEL_HIERRO61"/>
      <sheetName val="LA_LAGUNA61"/>
      <sheetName val="LAS_ROZAS61"/>
      <sheetName val="LEGANÉS_2_R_SOFIA61"/>
      <sheetName val="MALAGA2_(BAILEN)61"/>
      <sheetName val="MALAGA3_(EL_PALO)61"/>
      <sheetName val="MALAGA4_(LARIOS)61"/>
      <sheetName val="MALAGA_5_(Plaza_Mayor)61"/>
      <sheetName val="MALAGA1_(VELAZQUEZ)61"/>
      <sheetName val="MURCIA_El_Rollo61"/>
      <sheetName val="MURCIA_Norte61"/>
      <sheetName val="P_IMPERIAL61"/>
      <sheetName val="PAMPLONA_AV_ZARAGOZA61"/>
      <sheetName val="PAMPLONA_SIMONENA61"/>
      <sheetName val="P_SAN_JUAN61"/>
      <sheetName val="SAN_SEB_61"/>
      <sheetName val="SANT_ADRIA61"/>
      <sheetName val="SAN_JOAN_D´ESPI61"/>
      <sheetName val="SANTS_MONTJUIC61"/>
      <sheetName val="SS_REYES61"/>
      <sheetName val="VALENCIA_M_RODRIGO61"/>
      <sheetName val="1º_TRIM61"/>
      <sheetName val="2º_TRIM61"/>
      <sheetName val="3º_TRIM61"/>
      <sheetName val="4º_TRIM61"/>
      <sheetName val="ACUMULADO_200361"/>
      <sheetName val="_EvaluaciónTV59"/>
      <sheetName val="PIANOPUB'96_(2)59"/>
      <sheetName val="PIANOPUB'96_(3)59"/>
      <sheetName val="finance_tracker_LNPF41"/>
      <sheetName val="finance_tracker_Puleva41"/>
      <sheetName val="Fee_%_by_media41"/>
      <sheetName val="Price_&amp;_Volume33"/>
      <sheetName val="RESUMEN_ECONÓMICO18"/>
      <sheetName val="RESUM_ECO_X_MESES18"/>
      <sheetName val="TIT_PRENSA18"/>
      <sheetName val="TIT__PRENSA18"/>
      <sheetName val="CAL__PRENSA18"/>
      <sheetName val="CAL_PRENSA18"/>
      <sheetName val="TIT_REVISTAS18"/>
      <sheetName val="CAL_REVISTAS18"/>
      <sheetName val="CAL_PRODUCCION18"/>
      <sheetName val="TIT_INTERNET18"/>
      <sheetName val="CAL_INTERNET18"/>
      <sheetName val="Optico_18"/>
      <sheetName val="TIT_RADIO18"/>
      <sheetName val="RK__RADIO_18"/>
      <sheetName val="CAL_RADIO_18"/>
      <sheetName val="P&amp;L_POST_OREO11"/>
      <sheetName val="P&amp;L_H_BUNCHES11"/>
      <sheetName val="Pto__Azt11"/>
      <sheetName val="ALCALA_46662"/>
      <sheetName val="ALCALA_DE_HENARES62"/>
      <sheetName val="ALICANTE_II62"/>
      <sheetName val="ANTONIO_LÓPEZ62"/>
      <sheetName val="ARROYO_DEL_OLIVAR62"/>
      <sheetName val="BURGOS_I62"/>
      <sheetName val="BURGOS_II62"/>
      <sheetName val="CIUDAD_REAL62"/>
      <sheetName val="CONDE_DUQUE62"/>
      <sheetName val="GIJÓN_CONSTITUCIÓN62"/>
      <sheetName val="GIJÓN_P_IGLESIAS62"/>
      <sheetName val="INF__MERCEDES62"/>
      <sheetName val="JOSÉ_DEL_HIERRO62"/>
      <sheetName val="LA_LAGUNA62"/>
      <sheetName val="LAS_ROZAS62"/>
      <sheetName val="LEGANÉS_2_R_SOFIA62"/>
      <sheetName val="MALAGA2_(BAILEN)62"/>
      <sheetName val="MALAGA3_(EL_PALO)62"/>
      <sheetName val="MALAGA4_(LARIOS)62"/>
      <sheetName val="MALAGA_5_(Plaza_Mayor)62"/>
      <sheetName val="MALAGA1_(VELAZQUEZ)62"/>
      <sheetName val="MURCIA_El_Rollo62"/>
      <sheetName val="MURCIA_Norte62"/>
      <sheetName val="P_IMPERIAL62"/>
      <sheetName val="PAMPLONA_AV_ZARAGOZA62"/>
      <sheetName val="PAMPLONA_SIMONENA62"/>
      <sheetName val="P_SAN_JUAN62"/>
      <sheetName val="SAN_SEB_62"/>
      <sheetName val="SANT_ADRIA62"/>
      <sheetName val="SAN_JOAN_D´ESPI62"/>
      <sheetName val="SANTS_MONTJUIC62"/>
      <sheetName val="SS_REYES62"/>
      <sheetName val="VALENCIA_M_RODRIGO62"/>
      <sheetName val="1º_TRIM62"/>
      <sheetName val="2º_TRIM62"/>
      <sheetName val="3º_TRIM62"/>
      <sheetName val="4º_TRIM62"/>
      <sheetName val="ACUMULADO_200362"/>
      <sheetName val="_EvaluaciónTV60"/>
      <sheetName val="PIANOPUB'96_(2)60"/>
      <sheetName val="PIANOPUB'96_(3)60"/>
      <sheetName val="finance_tracker_LNPF42"/>
      <sheetName val="finance_tracker_Puleva42"/>
      <sheetName val="Fee_%_by_media42"/>
      <sheetName val="Price_&amp;_Volume34"/>
      <sheetName val="RESUMEN_ECONÓMICO19"/>
      <sheetName val="RESUM_ECO_X_MESES19"/>
      <sheetName val="TIT_PRENSA19"/>
      <sheetName val="TIT__PRENSA19"/>
      <sheetName val="CAL__PRENSA19"/>
      <sheetName val="CAL_PRENSA19"/>
      <sheetName val="TIT_REVISTAS19"/>
      <sheetName val="CAL_REVISTAS19"/>
      <sheetName val="CAL_PRODUCCION19"/>
      <sheetName val="TIT_INTERNET19"/>
      <sheetName val="CAL_INTERNET19"/>
      <sheetName val="Optico_19"/>
      <sheetName val="TIT_RADIO19"/>
      <sheetName val="RK__RADIO_19"/>
      <sheetName val="CAL_RADIO_19"/>
      <sheetName val="P&amp;L_POST_OREO12"/>
      <sheetName val="P&amp;L_H_BUNCHES12"/>
      <sheetName val="Pto__Azt12"/>
      <sheetName val="ALCALA_46663"/>
      <sheetName val="ALCALA_DE_HENARES63"/>
      <sheetName val="ALICANTE_II63"/>
      <sheetName val="ANTONIO_LÓPEZ63"/>
      <sheetName val="ARROYO_DEL_OLIVAR63"/>
      <sheetName val="BURGOS_I63"/>
      <sheetName val="BURGOS_II63"/>
      <sheetName val="CIUDAD_REAL63"/>
      <sheetName val="CONDE_DUQUE63"/>
      <sheetName val="GIJÓN_CONSTITUCIÓN63"/>
      <sheetName val="GIJÓN_P_IGLESIAS63"/>
      <sheetName val="INF__MERCEDES63"/>
      <sheetName val="JOSÉ_DEL_HIERRO63"/>
      <sheetName val="LA_LAGUNA63"/>
      <sheetName val="LAS_ROZAS63"/>
      <sheetName val="LEGANÉS_2_R_SOFIA63"/>
      <sheetName val="MALAGA2_(BAILEN)63"/>
      <sheetName val="MALAGA3_(EL_PALO)63"/>
      <sheetName val="MALAGA4_(LARIOS)63"/>
      <sheetName val="MALAGA_5_(Plaza_Mayor)63"/>
      <sheetName val="MALAGA1_(VELAZQUEZ)63"/>
      <sheetName val="MURCIA_El_Rollo63"/>
      <sheetName val="MURCIA_Norte63"/>
      <sheetName val="P_IMPERIAL63"/>
      <sheetName val="PAMPLONA_AV_ZARAGOZA63"/>
      <sheetName val="PAMPLONA_SIMONENA63"/>
      <sheetName val="P_SAN_JUAN63"/>
      <sheetName val="SAN_SEB_63"/>
      <sheetName val="SANT_ADRIA63"/>
      <sheetName val="SAN_JOAN_D´ESPI63"/>
      <sheetName val="SANTS_MONTJUIC63"/>
      <sheetName val="SS_REYES63"/>
      <sheetName val="VALENCIA_M_RODRIGO63"/>
      <sheetName val="1º_TRIM63"/>
      <sheetName val="2º_TRIM63"/>
      <sheetName val="3º_TRIM63"/>
      <sheetName val="4º_TRIM63"/>
      <sheetName val="ACUMULADO_200363"/>
      <sheetName val="_EvaluaciónTV61"/>
      <sheetName val="PIANOPUB'96_(2)61"/>
      <sheetName val="PIANOPUB'96_(3)61"/>
      <sheetName val="finance_tracker_LNPF43"/>
      <sheetName val="finance_tracker_Puleva43"/>
      <sheetName val="Fee_%_by_media43"/>
      <sheetName val="Price_&amp;_Volume35"/>
      <sheetName val="RESUMEN_ECONÓMICO20"/>
      <sheetName val="RESUM_ECO_X_MESES20"/>
      <sheetName val="TIT_PRENSA20"/>
      <sheetName val="TIT__PRENSA20"/>
      <sheetName val="CAL__PRENSA20"/>
      <sheetName val="CAL_PRENSA20"/>
      <sheetName val="TIT_REVISTAS20"/>
      <sheetName val="CAL_REVISTAS20"/>
      <sheetName val="CAL_PRODUCCION20"/>
      <sheetName val="TIT_INTERNET20"/>
      <sheetName val="CAL_INTERNET20"/>
      <sheetName val="Optico_20"/>
      <sheetName val="TIT_RADIO20"/>
      <sheetName val="RK__RADIO_20"/>
      <sheetName val="CAL_RADIO_20"/>
      <sheetName val="P&amp;L_POST_OREO13"/>
      <sheetName val="P&amp;L_H_BUNCHES13"/>
      <sheetName val="Pto__Azt13"/>
      <sheetName val="ALCALA_46664"/>
      <sheetName val="ALCALA_DE_HENARES64"/>
      <sheetName val="ALICANTE_II64"/>
      <sheetName val="ANTONIO_LÓPEZ64"/>
      <sheetName val="ARROYO_DEL_OLIVAR64"/>
      <sheetName val="BURGOS_I64"/>
      <sheetName val="BURGOS_II64"/>
      <sheetName val="CIUDAD_REAL64"/>
      <sheetName val="CONDE_DUQUE64"/>
      <sheetName val="GIJÓN_CONSTITUCIÓN64"/>
      <sheetName val="GIJÓN_P_IGLESIAS64"/>
      <sheetName val="INF__MERCEDES64"/>
      <sheetName val="JOSÉ_DEL_HIERRO64"/>
      <sheetName val="LA_LAGUNA64"/>
      <sheetName val="LAS_ROZAS64"/>
      <sheetName val="LEGANÉS_2_R_SOFIA64"/>
      <sheetName val="MALAGA2_(BAILEN)64"/>
      <sheetName val="MALAGA3_(EL_PALO)64"/>
      <sheetName val="MALAGA4_(LARIOS)64"/>
      <sheetName val="MALAGA_5_(Plaza_Mayor)64"/>
      <sheetName val="MALAGA1_(VELAZQUEZ)64"/>
      <sheetName val="MURCIA_El_Rollo64"/>
      <sheetName val="MURCIA_Norte64"/>
      <sheetName val="P_IMPERIAL64"/>
      <sheetName val="PAMPLONA_AV_ZARAGOZA64"/>
      <sheetName val="PAMPLONA_SIMONENA64"/>
      <sheetName val="P_SAN_JUAN64"/>
      <sheetName val="SAN_SEB_64"/>
      <sheetName val="SANT_ADRIA64"/>
      <sheetName val="SAN_JOAN_D´ESPI64"/>
      <sheetName val="SANTS_MONTJUIC64"/>
      <sheetName val="SS_REYES64"/>
      <sheetName val="VALENCIA_M_RODRIGO64"/>
      <sheetName val="1º_TRIM64"/>
      <sheetName val="2º_TRIM64"/>
      <sheetName val="3º_TRIM64"/>
      <sheetName val="4º_TRIM64"/>
      <sheetName val="ACUMULADO_200364"/>
      <sheetName val="_EvaluaciónTV62"/>
      <sheetName val="PIANOPUB'96_(2)62"/>
      <sheetName val="PIANOPUB'96_(3)62"/>
      <sheetName val="finance_tracker_LNPF44"/>
      <sheetName val="finance_tracker_Puleva44"/>
      <sheetName val="Fee_%_by_media44"/>
      <sheetName val="Price_&amp;_Volume36"/>
      <sheetName val="RESUMEN_ECONÓMICO21"/>
      <sheetName val="RESUM_ECO_X_MESES21"/>
      <sheetName val="TIT_PRENSA21"/>
      <sheetName val="TIT__PRENSA21"/>
      <sheetName val="CAL__PRENSA21"/>
      <sheetName val="CAL_PRENSA21"/>
      <sheetName val="TIT_REVISTAS21"/>
      <sheetName val="CAL_REVISTAS21"/>
      <sheetName val="CAL_PRODUCCION21"/>
      <sheetName val="TIT_INTERNET21"/>
      <sheetName val="CAL_INTERNET21"/>
      <sheetName val="Optico_21"/>
      <sheetName val="TIT_RADIO21"/>
      <sheetName val="RK__RADIO_21"/>
      <sheetName val="CAL_RADIO_21"/>
      <sheetName val="P&amp;L_POST_OREO14"/>
      <sheetName val="P&amp;L_H_BUNCHES14"/>
      <sheetName val="Pto__Azt14"/>
      <sheetName val="ALCALA_46665"/>
      <sheetName val="ALCALA_DE_HENARES65"/>
      <sheetName val="ALICANTE_II65"/>
      <sheetName val="ANTONIO_LÓPEZ65"/>
      <sheetName val="ARROYO_DEL_OLIVAR65"/>
      <sheetName val="BURGOS_I65"/>
      <sheetName val="BURGOS_II65"/>
      <sheetName val="CIUDAD_REAL65"/>
      <sheetName val="CONDE_DUQUE65"/>
      <sheetName val="GIJÓN_CONSTITUCIÓN65"/>
      <sheetName val="GIJÓN_P_IGLESIAS65"/>
      <sheetName val="INF__MERCEDES65"/>
      <sheetName val="JOSÉ_DEL_HIERRO65"/>
      <sheetName val="LA_LAGUNA65"/>
      <sheetName val="LAS_ROZAS65"/>
      <sheetName val="LEGANÉS_2_R_SOFIA65"/>
      <sheetName val="MALAGA2_(BAILEN)65"/>
      <sheetName val="MALAGA3_(EL_PALO)65"/>
      <sheetName val="MALAGA4_(LARIOS)65"/>
      <sheetName val="MALAGA_5_(Plaza_Mayor)65"/>
      <sheetName val="MALAGA1_(VELAZQUEZ)65"/>
      <sheetName val="MURCIA_El_Rollo65"/>
      <sheetName val="MURCIA_Norte65"/>
      <sheetName val="P_IMPERIAL65"/>
      <sheetName val="PAMPLONA_AV_ZARAGOZA65"/>
      <sheetName val="PAMPLONA_SIMONENA65"/>
      <sheetName val="P_SAN_JUAN65"/>
      <sheetName val="SAN_SEB_65"/>
      <sheetName val="SANT_ADRIA65"/>
      <sheetName val="SAN_JOAN_D´ESPI65"/>
      <sheetName val="SANTS_MONTJUIC65"/>
      <sheetName val="SS_REYES65"/>
      <sheetName val="VALENCIA_M_RODRIGO65"/>
      <sheetName val="1º_TRIM65"/>
      <sheetName val="2º_TRIM65"/>
      <sheetName val="3º_TRIM65"/>
      <sheetName val="4º_TRIM65"/>
      <sheetName val="ACUMULADO_200365"/>
      <sheetName val="_EvaluaciónTV63"/>
      <sheetName val="PIANOPUB'96_(2)63"/>
      <sheetName val="PIANOPUB'96_(3)63"/>
      <sheetName val="finance_tracker_LNPF45"/>
      <sheetName val="finance_tracker_Puleva45"/>
      <sheetName val="Fee_%_by_media45"/>
      <sheetName val="Price_&amp;_Volume37"/>
      <sheetName val="RESUMEN_ECONÓMICO22"/>
      <sheetName val="RESUM_ECO_X_MESES22"/>
      <sheetName val="TIT_PRENSA22"/>
      <sheetName val="TIT__PRENSA22"/>
      <sheetName val="CAL__PRENSA22"/>
      <sheetName val="CAL_PRENSA22"/>
      <sheetName val="TIT_REVISTAS22"/>
      <sheetName val="CAL_REVISTAS22"/>
      <sheetName val="CAL_PRODUCCION22"/>
      <sheetName val="TIT_INTERNET22"/>
      <sheetName val="CAL_INTERNET22"/>
      <sheetName val="Optico_22"/>
      <sheetName val="TIT_RADIO22"/>
      <sheetName val="RK__RADIO_22"/>
      <sheetName val="CAL_RADIO_22"/>
      <sheetName val="P&amp;L_POST_OREO15"/>
      <sheetName val="P&amp;L_H_BUNCHES15"/>
      <sheetName val="Pto__Azt15"/>
      <sheetName val="ALCALA_46666"/>
      <sheetName val="ALCALA_DE_HENARES66"/>
      <sheetName val="ALICANTE_II66"/>
      <sheetName val="ANTONIO_LÓPEZ66"/>
      <sheetName val="ARROYO_DEL_OLIVAR66"/>
      <sheetName val="BURGOS_I66"/>
      <sheetName val="BURGOS_II66"/>
      <sheetName val="CIUDAD_REAL66"/>
      <sheetName val="CONDE_DUQUE66"/>
      <sheetName val="GIJÓN_CONSTITUCIÓN66"/>
      <sheetName val="GIJÓN_P_IGLESIAS66"/>
      <sheetName val="INF__MERCEDES66"/>
      <sheetName val="JOSÉ_DEL_HIERRO66"/>
      <sheetName val="LA_LAGUNA66"/>
      <sheetName val="LAS_ROZAS66"/>
      <sheetName val="LEGANÉS_2_R_SOFIA66"/>
      <sheetName val="MALAGA2_(BAILEN)66"/>
      <sheetName val="MALAGA3_(EL_PALO)66"/>
      <sheetName val="MALAGA4_(LARIOS)66"/>
      <sheetName val="MALAGA_5_(Plaza_Mayor)66"/>
      <sheetName val="MALAGA1_(VELAZQUEZ)66"/>
      <sheetName val="MURCIA_El_Rollo66"/>
      <sheetName val="MURCIA_Norte66"/>
      <sheetName val="P_IMPERIAL66"/>
      <sheetName val="PAMPLONA_AV_ZARAGOZA66"/>
      <sheetName val="PAMPLONA_SIMONENA66"/>
      <sheetName val="P_SAN_JUAN66"/>
      <sheetName val="SAN_SEB_66"/>
      <sheetName val="SANT_ADRIA66"/>
      <sheetName val="SAN_JOAN_D´ESPI66"/>
      <sheetName val="SANTS_MONTJUIC66"/>
      <sheetName val="SS_REYES66"/>
      <sheetName val="VALENCIA_M_RODRIGO66"/>
      <sheetName val="1º_TRIM66"/>
      <sheetName val="2º_TRIM66"/>
      <sheetName val="3º_TRIM66"/>
      <sheetName val="4º_TRIM66"/>
      <sheetName val="ACUMULADO_200366"/>
      <sheetName val="_EvaluaciónTV64"/>
      <sheetName val="PIANOPUB'96_(2)64"/>
      <sheetName val="PIANOPUB'96_(3)64"/>
      <sheetName val="finance_tracker_LNPF46"/>
      <sheetName val="finance_tracker_Puleva46"/>
      <sheetName val="Fee_%_by_media46"/>
      <sheetName val="Price_&amp;_Volume38"/>
      <sheetName val="RESUMEN_ECONÓMICO23"/>
      <sheetName val="RESUM_ECO_X_MESES23"/>
      <sheetName val="TIT_PRENSA23"/>
      <sheetName val="TIT__PRENSA23"/>
      <sheetName val="CAL__PRENSA23"/>
      <sheetName val="CAL_PRENSA23"/>
      <sheetName val="TIT_REVISTAS23"/>
      <sheetName val="CAL_REVISTAS23"/>
      <sheetName val="CAL_PRODUCCION23"/>
      <sheetName val="TIT_INTERNET23"/>
      <sheetName val="CAL_INTERNET23"/>
      <sheetName val="Optico_23"/>
      <sheetName val="TIT_RADIO23"/>
      <sheetName val="RK__RADIO_23"/>
      <sheetName val="CAL_RADIO_23"/>
      <sheetName val="P&amp;L_POST_OREO16"/>
      <sheetName val="P&amp;L_H_BUNCHES16"/>
      <sheetName val="Pto__Azt16"/>
      <sheetName val="FRECEFECBAILE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 refreshError="1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731C-91EB-4D90-9CCA-1C965A5A1B83}">
  <dimension ref="A1:L127"/>
  <sheetViews>
    <sheetView showGridLines="0" zoomScale="70" zoomScaleNormal="70" workbookViewId="0">
      <selection activeCell="C11" sqref="C11"/>
    </sheetView>
  </sheetViews>
  <sheetFormatPr baseColWidth="10" defaultRowHeight="14.5" x14ac:dyDescent="0.35"/>
  <cols>
    <col min="1" max="1" width="24" customWidth="1"/>
    <col min="2" max="2" width="19.81640625" customWidth="1"/>
    <col min="3" max="3" width="21.54296875" customWidth="1"/>
    <col min="4" max="4" width="16" customWidth="1"/>
    <col min="5" max="5" width="12.54296875" customWidth="1"/>
    <col min="6" max="6" width="17" customWidth="1"/>
    <col min="7" max="7" width="14.453125" style="13" customWidth="1"/>
    <col min="8" max="8" width="15.54296875" customWidth="1"/>
    <col min="9" max="9" width="15.81640625" customWidth="1"/>
    <col min="10" max="10" width="13.81640625" customWidth="1"/>
    <col min="11" max="11" width="13.453125" customWidth="1"/>
    <col min="12" max="12" width="12.81640625" customWidth="1"/>
    <col min="13" max="13" width="14.54296875" customWidth="1"/>
    <col min="14" max="14" width="15.26953125" customWidth="1"/>
    <col min="18" max="18" width="11.81640625" bestFit="1" customWidth="1"/>
  </cols>
  <sheetData>
    <row r="1" spans="1:7" s="91" customFormat="1" ht="43.5" customHeight="1" x14ac:dyDescent="0.35">
      <c r="A1" s="103" t="s">
        <v>70</v>
      </c>
      <c r="B1" s="103" t="s">
        <v>71</v>
      </c>
      <c r="C1" s="103" t="s">
        <v>74</v>
      </c>
      <c r="G1" s="92"/>
    </row>
    <row r="2" spans="1:7" x14ac:dyDescent="0.35">
      <c r="A2" s="17" t="s">
        <v>3</v>
      </c>
      <c r="B2" s="93" t="s">
        <v>119</v>
      </c>
      <c r="C2" s="93" t="s">
        <v>2</v>
      </c>
    </row>
    <row r="3" spans="1:7" x14ac:dyDescent="0.35">
      <c r="A3" s="17" t="s">
        <v>3</v>
      </c>
      <c r="B3" s="93" t="s">
        <v>72</v>
      </c>
      <c r="C3" s="93">
        <v>16</v>
      </c>
    </row>
    <row r="4" spans="1:7" x14ac:dyDescent="0.35">
      <c r="A4" s="17" t="s">
        <v>3</v>
      </c>
      <c r="B4" s="93" t="s">
        <v>73</v>
      </c>
      <c r="C4" s="93">
        <v>80</v>
      </c>
    </row>
    <row r="5" spans="1:7" x14ac:dyDescent="0.35">
      <c r="A5" s="17" t="s">
        <v>3</v>
      </c>
      <c r="B5" s="1" t="s">
        <v>10</v>
      </c>
      <c r="C5" s="7">
        <f>IF(C2=A32,SUMIF($D$32:$D$127,"OK",E32:E127),IF(C2=A33,SUMIF($D$32:$D$127,"OK",F32:F127),IF(C2=A34,SUMIF($D$32:$D$127,"OK",G32:G127),IF(C2=A35,SUMIF($D$32:$D$127,"OK",H32:H127)))))</f>
        <v>19349</v>
      </c>
    </row>
    <row r="6" spans="1:7" x14ac:dyDescent="0.35">
      <c r="A6" s="17" t="s">
        <v>5</v>
      </c>
      <c r="B6" s="94" t="s">
        <v>101</v>
      </c>
      <c r="C6" s="94">
        <v>1</v>
      </c>
    </row>
    <row r="7" spans="1:7" x14ac:dyDescent="0.35">
      <c r="A7" s="17" t="s">
        <v>5</v>
      </c>
      <c r="B7" s="94" t="s">
        <v>79</v>
      </c>
      <c r="C7" s="94">
        <v>5</v>
      </c>
    </row>
    <row r="8" spans="1:7" x14ac:dyDescent="0.35">
      <c r="A8" s="17" t="s">
        <v>5</v>
      </c>
      <c r="B8" s="94" t="s">
        <v>102</v>
      </c>
      <c r="C8" s="94">
        <v>2024</v>
      </c>
    </row>
    <row r="9" spans="1:7" x14ac:dyDescent="0.35">
      <c r="A9" s="17" t="s">
        <v>5</v>
      </c>
      <c r="B9" s="94" t="s">
        <v>103</v>
      </c>
      <c r="C9" s="94">
        <v>31</v>
      </c>
    </row>
    <row r="10" spans="1:7" x14ac:dyDescent="0.35">
      <c r="A10" s="17" t="s">
        <v>5</v>
      </c>
      <c r="B10" s="94" t="s">
        <v>80</v>
      </c>
      <c r="C10" s="94">
        <v>5</v>
      </c>
    </row>
    <row r="11" spans="1:7" x14ac:dyDescent="0.35">
      <c r="A11" s="17" t="s">
        <v>5</v>
      </c>
      <c r="B11" s="94" t="s">
        <v>104</v>
      </c>
      <c r="C11" s="94">
        <v>2024</v>
      </c>
    </row>
    <row r="12" spans="1:7" x14ac:dyDescent="0.35">
      <c r="A12" s="17" t="s">
        <v>5</v>
      </c>
      <c r="B12" s="16" t="s">
        <v>6</v>
      </c>
      <c r="C12" s="104" t="str">
        <f>CONCATENATE(C6,"/",C7,"/",C8)</f>
        <v>1/5/2024</v>
      </c>
      <c r="F12" s="85"/>
    </row>
    <row r="13" spans="1:7" x14ac:dyDescent="0.35">
      <c r="A13" s="17" t="s">
        <v>5</v>
      </c>
      <c r="B13" s="16" t="s">
        <v>7</v>
      </c>
      <c r="C13" s="104" t="str">
        <f>CONCATENATE(C9,"/",C10,"/",C11)</f>
        <v>31/5/2024</v>
      </c>
      <c r="F13" s="85"/>
    </row>
    <row r="14" spans="1:7" x14ac:dyDescent="0.35">
      <c r="A14" s="17" t="s">
        <v>5</v>
      </c>
      <c r="B14" s="16" t="s">
        <v>76</v>
      </c>
      <c r="C14" s="105">
        <f>+C13-C12</f>
        <v>30</v>
      </c>
    </row>
    <row r="15" spans="1:7" x14ac:dyDescent="0.35">
      <c r="A15" s="17" t="s">
        <v>5</v>
      </c>
      <c r="B15" s="16" t="s">
        <v>79</v>
      </c>
      <c r="C15" s="106" t="str">
        <f>VLOOKUP(C7,$I$32:$J$43,2,0)</f>
        <v>MAY</v>
      </c>
    </row>
    <row r="16" spans="1:7" x14ac:dyDescent="0.35">
      <c r="A16" s="17" t="s">
        <v>5</v>
      </c>
      <c r="B16" s="16" t="s">
        <v>80</v>
      </c>
      <c r="C16" s="106" t="str">
        <f>VLOOKUP(C10,$I$32:$J$43,2,0)</f>
        <v>MAY</v>
      </c>
    </row>
    <row r="17" spans="1:12" x14ac:dyDescent="0.35">
      <c r="A17" s="17" t="s">
        <v>5</v>
      </c>
      <c r="B17" s="16" t="s">
        <v>78</v>
      </c>
      <c r="C17" s="106" t="str">
        <f>VLOOKUP(C10,$I$32:$K$43,3,0)</f>
        <v>Q2</v>
      </c>
    </row>
    <row r="18" spans="1:12" x14ac:dyDescent="0.35">
      <c r="A18" s="17" t="s">
        <v>68</v>
      </c>
      <c r="B18" s="86" t="s">
        <v>98</v>
      </c>
      <c r="C18" s="86" t="s">
        <v>100</v>
      </c>
    </row>
    <row r="19" spans="1:12" x14ac:dyDescent="0.35">
      <c r="A19" s="17" t="s">
        <v>68</v>
      </c>
      <c r="B19" s="16" t="s">
        <v>98</v>
      </c>
      <c r="C19" s="12" t="str">
        <f>IF(C18=L33,"INCLUIR","")</f>
        <v/>
      </c>
    </row>
    <row r="20" spans="1:12" x14ac:dyDescent="0.35">
      <c r="A20" s="17" t="s">
        <v>68</v>
      </c>
      <c r="B20" s="16" t="s">
        <v>69</v>
      </c>
      <c r="C20" s="167">
        <v>500000</v>
      </c>
    </row>
    <row r="21" spans="1:12" x14ac:dyDescent="0.35">
      <c r="B21" s="2"/>
    </row>
    <row r="22" spans="1:12" s="8" customFormat="1" x14ac:dyDescent="0.35">
      <c r="G22" s="14"/>
    </row>
    <row r="25" spans="1:12" x14ac:dyDescent="0.35">
      <c r="A25" s="6" t="s">
        <v>8</v>
      </c>
    </row>
    <row r="26" spans="1:12" x14ac:dyDescent="0.35">
      <c r="A26" s="5" t="s">
        <v>9</v>
      </c>
    </row>
    <row r="27" spans="1:12" x14ac:dyDescent="0.35">
      <c r="A27" s="86" t="s">
        <v>75</v>
      </c>
    </row>
    <row r="31" spans="1:12" x14ac:dyDescent="0.35">
      <c r="A31" s="87" t="str">
        <f>+B2</f>
        <v>TIPO DE INDIVIDUO</v>
      </c>
      <c r="B31" s="88" t="str">
        <f>+B3</f>
        <v>EDAD COMIENZO</v>
      </c>
      <c r="C31" s="88" t="str">
        <f>+B4</f>
        <v>EDAD FINAL</v>
      </c>
      <c r="D31" s="89" t="s">
        <v>10</v>
      </c>
      <c r="E31" s="89" t="s">
        <v>0</v>
      </c>
      <c r="F31" s="89" t="s">
        <v>1</v>
      </c>
      <c r="G31" s="89" t="s">
        <v>2</v>
      </c>
      <c r="H31" s="90" t="s">
        <v>12</v>
      </c>
      <c r="I31" t="s">
        <v>81</v>
      </c>
      <c r="J31" t="s">
        <v>77</v>
      </c>
      <c r="K31" t="s">
        <v>78</v>
      </c>
      <c r="L31" s="88" t="s">
        <v>99</v>
      </c>
    </row>
    <row r="32" spans="1:12" x14ac:dyDescent="0.35">
      <c r="A32" t="s">
        <v>0</v>
      </c>
      <c r="B32">
        <v>4</v>
      </c>
      <c r="C32">
        <v>4</v>
      </c>
      <c r="D32" t="str">
        <f>IF(AND(C32&gt;='PASO 1 - SETUP CAMPAÑA'!$C$3,C32&lt;='PASO 1 - SETUP CAMPAÑA'!$C$4),"OK","FUERA")</f>
        <v>FUERA</v>
      </c>
      <c r="E32">
        <v>405</v>
      </c>
      <c r="F32">
        <v>227</v>
      </c>
      <c r="G32">
        <v>178</v>
      </c>
      <c r="H32">
        <v>0</v>
      </c>
      <c r="I32">
        <v>1</v>
      </c>
      <c r="J32" t="s">
        <v>82</v>
      </c>
      <c r="K32" t="s">
        <v>94</v>
      </c>
      <c r="L32" t="s">
        <v>100</v>
      </c>
    </row>
    <row r="33" spans="1:12" x14ac:dyDescent="0.35">
      <c r="A33" t="s">
        <v>1</v>
      </c>
      <c r="B33">
        <f>+B32+1</f>
        <v>5</v>
      </c>
      <c r="C33">
        <f t="shared" ref="C33:C64" si="0">C32+1</f>
        <v>5</v>
      </c>
      <c r="D33" t="str">
        <f>IF(AND(C33&gt;='PASO 1 - SETUP CAMPAÑA'!$C$3,C33&lt;='PASO 1 - SETUP CAMPAÑA'!$C$4),"OK","FUERA")</f>
        <v>FUERA</v>
      </c>
      <c r="E33">
        <v>404</v>
      </c>
      <c r="F33">
        <v>227</v>
      </c>
      <c r="G33">
        <v>177</v>
      </c>
      <c r="H33">
        <v>0</v>
      </c>
      <c r="I33">
        <f>+I32+1</f>
        <v>2</v>
      </c>
      <c r="J33" t="s">
        <v>83</v>
      </c>
      <c r="K33" t="s">
        <v>94</v>
      </c>
      <c r="L33" t="s">
        <v>61</v>
      </c>
    </row>
    <row r="34" spans="1:12" x14ac:dyDescent="0.35">
      <c r="A34" t="s">
        <v>2</v>
      </c>
      <c r="B34">
        <f t="shared" ref="B34:B97" si="1">+B33+1</f>
        <v>6</v>
      </c>
      <c r="C34">
        <f t="shared" si="0"/>
        <v>6</v>
      </c>
      <c r="D34" t="str">
        <f>IF(AND(C34&gt;='PASO 1 - SETUP CAMPAÑA'!$C$3,C34&lt;='PASO 1 - SETUP CAMPAÑA'!$C$4),"OK","FUERA")</f>
        <v>FUERA</v>
      </c>
      <c r="E34">
        <v>477</v>
      </c>
      <c r="F34">
        <v>238</v>
      </c>
      <c r="G34">
        <v>239</v>
      </c>
      <c r="H34">
        <v>0</v>
      </c>
      <c r="I34">
        <f t="shared" ref="I34:I43" si="2">+I33+1</f>
        <v>3</v>
      </c>
      <c r="J34" t="s">
        <v>84</v>
      </c>
      <c r="K34" t="s">
        <v>94</v>
      </c>
    </row>
    <row r="35" spans="1:12" x14ac:dyDescent="0.35">
      <c r="A35" t="s">
        <v>12</v>
      </c>
      <c r="B35">
        <f t="shared" si="1"/>
        <v>7</v>
      </c>
      <c r="C35">
        <f t="shared" si="0"/>
        <v>7</v>
      </c>
      <c r="D35" t="str">
        <f>IF(AND(C35&gt;='PASO 1 - SETUP CAMPAÑA'!$C$3,C35&lt;='PASO 1 - SETUP CAMPAÑA'!$C$4),"OK","FUERA")</f>
        <v>FUERA</v>
      </c>
      <c r="E35">
        <v>460</v>
      </c>
      <c r="F35">
        <v>250</v>
      </c>
      <c r="G35">
        <v>210</v>
      </c>
      <c r="H35">
        <v>0</v>
      </c>
      <c r="I35">
        <f t="shared" si="2"/>
        <v>4</v>
      </c>
      <c r="J35" t="s">
        <v>85</v>
      </c>
      <c r="K35" t="s">
        <v>95</v>
      </c>
    </row>
    <row r="36" spans="1:12" x14ac:dyDescent="0.35">
      <c r="B36">
        <f t="shared" si="1"/>
        <v>8</v>
      </c>
      <c r="C36">
        <f t="shared" si="0"/>
        <v>8</v>
      </c>
      <c r="D36" t="str">
        <f>IF(AND(C36&gt;='PASO 1 - SETUP CAMPAÑA'!$C$3,C36&lt;='PASO 1 - SETUP CAMPAÑA'!$C$4),"OK","FUERA")</f>
        <v>FUERA</v>
      </c>
      <c r="E36">
        <v>394</v>
      </c>
      <c r="F36">
        <v>201</v>
      </c>
      <c r="G36">
        <v>193</v>
      </c>
      <c r="H36">
        <v>0</v>
      </c>
      <c r="I36">
        <f t="shared" si="2"/>
        <v>5</v>
      </c>
      <c r="J36" t="s">
        <v>86</v>
      </c>
      <c r="K36" t="s">
        <v>95</v>
      </c>
    </row>
    <row r="37" spans="1:12" x14ac:dyDescent="0.35">
      <c r="B37">
        <f t="shared" si="1"/>
        <v>9</v>
      </c>
      <c r="C37">
        <f t="shared" si="0"/>
        <v>9</v>
      </c>
      <c r="D37" t="str">
        <f>IF(AND(C37&gt;='PASO 1 - SETUP CAMPAÑA'!$C$3,C37&lt;='PASO 1 - SETUP CAMPAÑA'!$C$4),"OK","FUERA")</f>
        <v>FUERA</v>
      </c>
      <c r="E37">
        <v>461</v>
      </c>
      <c r="F37">
        <v>197</v>
      </c>
      <c r="G37">
        <v>264</v>
      </c>
      <c r="H37">
        <v>0</v>
      </c>
      <c r="I37">
        <f t="shared" si="2"/>
        <v>6</v>
      </c>
      <c r="J37" t="s">
        <v>87</v>
      </c>
      <c r="K37" t="s">
        <v>95</v>
      </c>
    </row>
    <row r="38" spans="1:12" x14ac:dyDescent="0.35">
      <c r="B38">
        <f t="shared" si="1"/>
        <v>10</v>
      </c>
      <c r="C38">
        <f t="shared" si="0"/>
        <v>10</v>
      </c>
      <c r="D38" t="str">
        <f>IF(AND(C38&gt;='PASO 1 - SETUP CAMPAÑA'!$C$3,C38&lt;='PASO 1 - SETUP CAMPAÑA'!$C$4),"OK","FUERA")</f>
        <v>FUERA</v>
      </c>
      <c r="E38">
        <v>533</v>
      </c>
      <c r="F38">
        <v>273</v>
      </c>
      <c r="G38">
        <v>260</v>
      </c>
      <c r="H38">
        <v>0</v>
      </c>
      <c r="I38">
        <f t="shared" si="2"/>
        <v>7</v>
      </c>
      <c r="J38" t="s">
        <v>88</v>
      </c>
      <c r="K38" t="s">
        <v>96</v>
      </c>
    </row>
    <row r="39" spans="1:12" x14ac:dyDescent="0.35">
      <c r="B39">
        <f t="shared" si="1"/>
        <v>11</v>
      </c>
      <c r="C39">
        <f t="shared" si="0"/>
        <v>11</v>
      </c>
      <c r="D39" t="str">
        <f>IF(AND(C39&gt;='PASO 1 - SETUP CAMPAÑA'!$C$3,C39&lt;='PASO 1 - SETUP CAMPAÑA'!$C$4),"OK","FUERA")</f>
        <v>FUERA</v>
      </c>
      <c r="E39">
        <v>452</v>
      </c>
      <c r="F39">
        <v>225</v>
      </c>
      <c r="G39">
        <v>227</v>
      </c>
      <c r="H39">
        <v>0</v>
      </c>
      <c r="I39">
        <f t="shared" si="2"/>
        <v>8</v>
      </c>
      <c r="J39" t="s">
        <v>89</v>
      </c>
      <c r="K39" t="s">
        <v>96</v>
      </c>
    </row>
    <row r="40" spans="1:12" x14ac:dyDescent="0.35">
      <c r="B40">
        <f t="shared" si="1"/>
        <v>12</v>
      </c>
      <c r="C40">
        <f t="shared" si="0"/>
        <v>12</v>
      </c>
      <c r="D40" t="str">
        <f>IF(AND(C40&gt;='PASO 1 - SETUP CAMPAÑA'!$C$3,C40&lt;='PASO 1 - SETUP CAMPAÑA'!$C$4),"OK","FUERA")</f>
        <v>FUERA</v>
      </c>
      <c r="E40">
        <v>478</v>
      </c>
      <c r="F40">
        <v>256</v>
      </c>
      <c r="G40">
        <v>222</v>
      </c>
      <c r="H40">
        <v>0</v>
      </c>
      <c r="I40">
        <f t="shared" si="2"/>
        <v>9</v>
      </c>
      <c r="J40" t="s">
        <v>90</v>
      </c>
      <c r="K40" t="s">
        <v>96</v>
      </c>
    </row>
    <row r="41" spans="1:12" x14ac:dyDescent="0.35">
      <c r="B41">
        <f t="shared" si="1"/>
        <v>13</v>
      </c>
      <c r="C41">
        <f t="shared" si="0"/>
        <v>13</v>
      </c>
      <c r="D41" t="str">
        <f>IF(AND(C41&gt;='PASO 1 - SETUP CAMPAÑA'!$C$3,C41&lt;='PASO 1 - SETUP CAMPAÑA'!$C$4),"OK","FUERA")</f>
        <v>FUERA</v>
      </c>
      <c r="E41">
        <v>437</v>
      </c>
      <c r="F41">
        <v>224</v>
      </c>
      <c r="G41">
        <v>213</v>
      </c>
      <c r="H41">
        <v>0</v>
      </c>
      <c r="I41">
        <f t="shared" si="2"/>
        <v>10</v>
      </c>
      <c r="J41" t="s">
        <v>91</v>
      </c>
      <c r="K41" t="s">
        <v>97</v>
      </c>
    </row>
    <row r="42" spans="1:12" x14ac:dyDescent="0.35">
      <c r="B42">
        <f t="shared" si="1"/>
        <v>14</v>
      </c>
      <c r="C42">
        <f t="shared" si="0"/>
        <v>14</v>
      </c>
      <c r="D42" t="str">
        <f>IF(AND(C42&gt;='PASO 1 - SETUP CAMPAÑA'!$C$3,C42&lt;='PASO 1 - SETUP CAMPAÑA'!$C$4),"OK","FUERA")</f>
        <v>FUERA</v>
      </c>
      <c r="E42">
        <v>551</v>
      </c>
      <c r="F42">
        <v>277</v>
      </c>
      <c r="G42">
        <v>274</v>
      </c>
      <c r="H42">
        <v>0</v>
      </c>
      <c r="I42">
        <f t="shared" si="2"/>
        <v>11</v>
      </c>
      <c r="J42" t="s">
        <v>92</v>
      </c>
      <c r="K42" t="s">
        <v>97</v>
      </c>
    </row>
    <row r="43" spans="1:12" x14ac:dyDescent="0.35">
      <c r="B43">
        <f t="shared" si="1"/>
        <v>15</v>
      </c>
      <c r="C43">
        <f t="shared" si="0"/>
        <v>15</v>
      </c>
      <c r="D43" t="str">
        <f>IF(AND(C43&gt;='PASO 1 - SETUP CAMPAÑA'!$C$3,C43&lt;='PASO 1 - SETUP CAMPAÑA'!$C$4),"OK","FUERA")</f>
        <v>FUERA</v>
      </c>
      <c r="E43">
        <v>569</v>
      </c>
      <c r="F43">
        <v>304</v>
      </c>
      <c r="G43">
        <v>265</v>
      </c>
      <c r="H43">
        <v>0</v>
      </c>
      <c r="I43">
        <f t="shared" si="2"/>
        <v>12</v>
      </c>
      <c r="J43" t="s">
        <v>93</v>
      </c>
      <c r="K43" t="s">
        <v>97</v>
      </c>
    </row>
    <row r="44" spans="1:12" x14ac:dyDescent="0.35">
      <c r="B44">
        <f t="shared" si="1"/>
        <v>16</v>
      </c>
      <c r="C44">
        <f t="shared" si="0"/>
        <v>16</v>
      </c>
      <c r="D44" t="str">
        <f>IF(AND(C44&gt;='PASO 1 - SETUP CAMPAÑA'!$C$3,C44&lt;='PASO 1 - SETUP CAMPAÑA'!$C$4),"OK","FUERA")</f>
        <v>OK</v>
      </c>
      <c r="E44">
        <v>513</v>
      </c>
      <c r="F44">
        <v>254</v>
      </c>
      <c r="G44">
        <v>259</v>
      </c>
      <c r="H44">
        <v>0</v>
      </c>
    </row>
    <row r="45" spans="1:12" x14ac:dyDescent="0.35">
      <c r="B45">
        <f t="shared" si="1"/>
        <v>17</v>
      </c>
      <c r="C45">
        <f t="shared" si="0"/>
        <v>17</v>
      </c>
      <c r="D45" t="str">
        <f>IF(AND(C45&gt;='PASO 1 - SETUP CAMPAÑA'!$C$3,C45&lt;='PASO 1 - SETUP CAMPAÑA'!$C$4),"OK","FUERA")</f>
        <v>OK</v>
      </c>
      <c r="E45">
        <v>493</v>
      </c>
      <c r="F45">
        <v>275</v>
      </c>
      <c r="G45">
        <v>218</v>
      </c>
      <c r="H45">
        <v>0</v>
      </c>
    </row>
    <row r="46" spans="1:12" x14ac:dyDescent="0.35">
      <c r="B46">
        <f t="shared" si="1"/>
        <v>18</v>
      </c>
      <c r="C46">
        <f t="shared" si="0"/>
        <v>18</v>
      </c>
      <c r="D46" t="str">
        <f>IF(AND(C46&gt;='PASO 1 - SETUP CAMPAÑA'!$C$3,C46&lt;='PASO 1 - SETUP CAMPAÑA'!$C$4),"OK","FUERA")</f>
        <v>OK</v>
      </c>
      <c r="E46">
        <v>511</v>
      </c>
      <c r="F46">
        <v>281</v>
      </c>
      <c r="G46">
        <v>230</v>
      </c>
      <c r="H46">
        <v>0</v>
      </c>
    </row>
    <row r="47" spans="1:12" x14ac:dyDescent="0.35">
      <c r="B47">
        <f t="shared" si="1"/>
        <v>19</v>
      </c>
      <c r="C47">
        <f t="shared" si="0"/>
        <v>19</v>
      </c>
      <c r="D47" t="str">
        <f>IF(AND(C47&gt;='PASO 1 - SETUP CAMPAÑA'!$C$3,C47&lt;='PASO 1 - SETUP CAMPAÑA'!$C$4),"OK","FUERA")</f>
        <v>OK</v>
      </c>
      <c r="E47">
        <v>522</v>
      </c>
      <c r="F47">
        <v>245</v>
      </c>
      <c r="G47">
        <v>277</v>
      </c>
      <c r="H47">
        <v>0</v>
      </c>
    </row>
    <row r="48" spans="1:12" x14ac:dyDescent="0.35">
      <c r="B48">
        <f t="shared" si="1"/>
        <v>20</v>
      </c>
      <c r="C48">
        <f t="shared" si="0"/>
        <v>20</v>
      </c>
      <c r="D48" t="str">
        <f>IF(AND(C48&gt;='PASO 1 - SETUP CAMPAÑA'!$C$3,C48&lt;='PASO 1 - SETUP CAMPAÑA'!$C$4),"OK","FUERA")</f>
        <v>OK</v>
      </c>
      <c r="E48">
        <v>491</v>
      </c>
      <c r="F48">
        <v>283</v>
      </c>
      <c r="G48">
        <v>208</v>
      </c>
      <c r="H48">
        <v>7</v>
      </c>
    </row>
    <row r="49" spans="2:8" x14ac:dyDescent="0.35">
      <c r="B49">
        <f t="shared" si="1"/>
        <v>21</v>
      </c>
      <c r="C49">
        <f t="shared" si="0"/>
        <v>21</v>
      </c>
      <c r="D49" t="str">
        <f>IF(AND(C49&gt;='PASO 1 - SETUP CAMPAÑA'!$C$3,C49&lt;='PASO 1 - SETUP CAMPAÑA'!$C$4),"OK","FUERA")</f>
        <v>OK</v>
      </c>
      <c r="E49">
        <v>536</v>
      </c>
      <c r="F49">
        <v>264</v>
      </c>
      <c r="G49">
        <v>272</v>
      </c>
      <c r="H49">
        <v>24</v>
      </c>
    </row>
    <row r="50" spans="2:8" x14ac:dyDescent="0.35">
      <c r="B50">
        <f t="shared" si="1"/>
        <v>22</v>
      </c>
      <c r="C50">
        <f t="shared" si="0"/>
        <v>22</v>
      </c>
      <c r="D50" t="str">
        <f>IF(AND(C50&gt;='PASO 1 - SETUP CAMPAÑA'!$C$3,C50&lt;='PASO 1 - SETUP CAMPAÑA'!$C$4),"OK","FUERA")</f>
        <v>OK</v>
      </c>
      <c r="E50">
        <v>469</v>
      </c>
      <c r="F50">
        <v>230</v>
      </c>
      <c r="G50">
        <v>239</v>
      </c>
      <c r="H50">
        <v>32</v>
      </c>
    </row>
    <row r="51" spans="2:8" x14ac:dyDescent="0.35">
      <c r="B51">
        <f t="shared" si="1"/>
        <v>23</v>
      </c>
      <c r="C51">
        <f t="shared" si="0"/>
        <v>23</v>
      </c>
      <c r="D51" t="str">
        <f>IF(AND(C51&gt;='PASO 1 - SETUP CAMPAÑA'!$C$3,C51&lt;='PASO 1 - SETUP CAMPAÑA'!$C$4),"OK","FUERA")</f>
        <v>OK</v>
      </c>
      <c r="E51">
        <v>467</v>
      </c>
      <c r="F51">
        <v>214</v>
      </c>
      <c r="G51">
        <v>253</v>
      </c>
      <c r="H51">
        <v>39</v>
      </c>
    </row>
    <row r="52" spans="2:8" x14ac:dyDescent="0.35">
      <c r="B52">
        <f t="shared" si="1"/>
        <v>24</v>
      </c>
      <c r="C52">
        <f t="shared" si="0"/>
        <v>24</v>
      </c>
      <c r="D52" t="str">
        <f>IF(AND(C52&gt;='PASO 1 - SETUP CAMPAÑA'!$C$3,C52&lt;='PASO 1 - SETUP CAMPAÑA'!$C$4),"OK","FUERA")</f>
        <v>OK</v>
      </c>
      <c r="E52">
        <v>533</v>
      </c>
      <c r="F52">
        <v>296</v>
      </c>
      <c r="G52">
        <v>237</v>
      </c>
      <c r="H52">
        <v>78</v>
      </c>
    </row>
    <row r="53" spans="2:8" x14ac:dyDescent="0.35">
      <c r="B53">
        <f t="shared" si="1"/>
        <v>25</v>
      </c>
      <c r="C53">
        <f t="shared" si="0"/>
        <v>25</v>
      </c>
      <c r="D53" t="str">
        <f>IF(AND(C53&gt;='PASO 1 - SETUP CAMPAÑA'!$C$3,C53&lt;='PASO 1 - SETUP CAMPAÑA'!$C$4),"OK","FUERA")</f>
        <v>OK</v>
      </c>
      <c r="E53">
        <v>587</v>
      </c>
      <c r="F53">
        <v>299</v>
      </c>
      <c r="G53">
        <v>288</v>
      </c>
      <c r="H53">
        <v>96</v>
      </c>
    </row>
    <row r="54" spans="2:8" x14ac:dyDescent="0.35">
      <c r="B54">
        <f t="shared" si="1"/>
        <v>26</v>
      </c>
      <c r="C54">
        <f t="shared" si="0"/>
        <v>26</v>
      </c>
      <c r="D54" t="str">
        <f>IF(AND(C54&gt;='PASO 1 - SETUP CAMPAÑA'!$C$3,C54&lt;='PASO 1 - SETUP CAMPAÑA'!$C$4),"OK","FUERA")</f>
        <v>OK</v>
      </c>
      <c r="E54">
        <v>487</v>
      </c>
      <c r="F54">
        <v>213</v>
      </c>
      <c r="G54">
        <v>274</v>
      </c>
      <c r="H54">
        <v>88</v>
      </c>
    </row>
    <row r="55" spans="2:8" x14ac:dyDescent="0.35">
      <c r="B55">
        <f t="shared" si="1"/>
        <v>27</v>
      </c>
      <c r="C55">
        <f t="shared" si="0"/>
        <v>27</v>
      </c>
      <c r="D55" t="str">
        <f>IF(AND(C55&gt;='PASO 1 - SETUP CAMPAÑA'!$C$3,C55&lt;='PASO 1 - SETUP CAMPAÑA'!$C$4),"OK","FUERA")</f>
        <v>OK</v>
      </c>
      <c r="E55">
        <v>469</v>
      </c>
      <c r="F55">
        <v>245</v>
      </c>
      <c r="G55">
        <v>224</v>
      </c>
      <c r="H55">
        <v>122</v>
      </c>
    </row>
    <row r="56" spans="2:8" x14ac:dyDescent="0.35">
      <c r="B56">
        <f t="shared" si="1"/>
        <v>28</v>
      </c>
      <c r="C56">
        <f t="shared" si="0"/>
        <v>28</v>
      </c>
      <c r="D56" t="str">
        <f>IF(AND(C56&gt;='PASO 1 - SETUP CAMPAÑA'!$C$3,C56&lt;='PASO 1 - SETUP CAMPAÑA'!$C$4),"OK","FUERA")</f>
        <v>OK</v>
      </c>
      <c r="E56">
        <v>486</v>
      </c>
      <c r="F56">
        <v>240</v>
      </c>
      <c r="G56">
        <v>246</v>
      </c>
      <c r="H56">
        <v>164</v>
      </c>
    </row>
    <row r="57" spans="2:8" x14ac:dyDescent="0.35">
      <c r="B57">
        <f t="shared" si="1"/>
        <v>29</v>
      </c>
      <c r="C57">
        <f t="shared" si="0"/>
        <v>29</v>
      </c>
      <c r="D57" t="str">
        <f>IF(AND(C57&gt;='PASO 1 - SETUP CAMPAÑA'!$C$3,C57&lt;='PASO 1 - SETUP CAMPAÑA'!$C$4),"OK","FUERA")</f>
        <v>OK</v>
      </c>
      <c r="E57">
        <v>508</v>
      </c>
      <c r="F57">
        <v>291</v>
      </c>
      <c r="G57">
        <v>217</v>
      </c>
      <c r="H57">
        <v>130</v>
      </c>
    </row>
    <row r="58" spans="2:8" x14ac:dyDescent="0.35">
      <c r="B58">
        <f t="shared" si="1"/>
        <v>30</v>
      </c>
      <c r="C58">
        <f t="shared" si="0"/>
        <v>30</v>
      </c>
      <c r="D58" t="str">
        <f>IF(AND(C58&gt;='PASO 1 - SETUP CAMPAÑA'!$C$3,C58&lt;='PASO 1 - SETUP CAMPAÑA'!$C$4),"OK","FUERA")</f>
        <v>OK</v>
      </c>
      <c r="E58">
        <v>484</v>
      </c>
      <c r="F58">
        <v>249</v>
      </c>
      <c r="G58">
        <v>235</v>
      </c>
      <c r="H58">
        <v>199</v>
      </c>
    </row>
    <row r="59" spans="2:8" x14ac:dyDescent="0.35">
      <c r="B59">
        <f t="shared" si="1"/>
        <v>31</v>
      </c>
      <c r="C59">
        <f t="shared" si="0"/>
        <v>31</v>
      </c>
      <c r="D59" t="str">
        <f>IF(AND(C59&gt;='PASO 1 - SETUP CAMPAÑA'!$C$3,C59&lt;='PASO 1 - SETUP CAMPAÑA'!$C$4),"OK","FUERA")</f>
        <v>OK</v>
      </c>
      <c r="E59">
        <v>480</v>
      </c>
      <c r="F59">
        <v>234</v>
      </c>
      <c r="G59">
        <v>246</v>
      </c>
      <c r="H59">
        <v>191</v>
      </c>
    </row>
    <row r="60" spans="2:8" x14ac:dyDescent="0.35">
      <c r="B60">
        <f t="shared" si="1"/>
        <v>32</v>
      </c>
      <c r="C60">
        <f t="shared" si="0"/>
        <v>32</v>
      </c>
      <c r="D60" t="str">
        <f>IF(AND(C60&gt;='PASO 1 - SETUP CAMPAÑA'!$C$3,C60&lt;='PASO 1 - SETUP CAMPAÑA'!$C$4),"OK","FUERA")</f>
        <v>OK</v>
      </c>
      <c r="E60">
        <v>488</v>
      </c>
      <c r="F60">
        <v>254</v>
      </c>
      <c r="G60">
        <v>234</v>
      </c>
      <c r="H60">
        <v>207</v>
      </c>
    </row>
    <row r="61" spans="2:8" x14ac:dyDescent="0.35">
      <c r="B61">
        <f t="shared" si="1"/>
        <v>33</v>
      </c>
      <c r="C61">
        <f t="shared" si="0"/>
        <v>33</v>
      </c>
      <c r="D61" t="str">
        <f>IF(AND(C61&gt;='PASO 1 - SETUP CAMPAÑA'!$C$3,C61&lt;='PASO 1 - SETUP CAMPAÑA'!$C$4),"OK","FUERA")</f>
        <v>OK</v>
      </c>
      <c r="E61">
        <v>596</v>
      </c>
      <c r="F61">
        <v>320</v>
      </c>
      <c r="G61">
        <v>276</v>
      </c>
      <c r="H61">
        <v>238</v>
      </c>
    </row>
    <row r="62" spans="2:8" x14ac:dyDescent="0.35">
      <c r="B62">
        <f t="shared" si="1"/>
        <v>34</v>
      </c>
      <c r="C62">
        <f t="shared" si="0"/>
        <v>34</v>
      </c>
      <c r="D62" t="str">
        <f>IF(AND(C62&gt;='PASO 1 - SETUP CAMPAÑA'!$C$3,C62&lt;='PASO 1 - SETUP CAMPAÑA'!$C$4),"OK","FUERA")</f>
        <v>OK</v>
      </c>
      <c r="E62">
        <v>685</v>
      </c>
      <c r="F62">
        <v>318</v>
      </c>
      <c r="G62">
        <v>367</v>
      </c>
      <c r="H62">
        <v>382</v>
      </c>
    </row>
    <row r="63" spans="2:8" x14ac:dyDescent="0.35">
      <c r="B63">
        <f t="shared" si="1"/>
        <v>35</v>
      </c>
      <c r="C63">
        <f t="shared" si="0"/>
        <v>35</v>
      </c>
      <c r="D63" t="str">
        <f>IF(AND(C63&gt;='PASO 1 - SETUP CAMPAÑA'!$C$3,C63&lt;='PASO 1 - SETUP CAMPAÑA'!$C$4),"OK","FUERA")</f>
        <v>OK</v>
      </c>
      <c r="E63">
        <v>579</v>
      </c>
      <c r="F63">
        <v>291</v>
      </c>
      <c r="G63">
        <v>288</v>
      </c>
      <c r="H63">
        <v>291</v>
      </c>
    </row>
    <row r="64" spans="2:8" x14ac:dyDescent="0.35">
      <c r="B64">
        <f t="shared" si="1"/>
        <v>36</v>
      </c>
      <c r="C64">
        <f t="shared" si="0"/>
        <v>36</v>
      </c>
      <c r="D64" t="str">
        <f>IF(AND(C64&gt;='PASO 1 - SETUP CAMPAÑA'!$C$3,C64&lt;='PASO 1 - SETUP CAMPAÑA'!$C$4),"OK","FUERA")</f>
        <v>OK</v>
      </c>
      <c r="E64">
        <v>540</v>
      </c>
      <c r="F64">
        <v>272</v>
      </c>
      <c r="G64">
        <v>268</v>
      </c>
      <c r="H64">
        <v>244</v>
      </c>
    </row>
    <row r="65" spans="2:8" x14ac:dyDescent="0.35">
      <c r="B65">
        <f t="shared" si="1"/>
        <v>37</v>
      </c>
      <c r="C65">
        <f t="shared" ref="C65:C96" si="3">C64+1</f>
        <v>37</v>
      </c>
      <c r="D65" t="str">
        <f>IF(AND(C65&gt;='PASO 1 - SETUP CAMPAÑA'!$C$3,C65&lt;='PASO 1 - SETUP CAMPAÑA'!$C$4),"OK","FUERA")</f>
        <v>OK</v>
      </c>
      <c r="E65">
        <v>591</v>
      </c>
      <c r="F65">
        <v>271</v>
      </c>
      <c r="G65">
        <v>320</v>
      </c>
      <c r="H65">
        <v>318</v>
      </c>
    </row>
    <row r="66" spans="2:8" x14ac:dyDescent="0.35">
      <c r="B66">
        <f t="shared" si="1"/>
        <v>38</v>
      </c>
      <c r="C66">
        <f t="shared" si="3"/>
        <v>38</v>
      </c>
      <c r="D66" t="str">
        <f>IF(AND(C66&gt;='PASO 1 - SETUP CAMPAÑA'!$C$3,C66&lt;='PASO 1 - SETUP CAMPAÑA'!$C$4),"OK","FUERA")</f>
        <v>OK</v>
      </c>
      <c r="E66">
        <v>597</v>
      </c>
      <c r="F66">
        <v>273</v>
      </c>
      <c r="G66">
        <v>324</v>
      </c>
      <c r="H66">
        <v>325</v>
      </c>
    </row>
    <row r="67" spans="2:8" x14ac:dyDescent="0.35">
      <c r="B67">
        <f t="shared" si="1"/>
        <v>39</v>
      </c>
      <c r="C67">
        <f t="shared" si="3"/>
        <v>39</v>
      </c>
      <c r="D67" t="str">
        <f>IF(AND(C67&gt;='PASO 1 - SETUP CAMPAÑA'!$C$3,C67&lt;='PASO 1 - SETUP CAMPAÑA'!$C$4),"OK","FUERA")</f>
        <v>OK</v>
      </c>
      <c r="E67">
        <v>645</v>
      </c>
      <c r="F67">
        <v>307</v>
      </c>
      <c r="G67">
        <v>338</v>
      </c>
      <c r="H67">
        <v>369</v>
      </c>
    </row>
    <row r="68" spans="2:8" x14ac:dyDescent="0.35">
      <c r="B68">
        <f t="shared" si="1"/>
        <v>40</v>
      </c>
      <c r="C68">
        <f t="shared" si="3"/>
        <v>40</v>
      </c>
      <c r="D68" t="str">
        <f>IF(AND(C68&gt;='PASO 1 - SETUP CAMPAÑA'!$C$3,C68&lt;='PASO 1 - SETUP CAMPAÑA'!$C$4),"OK","FUERA")</f>
        <v>OK</v>
      </c>
      <c r="E68">
        <v>762</v>
      </c>
      <c r="F68">
        <v>370</v>
      </c>
      <c r="G68">
        <v>392</v>
      </c>
      <c r="H68">
        <v>335</v>
      </c>
    </row>
    <row r="69" spans="2:8" x14ac:dyDescent="0.35">
      <c r="B69">
        <f t="shared" si="1"/>
        <v>41</v>
      </c>
      <c r="C69">
        <f t="shared" si="3"/>
        <v>41</v>
      </c>
      <c r="D69" t="str">
        <f>IF(AND(C69&gt;='PASO 1 - SETUP CAMPAÑA'!$C$3,C69&lt;='PASO 1 - SETUP CAMPAÑA'!$C$4),"OK","FUERA")</f>
        <v>OK</v>
      </c>
      <c r="E69">
        <v>661</v>
      </c>
      <c r="F69">
        <v>327</v>
      </c>
      <c r="G69">
        <v>334</v>
      </c>
      <c r="H69">
        <v>329</v>
      </c>
    </row>
    <row r="70" spans="2:8" x14ac:dyDescent="0.35">
      <c r="B70">
        <f t="shared" si="1"/>
        <v>42</v>
      </c>
      <c r="C70">
        <f t="shared" si="3"/>
        <v>42</v>
      </c>
      <c r="D70" t="str">
        <f>IF(AND(C70&gt;='PASO 1 - SETUP CAMPAÑA'!$C$3,C70&lt;='PASO 1 - SETUP CAMPAÑA'!$C$4),"OK","FUERA")</f>
        <v>OK</v>
      </c>
      <c r="E70">
        <v>771</v>
      </c>
      <c r="F70">
        <v>422</v>
      </c>
      <c r="G70">
        <v>349</v>
      </c>
      <c r="H70">
        <v>360</v>
      </c>
    </row>
    <row r="71" spans="2:8" x14ac:dyDescent="0.35">
      <c r="B71">
        <f t="shared" si="1"/>
        <v>43</v>
      </c>
      <c r="C71">
        <f t="shared" si="3"/>
        <v>43</v>
      </c>
      <c r="D71" t="str">
        <f>IF(AND(C71&gt;='PASO 1 - SETUP CAMPAÑA'!$C$3,C71&lt;='PASO 1 - SETUP CAMPAÑA'!$C$4),"OK","FUERA")</f>
        <v>OK</v>
      </c>
      <c r="E71">
        <v>766</v>
      </c>
      <c r="F71">
        <v>420</v>
      </c>
      <c r="G71">
        <v>346</v>
      </c>
      <c r="H71">
        <v>362</v>
      </c>
    </row>
    <row r="72" spans="2:8" x14ac:dyDescent="0.35">
      <c r="B72">
        <f t="shared" si="1"/>
        <v>44</v>
      </c>
      <c r="C72">
        <f t="shared" si="3"/>
        <v>44</v>
      </c>
      <c r="D72" t="str">
        <f>IF(AND(C72&gt;='PASO 1 - SETUP CAMPAÑA'!$C$3,C72&lt;='PASO 1 - SETUP CAMPAÑA'!$C$4),"OK","FUERA")</f>
        <v>OK</v>
      </c>
      <c r="E72">
        <v>726</v>
      </c>
      <c r="F72">
        <v>342</v>
      </c>
      <c r="G72">
        <v>384</v>
      </c>
      <c r="H72">
        <v>367</v>
      </c>
    </row>
    <row r="73" spans="2:8" x14ac:dyDescent="0.35">
      <c r="B73">
        <f t="shared" si="1"/>
        <v>45</v>
      </c>
      <c r="C73">
        <f t="shared" si="3"/>
        <v>45</v>
      </c>
      <c r="D73" t="str">
        <f>IF(AND(C73&gt;='PASO 1 - SETUP CAMPAÑA'!$C$3,C73&lt;='PASO 1 - SETUP CAMPAÑA'!$C$4),"OK","FUERA")</f>
        <v>OK</v>
      </c>
      <c r="E73">
        <v>679</v>
      </c>
      <c r="F73">
        <v>377</v>
      </c>
      <c r="G73">
        <v>302</v>
      </c>
      <c r="H73">
        <v>376</v>
      </c>
    </row>
    <row r="74" spans="2:8" x14ac:dyDescent="0.35">
      <c r="B74">
        <f t="shared" si="1"/>
        <v>46</v>
      </c>
      <c r="C74">
        <f t="shared" si="3"/>
        <v>46</v>
      </c>
      <c r="D74" t="str">
        <f>IF(AND(C74&gt;='PASO 1 - SETUP CAMPAÑA'!$C$3,C74&lt;='PASO 1 - SETUP CAMPAÑA'!$C$4),"OK","FUERA")</f>
        <v>OK</v>
      </c>
      <c r="E74">
        <v>807</v>
      </c>
      <c r="F74">
        <v>426</v>
      </c>
      <c r="G74">
        <v>381</v>
      </c>
      <c r="H74">
        <v>399</v>
      </c>
    </row>
    <row r="75" spans="2:8" x14ac:dyDescent="0.35">
      <c r="B75">
        <f t="shared" si="1"/>
        <v>47</v>
      </c>
      <c r="C75">
        <f t="shared" si="3"/>
        <v>47</v>
      </c>
      <c r="D75" t="str">
        <f>IF(AND(C75&gt;='PASO 1 - SETUP CAMPAÑA'!$C$3,C75&lt;='PASO 1 - SETUP CAMPAÑA'!$C$4),"OK","FUERA")</f>
        <v>OK</v>
      </c>
      <c r="E75">
        <v>780</v>
      </c>
      <c r="F75">
        <v>389</v>
      </c>
      <c r="G75">
        <v>391</v>
      </c>
      <c r="H75">
        <v>396</v>
      </c>
    </row>
    <row r="76" spans="2:8" x14ac:dyDescent="0.35">
      <c r="B76">
        <f t="shared" si="1"/>
        <v>48</v>
      </c>
      <c r="C76">
        <f t="shared" si="3"/>
        <v>48</v>
      </c>
      <c r="D76" t="str">
        <f>IF(AND(C76&gt;='PASO 1 - SETUP CAMPAÑA'!$C$3,C76&lt;='PASO 1 - SETUP CAMPAÑA'!$C$4),"OK","FUERA")</f>
        <v>OK</v>
      </c>
      <c r="E76">
        <v>782</v>
      </c>
      <c r="F76">
        <v>369</v>
      </c>
      <c r="G76">
        <v>413</v>
      </c>
      <c r="H76">
        <v>393</v>
      </c>
    </row>
    <row r="77" spans="2:8" x14ac:dyDescent="0.35">
      <c r="B77">
        <f t="shared" si="1"/>
        <v>49</v>
      </c>
      <c r="C77">
        <f t="shared" si="3"/>
        <v>49</v>
      </c>
      <c r="D77" t="str">
        <f>IF(AND(C77&gt;='PASO 1 - SETUP CAMPAÑA'!$C$3,C77&lt;='PASO 1 - SETUP CAMPAÑA'!$C$4),"OK","FUERA")</f>
        <v>OK</v>
      </c>
      <c r="E77">
        <v>665</v>
      </c>
      <c r="F77">
        <v>362</v>
      </c>
      <c r="G77">
        <v>303</v>
      </c>
      <c r="H77">
        <v>371</v>
      </c>
    </row>
    <row r="78" spans="2:8" x14ac:dyDescent="0.35">
      <c r="B78">
        <f t="shared" si="1"/>
        <v>50</v>
      </c>
      <c r="C78">
        <f t="shared" si="3"/>
        <v>50</v>
      </c>
      <c r="D78" t="str">
        <f>IF(AND(C78&gt;='PASO 1 - SETUP CAMPAÑA'!$C$3,C78&lt;='PASO 1 - SETUP CAMPAÑA'!$C$4),"OK","FUERA")</f>
        <v>OK</v>
      </c>
      <c r="E78">
        <v>755</v>
      </c>
      <c r="F78">
        <v>425</v>
      </c>
      <c r="G78">
        <v>330</v>
      </c>
      <c r="H78">
        <v>383</v>
      </c>
    </row>
    <row r="79" spans="2:8" x14ac:dyDescent="0.35">
      <c r="B79">
        <f t="shared" si="1"/>
        <v>51</v>
      </c>
      <c r="C79">
        <f t="shared" si="3"/>
        <v>51</v>
      </c>
      <c r="D79" t="str">
        <f>IF(AND(C79&gt;='PASO 1 - SETUP CAMPAÑA'!$C$3,C79&lt;='PASO 1 - SETUP CAMPAÑA'!$C$4),"OK","FUERA")</f>
        <v>OK</v>
      </c>
      <c r="E79">
        <v>824</v>
      </c>
      <c r="F79">
        <v>387</v>
      </c>
      <c r="G79">
        <v>437</v>
      </c>
      <c r="H79">
        <v>457</v>
      </c>
    </row>
    <row r="80" spans="2:8" x14ac:dyDescent="0.35">
      <c r="B80">
        <f t="shared" si="1"/>
        <v>52</v>
      </c>
      <c r="C80">
        <f t="shared" si="3"/>
        <v>52</v>
      </c>
      <c r="D80" t="str">
        <f>IF(AND(C80&gt;='PASO 1 - SETUP CAMPAÑA'!$C$3,C80&lt;='PASO 1 - SETUP CAMPAÑA'!$C$4),"OK","FUERA")</f>
        <v>OK</v>
      </c>
      <c r="E80">
        <v>754</v>
      </c>
      <c r="F80">
        <v>331</v>
      </c>
      <c r="G80">
        <v>423</v>
      </c>
      <c r="H80">
        <v>451</v>
      </c>
    </row>
    <row r="81" spans="2:8" x14ac:dyDescent="0.35">
      <c r="B81">
        <f t="shared" si="1"/>
        <v>53</v>
      </c>
      <c r="C81">
        <f t="shared" si="3"/>
        <v>53</v>
      </c>
      <c r="D81" t="str">
        <f>IF(AND(C81&gt;='PASO 1 - SETUP CAMPAÑA'!$C$3,C81&lt;='PASO 1 - SETUP CAMPAÑA'!$C$4),"OK","FUERA")</f>
        <v>OK</v>
      </c>
      <c r="E81">
        <v>913</v>
      </c>
      <c r="F81">
        <v>437</v>
      </c>
      <c r="G81">
        <v>476</v>
      </c>
      <c r="H81">
        <v>550</v>
      </c>
    </row>
    <row r="82" spans="2:8" x14ac:dyDescent="0.35">
      <c r="B82">
        <f t="shared" si="1"/>
        <v>54</v>
      </c>
      <c r="C82">
        <f t="shared" si="3"/>
        <v>54</v>
      </c>
      <c r="D82" t="str">
        <f>IF(AND(C82&gt;='PASO 1 - SETUP CAMPAÑA'!$C$3,C82&lt;='PASO 1 - SETUP CAMPAÑA'!$C$4),"OK","FUERA")</f>
        <v>OK</v>
      </c>
      <c r="E82">
        <v>798</v>
      </c>
      <c r="F82">
        <v>382</v>
      </c>
      <c r="G82">
        <v>416</v>
      </c>
      <c r="H82">
        <v>439</v>
      </c>
    </row>
    <row r="83" spans="2:8" x14ac:dyDescent="0.35">
      <c r="B83">
        <f t="shared" si="1"/>
        <v>55</v>
      </c>
      <c r="C83">
        <f t="shared" si="3"/>
        <v>55</v>
      </c>
      <c r="D83" t="str">
        <f>IF(AND(C83&gt;='PASO 1 - SETUP CAMPAÑA'!$C$3,C83&lt;='PASO 1 - SETUP CAMPAÑA'!$C$4),"OK","FUERA")</f>
        <v>OK</v>
      </c>
      <c r="E83">
        <v>713</v>
      </c>
      <c r="F83">
        <v>372</v>
      </c>
      <c r="G83">
        <v>341</v>
      </c>
      <c r="H83">
        <v>408</v>
      </c>
    </row>
    <row r="84" spans="2:8" x14ac:dyDescent="0.35">
      <c r="B84">
        <f t="shared" si="1"/>
        <v>56</v>
      </c>
      <c r="C84">
        <f t="shared" si="3"/>
        <v>56</v>
      </c>
      <c r="D84" t="str">
        <f>IF(AND(C84&gt;='PASO 1 - SETUP CAMPAÑA'!$C$3,C84&lt;='PASO 1 - SETUP CAMPAÑA'!$C$4),"OK","FUERA")</f>
        <v>OK</v>
      </c>
      <c r="E84">
        <v>767</v>
      </c>
      <c r="F84">
        <v>352</v>
      </c>
      <c r="G84">
        <v>415</v>
      </c>
      <c r="H84">
        <v>459</v>
      </c>
    </row>
    <row r="85" spans="2:8" x14ac:dyDescent="0.35">
      <c r="B85">
        <f t="shared" si="1"/>
        <v>57</v>
      </c>
      <c r="C85">
        <f t="shared" si="3"/>
        <v>57</v>
      </c>
      <c r="D85" t="str">
        <f>IF(AND(C85&gt;='PASO 1 - SETUP CAMPAÑA'!$C$3,C85&lt;='PASO 1 - SETUP CAMPAÑA'!$C$4),"OK","FUERA")</f>
        <v>OK</v>
      </c>
      <c r="E85">
        <v>732</v>
      </c>
      <c r="F85">
        <v>373</v>
      </c>
      <c r="G85">
        <v>359</v>
      </c>
      <c r="H85">
        <v>406</v>
      </c>
    </row>
    <row r="86" spans="2:8" x14ac:dyDescent="0.35">
      <c r="B86">
        <f t="shared" si="1"/>
        <v>58</v>
      </c>
      <c r="C86">
        <f t="shared" si="3"/>
        <v>58</v>
      </c>
      <c r="D86" t="str">
        <f>IF(AND(C86&gt;='PASO 1 - SETUP CAMPAÑA'!$C$3,C86&lt;='PASO 1 - SETUP CAMPAÑA'!$C$4),"OK","FUERA")</f>
        <v>OK</v>
      </c>
      <c r="E86">
        <v>736</v>
      </c>
      <c r="F86">
        <v>346</v>
      </c>
      <c r="G86">
        <v>390</v>
      </c>
      <c r="H86">
        <v>434</v>
      </c>
    </row>
    <row r="87" spans="2:8" x14ac:dyDescent="0.35">
      <c r="B87">
        <f t="shared" si="1"/>
        <v>59</v>
      </c>
      <c r="C87">
        <f t="shared" si="3"/>
        <v>59</v>
      </c>
      <c r="D87" t="str">
        <f>IF(AND(C87&gt;='PASO 1 - SETUP CAMPAÑA'!$C$3,C87&lt;='PASO 1 - SETUP CAMPAÑA'!$C$4),"OK","FUERA")</f>
        <v>OK</v>
      </c>
      <c r="E87">
        <v>765</v>
      </c>
      <c r="F87">
        <v>337</v>
      </c>
      <c r="G87">
        <v>428</v>
      </c>
      <c r="H87">
        <v>453</v>
      </c>
    </row>
    <row r="88" spans="2:8" x14ac:dyDescent="0.35">
      <c r="B88">
        <f t="shared" si="1"/>
        <v>60</v>
      </c>
      <c r="C88">
        <f t="shared" si="3"/>
        <v>60</v>
      </c>
      <c r="D88" t="str">
        <f>IF(AND(C88&gt;='PASO 1 - SETUP CAMPAÑA'!$C$3,C88&lt;='PASO 1 - SETUP CAMPAÑA'!$C$4),"OK","FUERA")</f>
        <v>OK</v>
      </c>
      <c r="E88">
        <v>696</v>
      </c>
      <c r="F88">
        <v>353</v>
      </c>
      <c r="G88">
        <v>343</v>
      </c>
      <c r="H88">
        <v>397</v>
      </c>
    </row>
    <row r="89" spans="2:8" x14ac:dyDescent="0.35">
      <c r="B89">
        <f t="shared" si="1"/>
        <v>61</v>
      </c>
      <c r="C89">
        <f t="shared" si="3"/>
        <v>61</v>
      </c>
      <c r="D89" t="str">
        <f>IF(AND(C89&gt;='PASO 1 - SETUP CAMPAÑA'!$C$3,C89&lt;='PASO 1 - SETUP CAMPAÑA'!$C$4),"OK","FUERA")</f>
        <v>OK</v>
      </c>
      <c r="E89">
        <v>637</v>
      </c>
      <c r="F89">
        <v>316</v>
      </c>
      <c r="G89">
        <v>321</v>
      </c>
      <c r="H89">
        <v>375</v>
      </c>
    </row>
    <row r="90" spans="2:8" x14ac:dyDescent="0.35">
      <c r="B90">
        <f t="shared" si="1"/>
        <v>62</v>
      </c>
      <c r="C90">
        <f t="shared" si="3"/>
        <v>62</v>
      </c>
      <c r="D90" t="str">
        <f>IF(AND(C90&gt;='PASO 1 - SETUP CAMPAÑA'!$C$3,C90&lt;='PASO 1 - SETUP CAMPAÑA'!$C$4),"OK","FUERA")</f>
        <v>OK</v>
      </c>
      <c r="E90">
        <v>630</v>
      </c>
      <c r="F90">
        <v>334</v>
      </c>
      <c r="G90">
        <v>296</v>
      </c>
      <c r="H90">
        <v>395</v>
      </c>
    </row>
    <row r="91" spans="2:8" x14ac:dyDescent="0.35">
      <c r="B91">
        <f t="shared" si="1"/>
        <v>63</v>
      </c>
      <c r="C91">
        <f t="shared" si="3"/>
        <v>63</v>
      </c>
      <c r="D91" t="str">
        <f>IF(AND(C91&gt;='PASO 1 - SETUP CAMPAÑA'!$C$3,C91&lt;='PASO 1 - SETUP CAMPAÑA'!$C$4),"OK","FUERA")</f>
        <v>OK</v>
      </c>
      <c r="E91">
        <v>483</v>
      </c>
      <c r="F91">
        <v>207</v>
      </c>
      <c r="G91">
        <v>276</v>
      </c>
      <c r="H91">
        <v>293</v>
      </c>
    </row>
    <row r="92" spans="2:8" x14ac:dyDescent="0.35">
      <c r="B92">
        <f t="shared" si="1"/>
        <v>64</v>
      </c>
      <c r="C92">
        <f t="shared" si="3"/>
        <v>64</v>
      </c>
      <c r="D92" t="str">
        <f>IF(AND(C92&gt;='PASO 1 - SETUP CAMPAÑA'!$C$3,C92&lt;='PASO 1 - SETUP CAMPAÑA'!$C$4),"OK","FUERA")</f>
        <v>OK</v>
      </c>
      <c r="E92">
        <v>547</v>
      </c>
      <c r="F92">
        <v>291</v>
      </c>
      <c r="G92">
        <v>256</v>
      </c>
      <c r="H92">
        <v>293</v>
      </c>
    </row>
    <row r="93" spans="2:8" x14ac:dyDescent="0.35">
      <c r="B93">
        <f t="shared" si="1"/>
        <v>65</v>
      </c>
      <c r="C93">
        <f t="shared" si="3"/>
        <v>65</v>
      </c>
      <c r="D93" t="str">
        <f>IF(AND(C93&gt;='PASO 1 - SETUP CAMPAÑA'!$C$3,C93&lt;='PASO 1 - SETUP CAMPAÑA'!$C$4),"OK","FUERA")</f>
        <v>OK</v>
      </c>
      <c r="E93">
        <v>702</v>
      </c>
      <c r="F93">
        <v>352</v>
      </c>
      <c r="G93">
        <v>350</v>
      </c>
      <c r="H93">
        <v>443</v>
      </c>
    </row>
    <row r="94" spans="2:8" x14ac:dyDescent="0.35">
      <c r="B94">
        <f t="shared" si="1"/>
        <v>66</v>
      </c>
      <c r="C94">
        <f t="shared" si="3"/>
        <v>66</v>
      </c>
      <c r="D94" t="str">
        <f>IF(AND(C94&gt;='PASO 1 - SETUP CAMPAÑA'!$C$3,C94&lt;='PASO 1 - SETUP CAMPAÑA'!$C$4),"OK","FUERA")</f>
        <v>OK</v>
      </c>
      <c r="E94">
        <v>641</v>
      </c>
      <c r="F94">
        <v>327</v>
      </c>
      <c r="G94">
        <v>314</v>
      </c>
      <c r="H94">
        <v>413</v>
      </c>
    </row>
    <row r="95" spans="2:8" x14ac:dyDescent="0.35">
      <c r="B95">
        <f t="shared" si="1"/>
        <v>67</v>
      </c>
      <c r="C95">
        <f t="shared" si="3"/>
        <v>67</v>
      </c>
      <c r="D95" t="str">
        <f>IF(AND(C95&gt;='PASO 1 - SETUP CAMPAÑA'!$C$3,C95&lt;='PASO 1 - SETUP CAMPAÑA'!$C$4),"OK","FUERA")</f>
        <v>OK</v>
      </c>
      <c r="E95">
        <v>522</v>
      </c>
      <c r="F95">
        <v>267</v>
      </c>
      <c r="G95">
        <v>255</v>
      </c>
      <c r="H95">
        <v>336</v>
      </c>
    </row>
    <row r="96" spans="2:8" x14ac:dyDescent="0.35">
      <c r="B96">
        <f t="shared" si="1"/>
        <v>68</v>
      </c>
      <c r="C96">
        <f t="shared" si="3"/>
        <v>68</v>
      </c>
      <c r="D96" t="str">
        <f>IF(AND(C96&gt;='PASO 1 - SETUP CAMPAÑA'!$C$3,C96&lt;='PASO 1 - SETUP CAMPAÑA'!$C$4),"OK","FUERA")</f>
        <v>OK</v>
      </c>
      <c r="E96">
        <v>497</v>
      </c>
      <c r="F96">
        <v>254</v>
      </c>
      <c r="G96">
        <v>243</v>
      </c>
      <c r="H96">
        <v>276</v>
      </c>
    </row>
    <row r="97" spans="2:8" x14ac:dyDescent="0.35">
      <c r="B97">
        <f t="shared" si="1"/>
        <v>69</v>
      </c>
      <c r="C97">
        <f t="shared" ref="C97:C117" si="4">C96+1</f>
        <v>69</v>
      </c>
      <c r="D97" t="str">
        <f>IF(AND(C97&gt;='PASO 1 - SETUP CAMPAÑA'!$C$3,C97&lt;='PASO 1 - SETUP CAMPAÑA'!$C$4),"OK","FUERA")</f>
        <v>OK</v>
      </c>
      <c r="E97">
        <v>438</v>
      </c>
      <c r="F97">
        <v>211</v>
      </c>
      <c r="G97">
        <v>227</v>
      </c>
      <c r="H97">
        <v>278</v>
      </c>
    </row>
    <row r="98" spans="2:8" x14ac:dyDescent="0.35">
      <c r="B98">
        <f t="shared" ref="B98:C118" si="5">+B97+1</f>
        <v>70</v>
      </c>
      <c r="C98">
        <f t="shared" si="4"/>
        <v>70</v>
      </c>
      <c r="D98" t="str">
        <f>IF(AND(C98&gt;='PASO 1 - SETUP CAMPAÑA'!$C$3,C98&lt;='PASO 1 - SETUP CAMPAÑA'!$C$4),"OK","FUERA")</f>
        <v>OK</v>
      </c>
      <c r="E98">
        <v>528</v>
      </c>
      <c r="F98">
        <v>231</v>
      </c>
      <c r="G98">
        <v>297</v>
      </c>
      <c r="H98">
        <v>363</v>
      </c>
    </row>
    <row r="99" spans="2:8" x14ac:dyDescent="0.35">
      <c r="B99">
        <f t="shared" si="5"/>
        <v>71</v>
      </c>
      <c r="C99">
        <f t="shared" si="4"/>
        <v>71</v>
      </c>
      <c r="D99" t="str">
        <f>IF(AND(C99&gt;='PASO 1 - SETUP CAMPAÑA'!$C$3,C99&lt;='PASO 1 - SETUP CAMPAÑA'!$C$4),"OK","FUERA")</f>
        <v>OK</v>
      </c>
      <c r="E99">
        <v>478</v>
      </c>
      <c r="F99">
        <v>217</v>
      </c>
      <c r="G99">
        <v>261</v>
      </c>
      <c r="H99">
        <v>316</v>
      </c>
    </row>
    <row r="100" spans="2:8" x14ac:dyDescent="0.35">
      <c r="B100">
        <f t="shared" si="5"/>
        <v>72</v>
      </c>
      <c r="C100">
        <f t="shared" si="4"/>
        <v>72</v>
      </c>
      <c r="D100" t="str">
        <f>IF(AND(C100&gt;='PASO 1 - SETUP CAMPAÑA'!$C$3,C100&lt;='PASO 1 - SETUP CAMPAÑA'!$C$4),"OK","FUERA")</f>
        <v>OK</v>
      </c>
      <c r="E100">
        <v>367</v>
      </c>
      <c r="F100">
        <v>176</v>
      </c>
      <c r="G100">
        <v>191</v>
      </c>
      <c r="H100">
        <v>240</v>
      </c>
    </row>
    <row r="101" spans="2:8" x14ac:dyDescent="0.35">
      <c r="B101">
        <f t="shared" si="5"/>
        <v>73</v>
      </c>
      <c r="C101">
        <f t="shared" si="4"/>
        <v>73</v>
      </c>
      <c r="D101" t="str">
        <f>IF(AND(C101&gt;='PASO 1 - SETUP CAMPAÑA'!$C$3,C101&lt;='PASO 1 - SETUP CAMPAÑA'!$C$4),"OK","FUERA")</f>
        <v>OK</v>
      </c>
      <c r="E101">
        <v>393</v>
      </c>
      <c r="F101">
        <v>149</v>
      </c>
      <c r="G101">
        <v>244</v>
      </c>
      <c r="H101">
        <v>242</v>
      </c>
    </row>
    <row r="102" spans="2:8" x14ac:dyDescent="0.35">
      <c r="B102">
        <f t="shared" si="5"/>
        <v>74</v>
      </c>
      <c r="C102">
        <f t="shared" si="4"/>
        <v>74</v>
      </c>
      <c r="D102" t="str">
        <f>IF(AND(C102&gt;='PASO 1 - SETUP CAMPAÑA'!$C$3,C102&lt;='PASO 1 - SETUP CAMPAÑA'!$C$4),"OK","FUERA")</f>
        <v>OK</v>
      </c>
      <c r="E102">
        <v>329</v>
      </c>
      <c r="F102">
        <v>119</v>
      </c>
      <c r="G102">
        <v>210</v>
      </c>
      <c r="H102">
        <v>229</v>
      </c>
    </row>
    <row r="103" spans="2:8" x14ac:dyDescent="0.35">
      <c r="B103">
        <f t="shared" si="5"/>
        <v>75</v>
      </c>
      <c r="C103">
        <f t="shared" si="4"/>
        <v>75</v>
      </c>
      <c r="D103" t="str">
        <f>IF(AND(C103&gt;='PASO 1 - SETUP CAMPAÑA'!$C$3,C103&lt;='PASO 1 - SETUP CAMPAÑA'!$C$4),"OK","FUERA")</f>
        <v>OK</v>
      </c>
      <c r="E103">
        <v>447</v>
      </c>
      <c r="F103">
        <v>212</v>
      </c>
      <c r="G103">
        <v>235</v>
      </c>
      <c r="H103">
        <v>268</v>
      </c>
    </row>
    <row r="104" spans="2:8" x14ac:dyDescent="0.35">
      <c r="B104">
        <f t="shared" si="5"/>
        <v>76</v>
      </c>
      <c r="C104">
        <f t="shared" si="4"/>
        <v>76</v>
      </c>
      <c r="D104" t="str">
        <f>IF(AND(C104&gt;='PASO 1 - SETUP CAMPAÑA'!$C$3,C104&lt;='PASO 1 - SETUP CAMPAÑA'!$C$4),"OK","FUERA")</f>
        <v>OK</v>
      </c>
      <c r="E104">
        <v>369</v>
      </c>
      <c r="F104">
        <v>160</v>
      </c>
      <c r="G104">
        <v>209</v>
      </c>
      <c r="H104">
        <v>210</v>
      </c>
    </row>
    <row r="105" spans="2:8" x14ac:dyDescent="0.35">
      <c r="B105">
        <f t="shared" si="5"/>
        <v>77</v>
      </c>
      <c r="C105">
        <f t="shared" si="4"/>
        <v>77</v>
      </c>
      <c r="D105" t="str">
        <f>IF(AND(C105&gt;='PASO 1 - SETUP CAMPAÑA'!$C$3,C105&lt;='PASO 1 - SETUP CAMPAÑA'!$C$4),"OK","FUERA")</f>
        <v>OK</v>
      </c>
      <c r="E105">
        <v>433</v>
      </c>
      <c r="F105">
        <v>181</v>
      </c>
      <c r="G105">
        <v>252</v>
      </c>
      <c r="H105">
        <v>295</v>
      </c>
    </row>
    <row r="106" spans="2:8" x14ac:dyDescent="0.35">
      <c r="B106">
        <f t="shared" si="5"/>
        <v>78</v>
      </c>
      <c r="C106">
        <f t="shared" si="4"/>
        <v>78</v>
      </c>
      <c r="D106" t="str">
        <f>IF(AND(C106&gt;='PASO 1 - SETUP CAMPAÑA'!$C$3,C106&lt;='PASO 1 - SETUP CAMPAÑA'!$C$4),"OK","FUERA")</f>
        <v>OK</v>
      </c>
      <c r="E106">
        <v>415</v>
      </c>
      <c r="F106">
        <v>188</v>
      </c>
      <c r="G106">
        <v>227</v>
      </c>
      <c r="H106">
        <v>254</v>
      </c>
    </row>
    <row r="107" spans="2:8" x14ac:dyDescent="0.35">
      <c r="B107">
        <f t="shared" si="5"/>
        <v>79</v>
      </c>
      <c r="C107">
        <f t="shared" si="4"/>
        <v>79</v>
      </c>
      <c r="D107" t="str">
        <f>IF(AND(C107&gt;='PASO 1 - SETUP CAMPAÑA'!$C$3,C107&lt;='PASO 1 - SETUP CAMPAÑA'!$C$4),"OK","FUERA")</f>
        <v>OK</v>
      </c>
      <c r="E107">
        <v>365</v>
      </c>
      <c r="F107">
        <v>159</v>
      </c>
      <c r="G107">
        <v>206</v>
      </c>
      <c r="H107">
        <v>199</v>
      </c>
    </row>
    <row r="108" spans="2:8" x14ac:dyDescent="0.35">
      <c r="B108">
        <f t="shared" si="5"/>
        <v>80</v>
      </c>
      <c r="C108">
        <f t="shared" si="4"/>
        <v>80</v>
      </c>
      <c r="D108" t="str">
        <f>IF(AND(C108&gt;='PASO 1 - SETUP CAMPAÑA'!$C$3,C108&lt;='PASO 1 - SETUP CAMPAÑA'!$C$4),"OK","FUERA")</f>
        <v>OK</v>
      </c>
      <c r="E108">
        <v>345</v>
      </c>
      <c r="F108">
        <v>157</v>
      </c>
      <c r="G108">
        <v>188</v>
      </c>
      <c r="H108">
        <v>184</v>
      </c>
    </row>
    <row r="109" spans="2:8" x14ac:dyDescent="0.35">
      <c r="B109">
        <f t="shared" si="5"/>
        <v>81</v>
      </c>
      <c r="C109">
        <f t="shared" si="4"/>
        <v>81</v>
      </c>
      <c r="D109" t="str">
        <f>IF(AND(C109&gt;='PASO 1 - SETUP CAMPAÑA'!$C$3,C109&lt;='PASO 1 - SETUP CAMPAÑA'!$C$4),"OK","FUERA")</f>
        <v>FUERA</v>
      </c>
      <c r="E109">
        <v>269</v>
      </c>
      <c r="F109">
        <v>114</v>
      </c>
      <c r="G109">
        <v>155</v>
      </c>
      <c r="H109">
        <v>166</v>
      </c>
    </row>
    <row r="110" spans="2:8" x14ac:dyDescent="0.35">
      <c r="B110">
        <f t="shared" si="5"/>
        <v>82</v>
      </c>
      <c r="C110">
        <f t="shared" si="4"/>
        <v>82</v>
      </c>
      <c r="D110" t="str">
        <f>IF(AND(C110&gt;='PASO 1 - SETUP CAMPAÑA'!$C$3,C110&lt;='PASO 1 - SETUP CAMPAÑA'!$C$4),"OK","FUERA")</f>
        <v>FUERA</v>
      </c>
      <c r="E110">
        <v>329</v>
      </c>
      <c r="F110">
        <v>155</v>
      </c>
      <c r="G110">
        <v>174</v>
      </c>
      <c r="H110">
        <v>186</v>
      </c>
    </row>
    <row r="111" spans="2:8" x14ac:dyDescent="0.35">
      <c r="B111">
        <f t="shared" si="5"/>
        <v>83</v>
      </c>
      <c r="C111">
        <f t="shared" si="4"/>
        <v>83</v>
      </c>
      <c r="D111" t="str">
        <f>IF(AND(C111&gt;='PASO 1 - SETUP CAMPAÑA'!$C$3,C111&lt;='PASO 1 - SETUP CAMPAÑA'!$C$4),"OK","FUERA")</f>
        <v>FUERA</v>
      </c>
      <c r="E111">
        <v>254</v>
      </c>
      <c r="F111">
        <v>125</v>
      </c>
      <c r="G111">
        <v>129</v>
      </c>
      <c r="H111">
        <v>116</v>
      </c>
    </row>
    <row r="112" spans="2:8" x14ac:dyDescent="0.35">
      <c r="B112">
        <f t="shared" si="5"/>
        <v>84</v>
      </c>
      <c r="C112">
        <f t="shared" si="4"/>
        <v>84</v>
      </c>
      <c r="D112" t="str">
        <f>IF(AND(C112&gt;='PASO 1 - SETUP CAMPAÑA'!$C$3,C112&lt;='PASO 1 - SETUP CAMPAÑA'!$C$4),"OK","FUERA")</f>
        <v>FUERA</v>
      </c>
      <c r="E112">
        <v>179</v>
      </c>
      <c r="F112">
        <v>44</v>
      </c>
      <c r="G112">
        <v>135</v>
      </c>
      <c r="H112">
        <v>104</v>
      </c>
    </row>
    <row r="113" spans="2:8" x14ac:dyDescent="0.35">
      <c r="B113">
        <f t="shared" si="5"/>
        <v>85</v>
      </c>
      <c r="C113">
        <f t="shared" si="4"/>
        <v>85</v>
      </c>
      <c r="D113" t="str">
        <f>IF(AND(C113&gt;='PASO 1 - SETUP CAMPAÑA'!$C$3,C113&lt;='PASO 1 - SETUP CAMPAÑA'!$C$4),"OK","FUERA")</f>
        <v>FUERA</v>
      </c>
      <c r="E113">
        <v>200</v>
      </c>
      <c r="F113">
        <v>60</v>
      </c>
      <c r="G113">
        <v>140</v>
      </c>
      <c r="H113">
        <v>104</v>
      </c>
    </row>
    <row r="114" spans="2:8" x14ac:dyDescent="0.35">
      <c r="B114">
        <f t="shared" si="5"/>
        <v>86</v>
      </c>
      <c r="C114">
        <f t="shared" si="4"/>
        <v>86</v>
      </c>
      <c r="D114" t="str">
        <f>IF(AND(C114&gt;='PASO 1 - SETUP CAMPAÑA'!$C$3,C114&lt;='PASO 1 - SETUP CAMPAÑA'!$C$4),"OK","FUERA")</f>
        <v>FUERA</v>
      </c>
      <c r="E114">
        <v>188</v>
      </c>
      <c r="F114">
        <v>30</v>
      </c>
      <c r="G114">
        <v>158</v>
      </c>
      <c r="H114">
        <v>88</v>
      </c>
    </row>
    <row r="115" spans="2:8" x14ac:dyDescent="0.35">
      <c r="B115">
        <f t="shared" si="5"/>
        <v>87</v>
      </c>
      <c r="C115">
        <f t="shared" si="4"/>
        <v>87</v>
      </c>
      <c r="D115" t="str">
        <f>IF(AND(C115&gt;='PASO 1 - SETUP CAMPAÑA'!$C$3,C115&lt;='PASO 1 - SETUP CAMPAÑA'!$C$4),"OK","FUERA")</f>
        <v>FUERA</v>
      </c>
      <c r="E115">
        <v>204</v>
      </c>
      <c r="F115">
        <v>79</v>
      </c>
      <c r="G115">
        <v>125</v>
      </c>
      <c r="H115">
        <v>75</v>
      </c>
    </row>
    <row r="116" spans="2:8" x14ac:dyDescent="0.35">
      <c r="B116">
        <f t="shared" si="5"/>
        <v>88</v>
      </c>
      <c r="C116">
        <f t="shared" si="4"/>
        <v>88</v>
      </c>
      <c r="D116" t="str">
        <f>IF(AND(C116&gt;='PASO 1 - SETUP CAMPAÑA'!$C$3,C116&lt;='PASO 1 - SETUP CAMPAÑA'!$C$4),"OK","FUERA")</f>
        <v>FUERA</v>
      </c>
      <c r="E116">
        <v>144</v>
      </c>
      <c r="F116">
        <v>60</v>
      </c>
      <c r="G116">
        <v>84</v>
      </c>
      <c r="H116">
        <v>39</v>
      </c>
    </row>
    <row r="117" spans="2:8" x14ac:dyDescent="0.35">
      <c r="B117">
        <f t="shared" si="5"/>
        <v>89</v>
      </c>
      <c r="C117">
        <f t="shared" si="4"/>
        <v>89</v>
      </c>
      <c r="D117" t="str">
        <f>IF(AND(C117&gt;='PASO 1 - SETUP CAMPAÑA'!$C$3,C117&lt;='PASO 1 - SETUP CAMPAÑA'!$C$4),"OK","FUERA")</f>
        <v>FUERA</v>
      </c>
      <c r="E117">
        <v>117</v>
      </c>
      <c r="F117">
        <v>49</v>
      </c>
      <c r="G117">
        <v>68</v>
      </c>
      <c r="H117">
        <v>45</v>
      </c>
    </row>
    <row r="118" spans="2:8" x14ac:dyDescent="0.35">
      <c r="B118">
        <v>99</v>
      </c>
      <c r="C118">
        <f t="shared" si="5"/>
        <v>90</v>
      </c>
      <c r="D118" t="str">
        <f>IF(AND(C118&gt;='PASO 1 - SETUP CAMPAÑA'!$C$3,C118&lt;='PASO 1 - SETUP CAMPAÑA'!$C$4),"OK","FUERA")</f>
        <v>FUERA</v>
      </c>
      <c r="E118">
        <f>551</f>
        <v>551</v>
      </c>
      <c r="F118">
        <f>158</f>
        <v>158</v>
      </c>
      <c r="G118">
        <f>393</f>
        <v>393</v>
      </c>
      <c r="H118">
        <f>167</f>
        <v>167</v>
      </c>
    </row>
    <row r="119" spans="2:8" x14ac:dyDescent="0.35">
      <c r="G119"/>
    </row>
    <row r="120" spans="2:8" x14ac:dyDescent="0.35">
      <c r="G120"/>
    </row>
    <row r="121" spans="2:8" x14ac:dyDescent="0.35">
      <c r="G121"/>
    </row>
    <row r="122" spans="2:8" x14ac:dyDescent="0.35">
      <c r="G122"/>
    </row>
    <row r="123" spans="2:8" x14ac:dyDescent="0.35">
      <c r="G123"/>
    </row>
    <row r="124" spans="2:8" x14ac:dyDescent="0.35">
      <c r="G124"/>
    </row>
    <row r="125" spans="2:8" x14ac:dyDescent="0.35">
      <c r="G125"/>
    </row>
    <row r="126" spans="2:8" x14ac:dyDescent="0.35">
      <c r="G126"/>
    </row>
    <row r="127" spans="2:8" x14ac:dyDescent="0.35">
      <c r="G127"/>
    </row>
  </sheetData>
  <phoneticPr fontId="16" type="noConversion"/>
  <conditionalFormatting sqref="C19:C20">
    <cfRule type="cellIs" priority="1" operator="equal">
      <formula>0</formula>
    </cfRule>
  </conditionalFormatting>
  <dataValidations count="6">
    <dataValidation type="list" allowBlank="1" showInputMessage="1" showErrorMessage="1" sqref="C2" xr:uid="{3C421169-D2F7-4CDA-82D0-815C722F844E}">
      <formula1>$A$32:$A$35</formula1>
    </dataValidation>
    <dataValidation type="list" allowBlank="1" showInputMessage="1" showErrorMessage="1" sqref="C3" xr:uid="{9A50D545-EA51-44B5-B473-B1F68B913AC4}">
      <formula1>$B$32:$B$127</formula1>
    </dataValidation>
    <dataValidation type="list" allowBlank="1" showInputMessage="1" showErrorMessage="1" sqref="C4" xr:uid="{E55A7D42-C5A8-4355-9F17-F69C499E1CCF}">
      <formula1>$C$32:$C$118</formula1>
    </dataValidation>
    <dataValidation type="list" allowBlank="1" showInputMessage="1" showErrorMessage="1" sqref="A32:A35" xr:uid="{76B0B36B-D278-467B-AE25-1F07DB7B6634}">
      <formula1>$A$32:$C$32</formula1>
    </dataValidation>
    <dataValidation type="list" allowBlank="1" showInputMessage="1" showErrorMessage="1" sqref="C4" xr:uid="{5E882A03-B401-433F-B9D5-1B4A7CE36F6B}">
      <formula1>$C$119:$C$127</formula1>
    </dataValidation>
    <dataValidation type="list" allowBlank="1" showInputMessage="1" showErrorMessage="1" sqref="C18" xr:uid="{FF6D876F-A2C9-4949-8040-5278A444F3AB}">
      <formula1>$L$32:$L$33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08D5-6F08-4BC5-962A-E6770CB6362C}">
  <dimension ref="A1:V127"/>
  <sheetViews>
    <sheetView showGridLines="0" tabSelected="1" zoomScaleNormal="100" workbookViewId="0">
      <selection activeCell="G2" sqref="G2"/>
    </sheetView>
  </sheetViews>
  <sheetFormatPr baseColWidth="10" defaultRowHeight="14.5" x14ac:dyDescent="0.35"/>
  <cols>
    <col min="1" max="1" width="29" customWidth="1"/>
    <col min="2" max="2" width="24.7265625" customWidth="1"/>
    <col min="3" max="3" width="19.26953125" customWidth="1"/>
    <col min="4" max="4" width="23.54296875" customWidth="1"/>
    <col min="5" max="5" width="21.54296875" customWidth="1"/>
    <col min="6" max="6" width="18.7265625" customWidth="1"/>
    <col min="7" max="7" width="21.453125" customWidth="1"/>
    <col min="8" max="8" width="18.453125" customWidth="1"/>
    <col min="9" max="9" width="15.81640625" customWidth="1"/>
    <col min="10" max="10" width="24.453125" style="13" customWidth="1"/>
    <col min="11" max="11" width="16.54296875" customWidth="1"/>
    <col min="12" max="12" width="16.26953125" customWidth="1"/>
    <col min="13" max="13" width="24.7265625" customWidth="1"/>
    <col min="14" max="14" width="20.81640625" customWidth="1"/>
    <col min="15" max="15" width="26" customWidth="1"/>
    <col min="16" max="16" width="22.26953125" customWidth="1"/>
    <col min="17" max="17" width="23.54296875" customWidth="1"/>
    <col min="18" max="18" width="21.81640625" customWidth="1"/>
    <col min="19" max="19" width="19.54296875" customWidth="1"/>
    <col min="20" max="20" width="17" customWidth="1"/>
    <col min="21" max="21" width="15.7265625" customWidth="1"/>
    <col min="22" max="22" width="17.54296875" customWidth="1"/>
  </cols>
  <sheetData>
    <row r="1" spans="1:22" s="15" customFormat="1" ht="55.5" customHeight="1" x14ac:dyDescent="0.35">
      <c r="A1" s="142" t="s">
        <v>70</v>
      </c>
      <c r="B1" s="142" t="s">
        <v>114</v>
      </c>
      <c r="C1" s="142" t="s">
        <v>106</v>
      </c>
      <c r="D1" s="142" t="s">
        <v>118</v>
      </c>
      <c r="E1" s="142" t="s">
        <v>126</v>
      </c>
      <c r="F1" s="142" t="s">
        <v>110</v>
      </c>
      <c r="G1" s="142" t="s">
        <v>112</v>
      </c>
      <c r="H1" s="142" t="s">
        <v>111</v>
      </c>
      <c r="I1" s="142" t="s">
        <v>132</v>
      </c>
      <c r="J1" s="142" t="s">
        <v>113</v>
      </c>
      <c r="K1" s="142" t="s">
        <v>13</v>
      </c>
      <c r="L1" s="142" t="s">
        <v>11</v>
      </c>
      <c r="M1" s="142" t="s">
        <v>67</v>
      </c>
      <c r="N1" s="142" t="s">
        <v>133</v>
      </c>
      <c r="O1" s="142" t="s">
        <v>135</v>
      </c>
      <c r="P1" s="142" t="s">
        <v>219</v>
      </c>
      <c r="Q1" s="142" t="s">
        <v>220</v>
      </c>
      <c r="R1" s="142" t="s">
        <v>131</v>
      </c>
      <c r="S1" s="142" t="s">
        <v>223</v>
      </c>
      <c r="T1" s="142" t="s">
        <v>224</v>
      </c>
      <c r="U1" s="142" t="s">
        <v>17</v>
      </c>
      <c r="V1" s="142" t="s">
        <v>134</v>
      </c>
    </row>
    <row r="2" spans="1:22" s="8" customFormat="1" ht="25.5" customHeight="1" x14ac:dyDescent="0.35">
      <c r="A2" s="127" t="s">
        <v>105</v>
      </c>
      <c r="B2" s="128" t="s">
        <v>140</v>
      </c>
      <c r="C2" s="129" t="s">
        <v>32</v>
      </c>
      <c r="D2" s="130" t="s">
        <v>123</v>
      </c>
      <c r="E2" s="130" t="s">
        <v>128</v>
      </c>
      <c r="F2" s="130" t="s">
        <v>0</v>
      </c>
      <c r="G2" s="131">
        <v>4</v>
      </c>
      <c r="H2" s="131">
        <v>99</v>
      </c>
      <c r="I2" s="132">
        <f t="shared" ref="I2:I14" si="0">IF(F2=$D$32,SUMIF($G$32:$G$127,"OK",$H$32:$H$127),IF(F2=$D$33,SUMIF($G$32:$G$127,"OK",$I$32:$I$127),IF(F2=$D$34,SUMIF($G$32:$G$127,"OK",$J$32:$J$127),IF(F2=$D$35,SUMIF($G$32:$G$127,"OK",$K$32:$K$127)))))</f>
        <v>46230.999999999985</v>
      </c>
      <c r="J2" s="133">
        <v>0.8</v>
      </c>
      <c r="K2" s="134">
        <f t="shared" ref="K2:K14" si="1">VLOOKUP(B2,$M$32:$O$44,2,0)/J2</f>
        <v>0</v>
      </c>
      <c r="L2" s="134">
        <f t="shared" ref="L2:L14" si="2">VLOOKUP(B2,$M$32:$O$44,3,0)/J2</f>
        <v>0</v>
      </c>
      <c r="M2" s="4" t="str">
        <f>CONCATENATE('PASO 1 - SETUP CAMPAÑA'!C2," ",'PASO 1 - SETUP CAMPAÑA'!C3,"-",'PASO 1 - SETUP CAMPAÑA'!C4)</f>
        <v>MUJERES 16-80</v>
      </c>
      <c r="N2" s="135">
        <f>+'PASO 1 - SETUP CAMPAÑA'!$C$5</f>
        <v>19349</v>
      </c>
      <c r="O2" s="133"/>
      <c r="P2" s="136"/>
      <c r="Q2" s="137"/>
      <c r="R2" s="133">
        <v>0</v>
      </c>
      <c r="S2" s="138">
        <f t="shared" ref="S2:S3" si="3">(R2*100%)+(N2/I2*O2%*(100%-R2))</f>
        <v>0</v>
      </c>
      <c r="T2" s="139">
        <f t="shared" ref="T2:T4" si="4">+S2/(N2/I2)*100</f>
        <v>0</v>
      </c>
      <c r="U2" s="140" t="str">
        <f>IFERROR(K2/T2*100,"")</f>
        <v/>
      </c>
      <c r="V2" s="141"/>
    </row>
    <row r="3" spans="1:22" s="8" customFormat="1" ht="25.5" customHeight="1" x14ac:dyDescent="0.35">
      <c r="A3" s="9" t="s">
        <v>108</v>
      </c>
      <c r="B3" s="95" t="s">
        <v>139</v>
      </c>
      <c r="C3" s="107" t="s">
        <v>32</v>
      </c>
      <c r="D3" s="96" t="s">
        <v>120</v>
      </c>
      <c r="E3" s="96" t="s">
        <v>128</v>
      </c>
      <c r="F3" s="96" t="s">
        <v>0</v>
      </c>
      <c r="G3" s="121">
        <v>4</v>
      </c>
      <c r="H3" s="121">
        <v>99</v>
      </c>
      <c r="I3" s="101">
        <f t="shared" si="0"/>
        <v>46230.999999999985</v>
      </c>
      <c r="J3" s="99">
        <v>0.8</v>
      </c>
      <c r="K3" s="97">
        <f t="shared" si="1"/>
        <v>0</v>
      </c>
      <c r="L3" s="97">
        <f t="shared" si="2"/>
        <v>0</v>
      </c>
      <c r="M3" s="10" t="str">
        <f>+M2</f>
        <v>MUJERES 16-80</v>
      </c>
      <c r="N3" s="115">
        <f>+'PASO 1 - SETUP CAMPAÑA'!$C$5</f>
        <v>19349</v>
      </c>
      <c r="O3" s="99"/>
      <c r="P3" s="81"/>
      <c r="Q3" s="122"/>
      <c r="R3" s="99">
        <v>0</v>
      </c>
      <c r="S3" s="102">
        <f t="shared" si="3"/>
        <v>0</v>
      </c>
      <c r="T3" s="114">
        <f t="shared" si="4"/>
        <v>0</v>
      </c>
      <c r="U3" s="98" t="str">
        <f t="shared" ref="U3:U14" si="5">IFERROR(K3/T3*100,"")</f>
        <v/>
      </c>
      <c r="V3" s="82"/>
    </row>
    <row r="4" spans="1:22" s="8" customFormat="1" ht="25.5" customHeight="1" x14ac:dyDescent="0.35">
      <c r="A4" s="9" t="s">
        <v>109</v>
      </c>
      <c r="B4" s="95" t="s">
        <v>15</v>
      </c>
      <c r="C4" s="107" t="s">
        <v>33</v>
      </c>
      <c r="D4" s="96" t="s">
        <v>120</v>
      </c>
      <c r="E4" s="96" t="s">
        <v>16</v>
      </c>
      <c r="F4" s="96" t="s">
        <v>12</v>
      </c>
      <c r="G4" s="96">
        <v>4</v>
      </c>
      <c r="H4" s="96">
        <v>99</v>
      </c>
      <c r="I4" s="101">
        <f t="shared" si="0"/>
        <v>19061.000000000007</v>
      </c>
      <c r="J4" s="99">
        <v>1</v>
      </c>
      <c r="K4" s="97">
        <f t="shared" si="1"/>
        <v>800</v>
      </c>
      <c r="L4" s="97">
        <f t="shared" si="2"/>
        <v>4.1970515712711807</v>
      </c>
      <c r="M4" s="10" t="str">
        <f t="shared" ref="M4:M14" si="6">+M3</f>
        <v>MUJERES 16-80</v>
      </c>
      <c r="N4" s="115">
        <f>+'PASO 1 - SETUP CAMPAÑA'!$C$5</f>
        <v>19349</v>
      </c>
      <c r="O4" s="116">
        <f t="shared" ref="O4:O14" si="7">+Q4/P4*100</f>
        <v>97.020218456485651</v>
      </c>
      <c r="P4" s="116">
        <f>IF(F4='PASO 1 - SETUP CAMPAÑA'!$A$32,SUMIF('POTENTIAL REACH'!$B$3:$B$98,"ok",'POTENTIAL REACH'!$BV$3:$BV$98),IF(F4='PASO 1 - SETUP CAMPAÑA'!$A$33,SUMIF('POTENTIAL REACH'!$B$195:$B$290,"ok",'POTENTIAL REACH'!$BV$195:$BV$290),IF(F4='PASO 1 - SETUP CAMPAÑA'!$A$34,SUMIF('POTENTIAL REACH'!$B$99:$B$194,"ok",'POTENTIAL REACH'!$BV$99:$BV$194),IF(F4='PASO 1 - SETUP CAMPAÑA'!$A$35,SUMIF('POTENTIAL REACH'!$B$291:$B$386,"ok",'POTENTIAL REACH'!$BV$291:$BV$386)))))/I4*100</f>
        <v>82.893996117727269</v>
      </c>
      <c r="Q4" s="118">
        <f>(IF('PASO 1 - SETUP CAMPAÑA'!$C$2='PASO 1 - SETUP CAMPAÑA'!$A$32,SUMIF('POTENTIAL REACH'!$D$3:$D$98,"ok",'POTENTIAL REACH'!$BV$3:$BV$98),IF('PASO 1 - SETUP CAMPAÑA'!$C$2='PASO 1 - SETUP CAMPAÑA'!$A$33,SUMIF('POTENTIAL REACH'!$D$195:$D$290,"ok",'POTENTIAL REACH'!$BV$195:$BV$290),IF('PASO 1 - SETUP CAMPAÑA'!$C$2='PASO 1 - SETUP CAMPAÑA'!$A$34,SUMIF('POTENTIAL REACH'!$D$99:$D$194,"ok",'POTENTIAL REACH'!$BV$99:$BV$194),IF('PASO 1 - SETUP CAMPAÑA'!$C$2='PASO 1 - SETUP CAMPAÑA'!$A$35,SUMIF('POTENTIAL REACH'!$D$291:$D$386,"ok",'POTENTIAL REACH'!$BV$291:$BV$386))))))/'PASO 1 - SETUP CAMPAÑA'!$C$5*100</f>
        <v>80.423936120729735</v>
      </c>
      <c r="R4" s="113" t="str">
        <f>IF(OR(D4=$B$35,D4=$B$36),"100%","0%")</f>
        <v>0%</v>
      </c>
      <c r="S4" s="102">
        <f>(R4*100%)+(N4/I4*O4%*(100%-R4))</f>
        <v>0.98486134353629928</v>
      </c>
      <c r="T4" s="114">
        <f t="shared" si="4"/>
        <v>97.020218456485651</v>
      </c>
      <c r="U4" s="124">
        <f t="shared" si="5"/>
        <v>824.57039648782734</v>
      </c>
      <c r="V4" s="123">
        <f>+L4/S4</f>
        <v>4.2615659542499742</v>
      </c>
    </row>
    <row r="5" spans="1:22" s="8" customFormat="1" ht="25.5" customHeight="1" x14ac:dyDescent="0.35">
      <c r="A5" s="9" t="s">
        <v>109</v>
      </c>
      <c r="B5" s="95" t="s">
        <v>137</v>
      </c>
      <c r="C5" s="107" t="s">
        <v>32</v>
      </c>
      <c r="D5" s="96" t="s">
        <v>120</v>
      </c>
      <c r="E5" s="96" t="s">
        <v>127</v>
      </c>
      <c r="F5" s="96" t="s">
        <v>0</v>
      </c>
      <c r="G5" s="121">
        <v>4</v>
      </c>
      <c r="H5" s="121">
        <v>99</v>
      </c>
      <c r="I5" s="101">
        <f t="shared" si="0"/>
        <v>46230.999999999985</v>
      </c>
      <c r="J5" s="99">
        <v>1</v>
      </c>
      <c r="K5" s="97">
        <f t="shared" si="1"/>
        <v>6934.6499999999978</v>
      </c>
      <c r="L5" s="97">
        <f t="shared" si="2"/>
        <v>15</v>
      </c>
      <c r="M5" s="10" t="str">
        <f t="shared" si="6"/>
        <v>MUJERES 16-80</v>
      </c>
      <c r="N5" s="115">
        <f>+'PASO 1 - SETUP CAMPAÑA'!$C$5</f>
        <v>19349</v>
      </c>
      <c r="O5" s="116">
        <f t="shared" si="7"/>
        <v>86.103015918302162</v>
      </c>
      <c r="P5" s="116">
        <f>IF(F5='PASO 1 - SETUP CAMPAÑA'!$A$32,SUMIF('POTENTIAL REACH'!$C$3:$C$98,"ok",'POTENTIAL REACH'!$G$3:$G$98),IF(F5='PASO 1 - SETUP CAMPAÑA'!$A$33,SUMIF('POTENTIAL REACH'!$C$195:$C$290,"ok",'POTENTIAL REACH'!$G$195:$G$290),IF(F5='PASO 1 - SETUP CAMPAÑA'!$A$34,SUMIF('POTENTIAL REACH'!$C$99:$C$194,"ok",'POTENTIAL REACH'!$G$99:$G$194),IF(F5='PASO 1 - SETUP CAMPAÑA'!$A$35,SUMIF('POTENTIAL REACH'!$C$291:$C$386,"ok",'POTENTIAL REACH'!$G$291:$G$386)))))/I5*100</f>
        <v>12.815004217948989</v>
      </c>
      <c r="Q5" s="118">
        <f>IF('PASO 1 - SETUP CAMPAÑA'!$C$2='PASO 1 - SETUP CAMPAÑA'!$A$32,SUMIF('POTENTIAL REACH'!$D$3:$D$98,"ok",'POTENTIAL REACH'!$G$3:$G$98),IF('PASO 1 - SETUP CAMPAÑA'!$C$2='PASO 1 - SETUP CAMPAÑA'!$A$33,SUMIF('POTENTIAL REACH'!$D$195:$D$290,"ok",'POTENTIAL REACH'!$G$195:$G$290),IF('PASO 1 - SETUP CAMPAÑA'!$C$2='PASO 1 - SETUP CAMPAÑA'!$A$34,SUMIF('POTENTIAL REACH'!$D$99:$D$194,"ok",'POTENTIAL REACH'!$G$99:$G$194),IF('PASO 1 - SETUP CAMPAÑA'!$C$2='PASO 1 - SETUP CAMPAÑA'!$A$35,SUMIF('POTENTIAL REACH'!$D$291:$D$386,"ok",'POTENTIAL REACH'!$G$291:$G$386)))))/'PASO 1 - SETUP CAMPAÑA'!$C$5*100</f>
        <v>11.034105121711711</v>
      </c>
      <c r="R5" s="113" t="str">
        <f t="shared" ref="R5:R14" si="8">IF(OR(D5=$B$35,D5=$B$36),"100%","0%")</f>
        <v>0%</v>
      </c>
      <c r="S5" s="102">
        <f t="shared" ref="S5:S14" si="9">(R5*100%)+(N5/I5*O5%*(100%-R5))</f>
        <v>0.36036582704315917</v>
      </c>
      <c r="T5" s="114">
        <f>+S5/(N5/I5)*100</f>
        <v>86.103015918302162</v>
      </c>
      <c r="U5" s="124">
        <f t="shared" si="5"/>
        <v>8053.8990719905314</v>
      </c>
      <c r="V5" s="123">
        <f t="shared" ref="V5:V14" si="10">+L5/S5</f>
        <v>41.624368556465612</v>
      </c>
    </row>
    <row r="6" spans="1:22" s="8" customFormat="1" ht="25.5" customHeight="1" x14ac:dyDescent="0.35">
      <c r="A6" s="9" t="s">
        <v>109</v>
      </c>
      <c r="B6" s="95" t="s">
        <v>138</v>
      </c>
      <c r="C6" s="107" t="s">
        <v>32</v>
      </c>
      <c r="D6" s="96" t="s">
        <v>120</v>
      </c>
      <c r="E6" s="96" t="s">
        <v>127</v>
      </c>
      <c r="F6" s="96" t="s">
        <v>0</v>
      </c>
      <c r="G6" s="121">
        <v>4</v>
      </c>
      <c r="H6" s="121">
        <v>99</v>
      </c>
      <c r="I6" s="101">
        <f t="shared" si="0"/>
        <v>46230.999999999985</v>
      </c>
      <c r="J6" s="99">
        <v>1</v>
      </c>
      <c r="K6" s="97">
        <f t="shared" si="1"/>
        <v>11557.749999999995</v>
      </c>
      <c r="L6" s="97">
        <f t="shared" si="2"/>
        <v>25</v>
      </c>
      <c r="M6" s="10" t="str">
        <f t="shared" ref="M6" si="11">+M5</f>
        <v>MUJERES 16-80</v>
      </c>
      <c r="N6" s="115">
        <f>+'PASO 1 - SETUP CAMPAÑA'!$C$5</f>
        <v>19349</v>
      </c>
      <c r="O6" s="116">
        <f t="shared" si="7"/>
        <v>111.34015811975593</v>
      </c>
      <c r="P6" s="116">
        <f>IF(F6='PASO 1 - SETUP CAMPAÑA'!$A$32,SUMIF('POTENTIAL REACH'!$C$3:$C$98,"ok",'POTENTIAL REACH'!$U$3:$U$98),IF(F6='PASO 1 - SETUP CAMPAÑA'!$A$33,SUMIF('POTENTIAL REACH'!$C$195:$C$290,"ok",'POTENTIAL REACH'!$U$195:$U$290),IF(F6='PASO 1 - SETUP CAMPAÑA'!$A$34,SUMIF('POTENTIAL REACH'!$C$99:$C$194,"ok",'POTENTIAL REACH'!$U$99:$U$194),IF(F6='PASO 1 - SETUP CAMPAÑA'!$A$35,SUMIF('POTENTIAL REACH'!$C$291:$C$386,"ok",'POTENTIAL REACH'!$U$291:$U$386)))))/I6*100</f>
        <v>25.131891696048125</v>
      </c>
      <c r="Q6" s="118">
        <f>IF('PASO 1 - SETUP CAMPAÑA'!$C$2='PASO 1 - SETUP CAMPAÑA'!$A$32,SUMIF('POTENTIAL REACH'!$D$3:$D$98,"ok",'POTENTIAL REACH'!$U$3:$U$98),IF('PASO 1 - SETUP CAMPAÑA'!$C$2='PASO 1 - SETUP CAMPAÑA'!$A$33,SUMIF('POTENTIAL REACH'!$D$195:$D$290,"ok",'POTENTIAL REACH'!$U$195:$U$290),IF('PASO 1 - SETUP CAMPAÑA'!$C$2='PASO 1 - SETUP CAMPAÑA'!$A$34,SUMIF('POTENTIAL REACH'!$D$99:$D$194,"ok",'POTENTIAL REACH'!$U$99:$U$194),IF('PASO 1 - SETUP CAMPAÑA'!$C$2='PASO 1 - SETUP CAMPAÑA'!$A$35,SUMIF('POTENTIAL REACH'!$D$291:$D$386,"ok",'POTENTIAL REACH'!$U$291:$U$386)))))/'PASO 1 - SETUP CAMPAÑA'!$C$5*100</f>
        <v>27.98188795286579</v>
      </c>
      <c r="R6" s="113" t="str">
        <f t="shared" si="8"/>
        <v>0%</v>
      </c>
      <c r="S6" s="102">
        <f t="shared" si="9"/>
        <v>0.46599050841624845</v>
      </c>
      <c r="T6" s="114">
        <f t="shared" ref="T6:T14" si="12">+S6/(N6/I6)*100</f>
        <v>111.34015811975593</v>
      </c>
      <c r="U6" s="124">
        <f t="shared" si="5"/>
        <v>10380.576240576775</v>
      </c>
      <c r="V6" s="123">
        <f t="shared" si="10"/>
        <v>53.649161406671013</v>
      </c>
    </row>
    <row r="7" spans="1:22" s="8" customFormat="1" ht="25.5" customHeight="1" x14ac:dyDescent="0.35">
      <c r="A7" s="9" t="s">
        <v>109</v>
      </c>
      <c r="B7" s="95" t="s">
        <v>116</v>
      </c>
      <c r="C7" s="107" t="s">
        <v>32</v>
      </c>
      <c r="D7" s="96" t="s">
        <v>120</v>
      </c>
      <c r="E7" s="96" t="s">
        <v>127</v>
      </c>
      <c r="F7" s="96" t="s">
        <v>0</v>
      </c>
      <c r="G7" s="121">
        <v>4</v>
      </c>
      <c r="H7" s="121">
        <v>99</v>
      </c>
      <c r="I7" s="101">
        <f t="shared" si="0"/>
        <v>46230.999999999985</v>
      </c>
      <c r="J7" s="99">
        <v>1</v>
      </c>
      <c r="K7" s="97">
        <f t="shared" si="1"/>
        <v>1849.2399999999993</v>
      </c>
      <c r="L7" s="97">
        <f t="shared" si="2"/>
        <v>4</v>
      </c>
      <c r="M7" s="10" t="str">
        <f>+M5</f>
        <v>MUJERES 16-80</v>
      </c>
      <c r="N7" s="115">
        <f>+'PASO 1 - SETUP CAMPAÑA'!$C$5</f>
        <v>19349</v>
      </c>
      <c r="O7" s="116">
        <f t="shared" si="7"/>
        <v>99.60650220219847</v>
      </c>
      <c r="P7" s="116">
        <f>IF(F7='PASO 1 - SETUP CAMPAÑA'!$A$32,SUMIF('POTENTIAL REACH'!$C$3:$C$98,"ok",'POTENTIAL REACH'!$AD$3:$AD$98),IF(F7='PASO 1 - SETUP CAMPAÑA'!$A$33,SUMIF('POTENTIAL REACH'!$C$195:$C$290,"ok",'POTENTIAL REACH'!$AD$195:$AD$290),IF(F7='PASO 1 - SETUP CAMPAÑA'!$A$34,SUMIF('POTENTIAL REACH'!$C$99:$C$194,"ok",'POTENTIAL REACH'!$AD$99:$AD$194),IF(F7='PASO 1 - SETUP CAMPAÑA'!$A$35,SUMIF('POTENTIAL REACH'!$C$291:$C$386,"ok",'POTENTIAL REACH'!$AD$291:$AD$386)))))/I7*100</f>
        <v>52.488730224308391</v>
      </c>
      <c r="Q7" s="118">
        <f>IF('PASO 1 - SETUP CAMPAÑA'!$C$2='PASO 1 - SETUP CAMPAÑA'!$A$32,SUMIF('POTENTIAL REACH'!$D$3:$D$98,"ok",'POTENTIAL REACH'!$AD$3:$AD$98),IF('PASO 1 - SETUP CAMPAÑA'!$C$2='PASO 1 - SETUP CAMPAÑA'!$A$33,SUMIF('POTENTIAL REACH'!$D$195:$D$290,"ok",'POTENTIAL REACH'!$AD$195:$AD$290),IF('PASO 1 - SETUP CAMPAÑA'!$C$2='PASO 1 - SETUP CAMPAÑA'!$A$34,SUMIF('POTENTIAL REACH'!$D$99:$D$194,"ok",'POTENTIAL REACH'!$AD$99:$AD$194),IF('PASO 1 - SETUP CAMPAÑA'!$C$2='PASO 1 - SETUP CAMPAÑA'!$A$35,SUMIF('POTENTIAL REACH'!$D$291:$D$386,"ok",'POTENTIAL REACH'!$AD$291:$AD$386)))))/'PASO 1 - SETUP CAMPAÑA'!$C$5*100</f>
        <v>52.282188226781756</v>
      </c>
      <c r="R7" s="113" t="str">
        <f t="shared" si="8"/>
        <v>0%</v>
      </c>
      <c r="S7" s="102">
        <f t="shared" si="9"/>
        <v>0.41688179167881695</v>
      </c>
      <c r="T7" s="114">
        <f t="shared" si="12"/>
        <v>99.606502202198456</v>
      </c>
      <c r="U7" s="124">
        <f t="shared" si="5"/>
        <v>1856.545465522013</v>
      </c>
      <c r="V7" s="123">
        <f t="shared" si="10"/>
        <v>9.5950460774304247</v>
      </c>
    </row>
    <row r="8" spans="1:22" s="8" customFormat="1" ht="25.5" customHeight="1" x14ac:dyDescent="0.35">
      <c r="A8" s="9" t="s">
        <v>109</v>
      </c>
      <c r="B8" s="95" t="s">
        <v>115</v>
      </c>
      <c r="C8" s="107" t="s">
        <v>32</v>
      </c>
      <c r="D8" s="96" t="s">
        <v>124</v>
      </c>
      <c r="E8" s="96" t="s">
        <v>30</v>
      </c>
      <c r="F8" s="96" t="s">
        <v>0</v>
      </c>
      <c r="G8" s="121">
        <v>4</v>
      </c>
      <c r="H8" s="121">
        <v>99</v>
      </c>
      <c r="I8" s="101">
        <f t="shared" si="0"/>
        <v>46230.999999999985</v>
      </c>
      <c r="J8" s="99">
        <v>1</v>
      </c>
      <c r="K8" s="97">
        <f t="shared" si="1"/>
        <v>3236.1699999999987</v>
      </c>
      <c r="L8" s="97">
        <f t="shared" si="2"/>
        <v>7</v>
      </c>
      <c r="M8" s="10" t="str">
        <f t="shared" si="6"/>
        <v>MUJERES 16-80</v>
      </c>
      <c r="N8" s="115">
        <f>+'PASO 1 - SETUP CAMPAÑA'!$C$5</f>
        <v>19349</v>
      </c>
      <c r="O8" s="116">
        <f t="shared" si="7"/>
        <v>98.676409132568367</v>
      </c>
      <c r="P8" s="116">
        <f>IF(F8='PASO 1 - SETUP CAMPAÑA'!$A$32,SUMIF('POTENTIAL REACH'!$C$3:$C$98,"ok",'POTENTIAL REACH'!$CC$3:$CC$98),IF(F8='PASO 1 - SETUP CAMPAÑA'!$A$33,SUMIF('POTENTIAL REACH'!$C$195:$C$290,"ok",'POTENTIAL REACH'!$CC$195:$CC$290),IF(F8='PASO 1 - SETUP CAMPAÑA'!$A$34,SUMIF('POTENTIAL REACH'!$C$99:$C$194,"ok",'POTENTIAL REACH'!$CC$99:$CC$194),IF(F8='PASO 1 - SETUP CAMPAÑA'!$A$35,SUMIF('POTENTIAL REACH'!$C$291:$C$386,"ok",'POTENTIAL REACH'!$CC$291:$CC$386)))))/I8*100</f>
        <v>81.200908697627185</v>
      </c>
      <c r="Q8" s="118">
        <f>IF('PASO 1 - SETUP CAMPAÑA'!$C$2='PASO 1 - SETUP CAMPAÑA'!$A$32,SUMIF('POTENTIAL REACH'!$D$3:$D$98,"ok",'POTENTIAL REACH'!$CC$3:$CC$98),IF('PASO 1 - SETUP CAMPAÑA'!$C$2='PASO 1 - SETUP CAMPAÑA'!$A$33,SUMIF('POTENTIAL REACH'!$D$195:$D$290,"ok",'POTENTIAL REACH'!$CC$195:$CC$290),IF('PASO 1 - SETUP CAMPAÑA'!$C$2='PASO 1 - SETUP CAMPAÑA'!$A$34,SUMIF('POTENTIAL REACH'!$D$99:$D$194,"ok",'POTENTIAL REACH'!$CC$99:$CC$194),IF('PASO 1 - SETUP CAMPAÑA'!$C$2='PASO 1 - SETUP CAMPAÑA'!$A$35,SUMIF('POTENTIAL REACH'!$D$291:$D$386,"ok",'POTENTIAL REACH'!$CC$291:$CC$386)))))/'PASO 1 - SETUP CAMPAÑA'!$C$5*100</f>
        <v>80.126140885833891</v>
      </c>
      <c r="R8" s="113" t="str">
        <f t="shared" si="8"/>
        <v>100%</v>
      </c>
      <c r="S8" s="102">
        <f t="shared" si="9"/>
        <v>1</v>
      </c>
      <c r="T8" s="114">
        <f t="shared" si="12"/>
        <v>238.93224456044231</v>
      </c>
      <c r="U8" s="124">
        <f t="shared" si="5"/>
        <v>1354.43</v>
      </c>
      <c r="V8" s="123">
        <f t="shared" si="10"/>
        <v>7</v>
      </c>
    </row>
    <row r="9" spans="1:22" s="8" customFormat="1" ht="25.5" customHeight="1" x14ac:dyDescent="0.35">
      <c r="A9" s="9" t="s">
        <v>109</v>
      </c>
      <c r="B9" s="95" t="s">
        <v>136</v>
      </c>
      <c r="C9" s="107" t="s">
        <v>32</v>
      </c>
      <c r="D9" s="96" t="s">
        <v>120</v>
      </c>
      <c r="E9" s="96" t="s">
        <v>30</v>
      </c>
      <c r="F9" s="96" t="s">
        <v>0</v>
      </c>
      <c r="G9" s="121">
        <v>4</v>
      </c>
      <c r="H9" s="121">
        <v>99</v>
      </c>
      <c r="I9" s="101">
        <f t="shared" si="0"/>
        <v>46230.999999999985</v>
      </c>
      <c r="J9" s="99">
        <v>1</v>
      </c>
      <c r="K9" s="97">
        <f t="shared" si="1"/>
        <v>6934.6499999999978</v>
      </c>
      <c r="L9" s="97">
        <f t="shared" si="2"/>
        <v>15</v>
      </c>
      <c r="M9" s="10" t="str">
        <f t="shared" ref="M9" si="13">+M8</f>
        <v>MUJERES 16-80</v>
      </c>
      <c r="N9" s="115">
        <f>+'PASO 1 - SETUP CAMPAÑA'!$C$5</f>
        <v>19349</v>
      </c>
      <c r="O9" s="116">
        <f t="shared" si="7"/>
        <v>99.528201718228544</v>
      </c>
      <c r="P9" s="116">
        <f>IF(F9='PASO 1 - SETUP CAMPAÑA'!$A$32,SUMIF('POTENTIAL REACH'!$C$3:$C$98,"ok",'POTENTIAL REACH'!$BW$3:$BW$98),IF(F9='PASO 1 - SETUP CAMPAÑA'!$A$33,SUMIF('POTENTIAL REACH'!$C$195:$C$290,"ok",'POTENTIAL REACH'!$BW$195:$BW$290),IF(F9='PASO 1 - SETUP CAMPAÑA'!$A$34,SUMIF('POTENTIAL REACH'!$C$99:$C$194,"ok",'POTENTIAL REACH'!$BW$99:$BW$194),IF(F9='PASO 1 - SETUP CAMPAÑA'!$A$35,SUMIF('POTENTIAL REACH'!$C$291:$C$386,"ok",'POTENTIAL REACH'!$BW$291:$BW$386)))))/I9*100</f>
        <v>5.8098117496917681</v>
      </c>
      <c r="Q9" s="118">
        <f>IF('PASO 1 - SETUP CAMPAÑA'!$C$2='PASO 1 - SETUP CAMPAÑA'!$A$32,SUMIF('POTENTIAL REACH'!$D$3:$D$98,"ok",'POTENTIAL REACH'!$BW$3:$BW$98),IF('PASO 1 - SETUP CAMPAÑA'!$C$2='PASO 1 - SETUP CAMPAÑA'!$A$33,SUMIF('POTENTIAL REACH'!$D$195:$D$290,"ok",'POTENTIAL REACH'!$BW$195:$BW$290),IF('PASO 1 - SETUP CAMPAÑA'!$C$2='PASO 1 - SETUP CAMPAÑA'!$A$34,SUMIF('POTENTIAL REACH'!$D$99:$D$194,"ok",'POTENTIAL REACH'!$BW$99:$BW$194),IF('PASO 1 - SETUP CAMPAÑA'!$C$2='PASO 1 - SETUP CAMPAÑA'!$A$35,SUMIF('POTENTIAL REACH'!$D$291:$D$386,"ok",'POTENTIAL REACH'!$BW$291:$BW$386)))))/'PASO 1 - SETUP CAMPAÑA'!$C$5*100</f>
        <v>5.7824011576825667</v>
      </c>
      <c r="R9" s="113" t="str">
        <f t="shared" si="8"/>
        <v>0%</v>
      </c>
      <c r="S9" s="102">
        <f t="shared" si="9"/>
        <v>0.41655408168674801</v>
      </c>
      <c r="T9" s="114">
        <f t="shared" si="12"/>
        <v>99.528201718228544</v>
      </c>
      <c r="U9" s="124">
        <f t="shared" si="5"/>
        <v>6967.5226521549021</v>
      </c>
      <c r="V9" s="123">
        <f t="shared" si="10"/>
        <v>36.009729971341677</v>
      </c>
    </row>
    <row r="10" spans="1:22" s="8" customFormat="1" ht="25.5" customHeight="1" x14ac:dyDescent="0.35">
      <c r="A10" s="9" t="s">
        <v>109</v>
      </c>
      <c r="B10" s="4" t="s">
        <v>66</v>
      </c>
      <c r="C10" s="107" t="s">
        <v>33</v>
      </c>
      <c r="D10" s="96" t="s">
        <v>123</v>
      </c>
      <c r="E10" s="96" t="s">
        <v>30</v>
      </c>
      <c r="F10" s="96" t="s">
        <v>0</v>
      </c>
      <c r="G10" s="121">
        <v>4</v>
      </c>
      <c r="H10" s="121">
        <v>99</v>
      </c>
      <c r="I10" s="101">
        <f t="shared" si="0"/>
        <v>46230.999999999985</v>
      </c>
      <c r="J10" s="81">
        <v>1</v>
      </c>
      <c r="K10" s="97">
        <f t="shared" si="1"/>
        <v>3698.4799999999987</v>
      </c>
      <c r="L10" s="97">
        <f t="shared" si="2"/>
        <v>8</v>
      </c>
      <c r="M10" s="10" t="str">
        <f>+M8</f>
        <v>MUJERES 16-80</v>
      </c>
      <c r="N10" s="115">
        <f>+'PASO 1 - SETUP CAMPAÑA'!$C$5</f>
        <v>19349</v>
      </c>
      <c r="O10" s="116">
        <f t="shared" si="7"/>
        <v>93.204493420554101</v>
      </c>
      <c r="P10" s="116">
        <f>IF(F10='PASO 1 - SETUP CAMPAÑA'!$A$32,SUMIF('POTENTIAL REACH'!$C$3:$C$98,"ok",'POTENTIAL REACH'!$CE$3:$CE$98),IF(F10='PASO 1 - SETUP CAMPAÑA'!$A$33,SUMIF('POTENTIAL REACH'!$C$195:$C$290,"ok",'POTENTIAL REACH'!$CE$195:$CE$290),IF(F10='PASO 1 - SETUP CAMPAÑA'!$A$34,SUMIF('POTENTIAL REACH'!$C$99:$C$194,"ok",'POTENTIAL REACH'!$CE$99:$CE$194),IF(F10='PASO 1 - SETUP CAMPAÑA'!$A$35,SUMIF('POTENTIAL REACH'!$C$291:$C$386,"ok",'POTENTIAL REACH'!$CE$291:$CE$386)))))/I10*100</f>
        <v>46.041073111115907</v>
      </c>
      <c r="Q10" s="118">
        <f>IF('PASO 1 - SETUP CAMPAÑA'!$C$2='PASO 1 - SETUP CAMPAÑA'!$A$32,SUMIF('POTENTIAL REACH'!$D$3:$D$98,"ok",'POTENTIAL REACH'!$CE$3:$CE$98),IF('PASO 1 - SETUP CAMPAÑA'!$C$2='PASO 1 - SETUP CAMPAÑA'!$A$33,SUMIF('POTENTIAL REACH'!$D$195:$D$290,"ok",'POTENTIAL REACH'!$CE$195:$CE$290),IF('PASO 1 - SETUP CAMPAÑA'!$C$2='PASO 1 - SETUP CAMPAÑA'!$A$34,SUMIF('POTENTIAL REACH'!$D$99:$D$194,"ok",'POTENTIAL REACH'!$CE$99:$CE$194),IF('PASO 1 - SETUP CAMPAÑA'!$C$2='PASO 1 - SETUP CAMPAÑA'!$A$35,SUMIF('POTENTIAL REACH'!$D$291:$D$386,"ok",'POTENTIAL REACH'!$CE$291:$CE$386)))))/'PASO 1 - SETUP CAMPAÑA'!$C$5*100</f>
        <v>42.912348958602529</v>
      </c>
      <c r="R10" s="113" t="str">
        <f t="shared" si="8"/>
        <v>100%</v>
      </c>
      <c r="S10" s="102">
        <f t="shared" si="9"/>
        <v>1</v>
      </c>
      <c r="T10" s="114">
        <f t="shared" si="12"/>
        <v>238.93224456044231</v>
      </c>
      <c r="U10" s="125">
        <f t="shared" si="5"/>
        <v>1547.92</v>
      </c>
      <c r="V10" s="123">
        <f t="shared" si="10"/>
        <v>8</v>
      </c>
    </row>
    <row r="11" spans="1:22" s="8" customFormat="1" ht="25.5" customHeight="1" x14ac:dyDescent="0.35">
      <c r="A11" s="9" t="s">
        <v>109</v>
      </c>
      <c r="B11" s="4" t="s">
        <v>130</v>
      </c>
      <c r="C11" s="107" t="s">
        <v>33</v>
      </c>
      <c r="D11" s="96" t="s">
        <v>123</v>
      </c>
      <c r="E11" s="96" t="s">
        <v>30</v>
      </c>
      <c r="F11" s="96" t="s">
        <v>0</v>
      </c>
      <c r="G11" s="121">
        <v>4</v>
      </c>
      <c r="H11" s="121">
        <v>99</v>
      </c>
      <c r="I11" s="101">
        <f t="shared" si="0"/>
        <v>46230.999999999985</v>
      </c>
      <c r="J11" s="81">
        <v>1</v>
      </c>
      <c r="K11" s="97">
        <f t="shared" si="1"/>
        <v>2311.5499999999993</v>
      </c>
      <c r="L11" s="97">
        <f t="shared" si="2"/>
        <v>5</v>
      </c>
      <c r="M11" s="10" t="str">
        <f t="shared" si="6"/>
        <v>MUJERES 16-80</v>
      </c>
      <c r="N11" s="115">
        <f>+'PASO 1 - SETUP CAMPAÑA'!$C$5</f>
        <v>19349</v>
      </c>
      <c r="O11" s="116">
        <f t="shared" si="7"/>
        <v>101.84581787697202</v>
      </c>
      <c r="P11" s="116">
        <f>IF(F11='PASO 1 - SETUP CAMPAÑA'!$A$32,SUMIF('POTENTIAL REACH'!$C$3:$C$98,"ok",'POTENTIAL REACH'!$BX$3:$BX$98),IF(F11='PASO 1 - SETUP CAMPAÑA'!$A$33,SUMIF('POTENTIAL REACH'!$C$195:$C$290,"ok",'POTENTIAL REACH'!$BX$195:$BX$290),IF(F11='PASO 1 - SETUP CAMPAÑA'!$A$34,SUMIF('POTENTIAL REACH'!$C$99:$C$194,"ok",'POTENTIAL REACH'!$BX$99:$BX$194),IF(F11='PASO 1 - SETUP CAMPAÑA'!$A$35,SUMIF('POTENTIAL REACH'!$C$291:$C$386,"ok",'POTENTIAL REACH'!$BX$291:$BX$386)))))/I11*100</f>
        <v>88.690322532499863</v>
      </c>
      <c r="Q11" s="118">
        <f>IF('PASO 1 - SETUP CAMPAÑA'!$C$2='PASO 1 - SETUP CAMPAÑA'!$A$32,SUMIF('POTENTIAL REACH'!$D$3:$D$98,"ok",'POTENTIAL REACH'!$BX$3:$BX$98),IF('PASO 1 - SETUP CAMPAÑA'!$C$2='PASO 1 - SETUP CAMPAÑA'!$A$33,SUMIF('POTENTIAL REACH'!$D$195:$D$290,"ok",'POTENTIAL REACH'!$BX$195:$BX$290),IF('PASO 1 - SETUP CAMPAÑA'!$C$2='PASO 1 - SETUP CAMPAÑA'!$A$34,SUMIF('POTENTIAL REACH'!$D$99:$D$194,"ok",'POTENTIAL REACH'!$BX$99:$BX$194),IF('PASO 1 - SETUP CAMPAÑA'!$C$2='PASO 1 - SETUP CAMPAÑA'!$A$35,SUMIF('POTENTIAL REACH'!$D$291:$D$386,"ok",'POTENTIAL REACH'!$BX$291:$BX$386)))))/'PASO 1 - SETUP CAMPAÑA'!$C$5*100</f>
        <v>90.327384360948884</v>
      </c>
      <c r="R11" s="113" t="str">
        <f t="shared" si="8"/>
        <v>100%</v>
      </c>
      <c r="S11" s="102">
        <f t="shared" si="9"/>
        <v>1</v>
      </c>
      <c r="T11" s="114">
        <f t="shared" si="12"/>
        <v>238.93224456044231</v>
      </c>
      <c r="U11" s="125">
        <f t="shared" si="5"/>
        <v>967.45</v>
      </c>
      <c r="V11" s="123">
        <f t="shared" si="10"/>
        <v>5</v>
      </c>
    </row>
    <row r="12" spans="1:22" s="8" customFormat="1" ht="25.5" customHeight="1" x14ac:dyDescent="0.35">
      <c r="A12" s="9" t="s">
        <v>109</v>
      </c>
      <c r="B12" s="4" t="s">
        <v>57</v>
      </c>
      <c r="C12" s="107" t="s">
        <v>33</v>
      </c>
      <c r="D12" s="96" t="s">
        <v>123</v>
      </c>
      <c r="E12" s="96" t="s">
        <v>30</v>
      </c>
      <c r="F12" s="96" t="s">
        <v>0</v>
      </c>
      <c r="G12" s="121">
        <v>4</v>
      </c>
      <c r="H12" s="121">
        <v>99</v>
      </c>
      <c r="I12" s="101">
        <f t="shared" si="0"/>
        <v>46230.999999999985</v>
      </c>
      <c r="J12" s="81">
        <v>1</v>
      </c>
      <c r="K12" s="97">
        <f t="shared" si="1"/>
        <v>924.61999999999966</v>
      </c>
      <c r="L12" s="97">
        <f t="shared" si="2"/>
        <v>2</v>
      </c>
      <c r="M12" s="10" t="str">
        <f t="shared" si="6"/>
        <v>MUJERES 16-80</v>
      </c>
      <c r="N12" s="115">
        <f>+'PASO 1 - SETUP CAMPAÑA'!$C$5</f>
        <v>19349</v>
      </c>
      <c r="O12" s="116">
        <f t="shared" si="7"/>
        <v>102.71956409776321</v>
      </c>
      <c r="P12" s="116">
        <f>IF(F12='PASO 1 - SETUP CAMPAÑA'!$A$32,SUMIF('POTENTIAL REACH'!$C$3:$C$98,"ok",'POTENTIAL REACH'!$CD$3:$CD$98),IF(F12='PASO 1 - SETUP CAMPAÑA'!$A$33,SUMIF('POTENTIAL REACH'!$C$195:$C$290,"ok",'POTENTIAL REACH'!$CD$195:$CD$290),IF(F12='PASO 1 - SETUP CAMPAÑA'!$A$34,SUMIF('POTENTIAL REACH'!$C$99:$C$194,"ok",'POTENTIAL REACH'!$CD$99:$CD$194),IF(F12='PASO 1 - SETUP CAMPAÑA'!$A$35,SUMIF('POTENTIAL REACH'!$C$291:$C$386,"ok",'POTENTIAL REACH'!$CD$291:$CD$386)))))/I12*100</f>
        <v>86.564195474897843</v>
      </c>
      <c r="Q12" s="118">
        <f>IF('PASO 1 - SETUP CAMPAÑA'!$C$2='PASO 1 - SETUP CAMPAÑA'!$A$32,SUMIF('POTENTIAL REACH'!$D$3:$D$98,"ok",'POTENTIAL REACH'!$CD$3:$CD$98),IF('PASO 1 - SETUP CAMPAÑA'!$C$2='PASO 1 - SETUP CAMPAÑA'!$A$33,SUMIF('POTENTIAL REACH'!$D$195:$D$290,"ok",'POTENTIAL REACH'!$CD$195:$CD$290),IF('PASO 1 - SETUP CAMPAÑA'!$C$2='PASO 1 - SETUP CAMPAÑA'!$A$34,SUMIF('POTENTIAL REACH'!$D$99:$D$194,"ok",'POTENTIAL REACH'!$CD$99:$CD$194),IF('PASO 1 - SETUP CAMPAÑA'!$C$2='PASO 1 - SETUP CAMPAÑA'!$A$35,SUMIF('POTENTIAL REACH'!$D$291:$D$386,"ok",'POTENTIAL REACH'!$CD$291:$CD$386)))))/'PASO 1 - SETUP CAMPAÑA'!$C$5*100</f>
        <v>88.918364256550731</v>
      </c>
      <c r="R12" s="113" t="str">
        <f t="shared" si="8"/>
        <v>100%</v>
      </c>
      <c r="S12" s="102">
        <f t="shared" si="9"/>
        <v>1</v>
      </c>
      <c r="T12" s="114">
        <f t="shared" si="12"/>
        <v>238.93224456044231</v>
      </c>
      <c r="U12" s="126">
        <f t="shared" si="5"/>
        <v>386.98</v>
      </c>
      <c r="V12" s="123">
        <f t="shared" si="10"/>
        <v>2</v>
      </c>
    </row>
    <row r="13" spans="1:22" s="8" customFormat="1" ht="25.5" customHeight="1" x14ac:dyDescent="0.35">
      <c r="A13" s="9" t="s">
        <v>109</v>
      </c>
      <c r="B13" s="4" t="s">
        <v>117</v>
      </c>
      <c r="C13" s="107" t="s">
        <v>32</v>
      </c>
      <c r="D13" s="96" t="s">
        <v>121</v>
      </c>
      <c r="E13" s="96" t="s">
        <v>30</v>
      </c>
      <c r="F13" s="96" t="s">
        <v>0</v>
      </c>
      <c r="G13" s="121">
        <v>4</v>
      </c>
      <c r="H13" s="121">
        <v>99</v>
      </c>
      <c r="I13" s="101">
        <f t="shared" si="0"/>
        <v>46230.999999999985</v>
      </c>
      <c r="J13" s="81">
        <v>0.8</v>
      </c>
      <c r="K13" s="97">
        <f t="shared" si="1"/>
        <v>14447.187499999993</v>
      </c>
      <c r="L13" s="97">
        <f t="shared" si="2"/>
        <v>31.25</v>
      </c>
      <c r="M13" s="10" t="str">
        <f t="shared" si="6"/>
        <v>MUJERES 16-80</v>
      </c>
      <c r="N13" s="115">
        <f>+'PASO 1 - SETUP CAMPAÑA'!$C$5</f>
        <v>19349</v>
      </c>
      <c r="O13" s="116">
        <f t="shared" si="7"/>
        <v>91.23561245019313</v>
      </c>
      <c r="P13" s="116">
        <f>IF(F13='PASO 1 - SETUP CAMPAÑA'!$A$32,SUMIF('POTENTIAL REACH'!$C$3:$C$98,"ok",'POTENTIAL REACH'!$CR$3:$CR$98),IF(F13='PASO 1 - SETUP CAMPAÑA'!$A$33,SUMIF('POTENTIAL REACH'!$C$195:$C$290,"ok",'POTENTIAL REACH'!$CR$195:$CR$290),IF(F13='PASO 1 - SETUP CAMPAÑA'!$A$34,SUMIF('POTENTIAL REACH'!$C$99:$C$194,"ok",'POTENTIAL REACH'!$CR$99:$CR$194),IF(F13='PASO 1 - SETUP CAMPAÑA'!$A$35,SUMIF('POTENTIAL REACH'!$C$291:$C$386,"ok",'POTENTIAL REACH'!$CR$291:$CR$386)))))/I13*100</f>
        <v>12.929579113581799</v>
      </c>
      <c r="Q13" s="118">
        <f>IF('PASO 1 - SETUP CAMPAÑA'!$C$2='PASO 1 - SETUP CAMPAÑA'!$A$32,SUMIF('POTENTIAL REACH'!$D$3:$D$98,"ok",'POTENTIAL REACH'!$CR$3:$CR$98),IF('PASO 1 - SETUP CAMPAÑA'!$C$2='PASO 1 - SETUP CAMPAÑA'!$A$33,SUMIF('POTENTIAL REACH'!$D$195:$D$290,"ok",'POTENTIAL REACH'!$CR$195:$CR$290),IF('PASO 1 - SETUP CAMPAÑA'!$C$2='PASO 1 - SETUP CAMPAÑA'!$A$34,SUMIF('POTENTIAL REACH'!$D$99:$D$194,"ok",'POTENTIAL REACH'!$CR$99:$CR$194),IF('PASO 1 - SETUP CAMPAÑA'!$C$2='PASO 1 - SETUP CAMPAÑA'!$A$35,SUMIF('POTENTIAL REACH'!$D$291:$D$386,"ok",'POTENTIAL REACH'!$CR$291:$CR$386)))))/'PASO 1 - SETUP CAMPAÑA'!$C$5*100</f>
        <v>11.796380691508606</v>
      </c>
      <c r="R13" s="113" t="str">
        <f t="shared" si="8"/>
        <v>0%</v>
      </c>
      <c r="S13" s="102">
        <f t="shared" si="9"/>
        <v>0.38184721621829237</v>
      </c>
      <c r="T13" s="114">
        <f t="shared" si="12"/>
        <v>91.23561245019313</v>
      </c>
      <c r="U13" s="126">
        <f t="shared" si="5"/>
        <v>15835.030984076448</v>
      </c>
      <c r="V13" s="123">
        <f t="shared" si="10"/>
        <v>81.839014853875923</v>
      </c>
    </row>
    <row r="14" spans="1:22" s="8" customFormat="1" ht="25.5" customHeight="1" x14ac:dyDescent="0.35">
      <c r="A14" s="9" t="s">
        <v>109</v>
      </c>
      <c r="B14" s="4" t="s">
        <v>122</v>
      </c>
      <c r="C14" s="107" t="s">
        <v>33</v>
      </c>
      <c r="D14" s="96" t="s">
        <v>125</v>
      </c>
      <c r="E14" s="96" t="s">
        <v>30</v>
      </c>
      <c r="F14" s="96" t="s">
        <v>0</v>
      </c>
      <c r="G14" s="121">
        <v>4</v>
      </c>
      <c r="H14" s="121">
        <v>99</v>
      </c>
      <c r="I14" s="101">
        <f t="shared" si="0"/>
        <v>46230.999999999985</v>
      </c>
      <c r="J14" s="81">
        <v>1</v>
      </c>
      <c r="K14" s="97">
        <f t="shared" si="1"/>
        <v>4623.0999999999985</v>
      </c>
      <c r="L14" s="97">
        <f t="shared" si="2"/>
        <v>10</v>
      </c>
      <c r="M14" s="10" t="str">
        <f t="shared" si="6"/>
        <v>MUJERES 16-80</v>
      </c>
      <c r="N14" s="115">
        <f>+'PASO 1 - SETUP CAMPAÑA'!$C$5</f>
        <v>19349</v>
      </c>
      <c r="O14" s="116">
        <f t="shared" si="7"/>
        <v>94.855015670468447</v>
      </c>
      <c r="P14" s="116">
        <f>IF(F14='PASO 1 - SETUP CAMPAÑA'!$A$32,SUMIF('POTENTIAL REACH'!$C$3:$C$98,"ok",'POTENTIAL REACH'!$CI$3:$CI$98),IF(F14='PASO 1 - SETUP CAMPAÑA'!$A$33,SUMIF('POTENTIAL REACH'!$C$195:$C$290,"ok",'POTENTIAL REACH'!$CI$195:$CI$290),IF(F14='PASO 1 - SETUP CAMPAÑA'!$A$34,SUMIF('POTENTIAL REACH'!$C$99:$C$194,"ok",'POTENTIAL REACH'!$CI$99:$CI$194),IF(F14='PASO 1 - SETUP CAMPAÑA'!$A$35,SUMIF('POTENTIAL REACH'!$C$291:$C$386,"ok",'POTENTIAL REACH'!$CI$291:$CI$386)))))/I14*100</f>
        <v>37.798136272198299</v>
      </c>
      <c r="Q14" s="118">
        <f>IF('PASO 1 - SETUP CAMPAÑA'!$C$2='PASO 1 - SETUP CAMPAÑA'!$A$32,SUMIF('POTENTIAL REACH'!$D$3:$D$98,"ok",'POTENTIAL REACH'!$CI$3:$CI$98),IF('PASO 1 - SETUP CAMPAÑA'!$C$2='PASO 1 - SETUP CAMPAÑA'!$A$33,SUMIF('POTENTIAL REACH'!$D$195:$D$290,"ok",'POTENTIAL REACH'!$CI$195:$CI$290),IF('PASO 1 - SETUP CAMPAÑA'!$C$2='PASO 1 - SETUP CAMPAÑA'!$A$34,SUMIF('POTENTIAL REACH'!$D$99:$D$194,"ok",'POTENTIAL REACH'!$CI$99:$CI$194),IF('PASO 1 - SETUP CAMPAÑA'!$C$2='PASO 1 - SETUP CAMPAÑA'!$A$35,SUMIF('POTENTIAL REACH'!$D$291:$D$386,"ok",'POTENTIAL REACH'!$CI$291:$CI$386)))))/'PASO 1 - SETUP CAMPAÑA'!$C$5*100</f>
        <v>35.853428084138713</v>
      </c>
      <c r="R14" s="113" t="str">
        <f t="shared" si="8"/>
        <v>0%</v>
      </c>
      <c r="S14" s="102">
        <f t="shared" si="9"/>
        <v>0.39699545720574819</v>
      </c>
      <c r="T14" s="114">
        <f t="shared" si="12"/>
        <v>94.855015670468447</v>
      </c>
      <c r="U14" s="126">
        <f t="shared" si="5"/>
        <v>4873.8592970780828</v>
      </c>
      <c r="V14" s="123">
        <f t="shared" si="10"/>
        <v>25.189205111778815</v>
      </c>
    </row>
    <row r="15" spans="1:22" x14ac:dyDescent="0.35">
      <c r="A15" s="3"/>
      <c r="B15" s="3"/>
      <c r="C15" s="3"/>
      <c r="D15" s="3"/>
      <c r="E15" s="3"/>
      <c r="F15" s="3"/>
      <c r="G15" s="3"/>
      <c r="H15" s="3"/>
      <c r="I15" s="3"/>
      <c r="J15" s="100"/>
      <c r="K15" s="3"/>
      <c r="L15" s="3"/>
      <c r="M15" s="3"/>
      <c r="N15" s="3"/>
      <c r="O15" s="3"/>
      <c r="P15" s="120"/>
    </row>
    <row r="16" spans="1:22" x14ac:dyDescent="0.35">
      <c r="A16" s="3"/>
      <c r="B16" s="3"/>
      <c r="C16" s="3"/>
      <c r="D16" s="3"/>
      <c r="E16" s="3"/>
      <c r="F16" s="3"/>
      <c r="G16" s="3"/>
      <c r="H16" s="3"/>
      <c r="I16" s="3"/>
      <c r="J16" s="100"/>
      <c r="K16" s="3"/>
      <c r="L16" s="3"/>
      <c r="M16" s="3"/>
      <c r="N16" s="3"/>
      <c r="O16" s="3"/>
      <c r="P16" s="120"/>
    </row>
    <row r="17" spans="1:16" x14ac:dyDescent="0.35">
      <c r="A17" s="3"/>
      <c r="B17" s="3"/>
      <c r="C17" s="3"/>
      <c r="D17" s="3"/>
      <c r="E17" s="3"/>
      <c r="F17" s="3"/>
      <c r="G17" s="3"/>
      <c r="H17" s="3"/>
      <c r="I17" s="3"/>
      <c r="J17" s="100"/>
      <c r="K17" s="3"/>
      <c r="L17" s="3"/>
      <c r="M17" s="3"/>
      <c r="N17" s="3"/>
      <c r="O17" s="3"/>
      <c r="P17" s="120"/>
    </row>
    <row r="18" spans="1:16" x14ac:dyDescent="0.35">
      <c r="A18" s="3"/>
      <c r="B18" s="3"/>
      <c r="C18" s="3"/>
      <c r="D18" s="3"/>
      <c r="E18" s="3"/>
      <c r="F18" s="3"/>
      <c r="G18" s="3"/>
      <c r="H18" s="3"/>
      <c r="I18" s="3"/>
      <c r="J18" s="100"/>
      <c r="K18" s="3"/>
      <c r="L18" s="3"/>
      <c r="M18" s="3"/>
      <c r="N18" s="3"/>
      <c r="O18" s="3"/>
      <c r="P18" s="3"/>
    </row>
    <row r="19" spans="1:16" x14ac:dyDescent="0.35">
      <c r="A19" s="3"/>
      <c r="B19" s="3"/>
      <c r="C19" s="3"/>
      <c r="D19" s="3"/>
      <c r="E19" s="3"/>
      <c r="F19" s="3"/>
      <c r="G19" s="3"/>
      <c r="H19" s="3"/>
      <c r="I19" s="3"/>
      <c r="J19" s="100"/>
      <c r="K19" s="3"/>
      <c r="L19" s="3"/>
      <c r="M19" s="3"/>
      <c r="N19" s="3"/>
      <c r="O19" s="3"/>
      <c r="P19" s="3"/>
    </row>
    <row r="20" spans="1:16" x14ac:dyDescent="0.35">
      <c r="A20" s="3"/>
      <c r="B20" s="3"/>
      <c r="C20" s="3"/>
      <c r="D20" s="3"/>
      <c r="E20" s="3"/>
      <c r="F20" s="3"/>
      <c r="G20" s="3"/>
      <c r="H20" s="3"/>
      <c r="I20" s="3"/>
      <c r="J20" s="100"/>
      <c r="K20" s="3"/>
      <c r="L20" s="3"/>
      <c r="M20" s="3"/>
      <c r="N20" s="3"/>
      <c r="O20" s="3"/>
      <c r="P20" s="3"/>
    </row>
    <row r="21" spans="1:16" x14ac:dyDescent="0.35">
      <c r="A21" s="3"/>
      <c r="B21" s="3"/>
      <c r="C21" s="3"/>
      <c r="D21" s="3"/>
      <c r="E21" s="3"/>
      <c r="F21" s="3"/>
      <c r="G21" s="3"/>
      <c r="H21" s="3"/>
      <c r="I21" s="3"/>
      <c r="J21" s="100"/>
      <c r="K21" s="3"/>
      <c r="L21" s="3"/>
      <c r="M21" s="3"/>
      <c r="N21" s="3"/>
      <c r="O21" s="3"/>
      <c r="P21" s="3"/>
    </row>
    <row r="22" spans="1:16" x14ac:dyDescent="0.35">
      <c r="A22" s="3"/>
      <c r="B22" s="3"/>
      <c r="C22" s="3"/>
      <c r="D22" s="3"/>
      <c r="E22" s="3"/>
      <c r="F22" s="3"/>
      <c r="G22" s="3"/>
      <c r="H22" s="3"/>
      <c r="I22" s="3"/>
      <c r="J22" s="100"/>
      <c r="K22" s="3"/>
      <c r="L22" s="3"/>
      <c r="M22" s="3"/>
      <c r="N22" s="3"/>
      <c r="O22" s="3"/>
      <c r="P22" s="3"/>
    </row>
    <row r="26" spans="1:16" x14ac:dyDescent="0.35">
      <c r="A26" s="6" t="s">
        <v>8</v>
      </c>
    </row>
    <row r="27" spans="1:16" x14ac:dyDescent="0.35">
      <c r="A27" s="5" t="s">
        <v>9</v>
      </c>
    </row>
    <row r="28" spans="1:16" x14ac:dyDescent="0.35">
      <c r="A28" s="86" t="s">
        <v>75</v>
      </c>
    </row>
    <row r="31" spans="1:16" ht="32" customHeight="1" x14ac:dyDescent="0.35">
      <c r="A31" s="108" t="s">
        <v>107</v>
      </c>
      <c r="B31" s="109" t="str">
        <f>+D1</f>
        <v>TIPO COMPRA</v>
      </c>
      <c r="C31" s="109" t="str">
        <f>+E1</f>
        <v>MODELO COMPRA</v>
      </c>
      <c r="D31" s="109" t="str">
        <f>+F1</f>
        <v>TIPO INDIVIDUO (TG COMPRA)</v>
      </c>
      <c r="E31" s="109" t="str">
        <f>+'PASO 1 - SETUP CAMPAÑA'!B31</f>
        <v>EDAD COMIENZO</v>
      </c>
      <c r="F31" s="109" t="str">
        <f>+'PASO 1 - SETUP CAMPAÑA'!C31</f>
        <v>EDAD FINAL</v>
      </c>
      <c r="G31" s="109" t="s">
        <v>10</v>
      </c>
      <c r="H31" s="109" t="s">
        <v>0</v>
      </c>
      <c r="I31" s="109" t="s">
        <v>1</v>
      </c>
      <c r="J31" s="109" t="s">
        <v>2</v>
      </c>
      <c r="K31" s="109" t="s">
        <v>12</v>
      </c>
      <c r="L31" s="109" t="s">
        <v>22</v>
      </c>
      <c r="M31" s="109" t="s">
        <v>129</v>
      </c>
      <c r="N31" s="109" t="s">
        <v>16</v>
      </c>
      <c r="O31" s="109" t="s">
        <v>30</v>
      </c>
    </row>
    <row r="32" spans="1:16" x14ac:dyDescent="0.35">
      <c r="A32" t="s">
        <v>33</v>
      </c>
      <c r="B32" t="s">
        <v>120</v>
      </c>
      <c r="C32" t="s">
        <v>127</v>
      </c>
      <c r="D32" t="s">
        <v>0</v>
      </c>
      <c r="E32">
        <v>4</v>
      </c>
      <c r="F32">
        <v>4</v>
      </c>
      <c r="G32" t="str">
        <f>IF(AND(F32&gt;=$G$3,F32&lt;=$H$3),"OK","FUERA")</f>
        <v>OK</v>
      </c>
      <c r="H32">
        <v>405</v>
      </c>
      <c r="I32">
        <v>227</v>
      </c>
      <c r="J32">
        <v>178</v>
      </c>
      <c r="K32">
        <v>0</v>
      </c>
      <c r="M32" t="str">
        <f t="shared" ref="M32:M44" si="14">+B2</f>
        <v>SOCIAL MEDIA</v>
      </c>
      <c r="N32" s="110">
        <v>0</v>
      </c>
      <c r="O32" s="110">
        <v>0</v>
      </c>
    </row>
    <row r="33" spans="1:15" x14ac:dyDescent="0.35">
      <c r="A33" t="s">
        <v>32</v>
      </c>
      <c r="B33" t="s">
        <v>121</v>
      </c>
      <c r="C33" t="s">
        <v>30</v>
      </c>
      <c r="D33" t="s">
        <v>1</v>
      </c>
      <c r="E33">
        <f>+E32+1</f>
        <v>5</v>
      </c>
      <c r="F33">
        <f t="shared" ref="F33:F64" si="15">F32+1</f>
        <v>5</v>
      </c>
      <c r="G33" t="str">
        <f t="shared" ref="G33:G96" si="16">IF(AND(F33&gt;=$G$3,F33&lt;=$H$3),"OK","FUERA")</f>
        <v>OK</v>
      </c>
      <c r="H33">
        <v>404</v>
      </c>
      <c r="I33">
        <v>227</v>
      </c>
      <c r="J33">
        <v>177</v>
      </c>
      <c r="K33">
        <v>0</v>
      </c>
      <c r="M33" t="str">
        <f t="shared" si="14"/>
        <v>TOTAL ONLINE</v>
      </c>
      <c r="N33" s="110">
        <v>0</v>
      </c>
      <c r="O33" s="110">
        <v>0</v>
      </c>
    </row>
    <row r="34" spans="1:15" x14ac:dyDescent="0.35">
      <c r="B34" t="s">
        <v>125</v>
      </c>
      <c r="C34" t="s">
        <v>16</v>
      </c>
      <c r="D34" t="s">
        <v>2</v>
      </c>
      <c r="E34">
        <f t="shared" ref="E34:E97" si="17">+E33+1</f>
        <v>6</v>
      </c>
      <c r="F34">
        <f t="shared" si="15"/>
        <v>6</v>
      </c>
      <c r="G34" t="str">
        <f t="shared" si="16"/>
        <v>OK</v>
      </c>
      <c r="H34">
        <v>477</v>
      </c>
      <c r="I34">
        <v>238</v>
      </c>
      <c r="J34">
        <v>239</v>
      </c>
      <c r="K34">
        <v>0</v>
      </c>
      <c r="M34" t="str">
        <f t="shared" si="14"/>
        <v>TV</v>
      </c>
      <c r="N34" s="110">
        <v>800</v>
      </c>
      <c r="O34" s="112">
        <f>+N34/I4*100</f>
        <v>4.1970515712711807</v>
      </c>
    </row>
    <row r="35" spans="1:15" x14ac:dyDescent="0.35">
      <c r="B35" t="s">
        <v>123</v>
      </c>
      <c r="C35" t="s">
        <v>128</v>
      </c>
      <c r="D35" t="s">
        <v>12</v>
      </c>
      <c r="E35">
        <f t="shared" si="17"/>
        <v>7</v>
      </c>
      <c r="F35">
        <f t="shared" si="15"/>
        <v>7</v>
      </c>
      <c r="G35" t="str">
        <f t="shared" si="16"/>
        <v>OK</v>
      </c>
      <c r="H35">
        <v>460</v>
      </c>
      <c r="I35">
        <v>250</v>
      </c>
      <c r="J35">
        <v>210</v>
      </c>
      <c r="K35">
        <v>0</v>
      </c>
      <c r="M35" t="str">
        <f t="shared" si="14"/>
        <v>PRENSA</v>
      </c>
      <c r="N35" s="111">
        <f t="shared" ref="N35:N44" si="18">+O35*I5/100</f>
        <v>6934.6499999999978</v>
      </c>
      <c r="O35" s="110">
        <v>15</v>
      </c>
    </row>
    <row r="36" spans="1:15" x14ac:dyDescent="0.35">
      <c r="B36" t="s">
        <v>124</v>
      </c>
      <c r="E36">
        <f t="shared" si="17"/>
        <v>8</v>
      </c>
      <c r="F36">
        <f t="shared" si="15"/>
        <v>8</v>
      </c>
      <c r="G36" t="str">
        <f t="shared" si="16"/>
        <v>OK</v>
      </c>
      <c r="H36">
        <v>394</v>
      </c>
      <c r="I36">
        <v>201</v>
      </c>
      <c r="J36">
        <v>193</v>
      </c>
      <c r="K36">
        <v>0</v>
      </c>
      <c r="M36" t="str">
        <f t="shared" si="14"/>
        <v>REVISTAS Y SSDD</v>
      </c>
      <c r="N36" s="111">
        <f t="shared" si="18"/>
        <v>11557.749999999995</v>
      </c>
      <c r="O36" s="110">
        <v>25</v>
      </c>
    </row>
    <row r="37" spans="1:15" x14ac:dyDescent="0.35">
      <c r="E37">
        <f t="shared" si="17"/>
        <v>9</v>
      </c>
      <c r="F37">
        <f t="shared" si="15"/>
        <v>9</v>
      </c>
      <c r="G37" t="str">
        <f t="shared" si="16"/>
        <v>OK</v>
      </c>
      <c r="H37">
        <v>461</v>
      </c>
      <c r="I37">
        <v>197</v>
      </c>
      <c r="J37">
        <v>264</v>
      </c>
      <c r="K37">
        <v>0</v>
      </c>
      <c r="M37" t="str">
        <f t="shared" si="14"/>
        <v>RADIO</v>
      </c>
      <c r="N37" s="111">
        <f t="shared" si="18"/>
        <v>1849.2399999999993</v>
      </c>
      <c r="O37" s="110">
        <v>4</v>
      </c>
    </row>
    <row r="38" spans="1:15" x14ac:dyDescent="0.35">
      <c r="E38">
        <f t="shared" si="17"/>
        <v>10</v>
      </c>
      <c r="F38">
        <f t="shared" si="15"/>
        <v>10</v>
      </c>
      <c r="G38" t="str">
        <f t="shared" si="16"/>
        <v>OK</v>
      </c>
      <c r="H38">
        <v>533</v>
      </c>
      <c r="I38">
        <v>273</v>
      </c>
      <c r="J38">
        <v>260</v>
      </c>
      <c r="K38">
        <v>0</v>
      </c>
      <c r="M38" t="str">
        <f t="shared" si="14"/>
        <v>OOH</v>
      </c>
      <c r="N38" s="111">
        <f t="shared" si="18"/>
        <v>3236.1699999999987</v>
      </c>
      <c r="O38" s="110">
        <v>7</v>
      </c>
    </row>
    <row r="39" spans="1:15" x14ac:dyDescent="0.35">
      <c r="E39">
        <f t="shared" si="17"/>
        <v>11</v>
      </c>
      <c r="F39">
        <f t="shared" si="15"/>
        <v>11</v>
      </c>
      <c r="G39" t="str">
        <f t="shared" si="16"/>
        <v>OK</v>
      </c>
      <c r="H39">
        <v>452</v>
      </c>
      <c r="I39">
        <v>225</v>
      </c>
      <c r="J39">
        <v>227</v>
      </c>
      <c r="K39">
        <v>0</v>
      </c>
      <c r="M39" t="str">
        <f t="shared" si="14"/>
        <v>CINE</v>
      </c>
      <c r="N39" s="111">
        <f t="shared" si="18"/>
        <v>6934.6499999999978</v>
      </c>
      <c r="O39" s="110">
        <v>15</v>
      </c>
    </row>
    <row r="40" spans="1:15" x14ac:dyDescent="0.35">
      <c r="E40">
        <f t="shared" si="17"/>
        <v>12</v>
      </c>
      <c r="F40">
        <f t="shared" si="15"/>
        <v>12</v>
      </c>
      <c r="G40" t="str">
        <f t="shared" si="16"/>
        <v>OK</v>
      </c>
      <c r="H40">
        <v>478</v>
      </c>
      <c r="I40">
        <v>256</v>
      </c>
      <c r="J40">
        <v>222</v>
      </c>
      <c r="K40">
        <v>0</v>
      </c>
      <c r="M40" t="str">
        <f t="shared" si="14"/>
        <v>PLATAFORMAS VOD</v>
      </c>
      <c r="N40" s="111">
        <f t="shared" si="18"/>
        <v>3698.4799999999987</v>
      </c>
      <c r="O40" s="110">
        <v>8</v>
      </c>
    </row>
    <row r="41" spans="1:15" x14ac:dyDescent="0.35">
      <c r="E41">
        <f t="shared" si="17"/>
        <v>13</v>
      </c>
      <c r="F41">
        <f t="shared" si="15"/>
        <v>13</v>
      </c>
      <c r="G41" t="str">
        <f t="shared" si="16"/>
        <v>OK</v>
      </c>
      <c r="H41">
        <v>437</v>
      </c>
      <c r="I41">
        <v>224</v>
      </c>
      <c r="J41">
        <v>213</v>
      </c>
      <c r="K41">
        <v>0</v>
      </c>
      <c r="M41" t="str">
        <f t="shared" si="14"/>
        <v>NETWORKS DISPLAY</v>
      </c>
      <c r="N41" s="111">
        <f t="shared" si="18"/>
        <v>2311.5499999999993</v>
      </c>
      <c r="O41" s="110">
        <v>5</v>
      </c>
    </row>
    <row r="42" spans="1:15" x14ac:dyDescent="0.35">
      <c r="E42">
        <f t="shared" si="17"/>
        <v>14</v>
      </c>
      <c r="F42">
        <f t="shared" si="15"/>
        <v>14</v>
      </c>
      <c r="G42" t="str">
        <f t="shared" si="16"/>
        <v>OK</v>
      </c>
      <c r="H42">
        <v>551</v>
      </c>
      <c r="I42">
        <v>277</v>
      </c>
      <c r="J42">
        <v>274</v>
      </c>
      <c r="K42">
        <v>0</v>
      </c>
      <c r="M42" t="str">
        <f t="shared" si="14"/>
        <v>PAID SOCIAL</v>
      </c>
      <c r="N42" s="111">
        <f t="shared" si="18"/>
        <v>924.61999999999966</v>
      </c>
      <c r="O42" s="110">
        <v>2</v>
      </c>
    </row>
    <row r="43" spans="1:15" x14ac:dyDescent="0.35">
      <c r="E43">
        <f t="shared" si="17"/>
        <v>15</v>
      </c>
      <c r="F43">
        <f t="shared" si="15"/>
        <v>15</v>
      </c>
      <c r="G43" t="str">
        <f t="shared" si="16"/>
        <v>OK</v>
      </c>
      <c r="H43">
        <v>569</v>
      </c>
      <c r="I43">
        <v>304</v>
      </c>
      <c r="J43">
        <v>265</v>
      </c>
      <c r="K43">
        <v>0</v>
      </c>
      <c r="M43" t="str">
        <f t="shared" si="14"/>
        <v>INFLUENCERS</v>
      </c>
      <c r="N43" s="111">
        <f t="shared" si="18"/>
        <v>11557.749999999995</v>
      </c>
      <c r="O43" s="110">
        <v>25</v>
      </c>
    </row>
    <row r="44" spans="1:15" x14ac:dyDescent="0.35">
      <c r="E44">
        <f t="shared" si="17"/>
        <v>16</v>
      </c>
      <c r="F44">
        <f t="shared" si="15"/>
        <v>16</v>
      </c>
      <c r="G44" t="str">
        <f t="shared" si="16"/>
        <v>OK</v>
      </c>
      <c r="H44">
        <v>513</v>
      </c>
      <c r="I44">
        <v>254</v>
      </c>
      <c r="J44">
        <v>259</v>
      </c>
      <c r="K44">
        <v>0</v>
      </c>
      <c r="M44" t="str">
        <f t="shared" si="14"/>
        <v>BRANDED CONTENT</v>
      </c>
      <c r="N44" s="111">
        <f t="shared" si="18"/>
        <v>4623.0999999999985</v>
      </c>
      <c r="O44" s="110">
        <v>10</v>
      </c>
    </row>
    <row r="45" spans="1:15" x14ac:dyDescent="0.35">
      <c r="E45">
        <f t="shared" si="17"/>
        <v>17</v>
      </c>
      <c r="F45">
        <f t="shared" si="15"/>
        <v>17</v>
      </c>
      <c r="G45" t="str">
        <f t="shared" si="16"/>
        <v>OK</v>
      </c>
      <c r="H45">
        <v>493</v>
      </c>
      <c r="I45">
        <v>275</v>
      </c>
      <c r="J45">
        <v>218</v>
      </c>
      <c r="K45">
        <v>0</v>
      </c>
    </row>
    <row r="46" spans="1:15" x14ac:dyDescent="0.35">
      <c r="E46">
        <f t="shared" si="17"/>
        <v>18</v>
      </c>
      <c r="F46">
        <f t="shared" si="15"/>
        <v>18</v>
      </c>
      <c r="G46" t="str">
        <f t="shared" si="16"/>
        <v>OK</v>
      </c>
      <c r="H46">
        <v>511</v>
      </c>
      <c r="I46">
        <v>281</v>
      </c>
      <c r="J46">
        <v>230</v>
      </c>
      <c r="K46">
        <v>0</v>
      </c>
    </row>
    <row r="47" spans="1:15" x14ac:dyDescent="0.35">
      <c r="E47">
        <f t="shared" si="17"/>
        <v>19</v>
      </c>
      <c r="F47">
        <f t="shared" si="15"/>
        <v>19</v>
      </c>
      <c r="G47" t="str">
        <f t="shared" si="16"/>
        <v>OK</v>
      </c>
      <c r="H47">
        <v>522</v>
      </c>
      <c r="I47">
        <v>245</v>
      </c>
      <c r="J47">
        <v>277</v>
      </c>
      <c r="K47">
        <v>0</v>
      </c>
    </row>
    <row r="48" spans="1:15" x14ac:dyDescent="0.35">
      <c r="E48">
        <f t="shared" si="17"/>
        <v>20</v>
      </c>
      <c r="F48">
        <f t="shared" si="15"/>
        <v>20</v>
      </c>
      <c r="G48" t="str">
        <f t="shared" si="16"/>
        <v>OK</v>
      </c>
      <c r="H48">
        <v>491</v>
      </c>
      <c r="I48">
        <v>283</v>
      </c>
      <c r="J48">
        <v>208</v>
      </c>
      <c r="K48">
        <v>7</v>
      </c>
    </row>
    <row r="49" spans="5:11" x14ac:dyDescent="0.35">
      <c r="E49">
        <f t="shared" si="17"/>
        <v>21</v>
      </c>
      <c r="F49">
        <f t="shared" si="15"/>
        <v>21</v>
      </c>
      <c r="G49" t="str">
        <f t="shared" si="16"/>
        <v>OK</v>
      </c>
      <c r="H49">
        <v>536</v>
      </c>
      <c r="I49">
        <v>264</v>
      </c>
      <c r="J49">
        <v>272</v>
      </c>
      <c r="K49">
        <v>24</v>
      </c>
    </row>
    <row r="50" spans="5:11" x14ac:dyDescent="0.35">
      <c r="E50">
        <f t="shared" si="17"/>
        <v>22</v>
      </c>
      <c r="F50">
        <f t="shared" si="15"/>
        <v>22</v>
      </c>
      <c r="G50" t="str">
        <f t="shared" si="16"/>
        <v>OK</v>
      </c>
      <c r="H50">
        <v>469</v>
      </c>
      <c r="I50">
        <v>230</v>
      </c>
      <c r="J50">
        <v>239</v>
      </c>
      <c r="K50">
        <v>32</v>
      </c>
    </row>
    <row r="51" spans="5:11" x14ac:dyDescent="0.35">
      <c r="E51">
        <f t="shared" si="17"/>
        <v>23</v>
      </c>
      <c r="F51">
        <f t="shared" si="15"/>
        <v>23</v>
      </c>
      <c r="G51" t="str">
        <f t="shared" si="16"/>
        <v>OK</v>
      </c>
      <c r="H51">
        <v>467</v>
      </c>
      <c r="I51">
        <v>214</v>
      </c>
      <c r="J51">
        <v>253</v>
      </c>
      <c r="K51">
        <v>39</v>
      </c>
    </row>
    <row r="52" spans="5:11" x14ac:dyDescent="0.35">
      <c r="E52">
        <f t="shared" si="17"/>
        <v>24</v>
      </c>
      <c r="F52">
        <f t="shared" si="15"/>
        <v>24</v>
      </c>
      <c r="G52" t="str">
        <f t="shared" si="16"/>
        <v>OK</v>
      </c>
      <c r="H52">
        <v>533</v>
      </c>
      <c r="I52">
        <v>296</v>
      </c>
      <c r="J52">
        <v>237</v>
      </c>
      <c r="K52">
        <v>78</v>
      </c>
    </row>
    <row r="53" spans="5:11" x14ac:dyDescent="0.35">
      <c r="E53">
        <f t="shared" si="17"/>
        <v>25</v>
      </c>
      <c r="F53">
        <f t="shared" si="15"/>
        <v>25</v>
      </c>
      <c r="G53" t="str">
        <f t="shared" si="16"/>
        <v>OK</v>
      </c>
      <c r="H53">
        <v>587</v>
      </c>
      <c r="I53">
        <v>299</v>
      </c>
      <c r="J53">
        <v>288</v>
      </c>
      <c r="K53">
        <v>96</v>
      </c>
    </row>
    <row r="54" spans="5:11" x14ac:dyDescent="0.35">
      <c r="E54">
        <f t="shared" si="17"/>
        <v>26</v>
      </c>
      <c r="F54">
        <f t="shared" si="15"/>
        <v>26</v>
      </c>
      <c r="G54" t="str">
        <f t="shared" si="16"/>
        <v>OK</v>
      </c>
      <c r="H54">
        <v>487</v>
      </c>
      <c r="I54">
        <v>213</v>
      </c>
      <c r="J54">
        <v>274</v>
      </c>
      <c r="K54">
        <v>88</v>
      </c>
    </row>
    <row r="55" spans="5:11" x14ac:dyDescent="0.35">
      <c r="E55">
        <f t="shared" si="17"/>
        <v>27</v>
      </c>
      <c r="F55">
        <f t="shared" si="15"/>
        <v>27</v>
      </c>
      <c r="G55" t="str">
        <f t="shared" si="16"/>
        <v>OK</v>
      </c>
      <c r="H55">
        <v>469</v>
      </c>
      <c r="I55">
        <v>245</v>
      </c>
      <c r="J55">
        <v>224</v>
      </c>
      <c r="K55">
        <v>122</v>
      </c>
    </row>
    <row r="56" spans="5:11" x14ac:dyDescent="0.35">
      <c r="E56">
        <f t="shared" si="17"/>
        <v>28</v>
      </c>
      <c r="F56">
        <f t="shared" si="15"/>
        <v>28</v>
      </c>
      <c r="G56" t="str">
        <f t="shared" si="16"/>
        <v>OK</v>
      </c>
      <c r="H56">
        <v>486</v>
      </c>
      <c r="I56">
        <v>240</v>
      </c>
      <c r="J56">
        <v>246</v>
      </c>
      <c r="K56">
        <v>164</v>
      </c>
    </row>
    <row r="57" spans="5:11" x14ac:dyDescent="0.35">
      <c r="E57">
        <f t="shared" si="17"/>
        <v>29</v>
      </c>
      <c r="F57">
        <f t="shared" si="15"/>
        <v>29</v>
      </c>
      <c r="G57" t="str">
        <f t="shared" si="16"/>
        <v>OK</v>
      </c>
      <c r="H57">
        <v>508</v>
      </c>
      <c r="I57">
        <v>291</v>
      </c>
      <c r="J57">
        <v>217</v>
      </c>
      <c r="K57">
        <v>130</v>
      </c>
    </row>
    <row r="58" spans="5:11" x14ac:dyDescent="0.35">
      <c r="E58">
        <f t="shared" si="17"/>
        <v>30</v>
      </c>
      <c r="F58">
        <f t="shared" si="15"/>
        <v>30</v>
      </c>
      <c r="G58" t="str">
        <f t="shared" si="16"/>
        <v>OK</v>
      </c>
      <c r="H58">
        <v>484</v>
      </c>
      <c r="I58">
        <v>249</v>
      </c>
      <c r="J58">
        <v>235</v>
      </c>
      <c r="K58">
        <v>199</v>
      </c>
    </row>
    <row r="59" spans="5:11" x14ac:dyDescent="0.35">
      <c r="E59">
        <f t="shared" si="17"/>
        <v>31</v>
      </c>
      <c r="F59">
        <f t="shared" si="15"/>
        <v>31</v>
      </c>
      <c r="G59" t="str">
        <f t="shared" si="16"/>
        <v>OK</v>
      </c>
      <c r="H59">
        <v>480</v>
      </c>
      <c r="I59">
        <v>234</v>
      </c>
      <c r="J59">
        <v>246</v>
      </c>
      <c r="K59">
        <v>191</v>
      </c>
    </row>
    <row r="60" spans="5:11" x14ac:dyDescent="0.35">
      <c r="E60">
        <f t="shared" si="17"/>
        <v>32</v>
      </c>
      <c r="F60">
        <f t="shared" si="15"/>
        <v>32</v>
      </c>
      <c r="G60" t="str">
        <f t="shared" si="16"/>
        <v>OK</v>
      </c>
      <c r="H60">
        <v>488</v>
      </c>
      <c r="I60">
        <v>254</v>
      </c>
      <c r="J60">
        <v>234</v>
      </c>
      <c r="K60">
        <v>207</v>
      </c>
    </row>
    <row r="61" spans="5:11" x14ac:dyDescent="0.35">
      <c r="E61">
        <f t="shared" si="17"/>
        <v>33</v>
      </c>
      <c r="F61">
        <f t="shared" si="15"/>
        <v>33</v>
      </c>
      <c r="G61" t="str">
        <f t="shared" si="16"/>
        <v>OK</v>
      </c>
      <c r="H61">
        <v>596</v>
      </c>
      <c r="I61">
        <v>320</v>
      </c>
      <c r="J61">
        <v>276</v>
      </c>
      <c r="K61">
        <v>238</v>
      </c>
    </row>
    <row r="62" spans="5:11" x14ac:dyDescent="0.35">
      <c r="E62">
        <f t="shared" si="17"/>
        <v>34</v>
      </c>
      <c r="F62">
        <f t="shared" si="15"/>
        <v>34</v>
      </c>
      <c r="G62" t="str">
        <f t="shared" si="16"/>
        <v>OK</v>
      </c>
      <c r="H62">
        <v>685</v>
      </c>
      <c r="I62">
        <v>318</v>
      </c>
      <c r="J62">
        <v>367</v>
      </c>
      <c r="K62">
        <v>382</v>
      </c>
    </row>
    <row r="63" spans="5:11" x14ac:dyDescent="0.35">
      <c r="E63">
        <f t="shared" si="17"/>
        <v>35</v>
      </c>
      <c r="F63">
        <f t="shared" si="15"/>
        <v>35</v>
      </c>
      <c r="G63" t="str">
        <f t="shared" si="16"/>
        <v>OK</v>
      </c>
      <c r="H63">
        <v>579</v>
      </c>
      <c r="I63">
        <v>291</v>
      </c>
      <c r="J63">
        <v>288</v>
      </c>
      <c r="K63">
        <v>291</v>
      </c>
    </row>
    <row r="64" spans="5:11" x14ac:dyDescent="0.35">
      <c r="E64">
        <f t="shared" si="17"/>
        <v>36</v>
      </c>
      <c r="F64">
        <f t="shared" si="15"/>
        <v>36</v>
      </c>
      <c r="G64" t="str">
        <f t="shared" si="16"/>
        <v>OK</v>
      </c>
      <c r="H64">
        <v>540</v>
      </c>
      <c r="I64">
        <v>272</v>
      </c>
      <c r="J64">
        <v>268</v>
      </c>
      <c r="K64">
        <v>244</v>
      </c>
    </row>
    <row r="65" spans="5:11" x14ac:dyDescent="0.35">
      <c r="E65">
        <f t="shared" si="17"/>
        <v>37</v>
      </c>
      <c r="F65">
        <f t="shared" ref="F65:F96" si="19">F64+1</f>
        <v>37</v>
      </c>
      <c r="G65" t="str">
        <f t="shared" si="16"/>
        <v>OK</v>
      </c>
      <c r="H65">
        <v>591</v>
      </c>
      <c r="I65">
        <v>271</v>
      </c>
      <c r="J65">
        <v>320</v>
      </c>
      <c r="K65">
        <v>318</v>
      </c>
    </row>
    <row r="66" spans="5:11" x14ac:dyDescent="0.35">
      <c r="E66">
        <f t="shared" si="17"/>
        <v>38</v>
      </c>
      <c r="F66">
        <f t="shared" si="19"/>
        <v>38</v>
      </c>
      <c r="G66" t="str">
        <f t="shared" si="16"/>
        <v>OK</v>
      </c>
      <c r="H66">
        <v>597</v>
      </c>
      <c r="I66">
        <v>273</v>
      </c>
      <c r="J66">
        <v>324</v>
      </c>
      <c r="K66">
        <v>325</v>
      </c>
    </row>
    <row r="67" spans="5:11" x14ac:dyDescent="0.35">
      <c r="E67">
        <f t="shared" si="17"/>
        <v>39</v>
      </c>
      <c r="F67">
        <f t="shared" si="19"/>
        <v>39</v>
      </c>
      <c r="G67" t="str">
        <f t="shared" si="16"/>
        <v>OK</v>
      </c>
      <c r="H67">
        <v>645</v>
      </c>
      <c r="I67">
        <v>307</v>
      </c>
      <c r="J67">
        <v>338</v>
      </c>
      <c r="K67">
        <v>369</v>
      </c>
    </row>
    <row r="68" spans="5:11" x14ac:dyDescent="0.35">
      <c r="E68">
        <f t="shared" si="17"/>
        <v>40</v>
      </c>
      <c r="F68">
        <f t="shared" si="19"/>
        <v>40</v>
      </c>
      <c r="G68" t="str">
        <f t="shared" si="16"/>
        <v>OK</v>
      </c>
      <c r="H68">
        <v>762</v>
      </c>
      <c r="I68">
        <v>370</v>
      </c>
      <c r="J68">
        <v>392</v>
      </c>
      <c r="K68">
        <v>335</v>
      </c>
    </row>
    <row r="69" spans="5:11" x14ac:dyDescent="0.35">
      <c r="E69">
        <f t="shared" si="17"/>
        <v>41</v>
      </c>
      <c r="F69">
        <f t="shared" si="19"/>
        <v>41</v>
      </c>
      <c r="G69" t="str">
        <f t="shared" si="16"/>
        <v>OK</v>
      </c>
      <c r="H69">
        <v>661</v>
      </c>
      <c r="I69">
        <v>327</v>
      </c>
      <c r="J69">
        <v>334</v>
      </c>
      <c r="K69">
        <v>329</v>
      </c>
    </row>
    <row r="70" spans="5:11" x14ac:dyDescent="0.35">
      <c r="E70">
        <f t="shared" si="17"/>
        <v>42</v>
      </c>
      <c r="F70">
        <f t="shared" si="19"/>
        <v>42</v>
      </c>
      <c r="G70" t="str">
        <f t="shared" si="16"/>
        <v>OK</v>
      </c>
      <c r="H70">
        <v>771</v>
      </c>
      <c r="I70">
        <v>422</v>
      </c>
      <c r="J70">
        <v>349</v>
      </c>
      <c r="K70">
        <v>360</v>
      </c>
    </row>
    <row r="71" spans="5:11" x14ac:dyDescent="0.35">
      <c r="E71">
        <f t="shared" si="17"/>
        <v>43</v>
      </c>
      <c r="F71">
        <f t="shared" si="19"/>
        <v>43</v>
      </c>
      <c r="G71" t="str">
        <f t="shared" si="16"/>
        <v>OK</v>
      </c>
      <c r="H71">
        <v>766</v>
      </c>
      <c r="I71">
        <v>420</v>
      </c>
      <c r="J71">
        <v>346</v>
      </c>
      <c r="K71">
        <v>362</v>
      </c>
    </row>
    <row r="72" spans="5:11" x14ac:dyDescent="0.35">
      <c r="E72">
        <f t="shared" si="17"/>
        <v>44</v>
      </c>
      <c r="F72">
        <f t="shared" si="19"/>
        <v>44</v>
      </c>
      <c r="G72" t="str">
        <f t="shared" si="16"/>
        <v>OK</v>
      </c>
      <c r="H72">
        <v>726</v>
      </c>
      <c r="I72">
        <v>342</v>
      </c>
      <c r="J72">
        <v>384</v>
      </c>
      <c r="K72">
        <v>367</v>
      </c>
    </row>
    <row r="73" spans="5:11" x14ac:dyDescent="0.35">
      <c r="E73">
        <f t="shared" si="17"/>
        <v>45</v>
      </c>
      <c r="F73">
        <f t="shared" si="19"/>
        <v>45</v>
      </c>
      <c r="G73" t="str">
        <f t="shared" si="16"/>
        <v>OK</v>
      </c>
      <c r="H73">
        <v>679</v>
      </c>
      <c r="I73">
        <v>377</v>
      </c>
      <c r="J73">
        <v>302</v>
      </c>
      <c r="K73">
        <v>376</v>
      </c>
    </row>
    <row r="74" spans="5:11" x14ac:dyDescent="0.35">
      <c r="E74">
        <f t="shared" si="17"/>
        <v>46</v>
      </c>
      <c r="F74">
        <f t="shared" si="19"/>
        <v>46</v>
      </c>
      <c r="G74" t="str">
        <f t="shared" si="16"/>
        <v>OK</v>
      </c>
      <c r="H74">
        <v>807</v>
      </c>
      <c r="I74">
        <v>426</v>
      </c>
      <c r="J74">
        <v>381</v>
      </c>
      <c r="K74">
        <v>399</v>
      </c>
    </row>
    <row r="75" spans="5:11" x14ac:dyDescent="0.35">
      <c r="E75">
        <f t="shared" si="17"/>
        <v>47</v>
      </c>
      <c r="F75">
        <f t="shared" si="19"/>
        <v>47</v>
      </c>
      <c r="G75" t="str">
        <f t="shared" si="16"/>
        <v>OK</v>
      </c>
      <c r="H75">
        <v>780</v>
      </c>
      <c r="I75">
        <v>389</v>
      </c>
      <c r="J75">
        <v>391</v>
      </c>
      <c r="K75">
        <v>396</v>
      </c>
    </row>
    <row r="76" spans="5:11" x14ac:dyDescent="0.35">
      <c r="E76">
        <f t="shared" si="17"/>
        <v>48</v>
      </c>
      <c r="F76">
        <f t="shared" si="19"/>
        <v>48</v>
      </c>
      <c r="G76" t="str">
        <f t="shared" si="16"/>
        <v>OK</v>
      </c>
      <c r="H76">
        <v>782</v>
      </c>
      <c r="I76">
        <v>369</v>
      </c>
      <c r="J76">
        <v>413</v>
      </c>
      <c r="K76">
        <v>393</v>
      </c>
    </row>
    <row r="77" spans="5:11" x14ac:dyDescent="0.35">
      <c r="E77">
        <f t="shared" si="17"/>
        <v>49</v>
      </c>
      <c r="F77">
        <f t="shared" si="19"/>
        <v>49</v>
      </c>
      <c r="G77" t="str">
        <f t="shared" si="16"/>
        <v>OK</v>
      </c>
      <c r="H77">
        <v>665</v>
      </c>
      <c r="I77">
        <v>362</v>
      </c>
      <c r="J77">
        <v>303</v>
      </c>
      <c r="K77">
        <v>371</v>
      </c>
    </row>
    <row r="78" spans="5:11" x14ac:dyDescent="0.35">
      <c r="E78">
        <f t="shared" si="17"/>
        <v>50</v>
      </c>
      <c r="F78">
        <f t="shared" si="19"/>
        <v>50</v>
      </c>
      <c r="G78" t="str">
        <f t="shared" si="16"/>
        <v>OK</v>
      </c>
      <c r="H78">
        <v>755</v>
      </c>
      <c r="I78">
        <v>425</v>
      </c>
      <c r="J78">
        <v>330</v>
      </c>
      <c r="K78">
        <v>383</v>
      </c>
    </row>
    <row r="79" spans="5:11" x14ac:dyDescent="0.35">
      <c r="E79">
        <f t="shared" si="17"/>
        <v>51</v>
      </c>
      <c r="F79">
        <f t="shared" si="19"/>
        <v>51</v>
      </c>
      <c r="G79" t="str">
        <f t="shared" si="16"/>
        <v>OK</v>
      </c>
      <c r="H79">
        <v>824</v>
      </c>
      <c r="I79">
        <v>387</v>
      </c>
      <c r="J79">
        <v>437</v>
      </c>
      <c r="K79">
        <v>457</v>
      </c>
    </row>
    <row r="80" spans="5:11" x14ac:dyDescent="0.35">
      <c r="E80">
        <f t="shared" si="17"/>
        <v>52</v>
      </c>
      <c r="F80">
        <f t="shared" si="19"/>
        <v>52</v>
      </c>
      <c r="G80" t="str">
        <f t="shared" si="16"/>
        <v>OK</v>
      </c>
      <c r="H80">
        <v>754</v>
      </c>
      <c r="I80">
        <v>331</v>
      </c>
      <c r="J80">
        <v>423</v>
      </c>
      <c r="K80">
        <v>451</v>
      </c>
    </row>
    <row r="81" spans="5:11" x14ac:dyDescent="0.35">
      <c r="E81">
        <f t="shared" si="17"/>
        <v>53</v>
      </c>
      <c r="F81">
        <f t="shared" si="19"/>
        <v>53</v>
      </c>
      <c r="G81" t="str">
        <f t="shared" si="16"/>
        <v>OK</v>
      </c>
      <c r="H81">
        <v>913</v>
      </c>
      <c r="I81">
        <v>437</v>
      </c>
      <c r="J81">
        <v>476</v>
      </c>
      <c r="K81">
        <v>550</v>
      </c>
    </row>
    <row r="82" spans="5:11" x14ac:dyDescent="0.35">
      <c r="E82">
        <f t="shared" si="17"/>
        <v>54</v>
      </c>
      <c r="F82">
        <f t="shared" si="19"/>
        <v>54</v>
      </c>
      <c r="G82" t="str">
        <f t="shared" si="16"/>
        <v>OK</v>
      </c>
      <c r="H82">
        <v>798</v>
      </c>
      <c r="I82">
        <v>382</v>
      </c>
      <c r="J82">
        <v>416</v>
      </c>
      <c r="K82">
        <v>439</v>
      </c>
    </row>
    <row r="83" spans="5:11" x14ac:dyDescent="0.35">
      <c r="E83">
        <f t="shared" si="17"/>
        <v>55</v>
      </c>
      <c r="F83">
        <f t="shared" si="19"/>
        <v>55</v>
      </c>
      <c r="G83" t="str">
        <f t="shared" si="16"/>
        <v>OK</v>
      </c>
      <c r="H83">
        <v>713</v>
      </c>
      <c r="I83">
        <v>372</v>
      </c>
      <c r="J83">
        <v>341</v>
      </c>
      <c r="K83">
        <v>408</v>
      </c>
    </row>
    <row r="84" spans="5:11" x14ac:dyDescent="0.35">
      <c r="E84">
        <f t="shared" si="17"/>
        <v>56</v>
      </c>
      <c r="F84">
        <f t="shared" si="19"/>
        <v>56</v>
      </c>
      <c r="G84" t="str">
        <f t="shared" si="16"/>
        <v>OK</v>
      </c>
      <c r="H84">
        <v>767</v>
      </c>
      <c r="I84">
        <v>352</v>
      </c>
      <c r="J84">
        <v>415</v>
      </c>
      <c r="K84">
        <v>459</v>
      </c>
    </row>
    <row r="85" spans="5:11" x14ac:dyDescent="0.35">
      <c r="E85">
        <f t="shared" si="17"/>
        <v>57</v>
      </c>
      <c r="F85">
        <f t="shared" si="19"/>
        <v>57</v>
      </c>
      <c r="G85" t="str">
        <f t="shared" si="16"/>
        <v>OK</v>
      </c>
      <c r="H85">
        <v>732</v>
      </c>
      <c r="I85">
        <v>373</v>
      </c>
      <c r="J85">
        <v>359</v>
      </c>
      <c r="K85">
        <v>406</v>
      </c>
    </row>
    <row r="86" spans="5:11" x14ac:dyDescent="0.35">
      <c r="E86">
        <f t="shared" si="17"/>
        <v>58</v>
      </c>
      <c r="F86">
        <f t="shared" si="19"/>
        <v>58</v>
      </c>
      <c r="G86" t="str">
        <f t="shared" si="16"/>
        <v>OK</v>
      </c>
      <c r="H86">
        <v>736</v>
      </c>
      <c r="I86">
        <v>346</v>
      </c>
      <c r="J86">
        <v>390</v>
      </c>
      <c r="K86">
        <v>434</v>
      </c>
    </row>
    <row r="87" spans="5:11" x14ac:dyDescent="0.35">
      <c r="E87">
        <f t="shared" si="17"/>
        <v>59</v>
      </c>
      <c r="F87">
        <f t="shared" si="19"/>
        <v>59</v>
      </c>
      <c r="G87" t="str">
        <f t="shared" si="16"/>
        <v>OK</v>
      </c>
      <c r="H87">
        <v>765</v>
      </c>
      <c r="I87">
        <v>337</v>
      </c>
      <c r="J87">
        <v>428</v>
      </c>
      <c r="K87">
        <v>453</v>
      </c>
    </row>
    <row r="88" spans="5:11" x14ac:dyDescent="0.35">
      <c r="E88">
        <f t="shared" si="17"/>
        <v>60</v>
      </c>
      <c r="F88">
        <f t="shared" si="19"/>
        <v>60</v>
      </c>
      <c r="G88" t="str">
        <f t="shared" si="16"/>
        <v>OK</v>
      </c>
      <c r="H88">
        <v>696</v>
      </c>
      <c r="I88">
        <v>353</v>
      </c>
      <c r="J88">
        <v>343</v>
      </c>
      <c r="K88">
        <v>397</v>
      </c>
    </row>
    <row r="89" spans="5:11" x14ac:dyDescent="0.35">
      <c r="E89">
        <f t="shared" si="17"/>
        <v>61</v>
      </c>
      <c r="F89">
        <f t="shared" si="19"/>
        <v>61</v>
      </c>
      <c r="G89" t="str">
        <f t="shared" si="16"/>
        <v>OK</v>
      </c>
      <c r="H89">
        <v>637</v>
      </c>
      <c r="I89">
        <v>316</v>
      </c>
      <c r="J89">
        <v>321</v>
      </c>
      <c r="K89">
        <v>375</v>
      </c>
    </row>
    <row r="90" spans="5:11" x14ac:dyDescent="0.35">
      <c r="E90">
        <f t="shared" si="17"/>
        <v>62</v>
      </c>
      <c r="F90">
        <f t="shared" si="19"/>
        <v>62</v>
      </c>
      <c r="G90" t="str">
        <f t="shared" si="16"/>
        <v>OK</v>
      </c>
      <c r="H90">
        <v>630</v>
      </c>
      <c r="I90">
        <v>334</v>
      </c>
      <c r="J90">
        <v>296</v>
      </c>
      <c r="K90">
        <v>395</v>
      </c>
    </row>
    <row r="91" spans="5:11" x14ac:dyDescent="0.35">
      <c r="E91">
        <f t="shared" si="17"/>
        <v>63</v>
      </c>
      <c r="F91">
        <f t="shared" si="19"/>
        <v>63</v>
      </c>
      <c r="G91" t="str">
        <f t="shared" si="16"/>
        <v>OK</v>
      </c>
      <c r="H91">
        <v>483</v>
      </c>
      <c r="I91">
        <v>207</v>
      </c>
      <c r="J91">
        <v>276</v>
      </c>
      <c r="K91">
        <v>293</v>
      </c>
    </row>
    <row r="92" spans="5:11" x14ac:dyDescent="0.35">
      <c r="E92">
        <f t="shared" si="17"/>
        <v>64</v>
      </c>
      <c r="F92">
        <f t="shared" si="19"/>
        <v>64</v>
      </c>
      <c r="G92" t="str">
        <f t="shared" si="16"/>
        <v>OK</v>
      </c>
      <c r="H92">
        <v>547</v>
      </c>
      <c r="I92">
        <v>291</v>
      </c>
      <c r="J92">
        <v>256</v>
      </c>
      <c r="K92">
        <v>293</v>
      </c>
    </row>
    <row r="93" spans="5:11" x14ac:dyDescent="0.35">
      <c r="E93">
        <f t="shared" si="17"/>
        <v>65</v>
      </c>
      <c r="F93">
        <f t="shared" si="19"/>
        <v>65</v>
      </c>
      <c r="G93" t="str">
        <f t="shared" si="16"/>
        <v>OK</v>
      </c>
      <c r="H93">
        <v>702</v>
      </c>
      <c r="I93">
        <v>352</v>
      </c>
      <c r="J93">
        <v>350</v>
      </c>
      <c r="K93">
        <v>443</v>
      </c>
    </row>
    <row r="94" spans="5:11" x14ac:dyDescent="0.35">
      <c r="E94">
        <f t="shared" si="17"/>
        <v>66</v>
      </c>
      <c r="F94">
        <f t="shared" si="19"/>
        <v>66</v>
      </c>
      <c r="G94" t="str">
        <f t="shared" si="16"/>
        <v>OK</v>
      </c>
      <c r="H94">
        <v>641</v>
      </c>
      <c r="I94">
        <v>327</v>
      </c>
      <c r="J94">
        <v>314</v>
      </c>
      <c r="K94">
        <v>413</v>
      </c>
    </row>
    <row r="95" spans="5:11" x14ac:dyDescent="0.35">
      <c r="E95">
        <f t="shared" si="17"/>
        <v>67</v>
      </c>
      <c r="F95">
        <f t="shared" si="19"/>
        <v>67</v>
      </c>
      <c r="G95" t="str">
        <f t="shared" si="16"/>
        <v>OK</v>
      </c>
      <c r="H95">
        <v>522</v>
      </c>
      <c r="I95">
        <v>267</v>
      </c>
      <c r="J95">
        <v>255</v>
      </c>
      <c r="K95">
        <v>336</v>
      </c>
    </row>
    <row r="96" spans="5:11" x14ac:dyDescent="0.35">
      <c r="E96">
        <f t="shared" si="17"/>
        <v>68</v>
      </c>
      <c r="F96">
        <f t="shared" si="19"/>
        <v>68</v>
      </c>
      <c r="G96" t="str">
        <f t="shared" si="16"/>
        <v>OK</v>
      </c>
      <c r="H96">
        <v>497</v>
      </c>
      <c r="I96">
        <v>254</v>
      </c>
      <c r="J96">
        <v>243</v>
      </c>
      <c r="K96">
        <v>276</v>
      </c>
    </row>
    <row r="97" spans="5:11" x14ac:dyDescent="0.35">
      <c r="E97">
        <f t="shared" si="17"/>
        <v>69</v>
      </c>
      <c r="F97">
        <f t="shared" ref="F97:F117" si="20">F96+1</f>
        <v>69</v>
      </c>
      <c r="G97" t="str">
        <f t="shared" ref="G97:G127" si="21">IF(AND(F97&gt;=$G$3,F97&lt;=$H$3),"OK","FUERA")</f>
        <v>OK</v>
      </c>
      <c r="H97">
        <v>438</v>
      </c>
      <c r="I97">
        <v>211</v>
      </c>
      <c r="J97">
        <v>227</v>
      </c>
      <c r="K97">
        <v>278</v>
      </c>
    </row>
    <row r="98" spans="5:11" x14ac:dyDescent="0.35">
      <c r="E98">
        <f t="shared" ref="E98:F127" si="22">+E97+1</f>
        <v>70</v>
      </c>
      <c r="F98">
        <f t="shared" si="20"/>
        <v>70</v>
      </c>
      <c r="G98" t="str">
        <f t="shared" si="21"/>
        <v>OK</v>
      </c>
      <c r="H98">
        <v>528</v>
      </c>
      <c r="I98">
        <v>231</v>
      </c>
      <c r="J98">
        <v>297</v>
      </c>
      <c r="K98">
        <v>363</v>
      </c>
    </row>
    <row r="99" spans="5:11" x14ac:dyDescent="0.35">
      <c r="E99">
        <f t="shared" si="22"/>
        <v>71</v>
      </c>
      <c r="F99">
        <f t="shared" si="20"/>
        <v>71</v>
      </c>
      <c r="G99" t="str">
        <f t="shared" si="21"/>
        <v>OK</v>
      </c>
      <c r="H99">
        <v>478</v>
      </c>
      <c r="I99">
        <v>217</v>
      </c>
      <c r="J99">
        <v>261</v>
      </c>
      <c r="K99">
        <v>316</v>
      </c>
    </row>
    <row r="100" spans="5:11" x14ac:dyDescent="0.35">
      <c r="E100">
        <f t="shared" si="22"/>
        <v>72</v>
      </c>
      <c r="F100">
        <f t="shared" si="20"/>
        <v>72</v>
      </c>
      <c r="G100" t="str">
        <f t="shared" si="21"/>
        <v>OK</v>
      </c>
      <c r="H100">
        <v>367</v>
      </c>
      <c r="I100">
        <v>176</v>
      </c>
      <c r="J100">
        <v>191</v>
      </c>
      <c r="K100">
        <v>240</v>
      </c>
    </row>
    <row r="101" spans="5:11" x14ac:dyDescent="0.35">
      <c r="E101">
        <f t="shared" si="22"/>
        <v>73</v>
      </c>
      <c r="F101">
        <f t="shared" si="20"/>
        <v>73</v>
      </c>
      <c r="G101" t="str">
        <f t="shared" si="21"/>
        <v>OK</v>
      </c>
      <c r="H101">
        <v>393</v>
      </c>
      <c r="I101">
        <v>149</v>
      </c>
      <c r="J101">
        <v>244</v>
      </c>
      <c r="K101">
        <v>242</v>
      </c>
    </row>
    <row r="102" spans="5:11" x14ac:dyDescent="0.35">
      <c r="E102">
        <f t="shared" si="22"/>
        <v>74</v>
      </c>
      <c r="F102">
        <f t="shared" si="20"/>
        <v>74</v>
      </c>
      <c r="G102" t="str">
        <f t="shared" si="21"/>
        <v>OK</v>
      </c>
      <c r="H102">
        <v>329</v>
      </c>
      <c r="I102">
        <v>119</v>
      </c>
      <c r="J102">
        <v>210</v>
      </c>
      <c r="K102">
        <v>229</v>
      </c>
    </row>
    <row r="103" spans="5:11" x14ac:dyDescent="0.35">
      <c r="E103">
        <f t="shared" si="22"/>
        <v>75</v>
      </c>
      <c r="F103">
        <f t="shared" si="20"/>
        <v>75</v>
      </c>
      <c r="G103" t="str">
        <f t="shared" si="21"/>
        <v>OK</v>
      </c>
      <c r="H103">
        <v>447</v>
      </c>
      <c r="I103">
        <v>212</v>
      </c>
      <c r="J103">
        <v>235</v>
      </c>
      <c r="K103">
        <v>268</v>
      </c>
    </row>
    <row r="104" spans="5:11" x14ac:dyDescent="0.35">
      <c r="E104">
        <f t="shared" si="22"/>
        <v>76</v>
      </c>
      <c r="F104">
        <f t="shared" si="20"/>
        <v>76</v>
      </c>
      <c r="G104" t="str">
        <f t="shared" si="21"/>
        <v>OK</v>
      </c>
      <c r="H104">
        <v>369</v>
      </c>
      <c r="I104">
        <v>160</v>
      </c>
      <c r="J104">
        <v>209</v>
      </c>
      <c r="K104">
        <v>210</v>
      </c>
    </row>
    <row r="105" spans="5:11" x14ac:dyDescent="0.35">
      <c r="E105">
        <f t="shared" si="22"/>
        <v>77</v>
      </c>
      <c r="F105">
        <f t="shared" si="20"/>
        <v>77</v>
      </c>
      <c r="G105" t="str">
        <f t="shared" si="21"/>
        <v>OK</v>
      </c>
      <c r="H105">
        <v>433</v>
      </c>
      <c r="I105">
        <v>181</v>
      </c>
      <c r="J105">
        <v>252</v>
      </c>
      <c r="K105">
        <v>295</v>
      </c>
    </row>
    <row r="106" spans="5:11" x14ac:dyDescent="0.35">
      <c r="E106">
        <f t="shared" si="22"/>
        <v>78</v>
      </c>
      <c r="F106">
        <f t="shared" si="20"/>
        <v>78</v>
      </c>
      <c r="G106" t="str">
        <f t="shared" si="21"/>
        <v>OK</v>
      </c>
      <c r="H106">
        <v>415</v>
      </c>
      <c r="I106">
        <v>188</v>
      </c>
      <c r="J106">
        <v>227</v>
      </c>
      <c r="K106">
        <v>254</v>
      </c>
    </row>
    <row r="107" spans="5:11" x14ac:dyDescent="0.35">
      <c r="E107">
        <f t="shared" si="22"/>
        <v>79</v>
      </c>
      <c r="F107">
        <f t="shared" si="20"/>
        <v>79</v>
      </c>
      <c r="G107" t="str">
        <f t="shared" si="21"/>
        <v>OK</v>
      </c>
      <c r="H107">
        <v>365</v>
      </c>
      <c r="I107">
        <v>159</v>
      </c>
      <c r="J107">
        <v>206</v>
      </c>
      <c r="K107">
        <v>199</v>
      </c>
    </row>
    <row r="108" spans="5:11" x14ac:dyDescent="0.35">
      <c r="E108">
        <f t="shared" si="22"/>
        <v>80</v>
      </c>
      <c r="F108">
        <f t="shared" si="20"/>
        <v>80</v>
      </c>
      <c r="G108" t="str">
        <f t="shared" si="21"/>
        <v>OK</v>
      </c>
      <c r="H108">
        <v>345</v>
      </c>
      <c r="I108">
        <v>157</v>
      </c>
      <c r="J108">
        <v>188</v>
      </c>
      <c r="K108">
        <v>184</v>
      </c>
    </row>
    <row r="109" spans="5:11" x14ac:dyDescent="0.35">
      <c r="E109">
        <f t="shared" si="22"/>
        <v>81</v>
      </c>
      <c r="F109">
        <f t="shared" si="20"/>
        <v>81</v>
      </c>
      <c r="G109" t="str">
        <f t="shared" si="21"/>
        <v>OK</v>
      </c>
      <c r="H109">
        <v>269</v>
      </c>
      <c r="I109">
        <v>114</v>
      </c>
      <c r="J109">
        <v>155</v>
      </c>
      <c r="K109">
        <v>166</v>
      </c>
    </row>
    <row r="110" spans="5:11" x14ac:dyDescent="0.35">
      <c r="E110">
        <f t="shared" si="22"/>
        <v>82</v>
      </c>
      <c r="F110">
        <f t="shared" si="20"/>
        <v>82</v>
      </c>
      <c r="G110" t="str">
        <f t="shared" si="21"/>
        <v>OK</v>
      </c>
      <c r="H110">
        <v>329</v>
      </c>
      <c r="I110">
        <v>155</v>
      </c>
      <c r="J110">
        <v>174</v>
      </c>
      <c r="K110">
        <v>186</v>
      </c>
    </row>
    <row r="111" spans="5:11" x14ac:dyDescent="0.35">
      <c r="E111">
        <f t="shared" si="22"/>
        <v>83</v>
      </c>
      <c r="F111">
        <f t="shared" si="20"/>
        <v>83</v>
      </c>
      <c r="G111" t="str">
        <f t="shared" si="21"/>
        <v>OK</v>
      </c>
      <c r="H111">
        <v>254</v>
      </c>
      <c r="I111">
        <v>125</v>
      </c>
      <c r="J111">
        <v>129</v>
      </c>
      <c r="K111">
        <v>116</v>
      </c>
    </row>
    <row r="112" spans="5:11" x14ac:dyDescent="0.35">
      <c r="E112">
        <f t="shared" si="22"/>
        <v>84</v>
      </c>
      <c r="F112">
        <f t="shared" si="20"/>
        <v>84</v>
      </c>
      <c r="G112" t="str">
        <f t="shared" si="21"/>
        <v>OK</v>
      </c>
      <c r="H112">
        <v>179</v>
      </c>
      <c r="I112">
        <v>44</v>
      </c>
      <c r="J112">
        <v>135</v>
      </c>
      <c r="K112">
        <v>104</v>
      </c>
    </row>
    <row r="113" spans="5:11" x14ac:dyDescent="0.35">
      <c r="E113">
        <f t="shared" si="22"/>
        <v>85</v>
      </c>
      <c r="F113">
        <f t="shared" si="20"/>
        <v>85</v>
      </c>
      <c r="G113" t="str">
        <f t="shared" si="21"/>
        <v>OK</v>
      </c>
      <c r="H113">
        <v>200</v>
      </c>
      <c r="I113">
        <v>60</v>
      </c>
      <c r="J113">
        <v>140</v>
      </c>
      <c r="K113">
        <v>104</v>
      </c>
    </row>
    <row r="114" spans="5:11" x14ac:dyDescent="0.35">
      <c r="E114">
        <f t="shared" si="22"/>
        <v>86</v>
      </c>
      <c r="F114">
        <f t="shared" si="20"/>
        <v>86</v>
      </c>
      <c r="G114" t="str">
        <f t="shared" si="21"/>
        <v>OK</v>
      </c>
      <c r="H114">
        <v>188</v>
      </c>
      <c r="I114">
        <v>30</v>
      </c>
      <c r="J114">
        <v>158</v>
      </c>
      <c r="K114">
        <v>88</v>
      </c>
    </row>
    <row r="115" spans="5:11" x14ac:dyDescent="0.35">
      <c r="E115">
        <f t="shared" si="22"/>
        <v>87</v>
      </c>
      <c r="F115">
        <f t="shared" si="20"/>
        <v>87</v>
      </c>
      <c r="G115" t="str">
        <f t="shared" si="21"/>
        <v>OK</v>
      </c>
      <c r="H115">
        <v>204</v>
      </c>
      <c r="I115">
        <v>79</v>
      </c>
      <c r="J115">
        <v>125</v>
      </c>
      <c r="K115">
        <v>75</v>
      </c>
    </row>
    <row r="116" spans="5:11" x14ac:dyDescent="0.35">
      <c r="E116">
        <f t="shared" si="22"/>
        <v>88</v>
      </c>
      <c r="F116">
        <f t="shared" si="20"/>
        <v>88</v>
      </c>
      <c r="G116" t="str">
        <f t="shared" si="21"/>
        <v>OK</v>
      </c>
      <c r="H116">
        <v>144</v>
      </c>
      <c r="I116">
        <v>60</v>
      </c>
      <c r="J116">
        <v>84</v>
      </c>
      <c r="K116">
        <v>39</v>
      </c>
    </row>
    <row r="117" spans="5:11" x14ac:dyDescent="0.35">
      <c r="E117">
        <f t="shared" si="22"/>
        <v>89</v>
      </c>
      <c r="F117">
        <f t="shared" si="20"/>
        <v>89</v>
      </c>
      <c r="G117" t="str">
        <f t="shared" si="21"/>
        <v>OK</v>
      </c>
      <c r="H117">
        <v>117</v>
      </c>
      <c r="I117">
        <v>49</v>
      </c>
      <c r="J117">
        <v>68</v>
      </c>
      <c r="K117">
        <v>45</v>
      </c>
    </row>
    <row r="118" spans="5:11" x14ac:dyDescent="0.35">
      <c r="E118">
        <f t="shared" si="22"/>
        <v>90</v>
      </c>
      <c r="F118">
        <f t="shared" si="22"/>
        <v>90</v>
      </c>
      <c r="G118" t="str">
        <f t="shared" si="21"/>
        <v>OK</v>
      </c>
      <c r="H118">
        <f>551/10</f>
        <v>55.1</v>
      </c>
      <c r="I118">
        <f>158/10</f>
        <v>15.8</v>
      </c>
      <c r="J118">
        <f>393/10</f>
        <v>39.299999999999997</v>
      </c>
      <c r="K118">
        <f>167/10</f>
        <v>16.7</v>
      </c>
    </row>
    <row r="119" spans="5:11" x14ac:dyDescent="0.35">
      <c r="E119">
        <f t="shared" si="22"/>
        <v>91</v>
      </c>
      <c r="F119">
        <f t="shared" si="22"/>
        <v>91</v>
      </c>
      <c r="G119" t="str">
        <f t="shared" si="21"/>
        <v>OK</v>
      </c>
      <c r="H119">
        <f t="shared" ref="H119:H127" si="23">551/10</f>
        <v>55.1</v>
      </c>
      <c r="I119">
        <f t="shared" ref="I119:I127" si="24">158/10</f>
        <v>15.8</v>
      </c>
      <c r="J119">
        <f t="shared" ref="J119:J127" si="25">393/10</f>
        <v>39.299999999999997</v>
      </c>
      <c r="K119">
        <f t="shared" ref="K119:K127" si="26">167/10</f>
        <v>16.7</v>
      </c>
    </row>
    <row r="120" spans="5:11" x14ac:dyDescent="0.35">
      <c r="E120">
        <f t="shared" si="22"/>
        <v>92</v>
      </c>
      <c r="F120">
        <f t="shared" si="22"/>
        <v>92</v>
      </c>
      <c r="G120" t="str">
        <f t="shared" si="21"/>
        <v>OK</v>
      </c>
      <c r="H120">
        <f t="shared" si="23"/>
        <v>55.1</v>
      </c>
      <c r="I120">
        <f t="shared" si="24"/>
        <v>15.8</v>
      </c>
      <c r="J120">
        <f t="shared" si="25"/>
        <v>39.299999999999997</v>
      </c>
      <c r="K120">
        <f t="shared" si="26"/>
        <v>16.7</v>
      </c>
    </row>
    <row r="121" spans="5:11" x14ac:dyDescent="0.35">
      <c r="E121">
        <f t="shared" si="22"/>
        <v>93</v>
      </c>
      <c r="F121">
        <f t="shared" si="22"/>
        <v>93</v>
      </c>
      <c r="G121" t="str">
        <f t="shared" si="21"/>
        <v>OK</v>
      </c>
      <c r="H121">
        <f t="shared" si="23"/>
        <v>55.1</v>
      </c>
      <c r="I121">
        <f t="shared" si="24"/>
        <v>15.8</v>
      </c>
      <c r="J121">
        <f t="shared" si="25"/>
        <v>39.299999999999997</v>
      </c>
      <c r="K121">
        <f t="shared" si="26"/>
        <v>16.7</v>
      </c>
    </row>
    <row r="122" spans="5:11" x14ac:dyDescent="0.35">
      <c r="E122">
        <f t="shared" si="22"/>
        <v>94</v>
      </c>
      <c r="F122">
        <f t="shared" si="22"/>
        <v>94</v>
      </c>
      <c r="G122" t="str">
        <f t="shared" si="21"/>
        <v>OK</v>
      </c>
      <c r="H122">
        <f t="shared" si="23"/>
        <v>55.1</v>
      </c>
      <c r="I122">
        <f t="shared" si="24"/>
        <v>15.8</v>
      </c>
      <c r="J122">
        <f t="shared" si="25"/>
        <v>39.299999999999997</v>
      </c>
      <c r="K122">
        <f t="shared" si="26"/>
        <v>16.7</v>
      </c>
    </row>
    <row r="123" spans="5:11" x14ac:dyDescent="0.35">
      <c r="E123">
        <f t="shared" si="22"/>
        <v>95</v>
      </c>
      <c r="F123">
        <f t="shared" si="22"/>
        <v>95</v>
      </c>
      <c r="G123" t="str">
        <f t="shared" si="21"/>
        <v>OK</v>
      </c>
      <c r="H123">
        <f t="shared" si="23"/>
        <v>55.1</v>
      </c>
      <c r="I123">
        <f t="shared" si="24"/>
        <v>15.8</v>
      </c>
      <c r="J123">
        <f t="shared" si="25"/>
        <v>39.299999999999997</v>
      </c>
      <c r="K123">
        <f t="shared" si="26"/>
        <v>16.7</v>
      </c>
    </row>
    <row r="124" spans="5:11" x14ac:dyDescent="0.35">
      <c r="E124">
        <f t="shared" si="22"/>
        <v>96</v>
      </c>
      <c r="F124">
        <f t="shared" si="22"/>
        <v>96</v>
      </c>
      <c r="G124" t="str">
        <f t="shared" si="21"/>
        <v>OK</v>
      </c>
      <c r="H124">
        <f t="shared" si="23"/>
        <v>55.1</v>
      </c>
      <c r="I124">
        <f t="shared" si="24"/>
        <v>15.8</v>
      </c>
      <c r="J124">
        <f t="shared" si="25"/>
        <v>39.299999999999997</v>
      </c>
      <c r="K124">
        <f t="shared" si="26"/>
        <v>16.7</v>
      </c>
    </row>
    <row r="125" spans="5:11" x14ac:dyDescent="0.35">
      <c r="E125">
        <f t="shared" si="22"/>
        <v>97</v>
      </c>
      <c r="F125">
        <f t="shared" si="22"/>
        <v>97</v>
      </c>
      <c r="G125" t="str">
        <f t="shared" si="21"/>
        <v>OK</v>
      </c>
      <c r="H125">
        <f t="shared" si="23"/>
        <v>55.1</v>
      </c>
      <c r="I125">
        <f t="shared" si="24"/>
        <v>15.8</v>
      </c>
      <c r="J125">
        <f t="shared" si="25"/>
        <v>39.299999999999997</v>
      </c>
      <c r="K125">
        <f t="shared" si="26"/>
        <v>16.7</v>
      </c>
    </row>
    <row r="126" spans="5:11" x14ac:dyDescent="0.35">
      <c r="E126">
        <f t="shared" si="22"/>
        <v>98</v>
      </c>
      <c r="F126">
        <f t="shared" si="22"/>
        <v>98</v>
      </c>
      <c r="G126" t="str">
        <f t="shared" si="21"/>
        <v>OK</v>
      </c>
      <c r="H126">
        <f t="shared" si="23"/>
        <v>55.1</v>
      </c>
      <c r="I126">
        <f t="shared" si="24"/>
        <v>15.8</v>
      </c>
      <c r="J126">
        <f t="shared" si="25"/>
        <v>39.299999999999997</v>
      </c>
      <c r="K126">
        <f t="shared" si="26"/>
        <v>16.7</v>
      </c>
    </row>
    <row r="127" spans="5:11" x14ac:dyDescent="0.35">
      <c r="E127">
        <f t="shared" si="22"/>
        <v>99</v>
      </c>
      <c r="F127">
        <f t="shared" si="22"/>
        <v>99</v>
      </c>
      <c r="G127" t="str">
        <f t="shared" si="21"/>
        <v>OK</v>
      </c>
      <c r="H127">
        <f t="shared" si="23"/>
        <v>55.1</v>
      </c>
      <c r="I127">
        <f t="shared" si="24"/>
        <v>15.8</v>
      </c>
      <c r="J127">
        <f t="shared" si="25"/>
        <v>39.299999999999997</v>
      </c>
      <c r="K127">
        <f t="shared" si="26"/>
        <v>16.7</v>
      </c>
    </row>
  </sheetData>
  <dataValidations count="8">
    <dataValidation type="list" allowBlank="1" showInputMessage="1" showErrorMessage="1" sqref="D32:D35" xr:uid="{72BB5414-284A-4042-90EB-A74135E9D2C2}">
      <formula1>$A$32:$E$32</formula1>
    </dataValidation>
    <dataValidation type="list" allowBlank="1" showInputMessage="1" showErrorMessage="1" sqref="D4:D14" xr:uid="{8EAAD349-B413-433E-919D-5B9FE54A23DD}">
      <formula1>$B$32:$B$36</formula1>
    </dataValidation>
    <dataValidation type="list" allowBlank="1" showInputMessage="1" showErrorMessage="1" sqref="D2:D3" xr:uid="{7733B006-9072-455D-A361-FA77ABB8A38F}">
      <formula1>$B$32:$B$39</formula1>
    </dataValidation>
    <dataValidation type="list" allowBlank="1" showInputMessage="1" showErrorMessage="1" sqref="C2:C14" xr:uid="{0013D0AC-9616-440C-B1FD-C81AE2A3AA03}">
      <formula1>$A$32:$A$33</formula1>
    </dataValidation>
    <dataValidation type="list" allowBlank="1" showInputMessage="1" showErrorMessage="1" sqref="G2:G14" xr:uid="{D043FE34-A7F3-4F00-9E22-74BEDEF32E90}">
      <formula1>$E$32:$E$127</formula1>
    </dataValidation>
    <dataValidation type="list" allowBlank="1" showInputMessage="1" showErrorMessage="1" sqref="H2:H14" xr:uid="{C8233E47-8061-4E3D-8433-1807FB701CFB}">
      <formula1>$F$32:$F$127</formula1>
    </dataValidation>
    <dataValidation type="list" allowBlank="1" showInputMessage="1" showErrorMessage="1" sqref="F2:F14" xr:uid="{06CAC874-13A9-4CF0-B5E1-742A1E013AC5}">
      <formula1>$D$32:$D$35</formula1>
    </dataValidation>
    <dataValidation type="list" allowBlank="1" showInputMessage="1" showErrorMessage="1" sqref="E2:E14" xr:uid="{CA9E3468-9F94-45E6-AC6C-68A6BF455DB3}">
      <formula1>$C$32:$C$41</formula1>
    </dataValidation>
  </dataValidations>
  <pageMargins left="0.7" right="0.7" top="0.75" bottom="0.75" header="0.3" footer="0.3"/>
  <ignoredErrors>
    <ignoredError sqref="M7:M14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3D55-6C15-4372-9929-27A20BD351F9}">
  <dimension ref="A1:AJ19"/>
  <sheetViews>
    <sheetView showGridLines="0" zoomScale="60" zoomScaleNormal="40" workbookViewId="0">
      <pane xSplit="3" topLeftCell="D1" activePane="topRight" state="frozen"/>
      <selection activeCell="N50" sqref="N50:N51"/>
      <selection pane="topRight" activeCell="O14" sqref="O10:P14"/>
    </sheetView>
  </sheetViews>
  <sheetFormatPr baseColWidth="10" defaultRowHeight="14.5" x14ac:dyDescent="0.35"/>
  <cols>
    <col min="1" max="1" width="29" customWidth="1"/>
    <col min="2" max="2" width="24.7265625" customWidth="1"/>
    <col min="3" max="3" width="19.26953125" customWidth="1"/>
    <col min="4" max="4" width="24.7265625" customWidth="1"/>
    <col min="5" max="5" width="20.81640625" customWidth="1"/>
    <col min="6" max="6" width="23.54296875" customWidth="1"/>
    <col min="7" max="7" width="15.7265625" customWidth="1"/>
    <col min="8" max="8" width="17.54296875" customWidth="1"/>
    <col min="9" max="13" width="22.26953125" customWidth="1"/>
    <col min="14" max="14" width="29" customWidth="1"/>
    <col min="15" max="15" width="34.08984375" bestFit="1" customWidth="1"/>
    <col min="16" max="16" width="27.54296875" bestFit="1" customWidth="1"/>
    <col min="17" max="17" width="29.90625" bestFit="1" customWidth="1"/>
    <col min="18" max="18" width="26.36328125" bestFit="1" customWidth="1"/>
    <col min="19" max="19" width="25.08984375" bestFit="1" customWidth="1"/>
    <col min="20" max="20" width="33.36328125" bestFit="1" customWidth="1"/>
    <col min="21" max="30" width="11" bestFit="1" customWidth="1"/>
    <col min="31" max="31" width="14.26953125" customWidth="1"/>
    <col min="32" max="32" width="17.1796875" bestFit="1" customWidth="1"/>
    <col min="35" max="35" width="14.81640625" bestFit="1" customWidth="1"/>
    <col min="36" max="36" width="14" bestFit="1" customWidth="1"/>
  </cols>
  <sheetData>
    <row r="1" spans="1:36" s="15" customFormat="1" ht="55.5" customHeight="1" x14ac:dyDescent="0.35">
      <c r="A1" s="142" t="s">
        <v>70</v>
      </c>
      <c r="B1" s="142" t="s">
        <v>114</v>
      </c>
      <c r="C1" s="142" t="s">
        <v>106</v>
      </c>
      <c r="D1" s="142" t="s">
        <v>67</v>
      </c>
      <c r="E1" s="142" t="s">
        <v>133</v>
      </c>
      <c r="F1" s="142" t="s">
        <v>220</v>
      </c>
      <c r="G1" s="142" t="s">
        <v>17</v>
      </c>
      <c r="H1" s="142" t="s">
        <v>134</v>
      </c>
      <c r="I1" s="145" t="s">
        <v>225</v>
      </c>
      <c r="J1" s="150" t="s">
        <v>226</v>
      </c>
      <c r="K1" s="146" t="s">
        <v>227</v>
      </c>
      <c r="L1" s="146" t="s">
        <v>228</v>
      </c>
      <c r="M1" s="146" t="s">
        <v>229</v>
      </c>
      <c r="N1" s="146" t="s">
        <v>230</v>
      </c>
      <c r="O1" s="145" t="s">
        <v>231</v>
      </c>
      <c r="P1" s="163" t="s">
        <v>232</v>
      </c>
      <c r="Q1" s="146" t="s">
        <v>233</v>
      </c>
      <c r="R1" s="146" t="s">
        <v>234</v>
      </c>
      <c r="S1" s="143" t="s">
        <v>235</v>
      </c>
      <c r="T1" s="146" t="s">
        <v>236</v>
      </c>
      <c r="U1" s="151" t="s">
        <v>34</v>
      </c>
      <c r="V1" s="151" t="s">
        <v>35</v>
      </c>
      <c r="W1" s="151" t="s">
        <v>36</v>
      </c>
      <c r="X1" s="151" t="s">
        <v>37</v>
      </c>
      <c r="Y1" s="151" t="s">
        <v>38</v>
      </c>
      <c r="Z1" s="151" t="s">
        <v>39</v>
      </c>
      <c r="AA1" s="151" t="s">
        <v>237</v>
      </c>
      <c r="AB1" s="151" t="s">
        <v>238</v>
      </c>
      <c r="AC1" s="151" t="s">
        <v>40</v>
      </c>
      <c r="AD1" s="157" t="s">
        <v>18</v>
      </c>
      <c r="AE1" s="157" t="s">
        <v>19</v>
      </c>
      <c r="AF1" s="157" t="s">
        <v>20</v>
      </c>
    </row>
    <row r="2" spans="1:36" s="8" customFormat="1" ht="25.5" customHeight="1" x14ac:dyDescent="0.35">
      <c r="A2" s="127" t="str">
        <f>+'PASO 2 - CHANNEL INPUT '!A2</f>
        <v>OWNED MEDIA</v>
      </c>
      <c r="B2" s="128" t="str">
        <f>+'PASO 2 - CHANNEL INPUT '!B2</f>
        <v>SOCIAL MEDIA</v>
      </c>
      <c r="C2" s="129" t="str">
        <f>+'PASO 2 - CHANNEL INPUT '!C2</f>
        <v>NO</v>
      </c>
      <c r="D2" s="4" t="str">
        <f>+'PASO 2 - CHANNEL INPUT '!M2</f>
        <v>MUJERES 16-80</v>
      </c>
      <c r="E2" s="135">
        <f>+'PASO 2 - CHANNEL INPUT '!N2</f>
        <v>19349</v>
      </c>
      <c r="F2" s="137">
        <f>+'PASO 2 - CHANNEL INPUT '!Q2</f>
        <v>0</v>
      </c>
      <c r="G2" s="140" t="str">
        <f>+'PASO 2 - CHANNEL INPUT '!U2</f>
        <v/>
      </c>
      <c r="H2" s="141">
        <f>+'PASO 2 - CHANNEL INPUT '!V2</f>
        <v>0</v>
      </c>
      <c r="I2" s="10"/>
      <c r="J2" s="10"/>
      <c r="K2" s="10"/>
      <c r="L2" s="10"/>
      <c r="M2" s="10"/>
      <c r="N2" s="10"/>
      <c r="O2" s="10"/>
      <c r="P2" s="164"/>
      <c r="Q2" s="10"/>
      <c r="R2" s="10"/>
      <c r="S2" s="152"/>
      <c r="T2" s="10"/>
      <c r="U2" s="10"/>
      <c r="V2" s="10"/>
      <c r="W2" s="10"/>
      <c r="X2" s="10"/>
      <c r="Y2" s="10"/>
      <c r="Z2" s="10"/>
      <c r="AA2" s="10"/>
      <c r="AB2" s="10"/>
      <c r="AC2" s="10"/>
      <c r="AD2" s="158"/>
      <c r="AE2" s="158"/>
      <c r="AF2" s="158"/>
    </row>
    <row r="3" spans="1:36" s="8" customFormat="1" ht="25.5" customHeight="1" x14ac:dyDescent="0.35">
      <c r="A3" s="9" t="str">
        <f>+'PASO 2 - CHANNEL INPUT '!A3</f>
        <v>EARNED MEDIA</v>
      </c>
      <c r="B3" s="95" t="str">
        <f>+'PASO 2 - CHANNEL INPUT '!B3</f>
        <v>TOTAL ONLINE</v>
      </c>
      <c r="C3" s="107" t="str">
        <f>+'PASO 2 - CHANNEL INPUT '!C3</f>
        <v>NO</v>
      </c>
      <c r="D3" s="10" t="str">
        <f>+'PASO 2 - CHANNEL INPUT '!M3</f>
        <v>MUJERES 16-80</v>
      </c>
      <c r="E3" s="115">
        <f>+'PASO 2 - CHANNEL INPUT '!N3</f>
        <v>19349</v>
      </c>
      <c r="F3" s="122">
        <f>+'PASO 2 - CHANNEL INPUT '!Q3</f>
        <v>0</v>
      </c>
      <c r="G3" s="98" t="str">
        <f>+'PASO 2 - CHANNEL INPUT '!U3</f>
        <v/>
      </c>
      <c r="H3" s="82">
        <f>+'PASO 2 - CHANNEL INPUT '!V3</f>
        <v>0</v>
      </c>
      <c r="I3" s="10"/>
      <c r="J3" s="10"/>
      <c r="K3" s="10"/>
      <c r="L3" s="10"/>
      <c r="M3" s="10"/>
      <c r="N3" s="10"/>
      <c r="O3" s="10"/>
      <c r="P3" s="164"/>
      <c r="Q3" s="10"/>
      <c r="R3" s="10"/>
      <c r="S3" s="152"/>
      <c r="T3" s="10"/>
      <c r="U3" s="10"/>
      <c r="V3" s="10"/>
      <c r="W3" s="10"/>
      <c r="X3" s="10"/>
      <c r="Y3" s="10"/>
      <c r="Z3" s="10"/>
      <c r="AA3" s="10"/>
      <c r="AB3" s="10"/>
      <c r="AC3" s="10"/>
      <c r="AD3" s="158"/>
      <c r="AE3" s="158"/>
      <c r="AF3" s="158"/>
    </row>
    <row r="4" spans="1:36" s="8" customFormat="1" ht="25.5" customHeight="1" x14ac:dyDescent="0.5">
      <c r="A4" s="9" t="str">
        <f>+'PASO 2 - CHANNEL INPUT '!A4</f>
        <v>PAID MEDIA</v>
      </c>
      <c r="B4" s="95" t="str">
        <f>+'PASO 2 - CHANNEL INPUT '!B4</f>
        <v>TV</v>
      </c>
      <c r="C4" s="107" t="str">
        <f>+'PASO 2 - CHANNEL INPUT '!C4</f>
        <v>SI</v>
      </c>
      <c r="D4" s="10" t="str">
        <f>+'PASO 2 - CHANNEL INPUT '!M4</f>
        <v>MUJERES 16-80</v>
      </c>
      <c r="E4" s="115">
        <f>+'PASO 2 - CHANNEL INPUT '!N4</f>
        <v>19349</v>
      </c>
      <c r="F4" s="118">
        <f>+'PASO 2 - CHANNEL INPUT '!Q4</f>
        <v>80.423936120729735</v>
      </c>
      <c r="G4" s="124">
        <f>+'PASO 2 - CHANNEL INPUT '!U4</f>
        <v>824.57039648782734</v>
      </c>
      <c r="H4" s="123">
        <f>+'PASO 2 - CHANNEL INPUT '!V4</f>
        <v>4.2615659542499742</v>
      </c>
      <c r="I4" s="147">
        <f t="shared" ref="I4:I12" si="0">+H4</f>
        <v>4.2615659542499742</v>
      </c>
      <c r="J4" s="153">
        <f t="shared" ref="J4:J12" si="1">L4/100</f>
        <v>5.1682257481006782E-5</v>
      </c>
      <c r="K4" s="148">
        <f t="shared" ref="K4:K12" si="2">0.01*L4*E4</f>
        <v>1.0000000000000002</v>
      </c>
      <c r="L4" s="149">
        <f t="shared" ref="L4:L12" si="3">I4/G4</f>
        <v>5.168225748100678E-3</v>
      </c>
      <c r="M4" s="154">
        <f t="shared" ref="M4:M12" si="4">0.01*L4/J4</f>
        <v>1</v>
      </c>
      <c r="N4" s="154">
        <f t="shared" ref="N4:N12" si="5">L4/1000</f>
        <v>5.1682257481006781E-6</v>
      </c>
      <c r="O4" s="156">
        <f t="shared" ref="O4:O12" si="6">+R4*G4</f>
        <v>129314.63394365452</v>
      </c>
      <c r="P4" s="165">
        <f>+F4*65%/100</f>
        <v>0.52275558478474327</v>
      </c>
      <c r="Q4" s="149">
        <f t="shared" ref="Q4:Q12" si="7">+R4%*E4</f>
        <v>30344.393429999989</v>
      </c>
      <c r="R4" s="149">
        <f>+P4*S4*100</f>
        <v>156.82667543542297</v>
      </c>
      <c r="S4" s="155">
        <v>3</v>
      </c>
      <c r="T4" s="166">
        <f t="shared" ref="T4:T12" si="8">R4/1000</f>
        <v>0.15682667543542297</v>
      </c>
      <c r="U4" s="166">
        <f t="shared" ref="U4:U12" si="9">P4</f>
        <v>0.52275558478474327</v>
      </c>
      <c r="V4" s="166">
        <f t="shared" ref="V4:V12" si="10">AD4-P4</f>
        <v>0.28148377642255407</v>
      </c>
      <c r="W4" s="166">
        <f t="shared" ref="W4:W12" si="11">J4</f>
        <v>5.1682257481006782E-5</v>
      </c>
      <c r="X4" s="166">
        <f t="shared" ref="X4:X12" si="12">AD4-J4</f>
        <v>0.80418767894981635</v>
      </c>
      <c r="Y4" s="166">
        <f t="shared" ref="Y4:Y12" si="13">T4</f>
        <v>0.15682667543542297</v>
      </c>
      <c r="Z4" s="166">
        <f t="shared" ref="Z4:Z12" si="14">N4</f>
        <v>5.1682257481006781E-6</v>
      </c>
      <c r="AA4" s="166">
        <f t="shared" ref="AA4:AA12" si="15">LN((U4*X4)/(W4*V4))</f>
        <v>10.271512620427703</v>
      </c>
      <c r="AB4" s="166">
        <f t="shared" ref="AB4:AB12" si="16">LN((Y4/Z4))</f>
        <v>10.320367048945108</v>
      </c>
      <c r="AC4" s="166">
        <f t="shared" ref="AC4:AC12" si="17">AA4/AB4</f>
        <v>0.99526621211380284</v>
      </c>
      <c r="AD4" s="159">
        <f t="shared" ref="AD4:AD12" si="18">+F4%</f>
        <v>0.80423936120729733</v>
      </c>
      <c r="AE4" s="160">
        <f t="shared" ref="AE4:AE12" si="19">(Z4^AC4)*(X4/W4)</f>
        <v>8.5188963664742226E-2</v>
      </c>
      <c r="AF4" s="161">
        <f t="shared" ref="AF4:AF12" si="20">-1*AC4</f>
        <v>-0.99526621211380284</v>
      </c>
    </row>
    <row r="5" spans="1:36" s="8" customFormat="1" ht="25.5" customHeight="1" x14ac:dyDescent="0.5">
      <c r="A5" s="9" t="str">
        <f>+'PASO 2 - CHANNEL INPUT '!A5</f>
        <v>PAID MEDIA</v>
      </c>
      <c r="B5" s="95" t="str">
        <f>+'PASO 2 - CHANNEL INPUT '!B5</f>
        <v>PRENSA</v>
      </c>
      <c r="C5" s="107" t="str">
        <f>+'PASO 2 - CHANNEL INPUT '!C5</f>
        <v>NO</v>
      </c>
      <c r="D5" s="10" t="str">
        <f>+'PASO 2 - CHANNEL INPUT '!M5</f>
        <v>MUJERES 16-80</v>
      </c>
      <c r="E5" s="115">
        <f>+'PASO 2 - CHANNEL INPUT '!N5</f>
        <v>19349</v>
      </c>
      <c r="F5" s="118">
        <f>+'PASO 2 - CHANNEL INPUT '!Q5</f>
        <v>11.034105121711711</v>
      </c>
      <c r="G5" s="124">
        <f>+'PASO 2 - CHANNEL INPUT '!U5</f>
        <v>8053.8990719905314</v>
      </c>
      <c r="H5" s="123">
        <f>+'PASO 2 - CHANNEL INPUT '!V5</f>
        <v>41.624368556465612</v>
      </c>
      <c r="I5" s="147">
        <f t="shared" si="0"/>
        <v>41.624368556465612</v>
      </c>
      <c r="J5" s="153">
        <f t="shared" si="1"/>
        <v>5.1682257481006769E-5</v>
      </c>
      <c r="K5" s="148">
        <f t="shared" si="2"/>
        <v>1</v>
      </c>
      <c r="L5" s="149">
        <f t="shared" si="3"/>
        <v>5.1682257481006771E-3</v>
      </c>
      <c r="M5" s="154">
        <f t="shared" si="4"/>
        <v>1.0000000000000002</v>
      </c>
      <c r="N5" s="154">
        <f t="shared" si="5"/>
        <v>5.1682257481006772E-6</v>
      </c>
      <c r="O5" s="156">
        <f t="shared" si="6"/>
        <v>173291.75954999987</v>
      </c>
      <c r="P5" s="165">
        <f t="shared" ref="P5:P14" si="21">+F5*65%/100</f>
        <v>7.1721683291126131E-2</v>
      </c>
      <c r="Q5" s="149">
        <f t="shared" si="7"/>
        <v>4163.2285499999989</v>
      </c>
      <c r="R5" s="149">
        <f t="shared" ref="R5:R14" si="22">+P5*S5*100</f>
        <v>21.516504987337839</v>
      </c>
      <c r="S5" s="155">
        <v>3</v>
      </c>
      <c r="T5" s="166">
        <f t="shared" si="8"/>
        <v>2.1516504987337839E-2</v>
      </c>
      <c r="U5" s="166">
        <f t="shared" si="9"/>
        <v>7.1721683291126131E-2</v>
      </c>
      <c r="V5" s="166">
        <f t="shared" si="10"/>
        <v>3.861936792599098E-2</v>
      </c>
      <c r="W5" s="166">
        <f t="shared" si="11"/>
        <v>5.1682257481006769E-5</v>
      </c>
      <c r="X5" s="166">
        <f t="shared" si="12"/>
        <v>0.11028936895963611</v>
      </c>
      <c r="Y5" s="166">
        <f t="shared" si="13"/>
        <v>2.1516504987337839E-2</v>
      </c>
      <c r="Z5" s="166">
        <f t="shared" si="14"/>
        <v>5.1682257481006772E-6</v>
      </c>
      <c r="AA5" s="166">
        <f t="shared" si="15"/>
        <v>8.2847874856154622</v>
      </c>
      <c r="AB5" s="166">
        <f t="shared" si="16"/>
        <v>8.3340461460002828</v>
      </c>
      <c r="AC5" s="166">
        <f t="shared" si="17"/>
        <v>0.99408946632621409</v>
      </c>
      <c r="AD5" s="159">
        <f t="shared" si="18"/>
        <v>0.11034105121711711</v>
      </c>
      <c r="AE5" s="162">
        <f t="shared" si="19"/>
        <v>1.1851699327038978E-2</v>
      </c>
      <c r="AF5" s="161">
        <f t="shared" si="20"/>
        <v>-0.99408946632621409</v>
      </c>
    </row>
    <row r="6" spans="1:36" s="8" customFormat="1" ht="25.5" customHeight="1" x14ac:dyDescent="0.5">
      <c r="A6" s="9" t="str">
        <f>+'PASO 2 - CHANNEL INPUT '!A6</f>
        <v>PAID MEDIA</v>
      </c>
      <c r="B6" s="95" t="str">
        <f>+'PASO 2 - CHANNEL INPUT '!B6</f>
        <v>REVISTAS Y SSDD</v>
      </c>
      <c r="C6" s="107" t="str">
        <f>+'PASO 2 - CHANNEL INPUT '!C6</f>
        <v>NO</v>
      </c>
      <c r="D6" s="10" t="str">
        <f>+'PASO 2 - CHANNEL INPUT '!M6</f>
        <v>MUJERES 16-80</v>
      </c>
      <c r="E6" s="115">
        <f>+'PASO 2 - CHANNEL INPUT '!N6</f>
        <v>19349</v>
      </c>
      <c r="F6" s="118">
        <f>+'PASO 2 - CHANNEL INPUT '!Q6</f>
        <v>27.98188795286579</v>
      </c>
      <c r="G6" s="124">
        <f>+'PASO 2 - CHANNEL INPUT '!U6</f>
        <v>10380.576240576775</v>
      </c>
      <c r="H6" s="123">
        <f>+'PASO 2 - CHANNEL INPUT '!V6</f>
        <v>53.649161406671013</v>
      </c>
      <c r="I6" s="147">
        <f t="shared" si="0"/>
        <v>53.649161406671013</v>
      </c>
      <c r="J6" s="153">
        <f t="shared" si="1"/>
        <v>5.1682257481006769E-5</v>
      </c>
      <c r="K6" s="148">
        <f t="shared" si="2"/>
        <v>1</v>
      </c>
      <c r="L6" s="149">
        <f t="shared" si="3"/>
        <v>5.1682257481006771E-3</v>
      </c>
      <c r="M6" s="154">
        <f t="shared" si="4"/>
        <v>1.0000000000000002</v>
      </c>
      <c r="N6" s="154">
        <f t="shared" si="5"/>
        <v>5.1682257481006772E-6</v>
      </c>
      <c r="O6" s="156">
        <f t="shared" si="6"/>
        <v>566412.83643750008</v>
      </c>
      <c r="P6" s="165">
        <f t="shared" si="21"/>
        <v>0.18188227169362764</v>
      </c>
      <c r="Q6" s="149">
        <f t="shared" si="7"/>
        <v>10557.720225000003</v>
      </c>
      <c r="R6" s="149">
        <f t="shared" si="22"/>
        <v>54.564681508088285</v>
      </c>
      <c r="S6" s="155">
        <v>3</v>
      </c>
      <c r="T6" s="166">
        <f t="shared" si="8"/>
        <v>5.4564681508088284E-2</v>
      </c>
      <c r="U6" s="166">
        <f t="shared" si="9"/>
        <v>0.18188227169362764</v>
      </c>
      <c r="V6" s="166">
        <f t="shared" si="10"/>
        <v>9.7936607835030276E-2</v>
      </c>
      <c r="W6" s="166">
        <f t="shared" si="11"/>
        <v>5.1682257481006769E-5</v>
      </c>
      <c r="X6" s="166">
        <f t="shared" si="12"/>
        <v>0.27976719727117688</v>
      </c>
      <c r="Y6" s="166">
        <f t="shared" si="13"/>
        <v>5.4564681508088284E-2</v>
      </c>
      <c r="Z6" s="166">
        <f t="shared" si="14"/>
        <v>5.1682257481006772E-6</v>
      </c>
      <c r="AA6" s="166">
        <f t="shared" si="15"/>
        <v>9.2156377659754938</v>
      </c>
      <c r="AB6" s="166">
        <f t="shared" si="16"/>
        <v>9.2646126461690397</v>
      </c>
      <c r="AC6" s="166">
        <f t="shared" si="17"/>
        <v>0.99471376925685095</v>
      </c>
      <c r="AD6" s="159">
        <f t="shared" si="18"/>
        <v>0.27981887952865792</v>
      </c>
      <c r="AE6" s="162">
        <f t="shared" si="19"/>
        <v>2.9836184831930287E-2</v>
      </c>
      <c r="AF6" s="161">
        <f t="shared" si="20"/>
        <v>-0.99471376925685095</v>
      </c>
    </row>
    <row r="7" spans="1:36" s="8" customFormat="1" ht="25.5" customHeight="1" x14ac:dyDescent="0.5">
      <c r="A7" s="9" t="str">
        <f>+'PASO 2 - CHANNEL INPUT '!A7</f>
        <v>PAID MEDIA</v>
      </c>
      <c r="B7" s="95" t="str">
        <f>+'PASO 2 - CHANNEL INPUT '!B7</f>
        <v>RADIO</v>
      </c>
      <c r="C7" s="107" t="str">
        <f>+'PASO 2 - CHANNEL INPUT '!C7</f>
        <v>NO</v>
      </c>
      <c r="D7" s="10" t="str">
        <f>+'PASO 2 - CHANNEL INPUT '!M7</f>
        <v>MUJERES 16-80</v>
      </c>
      <c r="E7" s="115">
        <f>+'PASO 2 - CHANNEL INPUT '!N7</f>
        <v>19349</v>
      </c>
      <c r="F7" s="118">
        <f>+'PASO 2 - CHANNEL INPUT '!Q7</f>
        <v>52.282188226781756</v>
      </c>
      <c r="G7" s="124">
        <f>+'PASO 2 - CHANNEL INPUT '!U7</f>
        <v>1856.545465522013</v>
      </c>
      <c r="H7" s="123">
        <f>+'PASO 2 - CHANNEL INPUT '!V7</f>
        <v>9.5950460774304247</v>
      </c>
      <c r="I7" s="147">
        <f t="shared" si="0"/>
        <v>9.5950460774304247</v>
      </c>
      <c r="J7" s="153">
        <f t="shared" si="1"/>
        <v>5.1682257481006762E-5</v>
      </c>
      <c r="K7" s="148">
        <f t="shared" si="2"/>
        <v>0.99999999999999989</v>
      </c>
      <c r="L7" s="149">
        <f t="shared" si="3"/>
        <v>5.1682257481006763E-3</v>
      </c>
      <c r="M7" s="154">
        <f t="shared" si="4"/>
        <v>1</v>
      </c>
      <c r="N7" s="154">
        <f t="shared" si="5"/>
        <v>5.1682257481006764E-6</v>
      </c>
      <c r="O7" s="156">
        <f t="shared" si="6"/>
        <v>189275.30598600008</v>
      </c>
      <c r="P7" s="165">
        <f t="shared" si="21"/>
        <v>0.33983422347408143</v>
      </c>
      <c r="Q7" s="149">
        <f t="shared" si="7"/>
        <v>19726.357170000007</v>
      </c>
      <c r="R7" s="149">
        <f t="shared" si="22"/>
        <v>101.95026704222443</v>
      </c>
      <c r="S7" s="155">
        <v>3</v>
      </c>
      <c r="T7" s="166">
        <f t="shared" si="8"/>
        <v>0.10195026704222443</v>
      </c>
      <c r="U7" s="166">
        <f t="shared" si="9"/>
        <v>0.33983422347408143</v>
      </c>
      <c r="V7" s="166">
        <f t="shared" si="10"/>
        <v>0.18298765879373613</v>
      </c>
      <c r="W7" s="166">
        <f t="shared" si="11"/>
        <v>5.1682257481006762E-5</v>
      </c>
      <c r="X7" s="166">
        <f t="shared" si="12"/>
        <v>0.52277020001033658</v>
      </c>
      <c r="Y7" s="166">
        <f t="shared" si="13"/>
        <v>0.10195026704222443</v>
      </c>
      <c r="Z7" s="166">
        <f t="shared" si="14"/>
        <v>5.1682257481006764E-6</v>
      </c>
      <c r="AA7" s="166">
        <f t="shared" si="15"/>
        <v>9.8408219263401389</v>
      </c>
      <c r="AB7" s="166">
        <f t="shared" si="16"/>
        <v>9.8897109479098884</v>
      </c>
      <c r="AC7" s="166">
        <f t="shared" si="17"/>
        <v>0.99505657730268837</v>
      </c>
      <c r="AD7" s="159">
        <f t="shared" si="18"/>
        <v>0.52282188226781756</v>
      </c>
      <c r="AE7" s="162">
        <f t="shared" si="19"/>
        <v>5.5519431550467589E-2</v>
      </c>
      <c r="AF7" s="161">
        <f t="shared" si="20"/>
        <v>-0.99505657730268837</v>
      </c>
    </row>
    <row r="8" spans="1:36" s="8" customFormat="1" ht="25.5" customHeight="1" x14ac:dyDescent="0.5">
      <c r="A8" s="9" t="str">
        <f>+'PASO 2 - CHANNEL INPUT '!A8</f>
        <v>PAID MEDIA</v>
      </c>
      <c r="B8" s="95" t="str">
        <f>+'PASO 2 - CHANNEL INPUT '!B8</f>
        <v>OOH</v>
      </c>
      <c r="C8" s="107" t="str">
        <f>+'PASO 2 - CHANNEL INPUT '!C8</f>
        <v>NO</v>
      </c>
      <c r="D8" s="10" t="str">
        <f>+'PASO 2 - CHANNEL INPUT '!M8</f>
        <v>MUJERES 16-80</v>
      </c>
      <c r="E8" s="115">
        <f>+'PASO 2 - CHANNEL INPUT '!N8</f>
        <v>19349</v>
      </c>
      <c r="F8" s="118">
        <f>+'PASO 2 - CHANNEL INPUT '!Q8</f>
        <v>80.126140885833891</v>
      </c>
      <c r="G8" s="124">
        <f>+'PASO 2 - CHANNEL INPUT '!U8</f>
        <v>1354.43</v>
      </c>
      <c r="H8" s="123">
        <f>+'PASO 2 - CHANNEL INPUT '!V8</f>
        <v>7</v>
      </c>
      <c r="I8" s="147">
        <f t="shared" si="0"/>
        <v>7</v>
      </c>
      <c r="J8" s="153">
        <f t="shared" si="1"/>
        <v>5.1682257481006769E-5</v>
      </c>
      <c r="K8" s="148">
        <f t="shared" si="2"/>
        <v>1</v>
      </c>
      <c r="L8" s="149">
        <f t="shared" si="3"/>
        <v>5.1682257481006771E-3</v>
      </c>
      <c r="M8" s="154">
        <f t="shared" si="4"/>
        <v>1.0000000000000002</v>
      </c>
      <c r="N8" s="154">
        <f t="shared" si="5"/>
        <v>5.1682257481006772E-6</v>
      </c>
      <c r="O8" s="156">
        <f t="shared" si="6"/>
        <v>211624.23554999998</v>
      </c>
      <c r="P8" s="165">
        <f t="shared" si="21"/>
        <v>0.5208199157579203</v>
      </c>
      <c r="Q8" s="149">
        <f t="shared" si="7"/>
        <v>30232.033649999994</v>
      </c>
      <c r="R8" s="149">
        <f t="shared" si="22"/>
        <v>156.24597472737608</v>
      </c>
      <c r="S8" s="155">
        <v>3</v>
      </c>
      <c r="T8" s="166">
        <f t="shared" si="8"/>
        <v>0.15624597472737609</v>
      </c>
      <c r="U8" s="166">
        <f t="shared" si="9"/>
        <v>0.5208199157579203</v>
      </c>
      <c r="V8" s="166">
        <f t="shared" si="10"/>
        <v>0.28044149310041866</v>
      </c>
      <c r="W8" s="166">
        <f t="shared" si="11"/>
        <v>5.1682257481006769E-5</v>
      </c>
      <c r="X8" s="166">
        <f t="shared" si="12"/>
        <v>0.80120972660085799</v>
      </c>
      <c r="Y8" s="166">
        <f t="shared" si="13"/>
        <v>0.15624597472737609</v>
      </c>
      <c r="Z8" s="166">
        <f t="shared" si="14"/>
        <v>5.1682257481006772E-6</v>
      </c>
      <c r="AA8" s="166">
        <f t="shared" si="15"/>
        <v>10.267802690719</v>
      </c>
      <c r="AB8" s="166">
        <f t="shared" si="16"/>
        <v>10.316657358087715</v>
      </c>
      <c r="AC8" s="166">
        <f t="shared" si="17"/>
        <v>0.99526448677386614</v>
      </c>
      <c r="AD8" s="159">
        <f t="shared" si="18"/>
        <v>0.80126140885833896</v>
      </c>
      <c r="AE8" s="162">
        <f t="shared" si="19"/>
        <v>8.487528670284214E-2</v>
      </c>
      <c r="AF8" s="161">
        <f t="shared" si="20"/>
        <v>-0.99526448677386614</v>
      </c>
    </row>
    <row r="9" spans="1:36" s="8" customFormat="1" ht="25.5" customHeight="1" x14ac:dyDescent="0.5">
      <c r="A9" s="9" t="str">
        <f>+'PASO 2 - CHANNEL INPUT '!A9</f>
        <v>PAID MEDIA</v>
      </c>
      <c r="B9" s="95" t="str">
        <f>+'PASO 2 - CHANNEL INPUT '!B9</f>
        <v>CINE</v>
      </c>
      <c r="C9" s="107" t="str">
        <f>+'PASO 2 - CHANNEL INPUT '!C9</f>
        <v>NO</v>
      </c>
      <c r="D9" s="10" t="str">
        <f>+'PASO 2 - CHANNEL INPUT '!M9</f>
        <v>MUJERES 16-80</v>
      </c>
      <c r="E9" s="115">
        <f>+'PASO 2 - CHANNEL INPUT '!N9</f>
        <v>19349</v>
      </c>
      <c r="F9" s="118">
        <f>+'PASO 2 - CHANNEL INPUT '!Q9</f>
        <v>5.7824011576825667</v>
      </c>
      <c r="G9" s="124">
        <f>+'PASO 2 - CHANNEL INPUT '!U9</f>
        <v>6967.5226521549021</v>
      </c>
      <c r="H9" s="123">
        <f>+'PASO 2 - CHANNEL INPUT '!V9</f>
        <v>36.009729971341677</v>
      </c>
      <c r="I9" s="147">
        <f t="shared" si="0"/>
        <v>36.009729971341677</v>
      </c>
      <c r="J9" s="153">
        <f t="shared" si="1"/>
        <v>5.1682257481006762E-5</v>
      </c>
      <c r="K9" s="148">
        <f t="shared" si="2"/>
        <v>0.99999999999999989</v>
      </c>
      <c r="L9" s="149">
        <f t="shared" si="3"/>
        <v>5.1682257481006763E-3</v>
      </c>
      <c r="M9" s="154">
        <f t="shared" si="4"/>
        <v>1</v>
      </c>
      <c r="N9" s="154">
        <f t="shared" si="5"/>
        <v>5.1682257481006764E-6</v>
      </c>
      <c r="O9" s="156">
        <f t="shared" si="6"/>
        <v>78563.571547500032</v>
      </c>
      <c r="P9" s="165">
        <f t="shared" si="21"/>
        <v>3.7585607524936684E-2</v>
      </c>
      <c r="Q9" s="149">
        <f t="shared" si="7"/>
        <v>2181.7317599999997</v>
      </c>
      <c r="R9" s="149">
        <f t="shared" si="22"/>
        <v>11.275682257481005</v>
      </c>
      <c r="S9" s="155">
        <v>3</v>
      </c>
      <c r="T9" s="166">
        <f t="shared" si="8"/>
        <v>1.1275682257481006E-2</v>
      </c>
      <c r="U9" s="166">
        <f t="shared" si="9"/>
        <v>3.7585607524936684E-2</v>
      </c>
      <c r="V9" s="166">
        <f t="shared" si="10"/>
        <v>2.0238404051888981E-2</v>
      </c>
      <c r="W9" s="166">
        <f t="shared" si="11"/>
        <v>5.1682257481006762E-5</v>
      </c>
      <c r="X9" s="166">
        <f t="shared" si="12"/>
        <v>5.7772329319344659E-2</v>
      </c>
      <c r="Y9" s="166">
        <f t="shared" si="13"/>
        <v>1.1275682257481006E-2</v>
      </c>
      <c r="Z9" s="166">
        <f t="shared" si="14"/>
        <v>5.1682257481006764E-6</v>
      </c>
      <c r="AA9" s="166">
        <f t="shared" si="15"/>
        <v>7.6381898765106095</v>
      </c>
      <c r="AB9" s="166">
        <f t="shared" si="16"/>
        <v>7.6878742257472155</v>
      </c>
      <c r="AC9" s="166">
        <f t="shared" si="17"/>
        <v>0.99353730982353883</v>
      </c>
      <c r="AD9" s="159">
        <f t="shared" si="18"/>
        <v>5.7824011576825665E-2</v>
      </c>
      <c r="AE9" s="162">
        <f t="shared" si="19"/>
        <v>6.2500848646355857E-3</v>
      </c>
      <c r="AF9" s="161">
        <f t="shared" si="20"/>
        <v>-0.99353730982353883</v>
      </c>
    </row>
    <row r="10" spans="1:36" s="8" customFormat="1" ht="25.5" customHeight="1" x14ac:dyDescent="0.5">
      <c r="A10" s="9" t="str">
        <f>+'PASO 2 - CHANNEL INPUT '!A10</f>
        <v>PAID MEDIA</v>
      </c>
      <c r="B10" s="4" t="str">
        <f>+'PASO 2 - CHANNEL INPUT '!B10</f>
        <v>PLATAFORMAS VOD</v>
      </c>
      <c r="C10" s="107" t="str">
        <f>+'PASO 2 - CHANNEL INPUT '!C10</f>
        <v>SI</v>
      </c>
      <c r="D10" s="10" t="str">
        <f>+'PASO 2 - CHANNEL INPUT '!M10</f>
        <v>MUJERES 16-80</v>
      </c>
      <c r="E10" s="115">
        <f>+'PASO 2 - CHANNEL INPUT '!N10</f>
        <v>19349</v>
      </c>
      <c r="F10" s="118">
        <f>+'PASO 2 - CHANNEL INPUT '!Q10</f>
        <v>42.912348958602529</v>
      </c>
      <c r="G10" s="125">
        <f>+'PASO 2 - CHANNEL INPUT '!U10</f>
        <v>1547.92</v>
      </c>
      <c r="H10" s="123">
        <f>+'PASO 2 - CHANNEL INPUT '!V10</f>
        <v>8</v>
      </c>
      <c r="I10" s="147">
        <f t="shared" si="0"/>
        <v>8</v>
      </c>
      <c r="J10" s="153">
        <f t="shared" si="1"/>
        <v>5.1682257481006769E-5</v>
      </c>
      <c r="K10" s="148">
        <f t="shared" si="2"/>
        <v>1</v>
      </c>
      <c r="L10" s="149">
        <f t="shared" si="3"/>
        <v>5.1682257481006771E-3</v>
      </c>
      <c r="M10" s="154">
        <f t="shared" si="4"/>
        <v>1.0000000000000002</v>
      </c>
      <c r="N10" s="154">
        <f t="shared" si="5"/>
        <v>5.1682257481006772E-6</v>
      </c>
      <c r="O10" s="156">
        <f t="shared" si="6"/>
        <v>129528.52224000005</v>
      </c>
      <c r="P10" s="165">
        <f t="shared" si="21"/>
        <v>0.27893026823091643</v>
      </c>
      <c r="Q10" s="149">
        <f t="shared" si="7"/>
        <v>16191.065280000004</v>
      </c>
      <c r="R10" s="149">
        <f t="shared" si="22"/>
        <v>83.679080469274922</v>
      </c>
      <c r="S10" s="155">
        <v>3</v>
      </c>
      <c r="T10" s="166">
        <f t="shared" si="8"/>
        <v>8.3679080469274927E-2</v>
      </c>
      <c r="U10" s="166">
        <f t="shared" si="9"/>
        <v>0.27893026823091643</v>
      </c>
      <c r="V10" s="166">
        <f t="shared" si="10"/>
        <v>0.15019322135510887</v>
      </c>
      <c r="W10" s="166">
        <f t="shared" si="11"/>
        <v>5.1682257481006769E-5</v>
      </c>
      <c r="X10" s="166">
        <f t="shared" si="12"/>
        <v>0.42907180732854427</v>
      </c>
      <c r="Y10" s="166">
        <f t="shared" si="13"/>
        <v>8.3679080469274927E-2</v>
      </c>
      <c r="Z10" s="166">
        <f t="shared" si="14"/>
        <v>5.1682257481006772E-6</v>
      </c>
      <c r="AA10" s="166">
        <f t="shared" si="15"/>
        <v>9.6433042349312714</v>
      </c>
      <c r="AB10" s="166">
        <f t="shared" si="16"/>
        <v>9.6922148431481823</v>
      </c>
      <c r="AC10" s="166">
        <f t="shared" si="17"/>
        <v>0.99495361906350155</v>
      </c>
      <c r="AD10" s="159">
        <f t="shared" si="18"/>
        <v>0.42912348958602531</v>
      </c>
      <c r="AE10" s="162">
        <f t="shared" si="19"/>
        <v>4.5625587785692118E-2</v>
      </c>
      <c r="AF10" s="161">
        <f t="shared" si="20"/>
        <v>-0.99495361906350155</v>
      </c>
      <c r="AJ10" s="80"/>
    </row>
    <row r="11" spans="1:36" s="8" customFormat="1" ht="25.5" customHeight="1" x14ac:dyDescent="0.5">
      <c r="A11" s="9" t="str">
        <f>+'PASO 2 - CHANNEL INPUT '!A11</f>
        <v>PAID MEDIA</v>
      </c>
      <c r="B11" s="4" t="str">
        <f>+'PASO 2 - CHANNEL INPUT '!B11</f>
        <v>NETWORKS DISPLAY</v>
      </c>
      <c r="C11" s="107" t="str">
        <f>+'PASO 2 - CHANNEL INPUT '!C11</f>
        <v>SI</v>
      </c>
      <c r="D11" s="10" t="str">
        <f>+'PASO 2 - CHANNEL INPUT '!M11</f>
        <v>MUJERES 16-80</v>
      </c>
      <c r="E11" s="115">
        <f>+'PASO 2 - CHANNEL INPUT '!N11</f>
        <v>19349</v>
      </c>
      <c r="F11" s="118">
        <f>+'PASO 2 - CHANNEL INPUT '!Q11</f>
        <v>90.327384360948884</v>
      </c>
      <c r="G11" s="125">
        <f>+'PASO 2 - CHANNEL INPUT '!U11</f>
        <v>967.45</v>
      </c>
      <c r="H11" s="123">
        <f>+'PASO 2 - CHANNEL INPUT '!V11</f>
        <v>5</v>
      </c>
      <c r="I11" s="147">
        <f t="shared" si="0"/>
        <v>5</v>
      </c>
      <c r="J11" s="153">
        <f t="shared" si="1"/>
        <v>5.1682257481006769E-5</v>
      </c>
      <c r="K11" s="148">
        <f t="shared" si="2"/>
        <v>1</v>
      </c>
      <c r="L11" s="149">
        <f t="shared" si="3"/>
        <v>5.1682257481006771E-3</v>
      </c>
      <c r="M11" s="154">
        <f t="shared" si="4"/>
        <v>1.0000000000000002</v>
      </c>
      <c r="N11" s="154">
        <f t="shared" si="5"/>
        <v>5.1682257481006772E-6</v>
      </c>
      <c r="O11" s="156">
        <f t="shared" si="6"/>
        <v>170405.09459999998</v>
      </c>
      <c r="P11" s="165">
        <f t="shared" si="21"/>
        <v>0.58712799834616769</v>
      </c>
      <c r="Q11" s="149">
        <f t="shared" si="7"/>
        <v>34081.018919999995</v>
      </c>
      <c r="R11" s="149">
        <f t="shared" si="22"/>
        <v>176.13839950385031</v>
      </c>
      <c r="S11" s="155">
        <v>3</v>
      </c>
      <c r="T11" s="166">
        <f t="shared" si="8"/>
        <v>0.1761383995038503</v>
      </c>
      <c r="U11" s="166">
        <f t="shared" si="9"/>
        <v>0.58712799834616769</v>
      </c>
      <c r="V11" s="166">
        <f t="shared" si="10"/>
        <v>0.31614584526332112</v>
      </c>
      <c r="W11" s="166">
        <f t="shared" si="11"/>
        <v>5.1682257481006769E-5</v>
      </c>
      <c r="X11" s="166">
        <f t="shared" si="12"/>
        <v>0.90322216135200784</v>
      </c>
      <c r="Y11" s="166">
        <f t="shared" si="13"/>
        <v>0.1761383995038503</v>
      </c>
      <c r="Z11" s="166">
        <f t="shared" si="14"/>
        <v>5.1682257481006772E-6</v>
      </c>
      <c r="AA11" s="166">
        <f t="shared" si="15"/>
        <v>10.387648495978075</v>
      </c>
      <c r="AB11" s="166">
        <f t="shared" si="16"/>
        <v>10.436495878383642</v>
      </c>
      <c r="AC11" s="166">
        <f t="shared" si="17"/>
        <v>0.99531956099300134</v>
      </c>
      <c r="AD11" s="159">
        <f t="shared" si="18"/>
        <v>0.90327384360948881</v>
      </c>
      <c r="AE11" s="162">
        <f t="shared" si="19"/>
        <v>9.5617738465269581E-2</v>
      </c>
      <c r="AF11" s="161">
        <f t="shared" si="20"/>
        <v>-0.99531956099300134</v>
      </c>
    </row>
    <row r="12" spans="1:36" s="8" customFormat="1" ht="25.5" customHeight="1" x14ac:dyDescent="0.5">
      <c r="A12" s="9" t="str">
        <f>+'PASO 2 - CHANNEL INPUT '!A12</f>
        <v>PAID MEDIA</v>
      </c>
      <c r="B12" s="4" t="str">
        <f>+'PASO 2 - CHANNEL INPUT '!B12</f>
        <v>PAID SOCIAL</v>
      </c>
      <c r="C12" s="107" t="str">
        <f>+'PASO 2 - CHANNEL INPUT '!C12</f>
        <v>SI</v>
      </c>
      <c r="D12" s="10" t="str">
        <f>+'PASO 2 - CHANNEL INPUT '!M12</f>
        <v>MUJERES 16-80</v>
      </c>
      <c r="E12" s="115">
        <f>+'PASO 2 - CHANNEL INPUT '!N12</f>
        <v>19349</v>
      </c>
      <c r="F12" s="118">
        <f>+'PASO 2 - CHANNEL INPUT '!Q12</f>
        <v>88.918364256550731</v>
      </c>
      <c r="G12" s="126">
        <f>+'PASO 2 - CHANNEL INPUT '!U12</f>
        <v>386.98</v>
      </c>
      <c r="H12" s="123">
        <f>+'PASO 2 - CHANNEL INPUT '!V12</f>
        <v>2</v>
      </c>
      <c r="I12" s="147">
        <f t="shared" si="0"/>
        <v>2</v>
      </c>
      <c r="J12" s="153">
        <f t="shared" si="1"/>
        <v>5.1682257481006769E-5</v>
      </c>
      <c r="K12" s="148">
        <f t="shared" si="2"/>
        <v>1</v>
      </c>
      <c r="L12" s="149">
        <f t="shared" si="3"/>
        <v>5.1682257481006771E-3</v>
      </c>
      <c r="M12" s="154">
        <f t="shared" si="4"/>
        <v>1.0000000000000002</v>
      </c>
      <c r="N12" s="154">
        <f t="shared" si="5"/>
        <v>5.1682257481006772E-6</v>
      </c>
      <c r="O12" s="156">
        <f t="shared" si="6"/>
        <v>67098.775770000007</v>
      </c>
      <c r="P12" s="165">
        <f t="shared" si="21"/>
        <v>0.57796936766757978</v>
      </c>
      <c r="Q12" s="149">
        <f t="shared" si="7"/>
        <v>33549.387885000004</v>
      </c>
      <c r="R12" s="149">
        <f t="shared" si="22"/>
        <v>173.39081030027393</v>
      </c>
      <c r="S12" s="155">
        <v>3</v>
      </c>
      <c r="T12" s="166">
        <f t="shared" si="8"/>
        <v>0.17339081030027392</v>
      </c>
      <c r="U12" s="166">
        <f t="shared" si="9"/>
        <v>0.57796936766757978</v>
      </c>
      <c r="V12" s="166">
        <f t="shared" si="10"/>
        <v>0.31121427489792752</v>
      </c>
      <c r="W12" s="166">
        <f t="shared" si="11"/>
        <v>5.1682257481006769E-5</v>
      </c>
      <c r="X12" s="166">
        <f t="shared" si="12"/>
        <v>0.88913196030802633</v>
      </c>
      <c r="Y12" s="166">
        <f t="shared" si="13"/>
        <v>0.17339081030027392</v>
      </c>
      <c r="Z12" s="166">
        <f t="shared" si="14"/>
        <v>5.1682257481006772E-6</v>
      </c>
      <c r="AA12" s="166">
        <f t="shared" si="15"/>
        <v>10.3719256082502</v>
      </c>
      <c r="AB12" s="166">
        <f t="shared" si="16"/>
        <v>10.420773897374968</v>
      </c>
      <c r="AC12" s="166">
        <f t="shared" si="17"/>
        <v>0.99531241253232894</v>
      </c>
      <c r="AD12" s="159">
        <f t="shared" si="18"/>
        <v>0.8891836425655073</v>
      </c>
      <c r="AE12" s="162">
        <f t="shared" si="19"/>
        <v>9.4134299621014564E-2</v>
      </c>
      <c r="AF12" s="161">
        <f t="shared" si="20"/>
        <v>-0.99531241253232894</v>
      </c>
      <c r="AJ12" s="80"/>
    </row>
    <row r="13" spans="1:36" s="8" customFormat="1" ht="25.5" customHeight="1" x14ac:dyDescent="0.5">
      <c r="A13" s="9" t="str">
        <f>+'PASO 2 - CHANNEL INPUT '!A13</f>
        <v>PAID MEDIA</v>
      </c>
      <c r="B13" s="4" t="str">
        <f>+'PASO 2 - CHANNEL INPUT '!B13</f>
        <v>INFLUENCERS</v>
      </c>
      <c r="C13" s="107" t="str">
        <f>+'PASO 2 - CHANNEL INPUT '!C13</f>
        <v>NO</v>
      </c>
      <c r="D13" s="10" t="str">
        <f>+'PASO 2 - CHANNEL INPUT '!M13</f>
        <v>MUJERES 16-80</v>
      </c>
      <c r="E13" s="115">
        <f>+'PASO 2 - CHANNEL INPUT '!N13</f>
        <v>19349</v>
      </c>
      <c r="F13" s="118">
        <f>+'PASO 2 - CHANNEL INPUT '!Q13</f>
        <v>11.796380691508606</v>
      </c>
      <c r="G13" s="126">
        <f>+'PASO 2 - CHANNEL INPUT '!U13</f>
        <v>15835.030984076448</v>
      </c>
      <c r="H13" s="123">
        <f>+'PASO 2 - CHANNEL INPUT '!V13</f>
        <v>81.839014853875923</v>
      </c>
      <c r="I13" s="147">
        <f>+H13</f>
        <v>81.839014853875923</v>
      </c>
      <c r="J13" s="153">
        <f>L13/100</f>
        <v>5.1682257481006789E-5</v>
      </c>
      <c r="K13" s="148">
        <f>0.01*L13*E13</f>
        <v>1.0000000000000004</v>
      </c>
      <c r="L13" s="149">
        <f>I13/G13</f>
        <v>5.1682257481006789E-3</v>
      </c>
      <c r="M13" s="154">
        <f>0.01*L13/J13</f>
        <v>1</v>
      </c>
      <c r="N13" s="154">
        <f>L13/1000</f>
        <v>5.1682257481006789E-6</v>
      </c>
      <c r="O13" s="156">
        <f>+R13*G13</f>
        <v>364252.30481249985</v>
      </c>
      <c r="P13" s="165">
        <f t="shared" si="21"/>
        <v>7.6676474494805941E-2</v>
      </c>
      <c r="Q13" s="149">
        <f>+R13%*E13</f>
        <v>4450.8393150000002</v>
      </c>
      <c r="R13" s="149">
        <f t="shared" si="22"/>
        <v>23.002942348441781</v>
      </c>
      <c r="S13" s="155">
        <v>3</v>
      </c>
      <c r="T13" s="166">
        <f>R13/1000</f>
        <v>2.3002942348441781E-2</v>
      </c>
      <c r="U13" s="166">
        <f>P13</f>
        <v>7.6676474494805941E-2</v>
      </c>
      <c r="V13" s="166">
        <f>AD13-P13</f>
        <v>4.1287332420280126E-2</v>
      </c>
      <c r="W13" s="166">
        <f>J13</f>
        <v>5.1682257481006789E-5</v>
      </c>
      <c r="X13" s="166">
        <f>AD13-J13</f>
        <v>0.11791212465760506</v>
      </c>
      <c r="Y13" s="166">
        <f>T13</f>
        <v>2.3002942348441781E-2</v>
      </c>
      <c r="Z13" s="166">
        <f>N13</f>
        <v>5.1682257481006789E-6</v>
      </c>
      <c r="AA13" s="166">
        <f>LN((U13*X13)/(W13*V13))</f>
        <v>8.3516195877027215</v>
      </c>
      <c r="AB13" s="166">
        <f>LN((Y13/Z13))</f>
        <v>8.4008479674879943</v>
      </c>
      <c r="AC13" s="166">
        <f>AA13/AB13</f>
        <v>0.9941400701481814</v>
      </c>
      <c r="AD13" s="159">
        <f>+F13%</f>
        <v>0.11796380691508607</v>
      </c>
      <c r="AE13" s="162">
        <f>(Z13^AC13)*(X13/W13)</f>
        <v>1.2663038086250956E-2</v>
      </c>
      <c r="AF13" s="161">
        <f>-1*AC13</f>
        <v>-0.9941400701481814</v>
      </c>
    </row>
    <row r="14" spans="1:36" s="8" customFormat="1" ht="25.5" customHeight="1" x14ac:dyDescent="0.5">
      <c r="A14" s="9" t="str">
        <f>+'PASO 2 - CHANNEL INPUT '!A14</f>
        <v>PAID MEDIA</v>
      </c>
      <c r="B14" s="4" t="str">
        <f>+'PASO 2 - CHANNEL INPUT '!B14</f>
        <v>BRANDED CONTENT</v>
      </c>
      <c r="C14" s="107" t="str">
        <f>+'PASO 2 - CHANNEL INPUT '!C14</f>
        <v>SI</v>
      </c>
      <c r="D14" s="10" t="str">
        <f>+'PASO 2 - CHANNEL INPUT '!M14</f>
        <v>MUJERES 16-80</v>
      </c>
      <c r="E14" s="115">
        <f>+'PASO 2 - CHANNEL INPUT '!N14</f>
        <v>19349</v>
      </c>
      <c r="F14" s="118">
        <f>+'PASO 2 - CHANNEL INPUT '!Q14</f>
        <v>35.853428084138713</v>
      </c>
      <c r="G14" s="126">
        <f>+'PASO 2 - CHANNEL INPUT '!U14</f>
        <v>4873.8592970780828</v>
      </c>
      <c r="H14" s="123">
        <f>+'PASO 2 - CHANNEL INPUT '!V14</f>
        <v>25.189205111778815</v>
      </c>
      <c r="I14" s="147">
        <f>+H14</f>
        <v>25.189205111778815</v>
      </c>
      <c r="J14" s="153">
        <f>L14/100</f>
        <v>5.1682257481006769E-5</v>
      </c>
      <c r="K14" s="148">
        <f>0.01*L14*E14</f>
        <v>1</v>
      </c>
      <c r="L14" s="149">
        <f>I14/G14</f>
        <v>5.1682257481006771E-3</v>
      </c>
      <c r="M14" s="154">
        <f>0.01*L14/J14</f>
        <v>1.0000000000000002</v>
      </c>
      <c r="N14" s="154">
        <f>L14/1000</f>
        <v>5.1682257481006772E-6</v>
      </c>
      <c r="O14" s="156">
        <f>+R14*G14</f>
        <v>340751.89940999984</v>
      </c>
      <c r="P14" s="165">
        <f t="shared" si="21"/>
        <v>0.23304728254690166</v>
      </c>
      <c r="Q14" s="149">
        <f>+R14%*E14</f>
        <v>13527.695610000001</v>
      </c>
      <c r="R14" s="149">
        <f t="shared" si="22"/>
        <v>69.914184764070498</v>
      </c>
      <c r="S14" s="155">
        <v>3</v>
      </c>
      <c r="T14" s="166">
        <f>R14/1000</f>
        <v>6.9914184764070492E-2</v>
      </c>
      <c r="U14" s="166">
        <f>P14</f>
        <v>0.23304728254690166</v>
      </c>
      <c r="V14" s="166">
        <f>AD14-P14</f>
        <v>0.12548699829448545</v>
      </c>
      <c r="W14" s="166">
        <f>J14</f>
        <v>5.1682257481006769E-5</v>
      </c>
      <c r="X14" s="166">
        <f>AD14-J14</f>
        <v>0.35848259858390608</v>
      </c>
      <c r="Y14" s="166">
        <f>T14</f>
        <v>6.9914184764070492E-2</v>
      </c>
      <c r="Z14" s="166">
        <f>N14</f>
        <v>5.1682257481006772E-6</v>
      </c>
      <c r="AA14" s="166">
        <f>LN((U14*X14)/(W14*V14))</f>
        <v>9.4635600663067034</v>
      </c>
      <c r="AB14" s="166">
        <f>LN((Y14/Z14))</f>
        <v>9.5124943895860632</v>
      </c>
      <c r="AC14" s="166">
        <f>AA14/AB14</f>
        <v>0.99485578426906285</v>
      </c>
      <c r="AD14" s="159">
        <f>+F14%</f>
        <v>0.35853428084138711</v>
      </c>
      <c r="AE14" s="162">
        <f>(Z14^AC14)*(X14/W14)</f>
        <v>3.8164870316443285E-2</v>
      </c>
      <c r="AF14" s="161">
        <f>-1*AC14</f>
        <v>-0.99485578426906285</v>
      </c>
      <c r="AJ14" s="80"/>
    </row>
    <row r="15" spans="1:36" x14ac:dyDescent="0.35">
      <c r="A15" s="3"/>
      <c r="B15" s="3"/>
      <c r="C15" s="3"/>
      <c r="D15" s="3"/>
      <c r="E15" s="3"/>
      <c r="O15" s="144"/>
      <c r="AD15" s="8"/>
    </row>
    <row r="16" spans="1:36" x14ac:dyDescent="0.35">
      <c r="A16" s="3"/>
      <c r="B16" s="3"/>
      <c r="C16" s="3"/>
      <c r="D16" s="3"/>
      <c r="E16" s="3"/>
      <c r="AD16" s="8"/>
    </row>
    <row r="17" spans="1:30" x14ac:dyDescent="0.35">
      <c r="A17" s="3"/>
      <c r="B17" s="3"/>
      <c r="C17" s="3"/>
      <c r="D17" s="3"/>
      <c r="E17" s="3"/>
      <c r="AD17" s="8"/>
    </row>
    <row r="18" spans="1:30" x14ac:dyDescent="0.35">
      <c r="A18" s="3"/>
      <c r="B18" s="3"/>
      <c r="C18" s="3"/>
      <c r="D18" s="3"/>
      <c r="E18" s="3"/>
      <c r="AD18" s="8"/>
    </row>
    <row r="19" spans="1:30" x14ac:dyDescent="0.35">
      <c r="AD19" s="8"/>
    </row>
  </sheetData>
  <dataValidations count="1">
    <dataValidation type="list" allowBlank="1" showInputMessage="1" showErrorMessage="1" sqref="C2:C14" xr:uid="{AB1350C3-A791-49A6-BCD5-4E239155DCCF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98BD-1245-4756-88BC-F9E880469761}">
  <sheetPr>
    <tabColor theme="4" tint="0.39997558519241921"/>
  </sheetPr>
  <dimension ref="A1:X1055"/>
  <sheetViews>
    <sheetView showGridLines="0" zoomScale="40" zoomScaleNormal="40" workbookViewId="0">
      <selection activeCell="R5" sqref="R3:R5"/>
    </sheetView>
  </sheetViews>
  <sheetFormatPr baseColWidth="10" defaultRowHeight="14.5" outlineLevelRow="1" outlineLevelCol="1" x14ac:dyDescent="0.35"/>
  <cols>
    <col min="1" max="1" width="11.54296875" customWidth="1" outlineLevel="1"/>
    <col min="2" max="2" width="13.453125" customWidth="1" outlineLevel="1"/>
    <col min="3" max="3" width="14" customWidth="1" outlineLevel="1"/>
    <col min="4" max="4" width="12.1796875" customWidth="1" outlineLevel="1"/>
    <col min="5" max="5" width="14.1796875" customWidth="1" outlineLevel="1"/>
    <col min="6" max="6" width="22.81640625" customWidth="1" outlineLevel="1"/>
    <col min="7" max="7" width="14.1796875" customWidth="1" outlineLevel="1"/>
    <col min="8" max="8" width="15.81640625" customWidth="1" outlineLevel="1"/>
    <col min="9" max="9" width="14.1796875" customWidth="1" outlineLevel="1"/>
    <col min="10" max="10" width="11.54296875" customWidth="1" outlineLevel="1"/>
    <col min="11" max="11" width="7.453125" customWidth="1"/>
    <col min="12" max="12" width="23.1796875" customWidth="1"/>
    <col min="13" max="13" width="20.54296875" customWidth="1"/>
    <col min="14" max="14" width="12.1796875" customWidth="1"/>
    <col min="15" max="15" width="16.7265625" customWidth="1"/>
    <col min="16" max="16" width="18.54296875" customWidth="1"/>
    <col min="17" max="17" width="12.453125" customWidth="1"/>
    <col min="18" max="18" width="19.81640625" customWidth="1"/>
    <col min="19" max="19" width="19.90625" customWidth="1"/>
    <col min="20" max="20" width="22.54296875" customWidth="1"/>
    <col min="21" max="21" width="15.54296875" customWidth="1"/>
    <col min="22" max="22" width="4.1796875" customWidth="1"/>
    <col min="23" max="23" width="17.1796875" customWidth="1"/>
    <col min="24" max="24" width="15.54296875" customWidth="1"/>
  </cols>
  <sheetData>
    <row r="1" spans="1:24" ht="15" thickBot="1" x14ac:dyDescent="0.4"/>
    <row r="2" spans="1:24" ht="29.5" customHeight="1" outlineLevel="1" x14ac:dyDescent="0.35">
      <c r="B2" s="181" t="s">
        <v>240</v>
      </c>
      <c r="C2" s="182"/>
      <c r="D2" s="182"/>
      <c r="E2" s="182"/>
      <c r="F2" s="182"/>
      <c r="G2" s="182"/>
      <c r="H2" s="182"/>
      <c r="I2" s="182"/>
      <c r="J2" s="183"/>
      <c r="L2" s="181" t="s">
        <v>239</v>
      </c>
      <c r="M2" s="182"/>
      <c r="N2" s="183"/>
      <c r="P2" s="184" t="s">
        <v>46</v>
      </c>
      <c r="Q2" s="185"/>
      <c r="R2" s="185"/>
      <c r="S2" s="185"/>
      <c r="T2" s="185"/>
      <c r="U2" s="185"/>
      <c r="V2" s="185"/>
      <c r="W2" s="185"/>
      <c r="X2" s="186"/>
    </row>
    <row r="3" spans="1:24" ht="32.15" customHeight="1" outlineLevel="1" x14ac:dyDescent="0.35">
      <c r="B3" s="19"/>
      <c r="J3" s="25"/>
      <c r="L3" s="19"/>
      <c r="N3" s="25"/>
      <c r="P3" s="19"/>
      <c r="Q3" s="179" t="str">
        <f t="shared" ref="Q3:U3" si="0">Q9</f>
        <v>TV</v>
      </c>
      <c r="R3" s="179" t="str">
        <f t="shared" si="0"/>
        <v>PLATAFORMAS VOD</v>
      </c>
      <c r="S3" s="179" t="str">
        <f t="shared" si="0"/>
        <v>NETWORKS</v>
      </c>
      <c r="T3" s="179" t="str">
        <f t="shared" si="0"/>
        <v>BRANDED CONTENT</v>
      </c>
      <c r="U3" s="179" t="str">
        <f t="shared" si="0"/>
        <v>PAID SOCIAL</v>
      </c>
      <c r="V3" s="84"/>
      <c r="W3" s="84"/>
      <c r="X3" s="83"/>
    </row>
    <row r="4" spans="1:24" ht="14.25" customHeight="1" outlineLevel="1" x14ac:dyDescent="0.35">
      <c r="B4" s="19"/>
      <c r="J4" s="25"/>
      <c r="L4" s="19"/>
      <c r="N4" s="25"/>
      <c r="P4" s="19"/>
      <c r="Q4" s="169">
        <f>1-Q12</f>
        <v>0.43534201776925041</v>
      </c>
      <c r="R4" s="169">
        <f t="shared" ref="R4:U4" si="1">1-R12</f>
        <v>0.8241677807900647</v>
      </c>
      <c r="S4" s="169">
        <f t="shared" si="1"/>
        <v>0.41134084134872939</v>
      </c>
      <c r="T4" s="169">
        <f t="shared" si="1"/>
        <v>0.88486688557586712</v>
      </c>
      <c r="U4" s="169">
        <f t="shared" si="1"/>
        <v>0.66127094529874086</v>
      </c>
      <c r="V4" s="89"/>
      <c r="W4" s="169">
        <f>1-PRODUCT(Q4:U4)</f>
        <v>0.91364143154542543</v>
      </c>
      <c r="X4" s="25"/>
    </row>
    <row r="5" spans="1:24" ht="14.25" customHeight="1" outlineLevel="1" x14ac:dyDescent="0.35">
      <c r="B5" s="19"/>
      <c r="D5" s="26"/>
      <c r="E5" s="27"/>
      <c r="F5" s="27"/>
      <c r="J5" s="25"/>
      <c r="L5" s="19"/>
      <c r="N5" s="25"/>
      <c r="P5" s="19"/>
      <c r="Q5" s="170">
        <v>1</v>
      </c>
      <c r="R5" s="180">
        <v>0.9</v>
      </c>
      <c r="S5" s="170">
        <f>R5*$R5</f>
        <v>0.81</v>
      </c>
      <c r="T5" s="171">
        <f t="shared" ref="T5:U5" si="2">S5*$R$5</f>
        <v>0.72900000000000009</v>
      </c>
      <c r="U5" s="171">
        <f t="shared" si="2"/>
        <v>0.65610000000000013</v>
      </c>
      <c r="V5" s="89"/>
      <c r="W5" s="169">
        <f>1-PRODUCT(Q7:U7)</f>
        <v>0.87578526681105717</v>
      </c>
      <c r="X5" s="25"/>
    </row>
    <row r="6" spans="1:24" ht="15" outlineLevel="1" thickBot="1" x14ac:dyDescent="0.4">
      <c r="B6" s="19"/>
      <c r="D6" s="26"/>
      <c r="E6" s="28"/>
      <c r="F6" s="28"/>
      <c r="J6" s="25"/>
      <c r="N6" s="25"/>
      <c r="P6" s="20"/>
      <c r="Q6" s="172"/>
      <c r="R6" s="173"/>
      <c r="S6" s="172"/>
      <c r="T6" s="174"/>
      <c r="U6" s="174"/>
      <c r="V6" s="175"/>
      <c r="W6" s="176">
        <f>W4-W5</f>
        <v>3.7856164734368258E-2</v>
      </c>
      <c r="X6" s="22"/>
    </row>
    <row r="7" spans="1:24" ht="25.5" customHeight="1" thickBot="1" x14ac:dyDescent="0.4">
      <c r="A7" s="29"/>
      <c r="B7" s="30"/>
      <c r="D7" s="26"/>
      <c r="E7" s="28"/>
      <c r="F7" s="28"/>
      <c r="G7" s="28"/>
      <c r="H7" s="28"/>
      <c r="I7" s="28"/>
      <c r="J7" s="25"/>
      <c r="L7" s="19" t="s">
        <v>47</v>
      </c>
      <c r="M7" s="177" t="str">
        <f>+'PASO 2 - CHANNEL INPUT '!M2</f>
        <v>MUJERES 16-80</v>
      </c>
      <c r="N7" s="25"/>
      <c r="O7" s="2"/>
      <c r="Q7" s="31">
        <f>Q4^Q5</f>
        <v>0.43534201776925041</v>
      </c>
      <c r="R7" s="31">
        <f t="shared" ref="R7:U7" si="3">R4^R5</f>
        <v>0.84026073449282102</v>
      </c>
      <c r="S7" s="31">
        <f t="shared" si="3"/>
        <v>0.48697143167088563</v>
      </c>
      <c r="T7" s="31">
        <f t="shared" si="3"/>
        <v>0.91469018780851141</v>
      </c>
      <c r="U7" s="31">
        <f t="shared" si="3"/>
        <v>0.76234393829358515</v>
      </c>
    </row>
    <row r="8" spans="1:24" ht="22.5" customHeight="1" x14ac:dyDescent="0.35">
      <c r="B8" s="32"/>
      <c r="D8" s="8"/>
      <c r="E8" s="8"/>
      <c r="J8" s="25"/>
      <c r="L8" s="33" t="str">
        <f>'[26]Optimizacion Pto'!L8</f>
        <v>Universo 000</v>
      </c>
      <c r="M8" s="36">
        <f>+'PASO 1 - SETUP CAMPAÑA'!C5</f>
        <v>19349</v>
      </c>
      <c r="N8" s="25"/>
      <c r="P8" s="187" t="s">
        <v>48</v>
      </c>
      <c r="Q8" s="188"/>
      <c r="R8" s="188"/>
      <c r="S8" s="188"/>
      <c r="T8" s="188"/>
      <c r="U8" s="188"/>
      <c r="V8" s="34"/>
      <c r="W8" s="189" t="s">
        <v>49</v>
      </c>
      <c r="X8" s="190"/>
    </row>
    <row r="9" spans="1:24" ht="19.5" customHeight="1" x14ac:dyDescent="0.35">
      <c r="B9" s="19"/>
      <c r="D9" s="8"/>
      <c r="E9" s="8"/>
      <c r="F9" s="27"/>
      <c r="G9" s="27"/>
      <c r="H9" s="27"/>
      <c r="I9" s="27"/>
      <c r="J9" s="25"/>
      <c r="L9" s="35" t="s">
        <v>50</v>
      </c>
      <c r="M9" s="36">
        <f>+'PASO 1 - SETUP CAMPAÑA'!C20</f>
        <v>500000</v>
      </c>
      <c r="N9" s="37"/>
      <c r="P9" s="38"/>
      <c r="Q9" s="39" t="str">
        <f>E15</f>
        <v>TV</v>
      </c>
      <c r="R9" s="39" t="str">
        <f>F15</f>
        <v>PLATAFORMAS VOD</v>
      </c>
      <c r="S9" s="39" t="str">
        <f>G15</f>
        <v>NETWORKS</v>
      </c>
      <c r="T9" s="39" t="str">
        <f>H15</f>
        <v>BRANDED CONTENT</v>
      </c>
      <c r="U9" s="39" t="str">
        <f>I15</f>
        <v>PAID SOCIAL</v>
      </c>
      <c r="W9" s="40" t="s">
        <v>51</v>
      </c>
      <c r="X9" s="41" t="s">
        <v>52</v>
      </c>
    </row>
    <row r="10" spans="1:24" ht="19.5" customHeight="1" x14ac:dyDescent="0.35">
      <c r="A10" s="29"/>
      <c r="B10" s="30"/>
      <c r="D10" s="8"/>
      <c r="E10" s="8"/>
      <c r="F10" s="28"/>
      <c r="G10" s="28"/>
      <c r="H10" s="28"/>
      <c r="I10" s="28"/>
      <c r="J10" s="25"/>
      <c r="L10" s="19"/>
      <c r="M10" s="84"/>
      <c r="N10" s="25"/>
      <c r="P10" s="42" t="s">
        <v>50</v>
      </c>
      <c r="Q10" s="178">
        <v>164296</v>
      </c>
      <c r="R10" s="178">
        <v>48176</v>
      </c>
      <c r="S10" s="178">
        <v>171687</v>
      </c>
      <c r="T10" s="178">
        <v>27370</v>
      </c>
      <c r="U10" s="178">
        <v>88471</v>
      </c>
      <c r="W10" s="43">
        <f>SUM(Q10:U10)</f>
        <v>500000</v>
      </c>
      <c r="X10" s="44">
        <f>W10</f>
        <v>500000</v>
      </c>
    </row>
    <row r="11" spans="1:24" x14ac:dyDescent="0.35">
      <c r="B11" s="19"/>
      <c r="D11" s="45"/>
      <c r="E11" s="46"/>
      <c r="F11" s="27"/>
      <c r="G11" s="27"/>
      <c r="H11" s="27"/>
      <c r="I11" s="27"/>
      <c r="J11" s="25"/>
      <c r="L11" s="19"/>
      <c r="M11" s="84"/>
      <c r="N11" s="25"/>
      <c r="P11" s="42" t="s">
        <v>53</v>
      </c>
      <c r="Q11" s="47">
        <f>Q10/$W10</f>
        <v>0.328592</v>
      </c>
      <c r="R11" s="47">
        <f>R10/$W10</f>
        <v>9.6351999999999993E-2</v>
      </c>
      <c r="S11" s="47">
        <f>S10/$W10</f>
        <v>0.34337400000000001</v>
      </c>
      <c r="T11" s="47">
        <f t="shared" ref="T11:U11" si="4">T10/$W10</f>
        <v>5.4739999999999997E-2</v>
      </c>
      <c r="U11" s="47">
        <f t="shared" si="4"/>
        <v>0.17694199999999999</v>
      </c>
      <c r="W11" s="47">
        <f>SUM(Q11:U11)</f>
        <v>1</v>
      </c>
      <c r="X11" s="48">
        <f>X10/M9</f>
        <v>1</v>
      </c>
    </row>
    <row r="12" spans="1:24" ht="15" thickBot="1" x14ac:dyDescent="0.4">
      <c r="B12" s="19"/>
      <c r="D12" s="45"/>
      <c r="E12" s="46"/>
      <c r="F12" s="28"/>
      <c r="G12" s="28"/>
      <c r="H12" s="28"/>
      <c r="I12" s="28"/>
      <c r="J12" s="25"/>
      <c r="L12" s="19"/>
      <c r="M12" s="84"/>
      <c r="N12" s="25"/>
      <c r="P12" s="42" t="s">
        <v>54</v>
      </c>
      <c r="Q12" s="49">
        <f>IF(Q10=0,0,E$16/(1+E$17*((0.001*Q15)^$E20)))</f>
        <v>0.56465798223074959</v>
      </c>
      <c r="R12" s="49">
        <f>IF(R10=0,0,F$16/(1+F$17*((0.001*R15)^$F20)))</f>
        <v>0.17583221920993525</v>
      </c>
      <c r="S12" s="49">
        <f>IF(S10=0,0,G$16/(1+G$17*((0.001*S15/(1+S$21))^G$20)))</f>
        <v>0.58865915865127061</v>
      </c>
      <c r="T12" s="49">
        <f>IF(T10=0,0,H$16/(1+H$17*((0.001*T15/(1+T$21))^H$20)))</f>
        <v>0.11513311442413283</v>
      </c>
      <c r="U12" s="49">
        <f>IF(U10=0,0,I$16/(1+I$17*((0.001*U15/(1+U$21))^I$20)))</f>
        <v>0.33872905470125919</v>
      </c>
      <c r="W12" s="50">
        <f>IF(W5&lt;MAX(Q12:U12),MAX(Q12:U12),W5)</f>
        <v>0.87578526681105717</v>
      </c>
      <c r="X12" s="51">
        <f>+E38</f>
        <v>0.70537641434851783</v>
      </c>
    </row>
    <row r="13" spans="1:24" ht="15" hidden="1" thickBot="1" x14ac:dyDescent="0.4">
      <c r="B13" s="19"/>
      <c r="D13" s="45"/>
      <c r="E13" s="46"/>
      <c r="J13" s="25"/>
      <c r="L13" s="19"/>
      <c r="M13" s="84"/>
      <c r="N13" s="25"/>
      <c r="P13" s="42"/>
      <c r="Q13" s="49"/>
      <c r="R13" s="49"/>
      <c r="S13" s="49"/>
      <c r="T13" s="49"/>
      <c r="U13" s="49"/>
      <c r="W13" s="50"/>
      <c r="X13" s="52"/>
    </row>
    <row r="14" spans="1:24" ht="15" hidden="1" thickBot="1" x14ac:dyDescent="0.4">
      <c r="B14" s="19"/>
      <c r="D14" s="8"/>
      <c r="E14" s="8"/>
      <c r="J14" s="25"/>
      <c r="L14" s="19" t="s">
        <v>55</v>
      </c>
      <c r="M14" s="84"/>
      <c r="N14" s="25"/>
      <c r="P14" s="42"/>
      <c r="Q14" s="49"/>
      <c r="R14" s="49"/>
      <c r="S14" s="49"/>
      <c r="T14" s="49"/>
      <c r="U14" s="49"/>
      <c r="W14" s="50"/>
      <c r="X14" s="53"/>
    </row>
    <row r="15" spans="1:24" ht="15" thickBot="1" x14ac:dyDescent="0.4">
      <c r="B15" s="19"/>
      <c r="D15" s="8" t="s">
        <v>56</v>
      </c>
      <c r="E15" s="8" t="s">
        <v>15</v>
      </c>
      <c r="F15" t="str">
        <f>+'PASO 3 - CURVAS COBERTURA'!B10</f>
        <v>PLATAFORMAS VOD</v>
      </c>
      <c r="G15" t="s">
        <v>65</v>
      </c>
      <c r="H15" t="s">
        <v>122</v>
      </c>
      <c r="I15" t="s">
        <v>57</v>
      </c>
      <c r="J15" s="25"/>
      <c r="L15" s="19" t="s">
        <v>58</v>
      </c>
      <c r="M15" s="168" t="str">
        <f>+'PASO 1 - SETUP CAMPAÑA'!C12</f>
        <v>1/5/2024</v>
      </c>
      <c r="N15" s="25"/>
      <c r="P15" s="42" t="s">
        <v>21</v>
      </c>
      <c r="Q15" s="54">
        <f>Q10/Q17</f>
        <v>199.25042264408458</v>
      </c>
      <c r="R15" s="54">
        <f>IFERROR((R10/(F$22/(1+R21))),"")</f>
        <v>31.123055455062275</v>
      </c>
      <c r="S15" s="54">
        <f t="shared" ref="S15:U15" si="5">IFERROR((S10/(G$22/(1+S21))),"")</f>
        <v>177.46343480283218</v>
      </c>
      <c r="T15" s="54">
        <f t="shared" si="5"/>
        <v>17.681792340689441</v>
      </c>
      <c r="U15" s="54">
        <f t="shared" si="5"/>
        <v>57.154762520026871</v>
      </c>
      <c r="W15" s="55">
        <f>SUM(Q15:U15)</f>
        <v>482.67346776269534</v>
      </c>
      <c r="X15" s="56">
        <f>X10/X17</f>
        <v>606.37636535303534</v>
      </c>
    </row>
    <row r="16" spans="1:24" ht="15" thickBot="1" x14ac:dyDescent="0.4">
      <c r="B16" s="19"/>
      <c r="D16" s="26" t="s">
        <v>18</v>
      </c>
      <c r="E16" s="27">
        <f>+'PASO 3 - CURVAS COBERTURA'!$AD$4</f>
        <v>0.80423936120729733</v>
      </c>
      <c r="F16" s="27">
        <f>+'PASO 3 - CURVAS COBERTURA'!$AD$10</f>
        <v>0.42912348958602531</v>
      </c>
      <c r="G16" s="27">
        <f>+'PASO 3 - CURVAS COBERTURA'!$AD$11</f>
        <v>0.90327384360948881</v>
      </c>
      <c r="H16" s="27">
        <f>+'PASO 3 - CURVAS COBERTURA'!$AD$14</f>
        <v>0.35853428084138711</v>
      </c>
      <c r="I16" s="27">
        <f>+'PASO 3 - CURVAS COBERTURA'!$AD$12</f>
        <v>0.8891836425655073</v>
      </c>
      <c r="J16" s="25"/>
      <c r="L16" s="19" t="s">
        <v>59</v>
      </c>
      <c r="M16" s="168" t="str">
        <f>+'PASO 1 - SETUP CAMPAÑA'!C13</f>
        <v>31/5/2024</v>
      </c>
      <c r="N16" s="25"/>
      <c r="P16" s="42" t="s">
        <v>31</v>
      </c>
      <c r="Q16" s="57">
        <f>IFERROR(Q15/(100*Q12),"")</f>
        <v>3.5286922157182961</v>
      </c>
      <c r="R16" s="57">
        <f>IFERROR(R15/(100*R12),"")</f>
        <v>1.770042805289447</v>
      </c>
      <c r="S16" s="57">
        <f>IFERROR(S15/(100*S12),"")</f>
        <v>3.0147060857667523</v>
      </c>
      <c r="T16" s="54">
        <f>IFERROR(T15/(100*T12),"")</f>
        <v>1.5357694811896094</v>
      </c>
      <c r="U16" s="57">
        <f>IFERROR(U15/(100*U12),"")</f>
        <v>1.6873297913706957</v>
      </c>
      <c r="W16" s="58">
        <f>W15/(100*W12)</f>
        <v>5.5113220792149704</v>
      </c>
      <c r="X16" s="59">
        <f>X15/(100*X12)</f>
        <v>8.5964933476416494</v>
      </c>
    </row>
    <row r="17" spans="2:24" ht="19.5" customHeight="1" x14ac:dyDescent="0.35">
      <c r="B17" s="30"/>
      <c r="D17" s="26" t="s">
        <v>19</v>
      </c>
      <c r="E17" s="27">
        <f>+'PASO 3 - CURVAS COBERTURA'!$AE$4</f>
        <v>8.5188963664742226E-2</v>
      </c>
      <c r="F17" s="27">
        <f>+'PASO 3 - CURVAS COBERTURA'!$AE$10</f>
        <v>4.5625587785692118E-2</v>
      </c>
      <c r="G17" s="27">
        <f>+'PASO 3 - CURVAS COBERTURA'!$AE$11</f>
        <v>9.5617738465269581E-2</v>
      </c>
      <c r="H17" s="27">
        <f>+'PASO 3 - CURVAS COBERTURA'!$AE$14</f>
        <v>3.8164870316443285E-2</v>
      </c>
      <c r="I17" s="27">
        <f>+'PASO 3 - CURVAS COBERTURA'!$AE$12</f>
        <v>9.4134299621014564E-2</v>
      </c>
      <c r="J17" s="25"/>
      <c r="L17" s="19"/>
      <c r="M17" s="84"/>
      <c r="N17" s="25"/>
      <c r="P17" s="42" t="s">
        <v>16</v>
      </c>
      <c r="Q17" s="60">
        <f>E22</f>
        <v>824.57039648782734</v>
      </c>
      <c r="R17" s="60">
        <f>IFERROR((R10+R22)/R15,"")</f>
        <v>1547.92</v>
      </c>
      <c r="S17" s="60">
        <f>IFERROR((S10+S22)/S15,"")</f>
        <v>967.45</v>
      </c>
      <c r="T17" s="60">
        <f>IFERROR((T10+T22)/T15,"")</f>
        <v>1547.92</v>
      </c>
      <c r="U17" s="60">
        <f>IFERROR((U10+U22)/U15,"")</f>
        <v>1547.92</v>
      </c>
      <c r="W17" s="55">
        <f t="shared" ref="W17" si="6">W10/W15</f>
        <v>1035.8970057285667</v>
      </c>
      <c r="X17" s="61">
        <f>Q17</f>
        <v>824.57039648782734</v>
      </c>
    </row>
    <row r="18" spans="2:24" ht="19.5" customHeight="1" x14ac:dyDescent="0.35">
      <c r="B18" s="30"/>
      <c r="D18" s="26"/>
      <c r="E18" s="27"/>
      <c r="F18" s="27"/>
      <c r="G18" s="27"/>
      <c r="H18" s="27"/>
      <c r="I18" s="27"/>
      <c r="J18" s="25"/>
      <c r="L18" s="19"/>
      <c r="N18" s="25"/>
      <c r="P18" s="42" t="s">
        <v>30</v>
      </c>
      <c r="Q18" s="60">
        <f>E23</f>
        <v>4.2615659542499742</v>
      </c>
      <c r="R18" s="60">
        <f>F23</f>
        <v>8</v>
      </c>
      <c r="S18" s="60">
        <f>G23</f>
        <v>5</v>
      </c>
      <c r="T18" s="60">
        <f>H23</f>
        <v>8</v>
      </c>
      <c r="U18" s="60">
        <f>I23</f>
        <v>8</v>
      </c>
      <c r="W18" s="62">
        <f>W17/($M$8*0.01)</f>
        <v>5.3537495773867727</v>
      </c>
      <c r="X18" s="63">
        <f>X17/($M$8*0.01)</f>
        <v>4.2615659542499733</v>
      </c>
    </row>
    <row r="19" spans="2:24" ht="19.5" customHeight="1" x14ac:dyDescent="0.35">
      <c r="B19" s="30"/>
      <c r="D19" s="26"/>
      <c r="E19" s="28"/>
      <c r="F19" s="28"/>
      <c r="G19" s="28"/>
      <c r="H19" s="28"/>
      <c r="I19" s="28"/>
      <c r="J19" s="25"/>
      <c r="L19" s="19" t="s">
        <v>60</v>
      </c>
      <c r="M19" t="str">
        <f>+'PASO 1 - SETUP CAMPAÑA'!C18</f>
        <v>MAXIMIZAR REACH</v>
      </c>
      <c r="N19" s="25"/>
      <c r="P19" s="42" t="s">
        <v>62</v>
      </c>
      <c r="Q19" s="64">
        <f>IFERROR(Q10/Q18*1000,"")</f>
        <v>38552964.277403913</v>
      </c>
      <c r="R19" s="64">
        <f t="shared" ref="R19:U19" si="7">IFERROR(R10/R18*1000,"")</f>
        <v>6022000</v>
      </c>
      <c r="S19" s="64">
        <f t="shared" si="7"/>
        <v>34337400</v>
      </c>
      <c r="T19" s="64">
        <f t="shared" si="7"/>
        <v>3421250</v>
      </c>
      <c r="U19" s="64">
        <f t="shared" si="7"/>
        <v>11058875</v>
      </c>
      <c r="W19" s="65">
        <f>IFERROR(W10/W18*1000,"")</f>
        <v>93392489.277403936</v>
      </c>
      <c r="X19" s="66">
        <f>IFERROR(X10/X18*1000,"")</f>
        <v>117327762.9321588</v>
      </c>
    </row>
    <row r="20" spans="2:24" ht="19.5" customHeight="1" x14ac:dyDescent="0.35">
      <c r="B20" s="30"/>
      <c r="D20" s="26" t="s">
        <v>20</v>
      </c>
      <c r="E20" s="28">
        <f>+'PASO 3 - CURVAS COBERTURA'!$AF$4</f>
        <v>-0.99526621211380284</v>
      </c>
      <c r="F20" s="28">
        <f>+'PASO 3 - CURVAS COBERTURA'!$AF$10</f>
        <v>-0.99495361906350155</v>
      </c>
      <c r="G20" s="28">
        <f>+'PASO 3 - CURVAS COBERTURA'!$AF$11</f>
        <v>-0.99531956099300134</v>
      </c>
      <c r="H20" s="28">
        <f>+'PASO 3 - CURVAS COBERTURA'!$AF$14</f>
        <v>-0.99485578426906285</v>
      </c>
      <c r="I20" s="28">
        <f>+'PASO 3 - CURVAS COBERTURA'!$AF$12</f>
        <v>-0.99531241253232894</v>
      </c>
      <c r="J20" s="25"/>
      <c r="L20" s="19"/>
      <c r="N20" s="25"/>
      <c r="P20" s="42" t="s">
        <v>63</v>
      </c>
      <c r="Q20" s="64">
        <f>IFERROR(Q10/Q12/100,"")</f>
        <v>2909.655139398345</v>
      </c>
      <c r="R20" s="64">
        <f t="shared" ref="R20:X20" si="8">IFERROR(R10/R12/100,"")</f>
        <v>2739.8846591636407</v>
      </c>
      <c r="S20" s="64">
        <f t="shared" si="8"/>
        <v>2916.5774026750446</v>
      </c>
      <c r="T20" s="64">
        <f t="shared" si="8"/>
        <v>2377.2482953230201</v>
      </c>
      <c r="U20" s="64">
        <f t="shared" si="8"/>
        <v>2611.8515306585277</v>
      </c>
      <c r="W20" s="64">
        <f t="shared" si="8"/>
        <v>5709.162039464527</v>
      </c>
      <c r="X20" s="67">
        <f t="shared" si="8"/>
        <v>7088.4139280698446</v>
      </c>
    </row>
    <row r="21" spans="2:24" ht="19.5" customHeight="1" x14ac:dyDescent="0.35">
      <c r="B21" s="30"/>
      <c r="D21" s="8"/>
      <c r="E21" s="68"/>
      <c r="F21" s="68"/>
      <c r="G21" s="68"/>
      <c r="H21" s="68"/>
      <c r="I21" s="68"/>
      <c r="J21" s="25"/>
      <c r="L21" s="19"/>
      <c r="N21" s="25"/>
      <c r="P21" s="19"/>
      <c r="W21" s="69" t="s">
        <v>64</v>
      </c>
      <c r="X21" s="70">
        <f>W20/X20-1</f>
        <v>-0.19457835033356807</v>
      </c>
    </row>
    <row r="22" spans="2:24" x14ac:dyDescent="0.35">
      <c r="B22" s="30"/>
      <c r="D22" s="10" t="s">
        <v>16</v>
      </c>
      <c r="E22" s="71">
        <f>+'PASO 3 - CURVAS COBERTURA'!$G$4</f>
        <v>824.57039648782734</v>
      </c>
      <c r="F22" s="71">
        <f>+'PASO 3 - CURVAS COBERTURA'!$G$10</f>
        <v>1547.92</v>
      </c>
      <c r="G22" s="71">
        <f>+'PASO 3 - CURVAS COBERTURA'!$G$11</f>
        <v>967.45</v>
      </c>
      <c r="H22" s="71">
        <f>+'PASO 3 - CURVAS COBERTURA'!$G$10</f>
        <v>1547.92</v>
      </c>
      <c r="I22" s="71">
        <f>+'PASO 3 - CURVAS COBERTURA'!$G$10</f>
        <v>1547.92</v>
      </c>
      <c r="J22" s="25"/>
      <c r="L22" s="19"/>
      <c r="N22" s="25"/>
      <c r="P22" s="19"/>
      <c r="X22" s="25"/>
    </row>
    <row r="23" spans="2:24" ht="14.5" customHeight="1" thickBot="1" x14ac:dyDescent="0.4">
      <c r="B23" s="72"/>
      <c r="D23" s="10" t="s">
        <v>30</v>
      </c>
      <c r="E23" s="73">
        <f>+'PASO 3 - CURVAS COBERTURA'!$I$4</f>
        <v>4.2615659542499742</v>
      </c>
      <c r="F23" s="73">
        <f>+'PASO 3 - CURVAS COBERTURA'!$I$10</f>
        <v>8</v>
      </c>
      <c r="G23" s="73">
        <f>+'PASO 3 - CURVAS COBERTURA'!$I$11</f>
        <v>5</v>
      </c>
      <c r="H23" s="73">
        <f>+'PASO 3 - CURVAS COBERTURA'!$I$10</f>
        <v>8</v>
      </c>
      <c r="I23" s="73">
        <f>+'PASO 3 - CURVAS COBERTURA'!$I$10</f>
        <v>8</v>
      </c>
      <c r="J23" s="25"/>
      <c r="L23" s="19"/>
      <c r="N23" s="25"/>
      <c r="P23" s="20"/>
      <c r="Q23" s="21"/>
      <c r="R23" s="21"/>
      <c r="S23" s="21"/>
      <c r="T23" s="21"/>
      <c r="U23" s="21"/>
      <c r="V23" s="21"/>
      <c r="W23" s="21"/>
      <c r="X23" s="22"/>
    </row>
    <row r="24" spans="2:24" x14ac:dyDescent="0.35">
      <c r="B24" s="72"/>
      <c r="F24" s="18"/>
      <c r="G24" s="18"/>
      <c r="H24" s="18"/>
      <c r="I24" s="18"/>
      <c r="J24" s="25"/>
      <c r="L24" s="19"/>
      <c r="N24" s="25"/>
    </row>
    <row r="25" spans="2:24" x14ac:dyDescent="0.35">
      <c r="B25" s="19"/>
      <c r="D25" s="74"/>
      <c r="E25" s="24"/>
      <c r="J25" s="25"/>
      <c r="L25" s="19"/>
      <c r="N25" s="25"/>
    </row>
    <row r="26" spans="2:24" x14ac:dyDescent="0.35">
      <c r="B26" s="19"/>
      <c r="D26" s="74"/>
      <c r="E26" s="24"/>
      <c r="J26" s="25"/>
      <c r="L26" s="19"/>
      <c r="N26" s="25"/>
    </row>
    <row r="27" spans="2:24" ht="15" thickBot="1" x14ac:dyDescent="0.4">
      <c r="B27" s="20"/>
      <c r="C27" s="21"/>
      <c r="D27" s="75"/>
      <c r="E27" s="76"/>
      <c r="F27" s="21"/>
      <c r="G27" s="21"/>
      <c r="H27" s="21"/>
      <c r="I27" s="21"/>
      <c r="J27" s="22"/>
      <c r="L27" s="20"/>
      <c r="M27" s="21"/>
      <c r="N27" s="22"/>
    </row>
    <row r="28" spans="2:24" x14ac:dyDescent="0.35">
      <c r="D28" s="77"/>
      <c r="E28" s="24"/>
      <c r="J28" s="78"/>
    </row>
    <row r="29" spans="2:24" x14ac:dyDescent="0.35">
      <c r="D29" s="74"/>
      <c r="E29" s="24"/>
    </row>
    <row r="30" spans="2:24" x14ac:dyDescent="0.35">
      <c r="D30" s="77"/>
      <c r="E30" s="24"/>
      <c r="J30" s="78"/>
      <c r="P30" s="79"/>
      <c r="Q30" s="79"/>
    </row>
    <row r="31" spans="2:24" x14ac:dyDescent="0.35">
      <c r="P31" s="79"/>
      <c r="Q31" s="79"/>
    </row>
    <row r="32" spans="2:24" x14ac:dyDescent="0.35">
      <c r="P32" s="79"/>
      <c r="Q32" s="79"/>
    </row>
    <row r="33" spans="2:17" x14ac:dyDescent="0.35">
      <c r="B33" s="23">
        <v>0</v>
      </c>
      <c r="C33" s="78">
        <f>E28</f>
        <v>0</v>
      </c>
      <c r="P33" s="79"/>
      <c r="Q33" s="79"/>
    </row>
    <row r="34" spans="2:17" x14ac:dyDescent="0.35">
      <c r="B34" s="78">
        <f>M9</f>
        <v>500000</v>
      </c>
      <c r="C34" s="78">
        <f>C33</f>
        <v>0</v>
      </c>
    </row>
    <row r="37" spans="2:17" x14ac:dyDescent="0.35">
      <c r="E37" t="str">
        <f>$E$15</f>
        <v>TV</v>
      </c>
      <c r="F37" t="str">
        <f>F15</f>
        <v>PLATAFORMAS VOD</v>
      </c>
      <c r="G37" t="str">
        <f>G15</f>
        <v>NETWORKS</v>
      </c>
      <c r="H37" t="str">
        <f>H15</f>
        <v>BRANDED CONTENT</v>
      </c>
      <c r="I37" t="str">
        <f>I15</f>
        <v>PAID SOCIAL</v>
      </c>
    </row>
    <row r="38" spans="2:17" x14ac:dyDescent="0.35">
      <c r="B38">
        <v>999</v>
      </c>
      <c r="D38" s="111">
        <f t="shared" ref="D38:D101" si="9">(B38/$B$38)*$M$9</f>
        <v>500000</v>
      </c>
      <c r="E38" s="24">
        <f>E$16/(1+E$17*(0.001*$D38/E$22)^E$20)</f>
        <v>0.70537641434851783</v>
      </c>
      <c r="F38" s="24">
        <f>F$16/(1+F$17*(0.001*$D38/F$22)^F$20)</f>
        <v>0.37627680225383409</v>
      </c>
      <c r="G38" s="24">
        <f>G$16/(1+G$17*(0.001*$D38/G$22)^G$20)</f>
        <v>0.76261674864571394</v>
      </c>
      <c r="H38" s="24">
        <f t="shared" ref="H38:I38" si="10">H$16/(1+H$17*(0.001*$D38/H$22)^H$20)</f>
        <v>0.32084538419826558</v>
      </c>
      <c r="I38" s="24">
        <f t="shared" si="10"/>
        <v>0.68935106625926568</v>
      </c>
    </row>
    <row r="39" spans="2:17" x14ac:dyDescent="0.35">
      <c r="B39">
        <v>998</v>
      </c>
      <c r="D39" s="78">
        <f t="shared" si="9"/>
        <v>499499.49949949951</v>
      </c>
      <c r="E39" s="24">
        <f t="shared" ref="E39:I58" si="11">E$16/(1+E$17*(0.001*$D39/E$22)^E$20)</f>
        <v>0.70528995267969219</v>
      </c>
      <c r="F39" s="24">
        <f t="shared" si="11"/>
        <v>0.37623061088779586</v>
      </c>
      <c r="G39" s="24">
        <f t="shared" si="11"/>
        <v>0.76249833218208785</v>
      </c>
      <c r="H39" s="24">
        <f t="shared" si="11"/>
        <v>0.32081176700155589</v>
      </c>
      <c r="I39" s="24">
        <f t="shared" si="11"/>
        <v>0.68919659566919944</v>
      </c>
    </row>
    <row r="40" spans="2:17" x14ac:dyDescent="0.35">
      <c r="B40">
        <v>997</v>
      </c>
      <c r="D40" s="78">
        <f t="shared" si="9"/>
        <v>498998.99899899901</v>
      </c>
      <c r="E40" s="24">
        <f t="shared" si="11"/>
        <v>0.70520333923530765</v>
      </c>
      <c r="F40" s="24">
        <f t="shared" si="11"/>
        <v>0.37618433846855265</v>
      </c>
      <c r="G40" s="24">
        <f t="shared" si="11"/>
        <v>0.76237971560868389</v>
      </c>
      <c r="H40" s="24">
        <f t="shared" si="11"/>
        <v>0.32077808960679971</v>
      </c>
      <c r="I40" s="24">
        <f t="shared" si="11"/>
        <v>0.68904188535561151</v>
      </c>
    </row>
    <row r="41" spans="2:17" x14ac:dyDescent="0.35">
      <c r="B41">
        <v>996</v>
      </c>
      <c r="D41" s="78">
        <f t="shared" si="9"/>
        <v>498498.49849849846</v>
      </c>
      <c r="E41" s="24">
        <f t="shared" si="11"/>
        <v>0.70511657361495872</v>
      </c>
      <c r="F41" s="24">
        <f t="shared" si="11"/>
        <v>0.37613798478234284</v>
      </c>
      <c r="G41" s="24">
        <f t="shared" si="11"/>
        <v>0.76226089841727274</v>
      </c>
      <c r="H41" s="24">
        <f t="shared" si="11"/>
        <v>0.32074435185198363</v>
      </c>
      <c r="I41" s="24">
        <f t="shared" si="11"/>
        <v>0.68888693475929763</v>
      </c>
    </row>
    <row r="42" spans="2:17" x14ac:dyDescent="0.35">
      <c r="B42">
        <v>995</v>
      </c>
      <c r="D42" s="78">
        <f t="shared" si="9"/>
        <v>497997.99799799797</v>
      </c>
      <c r="E42" s="24">
        <f t="shared" si="11"/>
        <v>0.70502965541682916</v>
      </c>
      <c r="F42" s="24">
        <f t="shared" si="11"/>
        <v>0.37609154961465235</v>
      </c>
      <c r="G42" s="24">
        <f t="shared" si="11"/>
        <v>0.76214188009790074</v>
      </c>
      <c r="H42" s="24">
        <f t="shared" si="11"/>
        <v>0.32071055357451228</v>
      </c>
      <c r="I42" s="24">
        <f t="shared" si="11"/>
        <v>0.6887317433193122</v>
      </c>
    </row>
    <row r="43" spans="2:17" x14ac:dyDescent="0.35">
      <c r="B43">
        <v>994</v>
      </c>
      <c r="D43" s="78">
        <f t="shared" si="9"/>
        <v>497497.49749749748</v>
      </c>
      <c r="E43" s="24">
        <f t="shared" si="11"/>
        <v>0.70494258423768663</v>
      </c>
      <c r="F43" s="24">
        <f t="shared" si="11"/>
        <v>0.37604503275021117</v>
      </c>
      <c r="G43" s="24">
        <f t="shared" si="11"/>
        <v>0.76202266013888376</v>
      </c>
      <c r="H43" s="24">
        <f t="shared" si="11"/>
        <v>0.32067669461120507</v>
      </c>
      <c r="I43" s="24">
        <f t="shared" si="11"/>
        <v>0.68857631047295986</v>
      </c>
    </row>
    <row r="44" spans="2:17" x14ac:dyDescent="0.35">
      <c r="B44">
        <v>993</v>
      </c>
      <c r="D44" s="78">
        <f t="shared" si="9"/>
        <v>496996.99699699698</v>
      </c>
      <c r="E44" s="24">
        <f t="shared" si="11"/>
        <v>0.70485535967287549</v>
      </c>
      <c r="F44" s="24">
        <f t="shared" si="11"/>
        <v>0.37599843397298932</v>
      </c>
      <c r="G44" s="24">
        <f t="shared" si="11"/>
        <v>0.76190323802679938</v>
      </c>
      <c r="H44" s="24">
        <f t="shared" si="11"/>
        <v>0.32064277479829423</v>
      </c>
      <c r="I44" s="24">
        <f t="shared" si="11"/>
        <v>0.68842063565579004</v>
      </c>
    </row>
    <row r="45" spans="2:17" x14ac:dyDescent="0.35">
      <c r="B45">
        <v>992</v>
      </c>
      <c r="D45" s="78">
        <f t="shared" si="9"/>
        <v>496496.49649649655</v>
      </c>
      <c r="E45" s="24">
        <f t="shared" si="11"/>
        <v>0.70476798131631058</v>
      </c>
      <c r="F45" s="24">
        <f t="shared" si="11"/>
        <v>0.37595175306619433</v>
      </c>
      <c r="G45" s="24">
        <f t="shared" si="11"/>
        <v>0.76178361324647914</v>
      </c>
      <c r="H45" s="24">
        <f t="shared" si="11"/>
        <v>0.32060879397142167</v>
      </c>
      <c r="I45" s="24">
        <f t="shared" si="11"/>
        <v>0.68826471830158931</v>
      </c>
    </row>
    <row r="46" spans="2:17" x14ac:dyDescent="0.35">
      <c r="B46">
        <v>991</v>
      </c>
      <c r="D46" s="78">
        <f t="shared" si="9"/>
        <v>495995.995995996</v>
      </c>
      <c r="E46" s="24">
        <f t="shared" si="11"/>
        <v>0.70468044876047153</v>
      </c>
      <c r="F46" s="24">
        <f t="shared" si="11"/>
        <v>0.37590498981226761</v>
      </c>
      <c r="G46" s="24">
        <f t="shared" si="11"/>
        <v>0.76166378528100198</v>
      </c>
      <c r="H46" s="24">
        <f t="shared" si="11"/>
        <v>0.32057475196563656</v>
      </c>
      <c r="I46" s="24">
        <f t="shared" si="11"/>
        <v>0.68810855784237501</v>
      </c>
    </row>
    <row r="47" spans="2:17" x14ac:dyDescent="0.35">
      <c r="B47">
        <v>990</v>
      </c>
      <c r="D47" s="78">
        <f t="shared" si="9"/>
        <v>495495.4954954955</v>
      </c>
      <c r="E47" s="24">
        <f t="shared" si="11"/>
        <v>0.70459276159639617</v>
      </c>
      <c r="F47" s="24">
        <f t="shared" si="11"/>
        <v>0.37585814399288087</v>
      </c>
      <c r="G47" s="24">
        <f t="shared" si="11"/>
        <v>0.76154375361168558</v>
      </c>
      <c r="H47" s="24">
        <f t="shared" si="11"/>
        <v>0.32054064861539261</v>
      </c>
      <c r="I47" s="24">
        <f t="shared" si="11"/>
        <v>0.68795215370838803</v>
      </c>
    </row>
    <row r="48" spans="2:17" x14ac:dyDescent="0.35">
      <c r="B48">
        <v>989</v>
      </c>
      <c r="D48" s="78">
        <f t="shared" si="9"/>
        <v>494994.99499499501</v>
      </c>
      <c r="E48" s="24">
        <f t="shared" si="11"/>
        <v>0.70450491941367355</v>
      </c>
      <c r="F48" s="24">
        <f t="shared" si="11"/>
        <v>0.3758112153889327</v>
      </c>
      <c r="G48" s="24">
        <f t="shared" si="11"/>
        <v>0.76142351771808037</v>
      </c>
      <c r="H48" s="24">
        <f t="shared" si="11"/>
        <v>0.32050648375454521</v>
      </c>
      <c r="I48" s="24">
        <f t="shared" si="11"/>
        <v>0.68779550532808598</v>
      </c>
    </row>
    <row r="49" spans="2:9" x14ac:dyDescent="0.35">
      <c r="B49">
        <v>988</v>
      </c>
      <c r="D49" s="78">
        <f t="shared" si="9"/>
        <v>494494.49449449452</v>
      </c>
      <c r="E49" s="24">
        <f t="shared" si="11"/>
        <v>0.70441692180043824</v>
      </c>
      <c r="F49" s="24">
        <f t="shared" si="11"/>
        <v>0.37576420378054559</v>
      </c>
      <c r="G49" s="24">
        <f t="shared" si="11"/>
        <v>0.76130307707796063</v>
      </c>
      <c r="H49" s="24">
        <f t="shared" si="11"/>
        <v>0.32047225721634903</v>
      </c>
      <c r="I49" s="24">
        <f t="shared" si="11"/>
        <v>0.68763861212813593</v>
      </c>
    </row>
    <row r="50" spans="2:9" x14ac:dyDescent="0.35">
      <c r="B50">
        <v>987</v>
      </c>
      <c r="D50" s="78">
        <f t="shared" si="9"/>
        <v>493993.99399399402</v>
      </c>
      <c r="E50" s="24">
        <f t="shared" si="11"/>
        <v>0.70432876834336378</v>
      </c>
      <c r="F50" s="24">
        <f t="shared" si="11"/>
        <v>0.37571710894706206</v>
      </c>
      <c r="G50" s="24">
        <f t="shared" si="11"/>
        <v>0.76118243116731754</v>
      </c>
      <c r="H50" s="24">
        <f t="shared" si="11"/>
        <v>0.32043796883345499</v>
      </c>
      <c r="I50" s="24">
        <f t="shared" si="11"/>
        <v>0.68748147353340783</v>
      </c>
    </row>
    <row r="51" spans="2:9" x14ac:dyDescent="0.35">
      <c r="B51">
        <v>986</v>
      </c>
      <c r="D51" s="78">
        <f t="shared" si="9"/>
        <v>493493.49349349347</v>
      </c>
      <c r="E51" s="24">
        <f t="shared" si="11"/>
        <v>0.7042404586276555</v>
      </c>
      <c r="F51" s="24">
        <f t="shared" si="11"/>
        <v>0.37566993066704124</v>
      </c>
      <c r="G51" s="24">
        <f t="shared" si="11"/>
        <v>0.76106157946035125</v>
      </c>
      <c r="H51" s="24">
        <f t="shared" si="11"/>
        <v>0.32040361843790788</v>
      </c>
      <c r="I51" s="24">
        <f t="shared" si="11"/>
        <v>0.68732408896696717</v>
      </c>
    </row>
    <row r="52" spans="2:9" x14ac:dyDescent="0.35">
      <c r="B52">
        <v>985</v>
      </c>
      <c r="D52" s="78">
        <f t="shared" si="9"/>
        <v>492992.99299299298</v>
      </c>
      <c r="E52" s="24">
        <f t="shared" si="11"/>
        <v>0.70415199223704528</v>
      </c>
      <c r="F52" s="24">
        <f t="shared" si="11"/>
        <v>0.37562266871825556</v>
      </c>
      <c r="G52" s="24">
        <f t="shared" si="11"/>
        <v>0.76094052142946389</v>
      </c>
      <c r="H52" s="24">
        <f t="shared" si="11"/>
        <v>0.3203692058611432</v>
      </c>
      <c r="I52" s="24">
        <f t="shared" si="11"/>
        <v>0.68716645785006802</v>
      </c>
    </row>
    <row r="53" spans="2:9" x14ac:dyDescent="0.35">
      <c r="B53">
        <v>984</v>
      </c>
      <c r="D53" s="78">
        <f t="shared" si="9"/>
        <v>492492.49249249249</v>
      </c>
      <c r="E53" s="24">
        <f t="shared" si="11"/>
        <v>0.70406336875378372</v>
      </c>
      <c r="F53" s="24">
        <f t="shared" si="11"/>
        <v>0.37557532287768708</v>
      </c>
      <c r="G53" s="24">
        <f t="shared" si="11"/>
        <v>0.76081925654525107</v>
      </c>
      <c r="H53" s="24">
        <f t="shared" si="11"/>
        <v>0.32033473093398468</v>
      </c>
      <c r="I53" s="24">
        <f t="shared" si="11"/>
        <v>0.68700857960214545</v>
      </c>
    </row>
    <row r="54" spans="2:9" x14ac:dyDescent="0.35">
      <c r="B54">
        <v>983</v>
      </c>
      <c r="D54" s="78">
        <f t="shared" si="9"/>
        <v>491991.99199199199</v>
      </c>
      <c r="E54" s="24">
        <f t="shared" si="11"/>
        <v>0.70397458775863408</v>
      </c>
      <c r="F54" s="24">
        <f t="shared" si="11"/>
        <v>0.37552789292152422</v>
      </c>
      <c r="G54" s="24">
        <f t="shared" si="11"/>
        <v>0.76069778427649459</v>
      </c>
      <c r="H54" s="24">
        <f t="shared" si="11"/>
        <v>0.32030019348664135</v>
      </c>
      <c r="I54" s="24">
        <f t="shared" si="11"/>
        <v>0.68685045364080954</v>
      </c>
    </row>
    <row r="55" spans="2:9" x14ac:dyDescent="0.35">
      <c r="B55">
        <v>982</v>
      </c>
      <c r="D55" s="78">
        <f t="shared" si="9"/>
        <v>491491.4914914915</v>
      </c>
      <c r="E55" s="24">
        <f t="shared" si="11"/>
        <v>0.7038856488308658</v>
      </c>
      <c r="F55" s="24">
        <f t="shared" si="11"/>
        <v>0.37548037862515793</v>
      </c>
      <c r="G55" s="24">
        <f t="shared" si="11"/>
        <v>0.76057610409015441</v>
      </c>
      <c r="H55" s="24">
        <f t="shared" si="11"/>
        <v>0.32026559334870508</v>
      </c>
      <c r="I55" s="24">
        <f t="shared" si="11"/>
        <v>0.68669207938183663</v>
      </c>
    </row>
    <row r="56" spans="2:9" x14ac:dyDescent="0.35">
      <c r="B56">
        <v>981</v>
      </c>
      <c r="D56" s="78">
        <f t="shared" si="9"/>
        <v>490990.99099099095</v>
      </c>
      <c r="E56" s="24">
        <f t="shared" si="11"/>
        <v>0.70379655154824794</v>
      </c>
      <c r="F56" s="24">
        <f t="shared" si="11"/>
        <v>0.37543277976317818</v>
      </c>
      <c r="G56" s="24">
        <f t="shared" si="11"/>
        <v>0.76045421545136116</v>
      </c>
      <c r="H56" s="24">
        <f t="shared" si="11"/>
        <v>0.32023093034914701</v>
      </c>
      <c r="I56" s="24">
        <f t="shared" si="11"/>
        <v>0.6865334562391634</v>
      </c>
    </row>
    <row r="57" spans="2:9" x14ac:dyDescent="0.35">
      <c r="B57">
        <v>980</v>
      </c>
      <c r="D57" s="78">
        <f t="shared" si="9"/>
        <v>490490.49049049045</v>
      </c>
      <c r="E57" s="24">
        <f t="shared" si="11"/>
        <v>0.70370729548704147</v>
      </c>
      <c r="F57" s="24">
        <f t="shared" si="11"/>
        <v>0.37538509610937065</v>
      </c>
      <c r="G57" s="24">
        <f t="shared" si="11"/>
        <v>0.7603321178234077</v>
      </c>
      <c r="H57" s="24">
        <f t="shared" si="11"/>
        <v>0.32019620431631585</v>
      </c>
      <c r="I57" s="24">
        <f t="shared" si="11"/>
        <v>0.68637458362487902</v>
      </c>
    </row>
    <row r="58" spans="2:9" x14ac:dyDescent="0.35">
      <c r="B58">
        <v>979</v>
      </c>
      <c r="D58" s="78">
        <f t="shared" si="9"/>
        <v>489989.98998999002</v>
      </c>
      <c r="E58" s="24">
        <f t="shared" si="11"/>
        <v>0.70361788022199423</v>
      </c>
      <c r="F58" s="24">
        <f t="shared" si="11"/>
        <v>0.37533732743671289</v>
      </c>
      <c r="G58" s="24">
        <f t="shared" si="11"/>
        <v>0.7602098106677424</v>
      </c>
      <c r="H58" s="24">
        <f t="shared" si="11"/>
        <v>0.32016141507793378</v>
      </c>
      <c r="I58" s="24">
        <f t="shared" si="11"/>
        <v>0.68621546094921781</v>
      </c>
    </row>
    <row r="59" spans="2:9" x14ac:dyDescent="0.35">
      <c r="B59">
        <v>978</v>
      </c>
      <c r="D59" s="78">
        <f t="shared" si="9"/>
        <v>489489.48948948953</v>
      </c>
      <c r="E59" s="24">
        <f t="shared" ref="E59:I78" si="12">E$16/(1+E$17*(0.001*$D59/E$22)^E$20)</f>
        <v>0.70352830532633226</v>
      </c>
      <c r="F59" s="24">
        <f t="shared" si="12"/>
        <v>0.37528947351737074</v>
      </c>
      <c r="G59" s="24">
        <f t="shared" si="12"/>
        <v>0.76008729344395931</v>
      </c>
      <c r="H59" s="24">
        <f t="shared" si="12"/>
        <v>0.32012656246109467</v>
      </c>
      <c r="I59" s="24">
        <f t="shared" si="12"/>
        <v>0.68605608762055204</v>
      </c>
    </row>
    <row r="60" spans="2:9" x14ac:dyDescent="0.35">
      <c r="B60">
        <v>977</v>
      </c>
      <c r="D60" s="78">
        <f t="shared" si="9"/>
        <v>488988.98898898903</v>
      </c>
      <c r="E60" s="24">
        <f t="shared" si="12"/>
        <v>0.70343857037175472</v>
      </c>
      <c r="F60" s="24">
        <f t="shared" si="12"/>
        <v>0.37524153412269473</v>
      </c>
      <c r="G60" s="24">
        <f t="shared" si="12"/>
        <v>0.75996456560979231</v>
      </c>
      <c r="H60" s="24">
        <f t="shared" si="12"/>
        <v>0.32009164629226061</v>
      </c>
      <c r="I60" s="24">
        <f t="shared" si="12"/>
        <v>0.68589646304538476</v>
      </c>
    </row>
    <row r="61" spans="2:9" x14ac:dyDescent="0.35">
      <c r="B61">
        <v>976</v>
      </c>
      <c r="D61" s="78">
        <f t="shared" si="9"/>
        <v>488488.48848848848</v>
      </c>
      <c r="E61" s="24">
        <f t="shared" si="12"/>
        <v>0.70334867492842579</v>
      </c>
      <c r="F61" s="24">
        <f t="shared" si="12"/>
        <v>0.37519350902321641</v>
      </c>
      <c r="G61" s="24">
        <f t="shared" si="12"/>
        <v>0.75984162662110544</v>
      </c>
      <c r="H61" s="24">
        <f t="shared" si="12"/>
        <v>0.32005666639725905</v>
      </c>
      <c r="I61" s="24">
        <f t="shared" si="12"/>
        <v>0.68573658662834214</v>
      </c>
    </row>
    <row r="62" spans="2:9" x14ac:dyDescent="0.35">
      <c r="B62">
        <v>975</v>
      </c>
      <c r="D62" s="78">
        <f t="shared" si="9"/>
        <v>487987.98798798799</v>
      </c>
      <c r="E62" s="24">
        <f t="shared" si="12"/>
        <v>0.70325861856496863</v>
      </c>
      <c r="F62" s="24">
        <f t="shared" si="12"/>
        <v>0.37514539798864488</v>
      </c>
      <c r="G62" s="24">
        <f t="shared" si="12"/>
        <v>0.75971847593188546</v>
      </c>
      <c r="H62" s="24">
        <f t="shared" si="12"/>
        <v>0.32002162260128025</v>
      </c>
      <c r="I62" s="24">
        <f t="shared" si="12"/>
        <v>0.68557645777216614</v>
      </c>
    </row>
    <row r="63" spans="2:9" x14ac:dyDescent="0.35">
      <c r="B63">
        <v>974</v>
      </c>
      <c r="D63" s="78">
        <f t="shared" si="9"/>
        <v>487487.48748748749</v>
      </c>
      <c r="E63" s="24">
        <f t="shared" si="12"/>
        <v>0.70316840084845778</v>
      </c>
      <c r="F63" s="24">
        <f t="shared" si="12"/>
        <v>0.37509720078786263</v>
      </c>
      <c r="G63" s="24">
        <f t="shared" si="12"/>
        <v>0.7595951129942341</v>
      </c>
      <c r="H63" s="24">
        <f t="shared" si="12"/>
        <v>0.31998651472887391</v>
      </c>
      <c r="I63" s="24">
        <f t="shared" si="12"/>
        <v>0.68541607587770703</v>
      </c>
    </row>
    <row r="64" spans="2:9" x14ac:dyDescent="0.35">
      <c r="B64">
        <v>973</v>
      </c>
      <c r="D64" s="78">
        <f t="shared" si="9"/>
        <v>486986.986986987</v>
      </c>
      <c r="E64" s="24">
        <f t="shared" si="12"/>
        <v>0.70307802134441255</v>
      </c>
      <c r="F64" s="24">
        <f t="shared" si="12"/>
        <v>0.3750489171889223</v>
      </c>
      <c r="G64" s="24">
        <f t="shared" si="12"/>
        <v>0.75947153725835903</v>
      </c>
      <c r="H64" s="24">
        <f t="shared" si="12"/>
        <v>0.31995134260394659</v>
      </c>
      <c r="I64" s="24">
        <f t="shared" si="12"/>
        <v>0.68525544034391594</v>
      </c>
    </row>
    <row r="65" spans="2:9" x14ac:dyDescent="0.35">
      <c r="B65">
        <v>972</v>
      </c>
      <c r="D65" s="78">
        <f t="shared" si="9"/>
        <v>486486.48648648651</v>
      </c>
      <c r="E65" s="24">
        <f t="shared" si="12"/>
        <v>0.70298747961679053</v>
      </c>
      <c r="F65" s="24">
        <f t="shared" si="12"/>
        <v>0.37500054695904272</v>
      </c>
      <c r="G65" s="24">
        <f t="shared" si="12"/>
        <v>0.75934774817256667</v>
      </c>
      <c r="H65" s="24">
        <f t="shared" si="12"/>
        <v>0.31991610604975851</v>
      </c>
      <c r="I65" s="24">
        <f t="shared" si="12"/>
        <v>0.68509455056783697</v>
      </c>
    </row>
    <row r="66" spans="2:9" x14ac:dyDescent="0.35">
      <c r="B66">
        <v>971</v>
      </c>
      <c r="D66" s="78">
        <f t="shared" si="9"/>
        <v>485985.98598598596</v>
      </c>
      <c r="E66" s="24">
        <f t="shared" si="12"/>
        <v>0.70289677522797911</v>
      </c>
      <c r="F66" s="24">
        <f t="shared" si="12"/>
        <v>0.37495208986460515</v>
      </c>
      <c r="G66" s="24">
        <f t="shared" si="12"/>
        <v>0.75922374518325308</v>
      </c>
      <c r="H66" s="24">
        <f t="shared" si="12"/>
        <v>0.31988080488892084</v>
      </c>
      <c r="I66" s="24">
        <f t="shared" si="12"/>
        <v>0.68493340594460073</v>
      </c>
    </row>
    <row r="67" spans="2:9" x14ac:dyDescent="0.35">
      <c r="B67">
        <v>970</v>
      </c>
      <c r="D67" s="78">
        <f t="shared" si="9"/>
        <v>485485.48548548546</v>
      </c>
      <c r="E67" s="24">
        <f t="shared" si="12"/>
        <v>0.70280590773879015</v>
      </c>
      <c r="F67" s="24">
        <f t="shared" si="12"/>
        <v>0.3749035456711497</v>
      </c>
      <c r="G67" s="24">
        <f t="shared" si="12"/>
        <v>0.75909952773489642</v>
      </c>
      <c r="H67" s="24">
        <f t="shared" si="12"/>
        <v>0.31984543894339246</v>
      </c>
      <c r="I67" s="24">
        <f t="shared" si="12"/>
        <v>0.68477200586741482</v>
      </c>
    </row>
    <row r="68" spans="2:9" x14ac:dyDescent="0.35">
      <c r="B68">
        <v>969</v>
      </c>
      <c r="D68" s="78">
        <f t="shared" si="9"/>
        <v>484984.98498498497</v>
      </c>
      <c r="E68" s="24">
        <f t="shared" si="12"/>
        <v>0.70271487670845179</v>
      </c>
      <c r="F68" s="24">
        <f t="shared" si="12"/>
        <v>0.37485491414337119</v>
      </c>
      <c r="G68" s="24">
        <f t="shared" si="12"/>
        <v>0.75897509527004792</v>
      </c>
      <c r="H68" s="24">
        <f t="shared" si="12"/>
        <v>0.31981000803447712</v>
      </c>
      <c r="I68" s="24">
        <f t="shared" si="12"/>
        <v>0.6846103497275583</v>
      </c>
    </row>
    <row r="69" spans="2:9" x14ac:dyDescent="0.35">
      <c r="B69">
        <v>968</v>
      </c>
      <c r="D69" s="78">
        <f t="shared" si="9"/>
        <v>484484.48448448448</v>
      </c>
      <c r="E69" s="24">
        <f t="shared" si="12"/>
        <v>0.70262368169460143</v>
      </c>
      <c r="F69" s="24">
        <f t="shared" si="12"/>
        <v>0.3748061950451157</v>
      </c>
      <c r="G69" s="24">
        <f t="shared" si="12"/>
        <v>0.75885044722932404</v>
      </c>
      <c r="H69" s="24">
        <f t="shared" si="12"/>
        <v>0.31977451198282025</v>
      </c>
      <c r="I69" s="24">
        <f t="shared" si="12"/>
        <v>0.68444843691437252</v>
      </c>
    </row>
    <row r="70" spans="2:9" x14ac:dyDescent="0.35">
      <c r="B70">
        <v>967</v>
      </c>
      <c r="D70" s="78">
        <f t="shared" si="9"/>
        <v>483983.98398398398</v>
      </c>
      <c r="E70" s="24">
        <f t="shared" si="12"/>
        <v>0.70253232225327877</v>
      </c>
      <c r="F70" s="24">
        <f t="shared" si="12"/>
        <v>0.37475738813937659</v>
      </c>
      <c r="G70" s="24">
        <f t="shared" si="12"/>
        <v>0.75872558305139792</v>
      </c>
      <c r="H70" s="24">
        <f t="shared" si="12"/>
        <v>0.31973895060840618</v>
      </c>
      <c r="I70" s="24">
        <f t="shared" si="12"/>
        <v>0.68428626681525373</v>
      </c>
    </row>
    <row r="71" spans="2:9" x14ac:dyDescent="0.35">
      <c r="B71">
        <v>966</v>
      </c>
      <c r="D71" s="78">
        <f t="shared" si="9"/>
        <v>483483.48348348349</v>
      </c>
      <c r="E71" s="24">
        <f t="shared" si="12"/>
        <v>0.70244079793891845</v>
      </c>
      <c r="F71" s="24">
        <f t="shared" si="12"/>
        <v>0.37470849318829053</v>
      </c>
      <c r="G71" s="24">
        <f t="shared" si="12"/>
        <v>0.75860050217299091</v>
      </c>
      <c r="H71" s="24">
        <f t="shared" si="12"/>
        <v>0.31970332373055488</v>
      </c>
      <c r="I71" s="24">
        <f t="shared" si="12"/>
        <v>0.68412383881564576</v>
      </c>
    </row>
    <row r="72" spans="2:9" x14ac:dyDescent="0.35">
      <c r="B72">
        <v>965</v>
      </c>
      <c r="D72" s="78">
        <f t="shared" si="9"/>
        <v>482982.982982983</v>
      </c>
      <c r="E72" s="24">
        <f t="shared" si="12"/>
        <v>0.70234910830434327</v>
      </c>
      <c r="F72" s="24">
        <f t="shared" si="12"/>
        <v>0.3746595099531338</v>
      </c>
      <c r="G72" s="24">
        <f t="shared" si="12"/>
        <v>0.75847520402886393</v>
      </c>
      <c r="H72" s="24">
        <f t="shared" si="12"/>
        <v>0.31966763116791885</v>
      </c>
      <c r="I72" s="24">
        <f t="shared" si="12"/>
        <v>0.68396115229903198</v>
      </c>
    </row>
    <row r="73" spans="2:9" x14ac:dyDescent="0.35">
      <c r="B73">
        <v>964</v>
      </c>
      <c r="D73" s="78">
        <f t="shared" si="9"/>
        <v>482482.4824824825</v>
      </c>
      <c r="E73" s="24">
        <f t="shared" si="12"/>
        <v>0.70225725290075569</v>
      </c>
      <c r="F73" s="24">
        <f t="shared" si="12"/>
        <v>0.37461043819431827</v>
      </c>
      <c r="G73" s="24">
        <f t="shared" si="12"/>
        <v>0.75834968805180958</v>
      </c>
      <c r="H73" s="24">
        <f t="shared" si="12"/>
        <v>0.31963187273848054</v>
      </c>
      <c r="I73" s="24">
        <f t="shared" si="12"/>
        <v>0.68379820664692748</v>
      </c>
    </row>
    <row r="74" spans="2:9" x14ac:dyDescent="0.35">
      <c r="B74">
        <v>963</v>
      </c>
      <c r="D74" s="78">
        <f t="shared" si="9"/>
        <v>481981.98198198201</v>
      </c>
      <c r="E74" s="24">
        <f t="shared" si="12"/>
        <v>0.702165231277732</v>
      </c>
      <c r="F74" s="24">
        <f t="shared" si="12"/>
        <v>0.37456127767138764</v>
      </c>
      <c r="G74" s="24">
        <f t="shared" si="12"/>
        <v>0.75822395367264206</v>
      </c>
      <c r="H74" s="24">
        <f t="shared" si="12"/>
        <v>0.31959604825954846</v>
      </c>
      <c r="I74" s="24">
        <f t="shared" si="12"/>
        <v>0.68363500123887067</v>
      </c>
    </row>
    <row r="75" spans="2:9" x14ac:dyDescent="0.35">
      <c r="B75">
        <v>962</v>
      </c>
      <c r="D75" s="78">
        <f t="shared" si="9"/>
        <v>481481.48148148146</v>
      </c>
      <c r="E75" s="24">
        <f t="shared" si="12"/>
        <v>0.70207304298321371</v>
      </c>
      <c r="F75" s="24">
        <f t="shared" si="12"/>
        <v>0.37451202814301338</v>
      </c>
      <c r="G75" s="24">
        <f t="shared" si="12"/>
        <v>0.75809800032019048</v>
      </c>
      <c r="H75" s="24">
        <f t="shared" si="12"/>
        <v>0.31956015754775452</v>
      </c>
      <c r="I75" s="24">
        <f t="shared" si="12"/>
        <v>0.68347153545241679</v>
      </c>
    </row>
    <row r="76" spans="2:9" x14ac:dyDescent="0.35">
      <c r="B76">
        <v>961</v>
      </c>
      <c r="D76" s="78">
        <f t="shared" si="9"/>
        <v>480980.98098098097</v>
      </c>
      <c r="E76" s="24">
        <f t="shared" si="12"/>
        <v>0.70198068756350074</v>
      </c>
      <c r="F76" s="24">
        <f t="shared" si="12"/>
        <v>0.37446268936699068</v>
      </c>
      <c r="G76" s="24">
        <f t="shared" si="12"/>
        <v>0.75797182742128899</v>
      </c>
      <c r="H76" s="24">
        <f t="shared" si="12"/>
        <v>0.31952420041905089</v>
      </c>
      <c r="I76" s="24">
        <f t="shared" si="12"/>
        <v>0.6833078086631279</v>
      </c>
    </row>
    <row r="77" spans="2:9" x14ac:dyDescent="0.35">
      <c r="B77">
        <v>960</v>
      </c>
      <c r="D77" s="78">
        <f t="shared" si="9"/>
        <v>480480.48048048047</v>
      </c>
      <c r="E77" s="24">
        <f t="shared" si="12"/>
        <v>0.70188816456324399</v>
      </c>
      <c r="F77" s="24">
        <f t="shared" si="12"/>
        <v>0.37441326110023465</v>
      </c>
      <c r="G77" s="24">
        <f t="shared" si="12"/>
        <v>0.7578454344007679</v>
      </c>
      <c r="H77" s="24">
        <f t="shared" si="12"/>
        <v>0.31948817668870694</v>
      </c>
      <c r="I77" s="24">
        <f t="shared" si="12"/>
        <v>0.6831438202445671</v>
      </c>
    </row>
    <row r="78" spans="2:9" x14ac:dyDescent="0.35">
      <c r="B78">
        <v>959</v>
      </c>
      <c r="D78" s="78">
        <f t="shared" si="9"/>
        <v>479979.97997997998</v>
      </c>
      <c r="E78" s="24">
        <f t="shared" si="12"/>
        <v>0.70179547352543747</v>
      </c>
      <c r="F78" s="24">
        <f t="shared" si="12"/>
        <v>0.37436374309877635</v>
      </c>
      <c r="G78" s="24">
        <f t="shared" si="12"/>
        <v>0.7577188206814458</v>
      </c>
      <c r="H78" s="24">
        <f t="shared" si="12"/>
        <v>0.3194520861713056</v>
      </c>
      <c r="I78" s="24">
        <f t="shared" si="12"/>
        <v>0.68297956956828876</v>
      </c>
    </row>
    <row r="79" spans="2:9" x14ac:dyDescent="0.35">
      <c r="B79">
        <v>958</v>
      </c>
      <c r="D79" s="78">
        <f t="shared" si="9"/>
        <v>479479.47947947949</v>
      </c>
      <c r="E79" s="24">
        <f t="shared" ref="E79:I98" si="13">E$16/(1+E$17*(0.001*$D79/E$22)^E$20)</f>
        <v>0.70170261399141109</v>
      </c>
      <c r="F79" s="24">
        <f t="shared" si="13"/>
        <v>0.37431413511775841</v>
      </c>
      <c r="G79" s="24">
        <f t="shared" si="13"/>
        <v>0.75759198568412001</v>
      </c>
      <c r="H79" s="24">
        <f t="shared" si="13"/>
        <v>0.3194159286807407</v>
      </c>
      <c r="I79" s="24">
        <f t="shared" si="13"/>
        <v>0.68281505600383141</v>
      </c>
    </row>
    <row r="80" spans="2:9" x14ac:dyDescent="0.35">
      <c r="B80">
        <v>957</v>
      </c>
      <c r="D80" s="78">
        <f t="shared" si="9"/>
        <v>478978.97897897894</v>
      </c>
      <c r="E80" s="24">
        <f t="shared" si="13"/>
        <v>0.70160958550082286</v>
      </c>
      <c r="F80" s="24">
        <f t="shared" si="13"/>
        <v>0.37426443691143146</v>
      </c>
      <c r="G80" s="24">
        <f t="shared" si="13"/>
        <v>0.75746492882755823</v>
      </c>
      <c r="H80" s="24">
        <f t="shared" si="13"/>
        <v>0.31937970403021354</v>
      </c>
      <c r="I80" s="24">
        <f t="shared" si="13"/>
        <v>0.68265027891870944</v>
      </c>
    </row>
    <row r="81" spans="2:9" x14ac:dyDescent="0.35">
      <c r="B81">
        <v>956</v>
      </c>
      <c r="D81" s="78">
        <f t="shared" si="9"/>
        <v>478478.47847847844</v>
      </c>
      <c r="E81" s="24">
        <f t="shared" si="13"/>
        <v>0.70151638759165147</v>
      </c>
      <c r="F81" s="24">
        <f t="shared" si="13"/>
        <v>0.37421464823314982</v>
      </c>
      <c r="G81" s="24">
        <f t="shared" si="13"/>
        <v>0.75733764952848914</v>
      </c>
      <c r="H81" s="24">
        <f t="shared" si="13"/>
        <v>0.31934341203222949</v>
      </c>
      <c r="I81" s="24">
        <f t="shared" si="13"/>
        <v>0.68248523767840508</v>
      </c>
    </row>
    <row r="82" spans="2:9" x14ac:dyDescent="0.35">
      <c r="B82">
        <v>955</v>
      </c>
      <c r="D82" s="78">
        <f t="shared" si="9"/>
        <v>477977.97797797795</v>
      </c>
      <c r="E82" s="24">
        <f t="shared" si="13"/>
        <v>0.70142301980018851</v>
      </c>
      <c r="F82" s="24">
        <f t="shared" si="13"/>
        <v>0.37416476883536731</v>
      </c>
      <c r="G82" s="24">
        <f t="shared" si="13"/>
        <v>0.75721014720159363</v>
      </c>
      <c r="H82" s="24">
        <f t="shared" si="13"/>
        <v>0.31930705249859515</v>
      </c>
      <c r="I82" s="24">
        <f t="shared" si="13"/>
        <v>0.68231993164635962</v>
      </c>
    </row>
    <row r="83" spans="2:9" x14ac:dyDescent="0.35">
      <c r="B83">
        <v>954</v>
      </c>
      <c r="D83" s="78">
        <f t="shared" si="9"/>
        <v>477477.47747747751</v>
      </c>
      <c r="E83" s="24">
        <f t="shared" si="13"/>
        <v>0.70132948166103037</v>
      </c>
      <c r="F83" s="24">
        <f t="shared" si="13"/>
        <v>0.3741147984696333</v>
      </c>
      <c r="G83" s="24">
        <f t="shared" si="13"/>
        <v>0.75708242125949632</v>
      </c>
      <c r="H83" s="24">
        <f t="shared" si="13"/>
        <v>0.31927062524041477</v>
      </c>
      <c r="I83" s="24">
        <f t="shared" si="13"/>
        <v>0.6821543601839658</v>
      </c>
    </row>
    <row r="84" spans="2:9" x14ac:dyDescent="0.35">
      <c r="B84">
        <v>953</v>
      </c>
      <c r="D84" s="78">
        <f t="shared" si="9"/>
        <v>476976.97697697702</v>
      </c>
      <c r="E84" s="24">
        <f t="shared" si="13"/>
        <v>0.70123577270707149</v>
      </c>
      <c r="F84" s="24">
        <f t="shared" si="13"/>
        <v>0.37406473688658853</v>
      </c>
      <c r="G84" s="24">
        <f t="shared" si="13"/>
        <v>0.7569544711127556</v>
      </c>
      <c r="H84" s="24">
        <f t="shared" si="13"/>
        <v>0.31923413006808699</v>
      </c>
      <c r="I84" s="24">
        <f t="shared" si="13"/>
        <v>0.68198852265055965</v>
      </c>
    </row>
    <row r="85" spans="2:9" x14ac:dyDescent="0.35">
      <c r="B85">
        <v>952</v>
      </c>
      <c r="D85" s="78">
        <f t="shared" si="9"/>
        <v>476476.47647647647</v>
      </c>
      <c r="E85" s="24">
        <f t="shared" si="13"/>
        <v>0.70114189246949554</v>
      </c>
      <c r="F85" s="24">
        <f t="shared" si="13"/>
        <v>0.37401458383596087</v>
      </c>
      <c r="G85" s="24">
        <f t="shared" si="13"/>
        <v>0.75682629616985497</v>
      </c>
      <c r="H85" s="24">
        <f t="shared" si="13"/>
        <v>0.31919756679130168</v>
      </c>
      <c r="I85" s="24">
        <f t="shared" si="13"/>
        <v>0.68182241840341173</v>
      </c>
    </row>
    <row r="86" spans="2:9" x14ac:dyDescent="0.35">
      <c r="B86">
        <v>951</v>
      </c>
      <c r="D86" s="78">
        <f t="shared" si="9"/>
        <v>475975.97597597598</v>
      </c>
      <c r="E86" s="24">
        <f t="shared" si="13"/>
        <v>0.70104784047776803</v>
      </c>
      <c r="F86" s="24">
        <f t="shared" si="13"/>
        <v>0.37396433906656129</v>
      </c>
      <c r="G86" s="24">
        <f t="shared" si="13"/>
        <v>0.75669789583719449</v>
      </c>
      <c r="H86" s="24">
        <f t="shared" si="13"/>
        <v>0.3191609352190366</v>
      </c>
      <c r="I86" s="24">
        <f t="shared" si="13"/>
        <v>0.68165604679771896</v>
      </c>
    </row>
    <row r="87" spans="2:9" x14ac:dyDescent="0.35">
      <c r="B87">
        <v>950</v>
      </c>
      <c r="D87" s="78">
        <f t="shared" si="9"/>
        <v>475475.47547547548</v>
      </c>
      <c r="E87" s="24">
        <f t="shared" si="13"/>
        <v>0.70095361625962838</v>
      </c>
      <c r="F87" s="24">
        <f t="shared" si="13"/>
        <v>0.37391400232627958</v>
      </c>
      <c r="G87" s="24">
        <f t="shared" si="13"/>
        <v>0.75656926951908055</v>
      </c>
      <c r="H87" s="24">
        <f t="shared" si="13"/>
        <v>0.3191242351595539</v>
      </c>
      <c r="I87" s="24">
        <f t="shared" si="13"/>
        <v>0.68148940718659634</v>
      </c>
    </row>
    <row r="88" spans="2:9" x14ac:dyDescent="0.35">
      <c r="B88">
        <v>949</v>
      </c>
      <c r="D88" s="78">
        <f t="shared" si="9"/>
        <v>474974.97497497499</v>
      </c>
      <c r="E88" s="24">
        <f t="shared" si="13"/>
        <v>0.70085921934108208</v>
      </c>
      <c r="F88" s="24">
        <f t="shared" si="13"/>
        <v>0.37386357336208015</v>
      </c>
      <c r="G88" s="24">
        <f t="shared" si="13"/>
        <v>0.75644041661771722</v>
      </c>
      <c r="H88" s="24">
        <f t="shared" si="13"/>
        <v>0.31908746642039709</v>
      </c>
      <c r="I88" s="24">
        <f t="shared" si="13"/>
        <v>0.68132249892106878</v>
      </c>
    </row>
    <row r="89" spans="2:9" x14ac:dyDescent="0.35">
      <c r="B89">
        <v>948</v>
      </c>
      <c r="D89" s="78">
        <f t="shared" si="9"/>
        <v>474474.4744744745</v>
      </c>
      <c r="E89" s="24">
        <f t="shared" si="13"/>
        <v>0.7007646492463927</v>
      </c>
      <c r="F89" s="24">
        <f t="shared" si="13"/>
        <v>0.37381305191999759</v>
      </c>
      <c r="G89" s="24">
        <f t="shared" si="13"/>
        <v>0.7563113365331966</v>
      </c>
      <c r="H89" s="24">
        <f t="shared" si="13"/>
        <v>0.3190506288083873</v>
      </c>
      <c r="I89" s="24">
        <f t="shared" si="13"/>
        <v>0.68115532135006174</v>
      </c>
    </row>
    <row r="90" spans="2:9" x14ac:dyDescent="0.35">
      <c r="B90">
        <v>947</v>
      </c>
      <c r="D90" s="78">
        <f t="shared" si="9"/>
        <v>473973.97397397395</v>
      </c>
      <c r="E90" s="24">
        <f t="shared" si="13"/>
        <v>0.70066990549807351</v>
      </c>
      <c r="F90" s="24">
        <f t="shared" si="13"/>
        <v>0.37376243774513257</v>
      </c>
      <c r="G90" s="24">
        <f t="shared" si="13"/>
        <v>0.75618202866349027</v>
      </c>
      <c r="H90" s="24">
        <f t="shared" si="13"/>
        <v>0.31901372212962004</v>
      </c>
      <c r="I90" s="24">
        <f t="shared" si="13"/>
        <v>0.68098787382039383</v>
      </c>
    </row>
    <row r="91" spans="2:9" x14ac:dyDescent="0.35">
      <c r="B91">
        <v>946</v>
      </c>
      <c r="D91" s="78">
        <f t="shared" si="9"/>
        <v>473473.47347347345</v>
      </c>
      <c r="E91" s="24">
        <f t="shared" si="13"/>
        <v>0.70057498761688008</v>
      </c>
      <c r="F91" s="24">
        <f t="shared" si="13"/>
        <v>0.37371173058164775</v>
      </c>
      <c r="G91" s="24">
        <f t="shared" si="13"/>
        <v>0.75605249240443917</v>
      </c>
      <c r="H91" s="24">
        <f t="shared" si="13"/>
        <v>0.31897674618946181</v>
      </c>
      <c r="I91" s="24">
        <f t="shared" si="13"/>
        <v>0.68082015567676768</v>
      </c>
    </row>
    <row r="92" spans="2:9" x14ac:dyDescent="0.35">
      <c r="B92">
        <v>945</v>
      </c>
      <c r="D92" s="78">
        <f t="shared" si="9"/>
        <v>472972.97297297296</v>
      </c>
      <c r="E92" s="24">
        <f t="shared" si="13"/>
        <v>0.70047989512180164</v>
      </c>
      <c r="F92" s="24">
        <f t="shared" si="13"/>
        <v>0.37366093017276303</v>
      </c>
      <c r="G92" s="24">
        <f t="shared" si="13"/>
        <v>0.75592272714974396</v>
      </c>
      <c r="H92" s="24">
        <f t="shared" si="13"/>
        <v>0.31893970079254685</v>
      </c>
      <c r="I92" s="24">
        <f t="shared" si="13"/>
        <v>0.6806521662617615</v>
      </c>
    </row>
    <row r="93" spans="2:9" x14ac:dyDescent="0.35">
      <c r="B93">
        <v>944</v>
      </c>
      <c r="D93" s="78">
        <f t="shared" si="9"/>
        <v>472472.47247247247</v>
      </c>
      <c r="E93" s="24">
        <f t="shared" si="13"/>
        <v>0.70038462753005315</v>
      </c>
      <c r="F93" s="24">
        <f t="shared" si="13"/>
        <v>0.3736100362607514</v>
      </c>
      <c r="G93" s="24">
        <f t="shared" si="13"/>
        <v>0.75579273229095645</v>
      </c>
      <c r="H93" s="24">
        <f t="shared" si="13"/>
        <v>0.3189025857427733</v>
      </c>
      <c r="I93" s="24">
        <f t="shared" si="13"/>
        <v>0.68048390491582011</v>
      </c>
    </row>
    <row r="94" spans="2:9" x14ac:dyDescent="0.35">
      <c r="B94">
        <v>943</v>
      </c>
      <c r="D94" s="78">
        <f t="shared" si="9"/>
        <v>471971.97197197197</v>
      </c>
      <c r="E94" s="24">
        <f t="shared" si="13"/>
        <v>0.700289184357067</v>
      </c>
      <c r="F94" s="24">
        <f t="shared" si="13"/>
        <v>0.37355904858693467</v>
      </c>
      <c r="G94" s="24">
        <f t="shared" si="13"/>
        <v>0.75566250721746919</v>
      </c>
      <c r="H94" s="24">
        <f t="shared" si="13"/>
        <v>0.31886540084329995</v>
      </c>
      <c r="I94" s="24">
        <f t="shared" si="13"/>
        <v>0.68031537097724704</v>
      </c>
    </row>
    <row r="95" spans="2:9" x14ac:dyDescent="0.35">
      <c r="B95">
        <v>942</v>
      </c>
      <c r="D95" s="78">
        <f t="shared" si="9"/>
        <v>471471.47147147142</v>
      </c>
      <c r="E95" s="24">
        <f t="shared" si="13"/>
        <v>0.70019356511648501</v>
      </c>
      <c r="F95" s="24">
        <f t="shared" si="13"/>
        <v>0.37350796689167876</v>
      </c>
      <c r="G95" s="24">
        <f t="shared" si="13"/>
        <v>0.75553205131650647</v>
      </c>
      <c r="H95" s="24">
        <f t="shared" si="13"/>
        <v>0.31882814589654279</v>
      </c>
      <c r="I95" s="24">
        <f t="shared" si="13"/>
        <v>0.68014656378219496</v>
      </c>
    </row>
    <row r="96" spans="2:9" x14ac:dyDescent="0.35">
      <c r="B96">
        <v>941</v>
      </c>
      <c r="D96" s="78">
        <f t="shared" si="9"/>
        <v>470970.97097097099</v>
      </c>
      <c r="E96" s="24">
        <f t="shared" si="13"/>
        <v>0.70009776932014989</v>
      </c>
      <c r="F96" s="24">
        <f t="shared" si="13"/>
        <v>0.37345679091438977</v>
      </c>
      <c r="G96" s="24">
        <f t="shared" si="13"/>
        <v>0.75540136397311453</v>
      </c>
      <c r="H96" s="24">
        <f t="shared" si="13"/>
        <v>0.31879082070417136</v>
      </c>
      <c r="I96" s="24">
        <f t="shared" si="13"/>
        <v>0.67997748266465785</v>
      </c>
    </row>
    <row r="97" spans="2:9" x14ac:dyDescent="0.35">
      <c r="B97">
        <v>940</v>
      </c>
      <c r="D97" s="78">
        <f t="shared" si="9"/>
        <v>470470.47047047049</v>
      </c>
      <c r="E97" s="24">
        <f t="shared" si="13"/>
        <v>0.70000179647809702</v>
      </c>
      <c r="F97" s="24">
        <f t="shared" si="13"/>
        <v>0.37340552039350905</v>
      </c>
      <c r="G97" s="24">
        <f t="shared" si="13"/>
        <v>0.75527044457015147</v>
      </c>
      <c r="H97" s="24">
        <f t="shared" si="13"/>
        <v>0.31875342506710547</v>
      </c>
      <c r="I97" s="24">
        <f t="shared" si="13"/>
        <v>0.67980812695646087</v>
      </c>
    </row>
    <row r="98" spans="2:9" x14ac:dyDescent="0.35">
      <c r="B98">
        <v>939</v>
      </c>
      <c r="D98" s="78">
        <f t="shared" si="9"/>
        <v>469969.96996997</v>
      </c>
      <c r="E98" s="24">
        <f t="shared" si="13"/>
        <v>0.699905646098546</v>
      </c>
      <c r="F98" s="24">
        <f t="shared" si="13"/>
        <v>0.3733541550665091</v>
      </c>
      <c r="G98" s="24">
        <f t="shared" si="13"/>
        <v>0.75513929248827771</v>
      </c>
      <c r="H98" s="24">
        <f t="shared" si="13"/>
        <v>0.31871595878551123</v>
      </c>
      <c r="I98" s="24">
        <f t="shared" si="13"/>
        <v>0.67963849598725345</v>
      </c>
    </row>
    <row r="99" spans="2:9" x14ac:dyDescent="0.35">
      <c r="B99">
        <v>938</v>
      </c>
      <c r="D99" s="78">
        <f t="shared" si="9"/>
        <v>469469.46946946951</v>
      </c>
      <c r="E99" s="24">
        <f t="shared" ref="E99:I118" si="14">E$16/(1+E$17*(0.001*$D99/E$22)^E$20)</f>
        <v>0.69980931768789223</v>
      </c>
      <c r="F99" s="24">
        <f t="shared" si="14"/>
        <v>0.3733026946698888</v>
      </c>
      <c r="G99" s="24">
        <f t="shared" si="14"/>
        <v>0.75500790710594712</v>
      </c>
      <c r="H99" s="24">
        <f t="shared" si="14"/>
        <v>0.31867842165879806</v>
      </c>
      <c r="I99" s="24">
        <f t="shared" si="14"/>
        <v>0.67946858908449836</v>
      </c>
    </row>
    <row r="100" spans="2:9" x14ac:dyDescent="0.35">
      <c r="B100">
        <v>937</v>
      </c>
      <c r="D100" s="78">
        <f t="shared" si="9"/>
        <v>468968.96896896895</v>
      </c>
      <c r="E100" s="24">
        <f t="shared" si="14"/>
        <v>0.69971281075069902</v>
      </c>
      <c r="F100" s="24">
        <f t="shared" si="14"/>
        <v>0.37325113893916911</v>
      </c>
      <c r="G100" s="24">
        <f t="shared" si="14"/>
        <v>0.75487628779939531</v>
      </c>
      <c r="H100" s="24">
        <f t="shared" si="14"/>
        <v>0.3186408134856144</v>
      </c>
      <c r="I100" s="24">
        <f t="shared" si="14"/>
        <v>0.6792984055734641</v>
      </c>
    </row>
    <row r="101" spans="2:9" x14ac:dyDescent="0.35">
      <c r="B101">
        <v>936</v>
      </c>
      <c r="D101" s="78">
        <f t="shared" si="9"/>
        <v>468468.46846846846</v>
      </c>
      <c r="E101" s="24">
        <f t="shared" si="14"/>
        <v>0.6996161247896876</v>
      </c>
      <c r="F101" s="24">
        <f t="shared" si="14"/>
        <v>0.37319948760888833</v>
      </c>
      <c r="G101" s="24">
        <f t="shared" si="14"/>
        <v>0.75474443394263147</v>
      </c>
      <c r="H101" s="24">
        <f t="shared" si="14"/>
        <v>0.31860313406384483</v>
      </c>
      <c r="I101" s="24">
        <f t="shared" si="14"/>
        <v>0.67912794477721594</v>
      </c>
    </row>
    <row r="102" spans="2:9" x14ac:dyDescent="0.35">
      <c r="B102">
        <v>935</v>
      </c>
      <c r="D102" s="78">
        <f t="shared" ref="D102:D165" si="15">(B102/$B$38)*$M$9</f>
        <v>467967.96796796797</v>
      </c>
      <c r="E102" s="24">
        <f t="shared" si="14"/>
        <v>0.69951925930573056</v>
      </c>
      <c r="F102" s="24">
        <f t="shared" si="14"/>
        <v>0.37314774041259757</v>
      </c>
      <c r="G102" s="24">
        <f t="shared" si="14"/>
        <v>0.75461234490742757</v>
      </c>
      <c r="H102" s="24">
        <f t="shared" si="14"/>
        <v>0.31856538319060573</v>
      </c>
      <c r="I102" s="24">
        <f t="shared" si="14"/>
        <v>0.67895720601660603</v>
      </c>
    </row>
    <row r="103" spans="2:9" x14ac:dyDescent="0.35">
      <c r="B103">
        <v>934</v>
      </c>
      <c r="D103" s="78">
        <f t="shared" si="15"/>
        <v>467467.46746746748</v>
      </c>
      <c r="E103" s="24">
        <f t="shared" si="14"/>
        <v>0.69942221379784131</v>
      </c>
      <c r="F103" s="24">
        <f t="shared" si="14"/>
        <v>0.37309589708285651</v>
      </c>
      <c r="G103" s="24">
        <f t="shared" si="14"/>
        <v>0.7544800200633085</v>
      </c>
      <c r="H103" s="24">
        <f t="shared" si="14"/>
        <v>0.31852756066224241</v>
      </c>
      <c r="I103" s="24">
        <f t="shared" si="14"/>
        <v>0.67878618861026496</v>
      </c>
    </row>
    <row r="104" spans="2:9" x14ac:dyDescent="0.35">
      <c r="B104">
        <v>933</v>
      </c>
      <c r="D104" s="78">
        <f t="shared" si="15"/>
        <v>466966.96696696698</v>
      </c>
      <c r="E104" s="24">
        <f t="shared" si="14"/>
        <v>0.69932498776316676</v>
      </c>
      <c r="F104" s="24">
        <f t="shared" si="14"/>
        <v>0.37304395735122814</v>
      </c>
      <c r="G104" s="24">
        <f t="shared" si="14"/>
        <v>0.75434745877754183</v>
      </c>
      <c r="H104" s="24">
        <f t="shared" si="14"/>
        <v>0.31848966627432462</v>
      </c>
      <c r="I104" s="24">
        <f t="shared" si="14"/>
        <v>0.67861489187459278</v>
      </c>
    </row>
    <row r="105" spans="2:9" x14ac:dyDescent="0.35">
      <c r="B105">
        <v>932</v>
      </c>
      <c r="D105" s="78">
        <f t="shared" si="15"/>
        <v>466466.46646646643</v>
      </c>
      <c r="E105" s="24">
        <f t="shared" si="14"/>
        <v>0.69922758069697821</v>
      </c>
      <c r="F105" s="24">
        <f t="shared" si="14"/>
        <v>0.37299192094827455</v>
      </c>
      <c r="G105" s="24">
        <f t="shared" si="14"/>
        <v>0.75421466041512819</v>
      </c>
      <c r="H105" s="24">
        <f t="shared" si="14"/>
        <v>0.31845169982164345</v>
      </c>
      <c r="I105" s="24">
        <f t="shared" si="14"/>
        <v>0.67844331512374934</v>
      </c>
    </row>
    <row r="106" spans="2:9" x14ac:dyDescent="0.35">
      <c r="B106">
        <v>931</v>
      </c>
      <c r="D106" s="78">
        <f t="shared" si="15"/>
        <v>465965.96596596594</v>
      </c>
      <c r="E106" s="24">
        <f t="shared" si="14"/>
        <v>0.69912999209266224</v>
      </c>
      <c r="F106" s="24">
        <f t="shared" si="14"/>
        <v>0.3729397876035524</v>
      </c>
      <c r="G106" s="24">
        <f t="shared" si="14"/>
        <v>0.75408162433879078</v>
      </c>
      <c r="H106" s="24">
        <f t="shared" si="14"/>
        <v>0.31841366109820735</v>
      </c>
      <c r="I106" s="24">
        <f t="shared" si="14"/>
        <v>0.67827145766964581</v>
      </c>
    </row>
    <row r="107" spans="2:9" x14ac:dyDescent="0.35">
      <c r="B107">
        <v>930</v>
      </c>
      <c r="D107" s="78">
        <f t="shared" si="15"/>
        <v>465465.46546546544</v>
      </c>
      <c r="E107" s="24">
        <f t="shared" si="14"/>
        <v>0.6990322214417124</v>
      </c>
      <c r="F107" s="24">
        <f t="shared" si="14"/>
        <v>0.37288755704560761</v>
      </c>
      <c r="G107" s="24">
        <f t="shared" si="14"/>
        <v>0.75394834990896475</v>
      </c>
      <c r="H107" s="24">
        <f t="shared" si="14"/>
        <v>0.31837554989723837</v>
      </c>
      <c r="I107" s="24">
        <f t="shared" si="14"/>
        <v>0.67809931882193475</v>
      </c>
    </row>
    <row r="108" spans="2:9" x14ac:dyDescent="0.35">
      <c r="B108">
        <v>929</v>
      </c>
      <c r="D108" s="78">
        <f t="shared" si="15"/>
        <v>464964.96496496495</v>
      </c>
      <c r="E108" s="24">
        <f t="shared" si="14"/>
        <v>0.69893426823372007</v>
      </c>
      <c r="F108" s="24">
        <f t="shared" si="14"/>
        <v>0.37283522900197119</v>
      </c>
      <c r="G108" s="24">
        <f t="shared" si="14"/>
        <v>0.75381483648378789</v>
      </c>
      <c r="H108" s="24">
        <f t="shared" si="14"/>
        <v>0.3183373660111688</v>
      </c>
      <c r="I108" s="24">
        <f t="shared" si="14"/>
        <v>0.67792689788800131</v>
      </c>
    </row>
    <row r="109" spans="2:9" x14ac:dyDescent="0.35">
      <c r="B109">
        <v>928</v>
      </c>
      <c r="D109" s="78">
        <f t="shared" si="15"/>
        <v>464464.46446446452</v>
      </c>
      <c r="E109" s="24">
        <f t="shared" si="14"/>
        <v>0.69883613195636551</v>
      </c>
      <c r="F109" s="24">
        <f t="shared" si="14"/>
        <v>0.37278280319915447</v>
      </c>
      <c r="G109" s="24">
        <f t="shared" si="14"/>
        <v>0.75368108341908924</v>
      </c>
      <c r="H109" s="24">
        <f t="shared" si="14"/>
        <v>0.31829910923163679</v>
      </c>
      <c r="I109" s="24">
        <f t="shared" si="14"/>
        <v>0.67775419417295346</v>
      </c>
    </row>
    <row r="110" spans="2:9" x14ac:dyDescent="0.35">
      <c r="B110">
        <v>927</v>
      </c>
      <c r="D110" s="78">
        <f t="shared" si="15"/>
        <v>463963.96396396396</v>
      </c>
      <c r="E110" s="24">
        <f t="shared" si="14"/>
        <v>0.69873781209540942</v>
      </c>
      <c r="F110" s="24">
        <f t="shared" si="14"/>
        <v>0.37273027936264391</v>
      </c>
      <c r="G110" s="24">
        <f t="shared" si="14"/>
        <v>0.7535470900683795</v>
      </c>
      <c r="H110" s="24">
        <f t="shared" si="14"/>
        <v>0.31826077934948288</v>
      </c>
      <c r="I110" s="24">
        <f t="shared" si="14"/>
        <v>0.67758120697961299</v>
      </c>
    </row>
    <row r="111" spans="2:9" x14ac:dyDescent="0.35">
      <c r="B111">
        <v>926</v>
      </c>
      <c r="D111" s="78">
        <f t="shared" si="15"/>
        <v>463463.46346346347</v>
      </c>
      <c r="E111" s="24">
        <f t="shared" si="14"/>
        <v>0.698639308134683</v>
      </c>
      <c r="F111" s="24">
        <f t="shared" si="14"/>
        <v>0.37267765721689661</v>
      </c>
      <c r="G111" s="24">
        <f t="shared" si="14"/>
        <v>0.75341285578284034</v>
      </c>
      <c r="H111" s="24">
        <f t="shared" si="14"/>
        <v>0.31822237615474619</v>
      </c>
      <c r="I111" s="24">
        <f t="shared" si="14"/>
        <v>0.67740793560850643</v>
      </c>
    </row>
    <row r="112" spans="2:9" x14ac:dyDescent="0.35">
      <c r="B112">
        <v>925</v>
      </c>
      <c r="D112" s="78">
        <f t="shared" si="15"/>
        <v>462962.96296296298</v>
      </c>
      <c r="E112" s="24">
        <f t="shared" si="14"/>
        <v>0.69854061955607982</v>
      </c>
      <c r="F112" s="24">
        <f t="shared" si="14"/>
        <v>0.37262493648533546</v>
      </c>
      <c r="G112" s="24">
        <f t="shared" si="14"/>
        <v>0.75327837991131352</v>
      </c>
      <c r="H112" s="24">
        <f t="shared" si="14"/>
        <v>0.31818389943666053</v>
      </c>
      <c r="I112" s="24">
        <f t="shared" si="14"/>
        <v>0.67723437935785424</v>
      </c>
    </row>
    <row r="113" spans="2:9" x14ac:dyDescent="0.35">
      <c r="B113">
        <v>924</v>
      </c>
      <c r="D113" s="78">
        <f t="shared" si="15"/>
        <v>462462.46246246248</v>
      </c>
      <c r="E113" s="24">
        <f t="shared" si="14"/>
        <v>0.69844174583954644</v>
      </c>
      <c r="F113" s="24">
        <f t="shared" si="14"/>
        <v>0.3725721168903442</v>
      </c>
      <c r="G113" s="24">
        <f t="shared" si="14"/>
        <v>0.75314366180029091</v>
      </c>
      <c r="H113" s="24">
        <f t="shared" si="14"/>
        <v>0.31814534898365054</v>
      </c>
      <c r="I113" s="24">
        <f t="shared" si="14"/>
        <v>0.67706053752356299</v>
      </c>
    </row>
    <row r="114" spans="2:9" x14ac:dyDescent="0.35">
      <c r="B114">
        <v>923</v>
      </c>
      <c r="D114" s="78">
        <f t="shared" si="15"/>
        <v>461961.96196196199</v>
      </c>
      <c r="E114" s="24">
        <f t="shared" si="14"/>
        <v>0.69834268646307252</v>
      </c>
      <c r="F114" s="24">
        <f t="shared" si="14"/>
        <v>0.37251919815326257</v>
      </c>
      <c r="G114" s="24">
        <f t="shared" si="14"/>
        <v>0.75300870079390358</v>
      </c>
      <c r="H114" s="24">
        <f t="shared" si="14"/>
        <v>0.31810672458332784</v>
      </c>
      <c r="I114" s="24">
        <f t="shared" si="14"/>
        <v>0.67688640939921463</v>
      </c>
    </row>
    <row r="115" spans="2:9" x14ac:dyDescent="0.35">
      <c r="B115">
        <v>922</v>
      </c>
      <c r="D115" s="78">
        <f t="shared" si="15"/>
        <v>461461.46146146144</v>
      </c>
      <c r="E115" s="24">
        <f t="shared" si="14"/>
        <v>0.69824344090268298</v>
      </c>
      <c r="F115" s="24">
        <f t="shared" si="14"/>
        <v>0.37246617999438142</v>
      </c>
      <c r="G115" s="24">
        <f t="shared" si="14"/>
        <v>0.75287349623391109</v>
      </c>
      <c r="H115" s="24">
        <f t="shared" si="14"/>
        <v>0.31806802602248679</v>
      </c>
      <c r="I115" s="24">
        <f t="shared" si="14"/>
        <v>0.67671199427605733</v>
      </c>
    </row>
    <row r="116" spans="2:9" x14ac:dyDescent="0.35">
      <c r="B116">
        <v>921</v>
      </c>
      <c r="D116" s="78">
        <f t="shared" si="15"/>
        <v>460960.96096096095</v>
      </c>
      <c r="E116" s="24">
        <f t="shared" si="14"/>
        <v>0.69814400863242754</v>
      </c>
      <c r="F116" s="24">
        <f t="shared" si="14"/>
        <v>0.37241306213293784</v>
      </c>
      <c r="G116" s="24">
        <f t="shared" si="14"/>
        <v>0.75273804745969075</v>
      </c>
      <c r="H116" s="24">
        <f t="shared" si="14"/>
        <v>0.31802925308710128</v>
      </c>
      <c r="I116" s="24">
        <f t="shared" si="14"/>
        <v>0.67653729144299601</v>
      </c>
    </row>
    <row r="117" spans="2:9" x14ac:dyDescent="0.35">
      <c r="B117">
        <v>920</v>
      </c>
      <c r="D117" s="78">
        <f t="shared" si="15"/>
        <v>460460.46046046045</v>
      </c>
      <c r="E117" s="24">
        <f t="shared" si="14"/>
        <v>0.69804438912437183</v>
      </c>
      <c r="F117" s="24">
        <f t="shared" si="14"/>
        <v>0.37235984428710978</v>
      </c>
      <c r="G117" s="24">
        <f t="shared" si="14"/>
        <v>0.75260235380822715</v>
      </c>
      <c r="H117" s="24">
        <f t="shared" si="14"/>
        <v>0.31799040556231994</v>
      </c>
      <c r="I117" s="24">
        <f t="shared" si="14"/>
        <v>0.67636230018658194</v>
      </c>
    </row>
    <row r="118" spans="2:9" x14ac:dyDescent="0.35">
      <c r="B118">
        <v>919</v>
      </c>
      <c r="D118" s="78">
        <f t="shared" si="15"/>
        <v>459959.95995995996</v>
      </c>
      <c r="E118" s="24">
        <f t="shared" si="14"/>
        <v>0.69794458184858832</v>
      </c>
      <c r="F118" s="24">
        <f t="shared" si="14"/>
        <v>0.37230652617401166</v>
      </c>
      <c r="G118" s="24">
        <f t="shared" si="14"/>
        <v>0.75246641461410069</v>
      </c>
      <c r="H118" s="24">
        <f t="shared" si="14"/>
        <v>0.31795148323246286</v>
      </c>
      <c r="I118" s="24">
        <f t="shared" si="14"/>
        <v>0.67618701979100393</v>
      </c>
    </row>
    <row r="119" spans="2:9" x14ac:dyDescent="0.35">
      <c r="B119">
        <v>918</v>
      </c>
      <c r="D119" s="78">
        <f t="shared" si="15"/>
        <v>459459.45945945947</v>
      </c>
      <c r="E119" s="24">
        <f t="shared" ref="E119:I138" si="16">E$16/(1+E$17*(0.001*$D119/E$22)^E$20)</f>
        <v>0.69784458627314638</v>
      </c>
      <c r="F119" s="24">
        <f t="shared" si="16"/>
        <v>0.37225310750968887</v>
      </c>
      <c r="G119" s="24">
        <f t="shared" si="16"/>
        <v>0.75233022920947756</v>
      </c>
      <c r="H119" s="24">
        <f t="shared" si="16"/>
        <v>0.31791248588101689</v>
      </c>
      <c r="I119" s="24">
        <f t="shared" si="16"/>
        <v>0.67601144953807757</v>
      </c>
    </row>
    <row r="120" spans="2:9" x14ac:dyDescent="0.35">
      <c r="B120">
        <v>917</v>
      </c>
      <c r="D120" s="78">
        <f t="shared" si="15"/>
        <v>458958.95895895892</v>
      </c>
      <c r="E120" s="24">
        <f t="shared" si="16"/>
        <v>0.69774440186410291</v>
      </c>
      <c r="F120" s="24">
        <f t="shared" si="16"/>
        <v>0.37219958800911312</v>
      </c>
      <c r="G120" s="24">
        <f t="shared" si="16"/>
        <v>0.75219379692409749</v>
      </c>
      <c r="H120" s="24">
        <f t="shared" si="16"/>
        <v>0.31787341329063246</v>
      </c>
      <c r="I120" s="24">
        <f t="shared" si="16"/>
        <v>0.67583558870723615</v>
      </c>
    </row>
    <row r="121" spans="2:9" x14ac:dyDescent="0.35">
      <c r="B121">
        <v>916</v>
      </c>
      <c r="D121" s="78">
        <f t="shared" si="15"/>
        <v>458458.45845845842</v>
      </c>
      <c r="E121" s="24">
        <f t="shared" si="16"/>
        <v>0.69764402808549342</v>
      </c>
      <c r="F121" s="24">
        <f t="shared" si="16"/>
        <v>0.37214596738617678</v>
      </c>
      <c r="G121" s="24">
        <f t="shared" si="16"/>
        <v>0.75205711708526446</v>
      </c>
      <c r="H121" s="24">
        <f t="shared" si="16"/>
        <v>0.31783426524311864</v>
      </c>
      <c r="I121" s="24">
        <f t="shared" si="16"/>
        <v>0.67565943657552041</v>
      </c>
    </row>
    <row r="122" spans="2:9" x14ac:dyDescent="0.35">
      <c r="B122">
        <v>915</v>
      </c>
      <c r="D122" s="78">
        <f t="shared" si="15"/>
        <v>457957.95795795799</v>
      </c>
      <c r="E122" s="24">
        <f t="shared" si="16"/>
        <v>0.69754346439932169</v>
      </c>
      <c r="F122" s="24">
        <f t="shared" si="16"/>
        <v>0.3720922453536884</v>
      </c>
      <c r="G122" s="24">
        <f t="shared" si="16"/>
        <v>0.75192018901783386</v>
      </c>
      <c r="H122" s="24">
        <f t="shared" si="16"/>
        <v>0.31779504151943988</v>
      </c>
      <c r="I122" s="24">
        <f t="shared" si="16"/>
        <v>0.67548299241756882</v>
      </c>
    </row>
    <row r="123" spans="2:9" x14ac:dyDescent="0.35">
      <c r="B123">
        <v>914</v>
      </c>
      <c r="D123" s="78">
        <f t="shared" si="15"/>
        <v>457457.45745745749</v>
      </c>
      <c r="E123" s="24">
        <f t="shared" si="16"/>
        <v>0.69744271026555027</v>
      </c>
      <c r="F123" s="24">
        <f t="shared" si="16"/>
        <v>0.37203842162336714</v>
      </c>
      <c r="G123" s="24">
        <f t="shared" si="16"/>
        <v>0.75178301204420217</v>
      </c>
      <c r="H123" s="24">
        <f t="shared" si="16"/>
        <v>0.31775574189971123</v>
      </c>
      <c r="I123" s="24">
        <f t="shared" si="16"/>
        <v>0.67530625550560719</v>
      </c>
    </row>
    <row r="124" spans="2:9" x14ac:dyDescent="0.35">
      <c r="B124">
        <v>913</v>
      </c>
      <c r="D124" s="78">
        <f t="shared" si="15"/>
        <v>456956.956956957</v>
      </c>
      <c r="E124" s="24">
        <f t="shared" si="16"/>
        <v>0.6973417651420909</v>
      </c>
      <c r="F124" s="24">
        <f t="shared" si="16"/>
        <v>0.37198449590583782</v>
      </c>
      <c r="G124" s="24">
        <f t="shared" si="16"/>
        <v>0.7516455854842965</v>
      </c>
      <c r="H124" s="24">
        <f t="shared" si="16"/>
        <v>0.31771636616319476</v>
      </c>
      <c r="I124" s="24">
        <f t="shared" si="16"/>
        <v>0.67512922510943885</v>
      </c>
    </row>
    <row r="125" spans="2:9" x14ac:dyDescent="0.35">
      <c r="B125">
        <v>912</v>
      </c>
      <c r="D125" s="78">
        <f t="shared" si="15"/>
        <v>456456.45645645645</v>
      </c>
      <c r="E125" s="24">
        <f t="shared" si="16"/>
        <v>0.69724062848479529</v>
      </c>
      <c r="F125" s="24">
        <f t="shared" si="16"/>
        <v>0.37193046791062567</v>
      </c>
      <c r="G125" s="24">
        <f t="shared" si="16"/>
        <v>0.75150790865556116</v>
      </c>
      <c r="H125" s="24">
        <f t="shared" si="16"/>
        <v>0.31767691408829496</v>
      </c>
      <c r="I125" s="24">
        <f t="shared" si="16"/>
        <v>0.67495190049643461</v>
      </c>
    </row>
    <row r="126" spans="2:9" x14ac:dyDescent="0.35">
      <c r="B126">
        <v>911</v>
      </c>
      <c r="D126" s="78">
        <f t="shared" si="15"/>
        <v>455955.95595595596</v>
      </c>
      <c r="E126" s="24">
        <f t="shared" si="16"/>
        <v>0.69713929974744449</v>
      </c>
      <c r="F126" s="24">
        <f t="shared" si="16"/>
        <v>0.37187633734615078</v>
      </c>
      <c r="G126" s="24">
        <f t="shared" si="16"/>
        <v>0.75136998087294882</v>
      </c>
      <c r="H126" s="24">
        <f t="shared" si="16"/>
        <v>0.31763738545255499</v>
      </c>
      <c r="I126" s="24">
        <f t="shared" si="16"/>
        <v>0.67477428093152292</v>
      </c>
    </row>
    <row r="127" spans="2:9" x14ac:dyDescent="0.35">
      <c r="B127">
        <v>910</v>
      </c>
      <c r="D127" s="78">
        <f t="shared" si="15"/>
        <v>455455.45545545546</v>
      </c>
      <c r="E127" s="24">
        <f t="shared" si="16"/>
        <v>0.69703777838173919</v>
      </c>
      <c r="F127" s="24">
        <f t="shared" si="16"/>
        <v>0.37182210391972353</v>
      </c>
      <c r="G127" s="24">
        <f t="shared" si="16"/>
        <v>0.75123180144890767</v>
      </c>
      <c r="H127" s="24">
        <f t="shared" si="16"/>
        <v>0.31759778003265215</v>
      </c>
      <c r="I127" s="24">
        <f t="shared" si="16"/>
        <v>0.67459636567717873</v>
      </c>
    </row>
    <row r="128" spans="2:9" x14ac:dyDescent="0.35">
      <c r="B128">
        <v>909</v>
      </c>
      <c r="D128" s="78">
        <f t="shared" si="15"/>
        <v>454954.95495495497</v>
      </c>
      <c r="E128" s="24">
        <f t="shared" si="16"/>
        <v>0.69693606383729012</v>
      </c>
      <c r="F128" s="24">
        <f t="shared" si="16"/>
        <v>0.37176776733753858</v>
      </c>
      <c r="G128" s="24">
        <f t="shared" si="16"/>
        <v>0.75109336969336993</v>
      </c>
      <c r="H128" s="24">
        <f t="shared" si="16"/>
        <v>0.31755809760439391</v>
      </c>
      <c r="I128" s="24">
        <f t="shared" si="16"/>
        <v>0.67441815399341432</v>
      </c>
    </row>
    <row r="129" spans="2:9" x14ac:dyDescent="0.35">
      <c r="B129">
        <v>908</v>
      </c>
      <c r="D129" s="78">
        <f t="shared" si="15"/>
        <v>454454.45445445448</v>
      </c>
      <c r="E129" s="24">
        <f t="shared" si="16"/>
        <v>0.69683415556160822</v>
      </c>
      <c r="F129" s="24">
        <f t="shared" si="16"/>
        <v>0.37171332730467022</v>
      </c>
      <c r="G129" s="24">
        <f t="shared" si="16"/>
        <v>0.75095468491374118</v>
      </c>
      <c r="H129" s="24">
        <f t="shared" si="16"/>
        <v>0.31751833794271339</v>
      </c>
      <c r="I129" s="24">
        <f t="shared" si="16"/>
        <v>0.67423964513776824</v>
      </c>
    </row>
    <row r="130" spans="2:9" x14ac:dyDescent="0.35">
      <c r="B130">
        <v>907</v>
      </c>
      <c r="D130" s="78">
        <f t="shared" si="15"/>
        <v>453953.95395395393</v>
      </c>
      <c r="E130" s="24">
        <f t="shared" si="16"/>
        <v>0.69673205300009367</v>
      </c>
      <c r="F130" s="24">
        <f t="shared" si="16"/>
        <v>0.37165878352506621</v>
      </c>
      <c r="G130" s="24">
        <f t="shared" si="16"/>
        <v>0.75081574641488769</v>
      </c>
      <c r="H130" s="24">
        <f t="shared" si="16"/>
        <v>0.31747850082166551</v>
      </c>
      <c r="I130" s="24">
        <f t="shared" si="16"/>
        <v>0.67406083836529529</v>
      </c>
    </row>
    <row r="131" spans="2:9" x14ac:dyDescent="0.35">
      <c r="B131">
        <v>906</v>
      </c>
      <c r="D131" s="78">
        <f t="shared" si="15"/>
        <v>453453.45345345343</v>
      </c>
      <c r="E131" s="24">
        <f t="shared" si="16"/>
        <v>0.69662975559602702</v>
      </c>
      <c r="F131" s="24">
        <f t="shared" si="16"/>
        <v>0.37160413570154321</v>
      </c>
      <c r="G131" s="24">
        <f t="shared" si="16"/>
        <v>0.75067655349912588</v>
      </c>
      <c r="H131" s="24">
        <f t="shared" si="16"/>
        <v>0.31743858601442221</v>
      </c>
      <c r="I131" s="24">
        <f t="shared" si="16"/>
        <v>0.67388173292855635</v>
      </c>
    </row>
    <row r="132" spans="2:9" x14ac:dyDescent="0.35">
      <c r="B132">
        <v>905</v>
      </c>
      <c r="D132" s="78">
        <f t="shared" si="15"/>
        <v>452952.95295295294</v>
      </c>
      <c r="E132" s="24">
        <f t="shared" si="16"/>
        <v>0.69652726279055821</v>
      </c>
      <c r="F132" s="24">
        <f t="shared" si="16"/>
        <v>0.37154938353578087</v>
      </c>
      <c r="G132" s="24">
        <f t="shared" si="16"/>
        <v>0.75053710546620966</v>
      </c>
      <c r="H132" s="24">
        <f t="shared" si="16"/>
        <v>0.31739859329326847</v>
      </c>
      <c r="I132" s="24">
        <f t="shared" si="16"/>
        <v>0.67370232807760722</v>
      </c>
    </row>
    <row r="133" spans="2:9" x14ac:dyDescent="0.35">
      <c r="B133">
        <v>904</v>
      </c>
      <c r="D133" s="78">
        <f t="shared" si="15"/>
        <v>452452.45245245245</v>
      </c>
      <c r="E133" s="24">
        <f t="shared" si="16"/>
        <v>0.69642457402269686</v>
      </c>
      <c r="F133" s="24">
        <f t="shared" si="16"/>
        <v>0.37149452672831651</v>
      </c>
      <c r="G133" s="24">
        <f t="shared" si="16"/>
        <v>0.75039740161331947</v>
      </c>
      <c r="H133" s="24">
        <f t="shared" si="16"/>
        <v>0.317358522429598</v>
      </c>
      <c r="I133" s="24">
        <f t="shared" si="16"/>
        <v>0.67352262305998867</v>
      </c>
    </row>
    <row r="134" spans="2:9" x14ac:dyDescent="0.35">
      <c r="B134">
        <v>903</v>
      </c>
      <c r="D134" s="78">
        <f t="shared" si="15"/>
        <v>451951.95195195195</v>
      </c>
      <c r="E134" s="24">
        <f t="shared" si="16"/>
        <v>0.69632168872930145</v>
      </c>
      <c r="F134" s="24">
        <f t="shared" si="16"/>
        <v>0.37143956497853986</v>
      </c>
      <c r="G134" s="24">
        <f t="shared" si="16"/>
        <v>0.75025744123504956</v>
      </c>
      <c r="H134" s="24">
        <f t="shared" si="16"/>
        <v>0.31731837319390849</v>
      </c>
      <c r="I134" s="24">
        <f t="shared" si="16"/>
        <v>0.67334261712071586</v>
      </c>
    </row>
    <row r="135" spans="2:9" x14ac:dyDescent="0.35">
      <c r="B135">
        <v>902</v>
      </c>
      <c r="D135" s="78">
        <f t="shared" si="15"/>
        <v>451451.45145145146</v>
      </c>
      <c r="E135" s="24">
        <f t="shared" si="16"/>
        <v>0.6962186063450696</v>
      </c>
      <c r="F135" s="24">
        <f t="shared" si="16"/>
        <v>0.37138449798468703</v>
      </c>
      <c r="G135" s="24">
        <f t="shared" si="16"/>
        <v>0.75011722362339672</v>
      </c>
      <c r="H135" s="24">
        <f t="shared" si="16"/>
        <v>0.31727814535579768</v>
      </c>
      <c r="I135" s="24">
        <f t="shared" si="16"/>
        <v>0.67316230950226752</v>
      </c>
    </row>
    <row r="136" spans="2:9" x14ac:dyDescent="0.35">
      <c r="B136">
        <v>901</v>
      </c>
      <c r="D136" s="78">
        <f t="shared" si="15"/>
        <v>450950.95095095097</v>
      </c>
      <c r="E136" s="24">
        <f t="shared" si="16"/>
        <v>0.69611532630252715</v>
      </c>
      <c r="F136" s="24">
        <f t="shared" si="16"/>
        <v>0.3713293254438354</v>
      </c>
      <c r="G136" s="24">
        <f t="shared" si="16"/>
        <v>0.7499767480677485</v>
      </c>
      <c r="H136" s="24">
        <f t="shared" si="16"/>
        <v>0.31723783868395855</v>
      </c>
      <c r="I136" s="24">
        <f t="shared" si="16"/>
        <v>0.67298169944457542</v>
      </c>
    </row>
    <row r="137" spans="2:9" x14ac:dyDescent="0.35">
      <c r="B137">
        <v>900</v>
      </c>
      <c r="D137" s="78">
        <f t="shared" si="15"/>
        <v>450450.45045045047</v>
      </c>
      <c r="E137" s="24">
        <f t="shared" si="16"/>
        <v>0.69601184803201832</v>
      </c>
      <c r="F137" s="24">
        <f t="shared" si="16"/>
        <v>0.37127404705189826</v>
      </c>
      <c r="G137" s="24">
        <f t="shared" si="16"/>
        <v>0.74983601385486998</v>
      </c>
      <c r="H137" s="24">
        <f t="shared" si="16"/>
        <v>0.31719745294617524</v>
      </c>
      <c r="I137" s="24">
        <f t="shared" si="16"/>
        <v>0.67280078618501349</v>
      </c>
    </row>
    <row r="138" spans="2:9" x14ac:dyDescent="0.35">
      <c r="B138">
        <v>899</v>
      </c>
      <c r="D138" s="78">
        <f t="shared" si="15"/>
        <v>449949.94994994998</v>
      </c>
      <c r="E138" s="24">
        <f t="shared" si="16"/>
        <v>0.69590817096169466</v>
      </c>
      <c r="F138" s="24">
        <f t="shared" si="16"/>
        <v>0.3712186625036184</v>
      </c>
      <c r="G138" s="24">
        <f t="shared" si="16"/>
        <v>0.74969502026889367</v>
      </c>
      <c r="H138" s="24">
        <f t="shared" si="16"/>
        <v>0.3171569879093184</v>
      </c>
      <c r="I138" s="24">
        <f t="shared" si="16"/>
        <v>0.67261956895838737</v>
      </c>
    </row>
    <row r="139" spans="2:9" x14ac:dyDescent="0.35">
      <c r="B139">
        <v>898</v>
      </c>
      <c r="D139" s="78">
        <f t="shared" si="15"/>
        <v>449449.44944944943</v>
      </c>
      <c r="E139" s="24">
        <f t="shared" ref="E139:I158" si="17">E$16/(1+E$17*(0.001*$D139/E$22)^E$20)</f>
        <v>0.69580429451750458</v>
      </c>
      <c r="F139" s="24">
        <f t="shared" si="17"/>
        <v>0.37116317149256334</v>
      </c>
      <c r="G139" s="24">
        <f t="shared" si="17"/>
        <v>0.7495537665913049</v>
      </c>
      <c r="H139" s="24">
        <f t="shared" si="17"/>
        <v>0.31711644333934041</v>
      </c>
      <c r="I139" s="24">
        <f t="shared" si="17"/>
        <v>0.672438046996923</v>
      </c>
    </row>
    <row r="140" spans="2:9" x14ac:dyDescent="0.35">
      <c r="B140">
        <v>897</v>
      </c>
      <c r="D140" s="78">
        <f t="shared" si="15"/>
        <v>448948.94894894894</v>
      </c>
      <c r="E140" s="24">
        <f t="shared" si="17"/>
        <v>0.69570021812318317</v>
      </c>
      <c r="F140" s="24">
        <f t="shared" si="17"/>
        <v>0.37110757371111908</v>
      </c>
      <c r="G140" s="24">
        <f t="shared" si="17"/>
        <v>0.74941225210093154</v>
      </c>
      <c r="H140" s="24">
        <f t="shared" si="17"/>
        <v>0.31707581900127141</v>
      </c>
      <c r="I140" s="24">
        <f t="shared" si="17"/>
        <v>0.6722562195302566</v>
      </c>
    </row>
    <row r="141" spans="2:9" x14ac:dyDescent="0.35">
      <c r="B141">
        <v>896</v>
      </c>
      <c r="D141" s="78">
        <f t="shared" si="15"/>
        <v>448448.44844844844</v>
      </c>
      <c r="E141" s="24">
        <f t="shared" si="17"/>
        <v>0.69559594120024082</v>
      </c>
      <c r="F141" s="24">
        <f t="shared" si="17"/>
        <v>0.3710518688504848</v>
      </c>
      <c r="G141" s="24">
        <f t="shared" si="17"/>
        <v>0.74927047607393105</v>
      </c>
      <c r="H141" s="24">
        <f t="shared" si="17"/>
        <v>0.31703511465921436</v>
      </c>
      <c r="I141" s="24">
        <f t="shared" si="17"/>
        <v>0.6720740857854226</v>
      </c>
    </row>
    <row r="142" spans="2:9" x14ac:dyDescent="0.35">
      <c r="B142">
        <v>895</v>
      </c>
      <c r="D142" s="78">
        <f t="shared" si="15"/>
        <v>447947.94794794795</v>
      </c>
      <c r="E142" s="24">
        <f t="shared" si="17"/>
        <v>0.69549146316795329</v>
      </c>
      <c r="F142" s="24">
        <f t="shared" si="17"/>
        <v>0.3709960566006667</v>
      </c>
      <c r="G142" s="24">
        <f t="shared" si="17"/>
        <v>0.7491284377837778</v>
      </c>
      <c r="H142" s="24">
        <f t="shared" si="17"/>
        <v>0.31699433007634054</v>
      </c>
      <c r="I142" s="24">
        <f t="shared" si="17"/>
        <v>0.67189164498684395</v>
      </c>
    </row>
    <row r="143" spans="2:9" x14ac:dyDescent="0.35">
      <c r="B143">
        <v>894</v>
      </c>
      <c r="D143" s="78">
        <f t="shared" si="15"/>
        <v>447447.44744744746</v>
      </c>
      <c r="E143" s="24">
        <f t="shared" si="17"/>
        <v>0.69538678344335003</v>
      </c>
      <c r="F143" s="24">
        <f t="shared" si="17"/>
        <v>0.37094013665047271</v>
      </c>
      <c r="G143" s="24">
        <f t="shared" si="17"/>
        <v>0.74898613650125068</v>
      </c>
      <c r="H143" s="24">
        <f t="shared" si="17"/>
        <v>0.31695346501488508</v>
      </c>
      <c r="I143" s="24">
        <f t="shared" si="17"/>
        <v>0.67170889635632003</v>
      </c>
    </row>
    <row r="144" spans="2:9" x14ac:dyDescent="0.35">
      <c r="B144">
        <v>893</v>
      </c>
      <c r="D144" s="78">
        <f t="shared" si="15"/>
        <v>446946.9469469469</v>
      </c>
      <c r="E144" s="24">
        <f t="shared" si="17"/>
        <v>0.69528190144120394</v>
      </c>
      <c r="F144" s="24">
        <f t="shared" si="17"/>
        <v>0.37088410868750615</v>
      </c>
      <c r="G144" s="24">
        <f t="shared" si="17"/>
        <v>0.74884357149442105</v>
      </c>
      <c r="H144" s="24">
        <f t="shared" si="17"/>
        <v>0.31691251923614211</v>
      </c>
      <c r="I144" s="24">
        <f t="shared" si="17"/>
        <v>0.67152583911301578</v>
      </c>
    </row>
    <row r="145" spans="2:9" x14ac:dyDescent="0.35">
      <c r="B145">
        <v>892</v>
      </c>
      <c r="D145" s="78">
        <f t="shared" si="15"/>
        <v>446446.44644644641</v>
      </c>
      <c r="E145" s="24">
        <f t="shared" si="17"/>
        <v>0.69517681657402031</v>
      </c>
      <c r="F145" s="24">
        <f t="shared" si="17"/>
        <v>0.37082797239816062</v>
      </c>
      <c r="G145" s="24">
        <f t="shared" si="17"/>
        <v>0.74870074202864001</v>
      </c>
      <c r="H145" s="24">
        <f t="shared" si="17"/>
        <v>0.31687149250046032</v>
      </c>
      <c r="I145" s="24">
        <f t="shared" si="17"/>
        <v>0.67134247247345091</v>
      </c>
    </row>
    <row r="146" spans="2:9" x14ac:dyDescent="0.35">
      <c r="B146">
        <v>891</v>
      </c>
      <c r="D146" s="78">
        <f t="shared" si="15"/>
        <v>445945.94594594592</v>
      </c>
      <c r="E146" s="24">
        <f t="shared" si="17"/>
        <v>0.69507152825202545</v>
      </c>
      <c r="F146" s="24">
        <f t="shared" si="17"/>
        <v>0.37077172746761328</v>
      </c>
      <c r="G146" s="24">
        <f t="shared" si="17"/>
        <v>0.74855764736652497</v>
      </c>
      <c r="H146" s="24">
        <f t="shared" si="17"/>
        <v>0.31683038456723805</v>
      </c>
      <c r="I146" s="24">
        <f t="shared" si="17"/>
        <v>0.67115879565148817</v>
      </c>
    </row>
    <row r="147" spans="2:9" x14ac:dyDescent="0.35">
      <c r="B147">
        <v>890</v>
      </c>
      <c r="D147" s="78">
        <f t="shared" si="15"/>
        <v>445445.44544544548</v>
      </c>
      <c r="E147" s="24">
        <f t="shared" si="17"/>
        <v>0.69496603588315609</v>
      </c>
      <c r="F147" s="24">
        <f t="shared" si="17"/>
        <v>0.3707153735798196</v>
      </c>
      <c r="G147" s="24">
        <f t="shared" si="17"/>
        <v>0.7484142867679483</v>
      </c>
      <c r="H147" s="24">
        <f t="shared" si="17"/>
        <v>0.31678919519491877</v>
      </c>
      <c r="I147" s="24">
        <f t="shared" si="17"/>
        <v>0.67097480785832297</v>
      </c>
    </row>
    <row r="148" spans="2:9" x14ac:dyDescent="0.35">
      <c r="B148">
        <v>889</v>
      </c>
      <c r="D148" s="78">
        <f t="shared" si="15"/>
        <v>444944.94494494499</v>
      </c>
      <c r="E148" s="24">
        <f t="shared" si="17"/>
        <v>0.69486033887304821</v>
      </c>
      <c r="F148" s="24">
        <f t="shared" si="17"/>
        <v>0.37065891041750709</v>
      </c>
      <c r="G148" s="24">
        <f t="shared" si="17"/>
        <v>0.74827065949002325</v>
      </c>
      <c r="H148" s="24">
        <f t="shared" si="17"/>
        <v>0.31674792414098613</v>
      </c>
      <c r="I148" s="24">
        <f t="shared" si="17"/>
        <v>0.67079050830247045</v>
      </c>
    </row>
    <row r="149" spans="2:9" x14ac:dyDescent="0.35">
      <c r="B149">
        <v>888</v>
      </c>
      <c r="D149" s="78">
        <f t="shared" si="15"/>
        <v>444444.44444444444</v>
      </c>
      <c r="E149" s="24">
        <f t="shared" si="17"/>
        <v>0.69475443662502545</v>
      </c>
      <c r="F149" s="24">
        <f t="shared" si="17"/>
        <v>0.37060233766216971</v>
      </c>
      <c r="G149" s="24">
        <f t="shared" si="17"/>
        <v>0.74812676478709195</v>
      </c>
      <c r="H149" s="24">
        <f t="shared" si="17"/>
        <v>0.31670657116195949</v>
      </c>
      <c r="I149" s="24">
        <f t="shared" si="17"/>
        <v>0.67060589618975575</v>
      </c>
    </row>
    <row r="150" spans="2:9" x14ac:dyDescent="0.35">
      <c r="B150">
        <v>887</v>
      </c>
      <c r="D150" s="78">
        <f t="shared" si="15"/>
        <v>443943.94394394394</v>
      </c>
      <c r="E150" s="24">
        <f t="shared" si="17"/>
        <v>0.69464832854008818</v>
      </c>
      <c r="F150" s="24">
        <f t="shared" si="17"/>
        <v>0.37054565499406111</v>
      </c>
      <c r="G150" s="24">
        <f t="shared" si="17"/>
        <v>0.74798260191071153</v>
      </c>
      <c r="H150" s="24">
        <f t="shared" si="17"/>
        <v>0.31666513601338875</v>
      </c>
      <c r="I150" s="24">
        <f t="shared" si="17"/>
        <v>0.67042097072330142</v>
      </c>
    </row>
    <row r="151" spans="2:9" x14ac:dyDescent="0.35">
      <c r="B151">
        <v>886</v>
      </c>
      <c r="D151" s="78">
        <f t="shared" si="15"/>
        <v>443443.44344344345</v>
      </c>
      <c r="E151" s="24">
        <f t="shared" si="17"/>
        <v>0.69454201401690241</v>
      </c>
      <c r="F151" s="24">
        <f t="shared" si="17"/>
        <v>0.37048886209218951</v>
      </c>
      <c r="G151" s="24">
        <f t="shared" si="17"/>
        <v>0.74783817010964238</v>
      </c>
      <c r="H151" s="24">
        <f t="shared" si="17"/>
        <v>0.31662361844984993</v>
      </c>
      <c r="I151" s="24">
        <f t="shared" si="17"/>
        <v>0.67023573110351686</v>
      </c>
    </row>
    <row r="152" spans="2:9" x14ac:dyDescent="0.35">
      <c r="B152">
        <v>885</v>
      </c>
      <c r="D152" s="78">
        <f t="shared" si="15"/>
        <v>442942.94294294296</v>
      </c>
      <c r="E152" s="24">
        <f t="shared" si="17"/>
        <v>0.69443549245178759</v>
      </c>
      <c r="F152" s="24">
        <f t="shared" si="17"/>
        <v>0.37043195863431089</v>
      </c>
      <c r="G152" s="24">
        <f t="shared" si="17"/>
        <v>0.74769346862983432</v>
      </c>
      <c r="H152" s="24">
        <f t="shared" si="17"/>
        <v>0.31658201822493981</v>
      </c>
      <c r="I152" s="24">
        <f t="shared" si="17"/>
        <v>0.67005017652808563</v>
      </c>
    </row>
    <row r="153" spans="2:9" x14ac:dyDescent="0.35">
      <c r="B153">
        <v>884</v>
      </c>
      <c r="D153" s="78">
        <f t="shared" si="15"/>
        <v>442442.44244244247</v>
      </c>
      <c r="E153" s="24">
        <f t="shared" si="17"/>
        <v>0.69432876323870607</v>
      </c>
      <c r="F153" s="24">
        <f t="shared" si="17"/>
        <v>0.37037494429692347</v>
      </c>
      <c r="G153" s="24">
        <f t="shared" si="17"/>
        <v>0.74754849671441315</v>
      </c>
      <c r="H153" s="24">
        <f t="shared" si="17"/>
        <v>0.3165403350912715</v>
      </c>
      <c r="I153" s="24">
        <f t="shared" si="17"/>
        <v>0.66986430619195481</v>
      </c>
    </row>
    <row r="154" spans="2:9" x14ac:dyDescent="0.35">
      <c r="B154">
        <v>883</v>
      </c>
      <c r="D154" s="78">
        <f t="shared" si="15"/>
        <v>441941.94194194191</v>
      </c>
      <c r="E154" s="24">
        <f t="shared" si="17"/>
        <v>0.69422182576925084</v>
      </c>
      <c r="F154" s="24">
        <f t="shared" si="17"/>
        <v>0.37031781875526093</v>
      </c>
      <c r="G154" s="24">
        <f t="shared" si="17"/>
        <v>0.74740325360366766</v>
      </c>
      <c r="H154" s="24">
        <f t="shared" si="17"/>
        <v>0.31649856880046928</v>
      </c>
      <c r="I154" s="24">
        <f t="shared" si="17"/>
        <v>0.66967811928732279</v>
      </c>
    </row>
    <row r="155" spans="2:9" x14ac:dyDescent="0.35">
      <c r="B155">
        <v>882</v>
      </c>
      <c r="D155" s="78">
        <f t="shared" si="15"/>
        <v>441441.44144144142</v>
      </c>
      <c r="E155" s="24">
        <f t="shared" si="17"/>
        <v>0.69411467943263483</v>
      </c>
      <c r="F155" s="24">
        <f t="shared" si="17"/>
        <v>0.37026058168328679</v>
      </c>
      <c r="G155" s="24">
        <f t="shared" si="17"/>
        <v>0.74725773853503696</v>
      </c>
      <c r="H155" s="24">
        <f t="shared" si="17"/>
        <v>0.31645671910316381</v>
      </c>
      <c r="I155" s="24">
        <f t="shared" si="17"/>
        <v>0.66949161500362775</v>
      </c>
    </row>
    <row r="156" spans="2:9" x14ac:dyDescent="0.35">
      <c r="B156">
        <v>881</v>
      </c>
      <c r="D156" s="78">
        <f t="shared" si="15"/>
        <v>440940.94094094093</v>
      </c>
      <c r="E156" s="24">
        <f t="shared" si="17"/>
        <v>0.69400732361567807</v>
      </c>
      <c r="F156" s="24">
        <f t="shared" si="17"/>
        <v>0.37020323275368777</v>
      </c>
      <c r="G156" s="24">
        <f t="shared" si="17"/>
        <v>0.74711195074309633</v>
      </c>
      <c r="H156" s="24">
        <f t="shared" si="17"/>
        <v>0.3164147857489869</v>
      </c>
      <c r="I156" s="24">
        <f t="shared" si="17"/>
        <v>0.6693047925275355</v>
      </c>
    </row>
    <row r="157" spans="2:9" x14ac:dyDescent="0.35">
      <c r="B157">
        <v>880</v>
      </c>
      <c r="D157" s="78">
        <f t="shared" si="15"/>
        <v>440440.44044044043</v>
      </c>
      <c r="E157" s="24">
        <f t="shared" si="17"/>
        <v>0.69389975770279677</v>
      </c>
      <c r="F157" s="24">
        <f t="shared" si="17"/>
        <v>0.37014577163786788</v>
      </c>
      <c r="G157" s="24">
        <f t="shared" si="17"/>
        <v>0.74696588945954367</v>
      </c>
      <c r="H157" s="24">
        <f t="shared" si="17"/>
        <v>0.31637276848656687</v>
      </c>
      <c r="I157" s="24">
        <f t="shared" si="17"/>
        <v>0.6691176510429282</v>
      </c>
    </row>
    <row r="158" spans="2:9" x14ac:dyDescent="0.35">
      <c r="B158">
        <v>879</v>
      </c>
      <c r="D158" s="78">
        <f t="shared" si="15"/>
        <v>439939.93993993994</v>
      </c>
      <c r="E158" s="24">
        <f t="shared" si="17"/>
        <v>0.69379198107599149</v>
      </c>
      <c r="F158" s="24">
        <f t="shared" si="17"/>
        <v>0.37008819800594189</v>
      </c>
      <c r="G158" s="24">
        <f t="shared" si="17"/>
        <v>0.74681955391318677</v>
      </c>
      <c r="H158" s="24">
        <f t="shared" si="17"/>
        <v>0.31633066706352309</v>
      </c>
      <c r="I158" s="24">
        <f t="shared" si="17"/>
        <v>0.6689301897308918</v>
      </c>
    </row>
    <row r="159" spans="2:9" x14ac:dyDescent="0.35">
      <c r="B159">
        <v>878</v>
      </c>
      <c r="D159" s="78">
        <f t="shared" si="15"/>
        <v>439439.43943943939</v>
      </c>
      <c r="E159" s="24">
        <f t="shared" ref="E159:I178" si="18">E$16/(1+E$17*(0.001*$D159/E$22)^E$20)</f>
        <v>0.69368399311483486</v>
      </c>
      <c r="F159" s="24">
        <f t="shared" si="18"/>
        <v>0.37003051152672911</v>
      </c>
      <c r="G159" s="24">
        <f t="shared" si="18"/>
        <v>0.74667294332992884</v>
      </c>
      <c r="H159" s="24">
        <f t="shared" si="18"/>
        <v>0.31628848122646125</v>
      </c>
      <c r="I159" s="24">
        <f t="shared" si="18"/>
        <v>0.66874240776970439</v>
      </c>
    </row>
    <row r="160" spans="2:9" x14ac:dyDescent="0.35">
      <c r="B160">
        <v>877</v>
      </c>
      <c r="D160" s="78">
        <f t="shared" si="15"/>
        <v>438938.93893893895</v>
      </c>
      <c r="E160" s="24">
        <f t="shared" si="18"/>
        <v>0.69357579319646034</v>
      </c>
      <c r="F160" s="24">
        <f t="shared" si="18"/>
        <v>0.369972711867747</v>
      </c>
      <c r="G160" s="24">
        <f t="shared" si="18"/>
        <v>0.74652605693275531</v>
      </c>
      <c r="H160" s="24">
        <f t="shared" si="18"/>
        <v>0.31624621072096809</v>
      </c>
      <c r="I160" s="24">
        <f t="shared" si="18"/>
        <v>0.66855430433482443</v>
      </c>
    </row>
    <row r="161" spans="2:9" x14ac:dyDescent="0.35">
      <c r="B161">
        <v>876</v>
      </c>
      <c r="D161" s="78">
        <f t="shared" si="15"/>
        <v>438438.43843843846</v>
      </c>
      <c r="E161" s="24">
        <f t="shared" si="18"/>
        <v>0.69346738069554903</v>
      </c>
      <c r="F161" s="24">
        <f t="shared" si="18"/>
        <v>0.36991479869520466</v>
      </c>
      <c r="G161" s="24">
        <f t="shared" si="18"/>
        <v>0.74637889394171997</v>
      </c>
      <c r="H161" s="24">
        <f t="shared" si="18"/>
        <v>0.31620385529160633</v>
      </c>
      <c r="I161" s="24">
        <f t="shared" si="18"/>
        <v>0.66836587859887786</v>
      </c>
    </row>
    <row r="162" spans="2:9" x14ac:dyDescent="0.35">
      <c r="B162">
        <v>875</v>
      </c>
      <c r="D162" s="78">
        <f t="shared" si="15"/>
        <v>437937.93793793797</v>
      </c>
      <c r="E162" s="24">
        <f t="shared" si="18"/>
        <v>0.69335875498431909</v>
      </c>
      <c r="F162" s="24">
        <f t="shared" si="18"/>
        <v>0.36985677167399644</v>
      </c>
      <c r="G162" s="24">
        <f t="shared" si="18"/>
        <v>0.74623145357393106</v>
      </c>
      <c r="H162" s="24">
        <f t="shared" si="18"/>
        <v>0.31616141468190945</v>
      </c>
      <c r="I162" s="24">
        <f t="shared" si="18"/>
        <v>0.66817712973164656</v>
      </c>
    </row>
    <row r="163" spans="2:9" x14ac:dyDescent="0.35">
      <c r="B163">
        <v>874</v>
      </c>
      <c r="D163" s="78">
        <f t="shared" si="15"/>
        <v>437437.43743743747</v>
      </c>
      <c r="E163" s="24">
        <f t="shared" si="18"/>
        <v>0.69324991543251246</v>
      </c>
      <c r="F163" s="24">
        <f t="shared" si="18"/>
        <v>0.36979863046769568</v>
      </c>
      <c r="G163" s="24">
        <f t="shared" si="18"/>
        <v>0.74608373504353742</v>
      </c>
      <c r="H163" s="24">
        <f t="shared" si="18"/>
        <v>0.31611888863437676</v>
      </c>
      <c r="I163" s="24">
        <f t="shared" si="18"/>
        <v>0.66798805690005603</v>
      </c>
    </row>
    <row r="164" spans="2:9" x14ac:dyDescent="0.35">
      <c r="B164">
        <v>873</v>
      </c>
      <c r="D164" s="78">
        <f t="shared" si="15"/>
        <v>436936.93693693692</v>
      </c>
      <c r="E164" s="24">
        <f t="shared" si="18"/>
        <v>0.69314086140738285</v>
      </c>
      <c r="F164" s="24">
        <f t="shared" si="18"/>
        <v>0.36974037473854798</v>
      </c>
      <c r="G164" s="24">
        <f t="shared" si="18"/>
        <v>0.74593573756171427</v>
      </c>
      <c r="H164" s="24">
        <f t="shared" si="18"/>
        <v>0.3160762768904678</v>
      </c>
      <c r="I164" s="24">
        <f t="shared" si="18"/>
        <v>0.66779865926816262</v>
      </c>
    </row>
    <row r="165" spans="2:9" x14ac:dyDescent="0.35">
      <c r="B165">
        <v>872</v>
      </c>
      <c r="D165" s="78">
        <f t="shared" si="15"/>
        <v>436436.43643643643</v>
      </c>
      <c r="E165" s="24">
        <f t="shared" si="18"/>
        <v>0.69303159227368405</v>
      </c>
      <c r="F165" s="24">
        <f t="shared" si="18"/>
        <v>0.36968200414746438</v>
      </c>
      <c r="G165" s="24">
        <f t="shared" si="18"/>
        <v>0.74578746033664955</v>
      </c>
      <c r="H165" s="24">
        <f t="shared" si="18"/>
        <v>0.3160335791905971</v>
      </c>
      <c r="I165" s="24">
        <f t="shared" si="18"/>
        <v>0.66760893599714177</v>
      </c>
    </row>
    <row r="166" spans="2:9" x14ac:dyDescent="0.35">
      <c r="B166">
        <v>871</v>
      </c>
      <c r="D166" s="78">
        <f t="shared" ref="D166:D229" si="19">(B166/$B$38)*$M$9</f>
        <v>435935.93593593594</v>
      </c>
      <c r="E166" s="24">
        <f t="shared" si="18"/>
        <v>0.69292210739365656</v>
      </c>
      <c r="F166" s="24">
        <f t="shared" si="18"/>
        <v>0.36962351835401547</v>
      </c>
      <c r="G166" s="24">
        <f t="shared" si="18"/>
        <v>0.74563890257352916</v>
      </c>
      <c r="H166" s="24">
        <f t="shared" si="18"/>
        <v>0.31599079527412938</v>
      </c>
      <c r="I166" s="24">
        <f t="shared" si="18"/>
        <v>0.66741888624527546</v>
      </c>
    </row>
    <row r="167" spans="2:9" x14ac:dyDescent="0.35">
      <c r="B167">
        <v>870</v>
      </c>
      <c r="D167" s="78">
        <f t="shared" si="19"/>
        <v>435435.43543543544</v>
      </c>
      <c r="E167" s="24">
        <f t="shared" si="18"/>
        <v>0.69281240612701622</v>
      </c>
      <c r="F167" s="24">
        <f t="shared" si="18"/>
        <v>0.36956491701642391</v>
      </c>
      <c r="G167" s="24">
        <f t="shared" si="18"/>
        <v>0.74549006347452351</v>
      </c>
      <c r="H167" s="24">
        <f t="shared" si="18"/>
        <v>0.31594792487937373</v>
      </c>
      <c r="I167" s="24">
        <f t="shared" si="18"/>
        <v>0.66722850916793908</v>
      </c>
    </row>
    <row r="168" spans="2:9" x14ac:dyDescent="0.35">
      <c r="B168">
        <v>869</v>
      </c>
      <c r="D168" s="78">
        <f t="shared" si="19"/>
        <v>434934.93493493495</v>
      </c>
      <c r="E168" s="24">
        <f t="shared" si="18"/>
        <v>0.69270248783094091</v>
      </c>
      <c r="F168" s="24">
        <f t="shared" si="18"/>
        <v>0.36950619979155841</v>
      </c>
      <c r="G168" s="24">
        <f t="shared" si="18"/>
        <v>0.74534094223877234</v>
      </c>
      <c r="H168" s="24">
        <f t="shared" si="18"/>
        <v>0.3159049677435784</v>
      </c>
      <c r="I168" s="24">
        <f t="shared" si="18"/>
        <v>0.66703780391758993</v>
      </c>
    </row>
    <row r="169" spans="2:9" x14ac:dyDescent="0.35">
      <c r="B169">
        <v>868</v>
      </c>
      <c r="D169" s="78">
        <f t="shared" si="19"/>
        <v>434434.4344344344</v>
      </c>
      <c r="E169" s="24">
        <f t="shared" si="18"/>
        <v>0.69259235186005808</v>
      </c>
      <c r="F169" s="24">
        <f t="shared" si="18"/>
        <v>0.36944736633492675</v>
      </c>
      <c r="G169" s="24">
        <f t="shared" si="18"/>
        <v>0.74519153806237082</v>
      </c>
      <c r="H169" s="24">
        <f t="shared" si="18"/>
        <v>0.31586192360292548</v>
      </c>
      <c r="I169" s="24">
        <f t="shared" si="18"/>
        <v>0.66684676964375356</v>
      </c>
    </row>
    <row r="170" spans="2:9" x14ac:dyDescent="0.35">
      <c r="B170">
        <v>867</v>
      </c>
      <c r="D170" s="78">
        <f t="shared" si="19"/>
        <v>433933.93393393391</v>
      </c>
      <c r="E170" s="24">
        <f t="shared" si="18"/>
        <v>0.69248199756643247</v>
      </c>
      <c r="F170" s="24">
        <f t="shared" si="18"/>
        <v>0.3693884163006691</v>
      </c>
      <c r="G170" s="24">
        <f t="shared" si="18"/>
        <v>0.74504185013835489</v>
      </c>
      <c r="H170" s="24">
        <f t="shared" si="18"/>
        <v>0.31581879219252551</v>
      </c>
      <c r="I170" s="24">
        <f t="shared" si="18"/>
        <v>0.66665540549301172</v>
      </c>
    </row>
    <row r="171" spans="2:9" x14ac:dyDescent="0.35">
      <c r="B171">
        <v>866</v>
      </c>
      <c r="D171" s="78">
        <f t="shared" si="19"/>
        <v>433433.43343343341</v>
      </c>
      <c r="E171" s="24">
        <f t="shared" si="18"/>
        <v>0.69237142429955312</v>
      </c>
      <c r="F171" s="24">
        <f t="shared" si="18"/>
        <v>0.36932934934155093</v>
      </c>
      <c r="G171" s="24">
        <f t="shared" si="18"/>
        <v>0.7448918776566873</v>
      </c>
      <c r="H171" s="24">
        <f t="shared" si="18"/>
        <v>0.31577557324641187</v>
      </c>
      <c r="I171" s="24">
        <f t="shared" si="18"/>
        <v>0.66646371060898935</v>
      </c>
    </row>
    <row r="172" spans="2:9" x14ac:dyDescent="0.35">
      <c r="B172">
        <v>865</v>
      </c>
      <c r="D172" s="78">
        <f t="shared" si="19"/>
        <v>432932.93293293292</v>
      </c>
      <c r="E172" s="24">
        <f t="shared" si="18"/>
        <v>0.69226063140632066</v>
      </c>
      <c r="F172" s="24">
        <f t="shared" si="18"/>
        <v>0.36927016510895661</v>
      </c>
      <c r="G172" s="24">
        <f t="shared" si="18"/>
        <v>0.74474161980424147</v>
      </c>
      <c r="H172" s="24">
        <f t="shared" si="18"/>
        <v>0.3157322664975355</v>
      </c>
      <c r="I172" s="24">
        <f t="shared" si="18"/>
        <v>0.66627168413234206</v>
      </c>
    </row>
    <row r="173" spans="2:9" x14ac:dyDescent="0.35">
      <c r="B173">
        <v>864</v>
      </c>
      <c r="D173" s="78">
        <f t="shared" si="19"/>
        <v>432432.43243243248</v>
      </c>
      <c r="E173" s="24">
        <f t="shared" si="18"/>
        <v>0.69214961823103394</v>
      </c>
      <c r="F173" s="24">
        <f t="shared" si="18"/>
        <v>0.36921086325288244</v>
      </c>
      <c r="G173" s="24">
        <f t="shared" si="18"/>
        <v>0.74459107576478856</v>
      </c>
      <c r="H173" s="24">
        <f t="shared" si="18"/>
        <v>0.31568887167775916</v>
      </c>
      <c r="I173" s="24">
        <f t="shared" si="18"/>
        <v>0.66607932520074264</v>
      </c>
    </row>
    <row r="174" spans="2:9" x14ac:dyDescent="0.35">
      <c r="B174">
        <v>863</v>
      </c>
      <c r="D174" s="78">
        <f t="shared" si="19"/>
        <v>431931.93193193193</v>
      </c>
      <c r="E174" s="24">
        <f t="shared" si="18"/>
        <v>0.69203838411537755</v>
      </c>
      <c r="F174" s="24">
        <f t="shared" si="18"/>
        <v>0.36915144342192918</v>
      </c>
      <c r="G174" s="24">
        <f t="shared" si="18"/>
        <v>0.74444024471898107</v>
      </c>
      <c r="H174" s="24">
        <f t="shared" si="18"/>
        <v>0.31564538851785212</v>
      </c>
      <c r="I174" s="24">
        <f t="shared" si="18"/>
        <v>0.66588663294886863</v>
      </c>
    </row>
    <row r="175" spans="2:9" x14ac:dyDescent="0.35">
      <c r="B175">
        <v>862</v>
      </c>
      <c r="D175" s="78">
        <f t="shared" si="19"/>
        <v>431431.43143143144</v>
      </c>
      <c r="E175" s="24">
        <f t="shared" si="18"/>
        <v>0.69192692839840897</v>
      </c>
      <c r="F175" s="24">
        <f t="shared" si="18"/>
        <v>0.36909190526329616</v>
      </c>
      <c r="G175" s="24">
        <f t="shared" si="18"/>
        <v>0.74428912584433926</v>
      </c>
      <c r="H175" s="24">
        <f t="shared" si="18"/>
        <v>0.3156018167474845</v>
      </c>
      <c r="I175" s="24">
        <f t="shared" si="18"/>
        <v>0.66569360650838938</v>
      </c>
    </row>
    <row r="176" spans="2:9" x14ac:dyDescent="0.35">
      <c r="B176">
        <v>861</v>
      </c>
      <c r="D176" s="78">
        <f t="shared" si="19"/>
        <v>430930.93093093095</v>
      </c>
      <c r="E176" s="24">
        <f t="shared" si="18"/>
        <v>0.69181525041654479</v>
      </c>
      <c r="F176" s="24">
        <f t="shared" si="18"/>
        <v>0.36903224842277316</v>
      </c>
      <c r="G176" s="24">
        <f t="shared" si="18"/>
        <v>0.74413771831523479</v>
      </c>
      <c r="H176" s="24">
        <f t="shared" si="18"/>
        <v>0.31555815609522142</v>
      </c>
      <c r="I176" s="24">
        <f t="shared" si="18"/>
        <v>0.66550024500795202</v>
      </c>
    </row>
    <row r="177" spans="2:9" x14ac:dyDescent="0.35">
      <c r="B177">
        <v>860</v>
      </c>
      <c r="D177" s="78">
        <f t="shared" si="19"/>
        <v>430430.43043043045</v>
      </c>
      <c r="E177" s="24">
        <f t="shared" si="18"/>
        <v>0.69170334950354795</v>
      </c>
      <c r="F177" s="24">
        <f t="shared" si="18"/>
        <v>0.36897247254473392</v>
      </c>
      <c r="G177" s="24">
        <f t="shared" si="18"/>
        <v>0.74398602130287705</v>
      </c>
      <c r="H177" s="24">
        <f t="shared" si="18"/>
        <v>0.31551440628851773</v>
      </c>
      <c r="I177" s="24">
        <f t="shared" si="18"/>
        <v>0.66530654757316976</v>
      </c>
    </row>
    <row r="178" spans="2:9" x14ac:dyDescent="0.35">
      <c r="B178">
        <v>859</v>
      </c>
      <c r="D178" s="78">
        <f t="shared" si="19"/>
        <v>429929.92992992996</v>
      </c>
      <c r="E178" s="24">
        <f t="shared" si="18"/>
        <v>0.69159122499051462</v>
      </c>
      <c r="F178" s="24">
        <f t="shared" si="18"/>
        <v>0.36891257727212923</v>
      </c>
      <c r="G178" s="24">
        <f t="shared" si="18"/>
        <v>0.7438340339752969</v>
      </c>
      <c r="H178" s="24">
        <f t="shared" si="18"/>
        <v>0.31547056705371201</v>
      </c>
      <c r="I178" s="24">
        <f t="shared" si="18"/>
        <v>0.66511251332660737</v>
      </c>
    </row>
    <row r="179" spans="2:9" x14ac:dyDescent="0.35">
      <c r="B179">
        <v>858</v>
      </c>
      <c r="D179" s="78">
        <f t="shared" si="19"/>
        <v>429429.42942942941</v>
      </c>
      <c r="E179" s="24">
        <f t="shared" ref="E179:I198" si="20">E$16/(1+E$17*(0.001*$D179/E$22)^E$20)</f>
        <v>0.69147887620586002</v>
      </c>
      <c r="F179" s="24">
        <f t="shared" si="20"/>
        <v>0.36885256224647933</v>
      </c>
      <c r="G179" s="24">
        <f t="shared" si="20"/>
        <v>0.74368175549733218</v>
      </c>
      <c r="H179" s="24">
        <f t="shared" si="20"/>
        <v>0.31542663811602106</v>
      </c>
      <c r="I179" s="24">
        <f t="shared" si="20"/>
        <v>0.66491814138776828</v>
      </c>
    </row>
    <row r="180" spans="2:9" x14ac:dyDescent="0.35">
      <c r="B180">
        <v>857</v>
      </c>
      <c r="D180" s="78">
        <f t="shared" si="19"/>
        <v>428928.92892892892</v>
      </c>
      <c r="E180" s="24">
        <f t="shared" si="20"/>
        <v>0.69136630247530595</v>
      </c>
      <c r="F180" s="24">
        <f t="shared" si="20"/>
        <v>0.36879242710786708</v>
      </c>
      <c r="G180" s="24">
        <f t="shared" si="20"/>
        <v>0.74352918503061161</v>
      </c>
      <c r="H180" s="24">
        <f t="shared" si="20"/>
        <v>0.31538261919953403</v>
      </c>
      <c r="I180" s="24">
        <f t="shared" si="20"/>
        <v>0.66472343087308194</v>
      </c>
    </row>
    <row r="181" spans="2:9" x14ac:dyDescent="0.35">
      <c r="B181">
        <v>856</v>
      </c>
      <c r="D181" s="78">
        <f t="shared" si="19"/>
        <v>428428.42842842842</v>
      </c>
      <c r="E181" s="24">
        <f t="shared" si="20"/>
        <v>0.69125350312186673</v>
      </c>
      <c r="F181" s="24">
        <f t="shared" si="20"/>
        <v>0.36873217149493054</v>
      </c>
      <c r="G181" s="24">
        <f t="shared" si="20"/>
        <v>0.74337632173354029</v>
      </c>
      <c r="H181" s="24">
        <f t="shared" si="20"/>
        <v>0.31533851002720659</v>
      </c>
      <c r="I181" s="24">
        <f t="shared" si="20"/>
        <v>0.66452838089588884</v>
      </c>
    </row>
    <row r="182" spans="2:9" x14ac:dyDescent="0.35">
      <c r="B182">
        <v>855</v>
      </c>
      <c r="D182" s="78">
        <f t="shared" si="19"/>
        <v>427927.92792792793</v>
      </c>
      <c r="E182" s="24">
        <f t="shared" si="20"/>
        <v>0.69114047746583551</v>
      </c>
      <c r="F182" s="24">
        <f t="shared" si="20"/>
        <v>0.36867179504485587</v>
      </c>
      <c r="G182" s="24">
        <f t="shared" si="20"/>
        <v>0.74322316476128281</v>
      </c>
      <c r="H182" s="24">
        <f t="shared" si="20"/>
        <v>0.31529431032085531</v>
      </c>
      <c r="I182" s="24">
        <f t="shared" si="20"/>
        <v>0.66433299056642892</v>
      </c>
    </row>
    <row r="183" spans="2:9" x14ac:dyDescent="0.35">
      <c r="B183">
        <v>854</v>
      </c>
      <c r="D183" s="78">
        <f t="shared" si="19"/>
        <v>427427.42742742744</v>
      </c>
      <c r="E183" s="24">
        <f t="shared" si="20"/>
        <v>0.69102722482477097</v>
      </c>
      <c r="F183" s="24">
        <f t="shared" si="20"/>
        <v>0.36861129739336995</v>
      </c>
      <c r="G183" s="24">
        <f t="shared" si="20"/>
        <v>0.74306971326574911</v>
      </c>
      <c r="H183" s="24">
        <f t="shared" si="20"/>
        <v>0.31525001980115147</v>
      </c>
      <c r="I183" s="24">
        <f t="shared" si="20"/>
        <v>0.66413725899182618</v>
      </c>
    </row>
    <row r="184" spans="2:9" x14ac:dyDescent="0.35">
      <c r="B184">
        <v>853</v>
      </c>
      <c r="D184" s="78">
        <f t="shared" si="19"/>
        <v>426926.92692692688</v>
      </c>
      <c r="E184" s="24">
        <f t="shared" si="20"/>
        <v>0.69091374451348342</v>
      </c>
      <c r="F184" s="24">
        <f t="shared" si="20"/>
        <v>0.36855067817473292</v>
      </c>
      <c r="G184" s="24">
        <f t="shared" si="20"/>
        <v>0.74291596639557833</v>
      </c>
      <c r="H184" s="24">
        <f t="shared" si="20"/>
        <v>0.31520563818761543</v>
      </c>
      <c r="I184" s="24">
        <f t="shared" si="20"/>
        <v>0.66394118527607593</v>
      </c>
    </row>
    <row r="185" spans="2:9" x14ac:dyDescent="0.35">
      <c r="B185">
        <v>852</v>
      </c>
      <c r="D185" s="78">
        <f t="shared" si="19"/>
        <v>426426.42642642639</v>
      </c>
      <c r="E185" s="24">
        <f t="shared" si="20"/>
        <v>0.69080003584402061</v>
      </c>
      <c r="F185" s="24">
        <f t="shared" si="20"/>
        <v>0.36848993702173116</v>
      </c>
      <c r="G185" s="24">
        <f t="shared" si="20"/>
        <v>0.74276192329612223</v>
      </c>
      <c r="H185" s="24">
        <f t="shared" si="20"/>
        <v>0.31516116519861065</v>
      </c>
      <c r="I185" s="24">
        <f t="shared" si="20"/>
        <v>0.6637447685200315</v>
      </c>
    </row>
    <row r="186" spans="2:9" x14ac:dyDescent="0.35">
      <c r="B186">
        <v>851</v>
      </c>
      <c r="D186" s="78">
        <f t="shared" si="19"/>
        <v>425925.92592592596</v>
      </c>
      <c r="E186" s="24">
        <f t="shared" si="20"/>
        <v>0.69068609812565429</v>
      </c>
      <c r="F186" s="24">
        <f t="shared" si="20"/>
        <v>0.3684290735656694</v>
      </c>
      <c r="G186" s="24">
        <f t="shared" si="20"/>
        <v>0.74260758310943031</v>
      </c>
      <c r="H186" s="24">
        <f t="shared" si="20"/>
        <v>0.31511660055133756</v>
      </c>
      <c r="I186" s="24">
        <f t="shared" si="20"/>
        <v>0.66354800782138901</v>
      </c>
    </row>
    <row r="187" spans="2:9" x14ac:dyDescent="0.35">
      <c r="B187">
        <v>850</v>
      </c>
      <c r="D187" s="78">
        <f t="shared" si="19"/>
        <v>425425.42542542546</v>
      </c>
      <c r="E187" s="24">
        <f t="shared" si="20"/>
        <v>0.69057193066486566</v>
      </c>
      <c r="F187" s="24">
        <f t="shared" si="20"/>
        <v>0.36836808743636335</v>
      </c>
      <c r="G187" s="24">
        <f t="shared" si="20"/>
        <v>0.7424529449742332</v>
      </c>
      <c r="H187" s="24">
        <f t="shared" si="20"/>
        <v>0.31507194396182781</v>
      </c>
      <c r="I187" s="24">
        <f t="shared" si="20"/>
        <v>0.66335090227467508</v>
      </c>
    </row>
    <row r="188" spans="2:9" x14ac:dyDescent="0.35">
      <c r="B188">
        <v>849</v>
      </c>
      <c r="D188" s="78">
        <f t="shared" si="19"/>
        <v>424924.92492492497</v>
      </c>
      <c r="E188" s="24">
        <f t="shared" si="20"/>
        <v>0.69045753276533184</v>
      </c>
      <c r="F188" s="24">
        <f t="shared" si="20"/>
        <v>0.36830697826213254</v>
      </c>
      <c r="G188" s="24">
        <f t="shared" si="20"/>
        <v>0.74229800802592694</v>
      </c>
      <c r="H188" s="24">
        <f t="shared" si="20"/>
        <v>0.31502719514493782</v>
      </c>
      <c r="I188" s="24">
        <f t="shared" si="20"/>
        <v>0.66315345097123202</v>
      </c>
    </row>
    <row r="189" spans="2:9" x14ac:dyDescent="0.35">
      <c r="B189">
        <v>848</v>
      </c>
      <c r="D189" s="78">
        <f t="shared" si="19"/>
        <v>424424.42442442442</v>
      </c>
      <c r="E189" s="24">
        <f t="shared" si="20"/>
        <v>0.69034290372791107</v>
      </c>
      <c r="F189" s="24">
        <f t="shared" si="20"/>
        <v>0.36824574566979229</v>
      </c>
      <c r="G189" s="24">
        <f t="shared" si="20"/>
        <v>0.74214277139655671</v>
      </c>
      <c r="H189" s="24">
        <f t="shared" si="20"/>
        <v>0.3149823538143432</v>
      </c>
      <c r="I189" s="24">
        <f t="shared" si="20"/>
        <v>0.66295565299920356</v>
      </c>
    </row>
    <row r="190" spans="2:9" x14ac:dyDescent="0.35">
      <c r="B190">
        <v>847</v>
      </c>
      <c r="D190" s="78">
        <f t="shared" si="19"/>
        <v>423923.92392392393</v>
      </c>
      <c r="E190" s="24">
        <f t="shared" si="20"/>
        <v>0.690228042850629</v>
      </c>
      <c r="F190" s="24">
        <f t="shared" si="20"/>
        <v>0.36818438928464631</v>
      </c>
      <c r="G190" s="24">
        <f t="shared" si="20"/>
        <v>0.74198723421480073</v>
      </c>
      <c r="H190" s="24">
        <f t="shared" si="20"/>
        <v>0.31493741968253219</v>
      </c>
      <c r="I190" s="24">
        <f t="shared" si="20"/>
        <v>0.66275750744352158</v>
      </c>
    </row>
    <row r="191" spans="2:9" x14ac:dyDescent="0.35">
      <c r="B191">
        <v>846</v>
      </c>
      <c r="D191" s="78">
        <f t="shared" si="19"/>
        <v>423423.42342342343</v>
      </c>
      <c r="E191" s="24">
        <f t="shared" si="20"/>
        <v>0.69011294942866408</v>
      </c>
      <c r="F191" s="24">
        <f t="shared" si="20"/>
        <v>0.36812290873047893</v>
      </c>
      <c r="G191" s="24">
        <f t="shared" si="20"/>
        <v>0.74183139560595324</v>
      </c>
      <c r="H191" s="24">
        <f t="shared" si="20"/>
        <v>0.31489239246079981</v>
      </c>
      <c r="I191" s="24">
        <f t="shared" si="20"/>
        <v>0.66255901338589163</v>
      </c>
    </row>
    <row r="192" spans="2:9" x14ac:dyDescent="0.35">
      <c r="B192">
        <v>845</v>
      </c>
      <c r="D192" s="78">
        <f t="shared" si="19"/>
        <v>422922.92292292294</v>
      </c>
      <c r="E192" s="24">
        <f t="shared" si="20"/>
        <v>0.68999762275433285</v>
      </c>
      <c r="F192" s="24">
        <f t="shared" si="20"/>
        <v>0.36806130362954753</v>
      </c>
      <c r="G192" s="24">
        <f t="shared" si="20"/>
        <v>0.74167525469190898</v>
      </c>
      <c r="H192" s="24">
        <f t="shared" si="20"/>
        <v>0.31484727185924144</v>
      </c>
      <c r="I192" s="24">
        <f t="shared" si="20"/>
        <v>0.66236016990477808</v>
      </c>
    </row>
    <row r="193" spans="2:9" x14ac:dyDescent="0.35">
      <c r="B193">
        <v>844</v>
      </c>
      <c r="D193" s="78">
        <f t="shared" si="19"/>
        <v>422422.42242242245</v>
      </c>
      <c r="E193" s="24">
        <f t="shared" si="20"/>
        <v>0.68988206211707548</v>
      </c>
      <c r="F193" s="24">
        <f t="shared" si="20"/>
        <v>0.36799957360257463</v>
      </c>
      <c r="G193" s="24">
        <f t="shared" si="20"/>
        <v>0.74151881059114599</v>
      </c>
      <c r="H193" s="24">
        <f t="shared" si="20"/>
        <v>0.31480205758674668</v>
      </c>
      <c r="I193" s="24">
        <f t="shared" si="20"/>
        <v>0.66216097607539082</v>
      </c>
    </row>
    <row r="194" spans="2:9" x14ac:dyDescent="0.35">
      <c r="B194">
        <v>843</v>
      </c>
      <c r="D194" s="78">
        <f t="shared" si="19"/>
        <v>421921.92192192189</v>
      </c>
      <c r="E194" s="24">
        <f t="shared" si="20"/>
        <v>0.689766266803442</v>
      </c>
      <c r="F194" s="24">
        <f t="shared" si="20"/>
        <v>0.36793771826874033</v>
      </c>
      <c r="G194" s="24">
        <f t="shared" si="20"/>
        <v>0.7413620624187095</v>
      </c>
      <c r="H194" s="24">
        <f t="shared" si="20"/>
        <v>0.31475674935099307</v>
      </c>
      <c r="I194" s="24">
        <f t="shared" si="20"/>
        <v>0.66196143096967008</v>
      </c>
    </row>
    <row r="195" spans="2:9" x14ac:dyDescent="0.35">
      <c r="B195">
        <v>842</v>
      </c>
      <c r="D195" s="78">
        <f t="shared" si="19"/>
        <v>421421.4214214214</v>
      </c>
      <c r="E195" s="24">
        <f t="shared" si="20"/>
        <v>0.68965023609707599</v>
      </c>
      <c r="F195" s="24">
        <f t="shared" si="20"/>
        <v>0.36787573724567402</v>
      </c>
      <c r="G195" s="24">
        <f t="shared" si="20"/>
        <v>0.74120500928619448</v>
      </c>
      <c r="H195" s="24">
        <f t="shared" si="20"/>
        <v>0.31471134685843971</v>
      </c>
      <c r="I195" s="24">
        <f t="shared" si="20"/>
        <v>0.66176153365627211</v>
      </c>
    </row>
    <row r="196" spans="2:9" x14ac:dyDescent="0.35">
      <c r="B196">
        <v>841</v>
      </c>
      <c r="D196" s="78">
        <f t="shared" si="19"/>
        <v>420920.92092092091</v>
      </c>
      <c r="E196" s="24">
        <f t="shared" si="20"/>
        <v>0.68953396927870136</v>
      </c>
      <c r="F196" s="24">
        <f t="shared" si="20"/>
        <v>0.3678136301494469</v>
      </c>
      <c r="G196" s="24">
        <f t="shared" si="20"/>
        <v>0.74104765030172959</v>
      </c>
      <c r="H196" s="24">
        <f t="shared" si="20"/>
        <v>0.31466584981432111</v>
      </c>
      <c r="I196" s="24">
        <f t="shared" si="20"/>
        <v>0.66156128320055507</v>
      </c>
    </row>
    <row r="197" spans="2:9" x14ac:dyDescent="0.35">
      <c r="B197">
        <v>840</v>
      </c>
      <c r="D197" s="78">
        <f t="shared" si="19"/>
        <v>420420.42042042041</v>
      </c>
      <c r="E197" s="24">
        <f t="shared" si="20"/>
        <v>0.68941746562610606</v>
      </c>
      <c r="F197" s="24">
        <f t="shared" si="20"/>
        <v>0.36775139659456391</v>
      </c>
      <c r="G197" s="24">
        <f t="shared" si="20"/>
        <v>0.74088998456995936</v>
      </c>
      <c r="H197" s="24">
        <f t="shared" si="20"/>
        <v>0.31462025792264031</v>
      </c>
      <c r="I197" s="24">
        <f t="shared" si="20"/>
        <v>0.66136067866456394</v>
      </c>
    </row>
    <row r="198" spans="2:9" x14ac:dyDescent="0.35">
      <c r="B198">
        <v>839</v>
      </c>
      <c r="D198" s="78">
        <f t="shared" si="19"/>
        <v>419919.91991991992</v>
      </c>
      <c r="E198" s="24">
        <f t="shared" si="20"/>
        <v>0.68930072441412837</v>
      </c>
      <c r="F198" s="24">
        <f t="shared" si="20"/>
        <v>0.36768903619395554</v>
      </c>
      <c r="G198" s="24">
        <f t="shared" si="20"/>
        <v>0.74073201119202847</v>
      </c>
      <c r="H198" s="24">
        <f t="shared" si="20"/>
        <v>0.3145745708861632</v>
      </c>
      <c r="I198" s="24">
        <f t="shared" si="20"/>
        <v>0.66115971910701576</v>
      </c>
    </row>
    <row r="199" spans="2:9" x14ac:dyDescent="0.35">
      <c r="B199">
        <v>838</v>
      </c>
      <c r="D199" s="78">
        <f t="shared" si="19"/>
        <v>419419.41941941943</v>
      </c>
      <c r="E199" s="24">
        <f t="shared" ref="E199:I218" si="21">E$16/(1+E$17*(0.001*$D199/E$22)^E$20)</f>
        <v>0.68918374491464063</v>
      </c>
      <c r="F199" s="24">
        <f t="shared" si="21"/>
        <v>0.36762654855897015</v>
      </c>
      <c r="G199" s="24">
        <f t="shared" si="21"/>
        <v>0.74057372926556286</v>
      </c>
      <c r="H199" s="24">
        <f t="shared" si="21"/>
        <v>0.3145287884064113</v>
      </c>
      <c r="I199" s="24">
        <f t="shared" si="21"/>
        <v>0.66095840358328528</v>
      </c>
    </row>
    <row r="200" spans="2:9" x14ac:dyDescent="0.35">
      <c r="B200">
        <v>837</v>
      </c>
      <c r="D200" s="78">
        <f t="shared" si="19"/>
        <v>418918.91891891893</v>
      </c>
      <c r="E200" s="24">
        <f t="shared" si="21"/>
        <v>0.68906652639653498</v>
      </c>
      <c r="F200" s="24">
        <f t="shared" si="21"/>
        <v>0.36756393329936526</v>
      </c>
      <c r="G200" s="24">
        <f t="shared" si="21"/>
        <v>0.74041513788465418</v>
      </c>
      <c r="H200" s="24">
        <f t="shared" si="21"/>
        <v>0.31448291018365565</v>
      </c>
      <c r="I200" s="24">
        <f t="shared" si="21"/>
        <v>0.6607567311453898</v>
      </c>
    </row>
    <row r="201" spans="2:9" x14ac:dyDescent="0.35">
      <c r="B201">
        <v>836</v>
      </c>
      <c r="D201" s="78">
        <f t="shared" si="19"/>
        <v>418418.41841841844</v>
      </c>
      <c r="E201" s="24">
        <f t="shared" si="21"/>
        <v>0.68894906812570766</v>
      </c>
      <c r="F201" s="24">
        <f t="shared" si="21"/>
        <v>0.36750119002330028</v>
      </c>
      <c r="G201" s="24">
        <f t="shared" si="21"/>
        <v>0.74025623613984126</v>
      </c>
      <c r="H201" s="24">
        <f t="shared" si="21"/>
        <v>0.31443693591691013</v>
      </c>
      <c r="I201" s="24">
        <f t="shared" si="21"/>
        <v>0.66055470084197432</v>
      </c>
    </row>
    <row r="202" spans="2:9" x14ac:dyDescent="0.35">
      <c r="B202">
        <v>835</v>
      </c>
      <c r="D202" s="78">
        <f t="shared" si="19"/>
        <v>417917.91791791795</v>
      </c>
      <c r="E202" s="24">
        <f t="shared" si="21"/>
        <v>0.68883136936504363</v>
      </c>
      <c r="F202" s="24">
        <f t="shared" si="21"/>
        <v>0.36743831833732749</v>
      </c>
      <c r="G202" s="24">
        <f t="shared" si="21"/>
        <v>0.74009702311809344</v>
      </c>
      <c r="H202" s="24">
        <f t="shared" si="21"/>
        <v>0.3143908653039249</v>
      </c>
      <c r="I202" s="24">
        <f t="shared" si="21"/>
        <v>0.66035231171829656</v>
      </c>
    </row>
    <row r="203" spans="2:9" x14ac:dyDescent="0.35">
      <c r="B203">
        <v>834</v>
      </c>
      <c r="D203" s="78">
        <f t="shared" si="19"/>
        <v>417417.4174174174</v>
      </c>
      <c r="E203" s="24">
        <f t="shared" si="21"/>
        <v>0.68871342937440128</v>
      </c>
      <c r="F203" s="24">
        <f t="shared" si="21"/>
        <v>0.36737531784638422</v>
      </c>
      <c r="G203" s="24">
        <f t="shared" si="21"/>
        <v>0.73993749790279262</v>
      </c>
      <c r="H203" s="24">
        <f t="shared" si="21"/>
        <v>0.31434469804117976</v>
      </c>
      <c r="I203" s="24">
        <f t="shared" si="21"/>
        <v>0.6601495628162114</v>
      </c>
    </row>
    <row r="204" spans="2:9" x14ac:dyDescent="0.35">
      <c r="B204">
        <v>833</v>
      </c>
      <c r="D204" s="78">
        <f t="shared" si="19"/>
        <v>416916.9169169169</v>
      </c>
      <c r="E204" s="24">
        <f t="shared" si="21"/>
        <v>0.68859524741059663</v>
      </c>
      <c r="F204" s="24">
        <f t="shared" si="21"/>
        <v>0.36731218815378452</v>
      </c>
      <c r="G204" s="24">
        <f t="shared" si="21"/>
        <v>0.73977765957371544</v>
      </c>
      <c r="H204" s="24">
        <f t="shared" si="21"/>
        <v>0.31429843382387745</v>
      </c>
      <c r="I204" s="24">
        <f t="shared" si="21"/>
        <v>0.65994645317415668</v>
      </c>
    </row>
    <row r="205" spans="2:9" x14ac:dyDescent="0.35">
      <c r="B205">
        <v>832</v>
      </c>
      <c r="D205" s="78">
        <f t="shared" si="19"/>
        <v>416416.41641641641</v>
      </c>
      <c r="E205" s="24">
        <f t="shared" si="21"/>
        <v>0.68847682272738786</v>
      </c>
      <c r="F205" s="24">
        <f t="shared" si="21"/>
        <v>0.36724892886121069</v>
      </c>
      <c r="G205" s="24">
        <f t="shared" si="21"/>
        <v>0.73961750720701636</v>
      </c>
      <c r="H205" s="24">
        <f t="shared" si="21"/>
        <v>0.31425207234593683</v>
      </c>
      <c r="I205" s="24">
        <f t="shared" si="21"/>
        <v>0.65974298182713698</v>
      </c>
    </row>
    <row r="206" spans="2:9" x14ac:dyDescent="0.35">
      <c r="B206">
        <v>831</v>
      </c>
      <c r="D206" s="78">
        <f t="shared" si="19"/>
        <v>415915.91591591592</v>
      </c>
      <c r="E206" s="24">
        <f t="shared" si="21"/>
        <v>0.68835815457545968</v>
      </c>
      <c r="F206" s="24">
        <f t="shared" si="21"/>
        <v>0.36718553956870503</v>
      </c>
      <c r="G206" s="24">
        <f t="shared" si="21"/>
        <v>0.73945703987520872</v>
      </c>
      <c r="H206" s="24">
        <f t="shared" si="21"/>
        <v>0.31420561329998636</v>
      </c>
      <c r="I206" s="24">
        <f t="shared" si="21"/>
        <v>0.65953914780670853</v>
      </c>
    </row>
    <row r="207" spans="2:9" x14ac:dyDescent="0.35">
      <c r="B207">
        <v>830</v>
      </c>
      <c r="D207" s="78">
        <f t="shared" si="19"/>
        <v>415415.41541541542</v>
      </c>
      <c r="E207" s="24">
        <f t="shared" si="21"/>
        <v>0.68823924220240718</v>
      </c>
      <c r="F207" s="24">
        <f t="shared" si="21"/>
        <v>0.36712201987466103</v>
      </c>
      <c r="G207" s="24">
        <f t="shared" si="21"/>
        <v>0.7392962566471476</v>
      </c>
      <c r="H207" s="24">
        <f t="shared" si="21"/>
        <v>0.31415905637735692</v>
      </c>
      <c r="I207" s="24">
        <f t="shared" si="21"/>
        <v>0.65933495014096433</v>
      </c>
    </row>
    <row r="208" spans="2:9" x14ac:dyDescent="0.35">
      <c r="B208">
        <v>829</v>
      </c>
      <c r="D208" s="78">
        <f t="shared" si="19"/>
        <v>414914.91491491487</v>
      </c>
      <c r="E208" s="24">
        <f t="shared" si="21"/>
        <v>0.68812008485272025</v>
      </c>
      <c r="F208" s="24">
        <f t="shared" si="21"/>
        <v>0.36705836937581532</v>
      </c>
      <c r="G208" s="24">
        <f t="shared" si="21"/>
        <v>0.73913515658801132</v>
      </c>
      <c r="H208" s="24">
        <f t="shared" si="21"/>
        <v>0.31411240126807538</v>
      </c>
      <c r="I208" s="24">
        <f t="shared" si="21"/>
        <v>0.65913038785451772</v>
      </c>
    </row>
    <row r="209" spans="2:9" x14ac:dyDescent="0.35">
      <c r="B209">
        <v>828</v>
      </c>
      <c r="D209" s="78">
        <f t="shared" si="19"/>
        <v>414414.41441441438</v>
      </c>
      <c r="E209" s="24">
        <f t="shared" si="21"/>
        <v>0.68800068176776685</v>
      </c>
      <c r="F209" s="24">
        <f t="shared" si="21"/>
        <v>0.36699458766723914</v>
      </c>
      <c r="G209" s="24">
        <f t="shared" si="21"/>
        <v>0.73897373875928341</v>
      </c>
      <c r="H209" s="24">
        <f t="shared" si="21"/>
        <v>0.31406564766085726</v>
      </c>
      <c r="I209" s="24">
        <f t="shared" si="21"/>
        <v>0.65892545996848761</v>
      </c>
    </row>
    <row r="210" spans="2:9" x14ac:dyDescent="0.35">
      <c r="B210">
        <v>827</v>
      </c>
      <c r="D210" s="78">
        <f t="shared" si="19"/>
        <v>413913.91391391389</v>
      </c>
      <c r="E210" s="24">
        <f t="shared" si="21"/>
        <v>0.68788103218577779</v>
      </c>
      <c r="F210" s="24">
        <f t="shared" si="21"/>
        <v>0.36693067434232901</v>
      </c>
      <c r="G210" s="24">
        <f t="shared" si="21"/>
        <v>0.73881200221873455</v>
      </c>
      <c r="H210" s="24">
        <f t="shared" si="21"/>
        <v>0.31401879524310028</v>
      </c>
      <c r="I210" s="24">
        <f t="shared" si="21"/>
        <v>0.65872016550048229</v>
      </c>
    </row>
    <row r="211" spans="2:9" x14ac:dyDescent="0.35">
      <c r="B211">
        <v>826</v>
      </c>
      <c r="D211" s="78">
        <f t="shared" si="19"/>
        <v>413413.41341341345</v>
      </c>
      <c r="E211" s="24">
        <f t="shared" si="21"/>
        <v>0.68776113534182981</v>
      </c>
      <c r="F211" s="24">
        <f t="shared" si="21"/>
        <v>0.36686662899279898</v>
      </c>
      <c r="G211" s="24">
        <f t="shared" si="21"/>
        <v>0.73864994602040368</v>
      </c>
      <c r="H211" s="24">
        <f t="shared" si="21"/>
        <v>0.31397184370087688</v>
      </c>
      <c r="I211" s="24">
        <f t="shared" si="21"/>
        <v>0.65851450346458396</v>
      </c>
    </row>
    <row r="212" spans="2:9" x14ac:dyDescent="0.35">
      <c r="B212">
        <v>825</v>
      </c>
      <c r="D212" s="78">
        <f t="shared" si="19"/>
        <v>412912.91291291296</v>
      </c>
      <c r="E212" s="24">
        <f t="shared" si="21"/>
        <v>0.68764099046782934</v>
      </c>
      <c r="F212" s="24">
        <f t="shared" si="21"/>
        <v>0.36680245120867128</v>
      </c>
      <c r="G212" s="24">
        <f t="shared" si="21"/>
        <v>0.73848756921457992</v>
      </c>
      <c r="H212" s="24">
        <f t="shared" si="21"/>
        <v>0.31392479271892754</v>
      </c>
      <c r="I212" s="24">
        <f t="shared" si="21"/>
        <v>0.65830847287133265</v>
      </c>
    </row>
    <row r="213" spans="2:9" x14ac:dyDescent="0.35">
      <c r="B213">
        <v>824</v>
      </c>
      <c r="D213" s="78">
        <f t="shared" si="19"/>
        <v>412412.41241241241</v>
      </c>
      <c r="E213" s="24">
        <f t="shared" si="21"/>
        <v>0.68752059679249655</v>
      </c>
      <c r="F213" s="24">
        <f t="shared" si="21"/>
        <v>0.36673814057826776</v>
      </c>
      <c r="G213" s="24">
        <f t="shared" si="21"/>
        <v>0.73832487084778375</v>
      </c>
      <c r="H213" s="24">
        <f t="shared" si="21"/>
        <v>0.31387764198065338</v>
      </c>
      <c r="I213" s="24">
        <f t="shared" si="21"/>
        <v>0.65810207272771026</v>
      </c>
    </row>
    <row r="214" spans="2:9" x14ac:dyDescent="0.35">
      <c r="B214">
        <v>823</v>
      </c>
      <c r="D214" s="78">
        <f t="shared" si="19"/>
        <v>411911.91191191191</v>
      </c>
      <c r="E214" s="24">
        <f t="shared" si="21"/>
        <v>0.68739995354134797</v>
      </c>
      <c r="F214" s="24">
        <f t="shared" si="21"/>
        <v>0.3666736966882011</v>
      </c>
      <c r="G214" s="24">
        <f t="shared" si="21"/>
        <v>0.73816184996274836</v>
      </c>
      <c r="H214" s="24">
        <f t="shared" si="21"/>
        <v>0.31383039116810951</v>
      </c>
      <c r="I214" s="24">
        <f t="shared" si="21"/>
        <v>0.6578953020371251</v>
      </c>
    </row>
    <row r="215" spans="2:9" x14ac:dyDescent="0.35">
      <c r="B215">
        <v>822</v>
      </c>
      <c r="D215" s="78">
        <f t="shared" si="19"/>
        <v>411411.41141141142</v>
      </c>
      <c r="E215" s="24">
        <f t="shared" si="21"/>
        <v>0.68727905993668048</v>
      </c>
      <c r="F215" s="24">
        <f t="shared" si="21"/>
        <v>0.36660911912336597</v>
      </c>
      <c r="G215" s="24">
        <f t="shared" si="21"/>
        <v>0.73799850559840074</v>
      </c>
      <c r="H215" s="24">
        <f t="shared" si="21"/>
        <v>0.31378303996199752</v>
      </c>
      <c r="I215" s="24">
        <f t="shared" si="21"/>
        <v>0.65768815979939499</v>
      </c>
    </row>
    <row r="216" spans="2:9" x14ac:dyDescent="0.35">
      <c r="B216">
        <v>821</v>
      </c>
      <c r="D216" s="78">
        <f t="shared" si="19"/>
        <v>410910.91091091093</v>
      </c>
      <c r="E216" s="24">
        <f t="shared" si="21"/>
        <v>0.68715791519755454</v>
      </c>
      <c r="F216" s="24">
        <f t="shared" si="21"/>
        <v>0.36654440746692979</v>
      </c>
      <c r="G216" s="24">
        <f t="shared" si="21"/>
        <v>0.73783483678984307</v>
      </c>
      <c r="H216" s="24">
        <f t="shared" si="21"/>
        <v>0.31373558804165808</v>
      </c>
      <c r="I216" s="24">
        <f t="shared" si="21"/>
        <v>0.65748064501073156</v>
      </c>
    </row>
    <row r="217" spans="2:9" x14ac:dyDescent="0.35">
      <c r="B217">
        <v>820</v>
      </c>
      <c r="D217" s="78">
        <f t="shared" si="19"/>
        <v>410410.41041041043</v>
      </c>
      <c r="E217" s="24">
        <f t="shared" si="21"/>
        <v>0.68703651853977676</v>
      </c>
      <c r="F217" s="24">
        <f t="shared" si="21"/>
        <v>0.36647956130032411</v>
      </c>
      <c r="G217" s="24">
        <f t="shared" si="21"/>
        <v>0.73767084256833326</v>
      </c>
      <c r="H217" s="24">
        <f t="shared" si="21"/>
        <v>0.31368803508506432</v>
      </c>
      <c r="I217" s="24">
        <f t="shared" si="21"/>
        <v>0.65727275666372387</v>
      </c>
    </row>
    <row r="218" spans="2:9" x14ac:dyDescent="0.35">
      <c r="B218">
        <v>819</v>
      </c>
      <c r="D218" s="78">
        <f t="shared" si="19"/>
        <v>409909.90990990988</v>
      </c>
      <c r="E218" s="24">
        <f t="shared" si="21"/>
        <v>0.68691486917588351</v>
      </c>
      <c r="F218" s="24">
        <f t="shared" si="21"/>
        <v>0.36641458020323531</v>
      </c>
      <c r="G218" s="24">
        <f t="shared" si="21"/>
        <v>0.73750652196126565</v>
      </c>
      <c r="H218" s="24">
        <f t="shared" si="21"/>
        <v>0.3136403807688139</v>
      </c>
      <c r="I218" s="24">
        <f t="shared" si="21"/>
        <v>0.6570644937473219</v>
      </c>
    </row>
    <row r="219" spans="2:9" x14ac:dyDescent="0.35">
      <c r="B219">
        <v>818</v>
      </c>
      <c r="D219" s="78">
        <f t="shared" si="19"/>
        <v>409409.40940940939</v>
      </c>
      <c r="E219" s="24">
        <f t="shared" ref="E219:I238" si="22">E$16/(1+E$17*(0.001*$D219/E$22)^E$20)</f>
        <v>0.68679296631512365</v>
      </c>
      <c r="F219" s="24">
        <f t="shared" si="22"/>
        <v>0.36634946375359578</v>
      </c>
      <c r="G219" s="24">
        <f t="shared" si="22"/>
        <v>0.73734187399215234</v>
      </c>
      <c r="H219" s="24">
        <f t="shared" si="22"/>
        <v>0.31359262476812194</v>
      </c>
      <c r="I219" s="24">
        <f t="shared" si="22"/>
        <v>0.65685585524682033</v>
      </c>
    </row>
    <row r="220" spans="2:9" x14ac:dyDescent="0.35">
      <c r="B220">
        <v>817</v>
      </c>
      <c r="D220" s="78">
        <f t="shared" si="19"/>
        <v>408908.9089089089</v>
      </c>
      <c r="E220" s="24">
        <f t="shared" si="22"/>
        <v>0.68667080916344125</v>
      </c>
      <c r="F220" s="24">
        <f t="shared" si="22"/>
        <v>0.36628421152757423</v>
      </c>
      <c r="G220" s="24">
        <f t="shared" si="22"/>
        <v>0.73717689768060324</v>
      </c>
      <c r="H220" s="24">
        <f t="shared" si="22"/>
        <v>0.31354476675681364</v>
      </c>
      <c r="I220" s="24">
        <f t="shared" si="22"/>
        <v>0.65664684014384178</v>
      </c>
    </row>
    <row r="221" spans="2:9" x14ac:dyDescent="0.35">
      <c r="B221">
        <v>816</v>
      </c>
      <c r="D221" s="78">
        <f t="shared" si="19"/>
        <v>408408.4084084084</v>
      </c>
      <c r="E221" s="24">
        <f t="shared" si="22"/>
        <v>0.68654839692345837</v>
      </c>
      <c r="F221" s="24">
        <f t="shared" si="22"/>
        <v>0.36621882309956705</v>
      </c>
      <c r="G221" s="24">
        <f t="shared" si="22"/>
        <v>0.73701159204230693</v>
      </c>
      <c r="H221" s="24">
        <f t="shared" si="22"/>
        <v>0.3134968064073167</v>
      </c>
      <c r="I221" s="24">
        <f t="shared" si="22"/>
        <v>0.65643744741632026</v>
      </c>
    </row>
    <row r="222" spans="2:9" x14ac:dyDescent="0.35">
      <c r="B222">
        <v>815</v>
      </c>
      <c r="D222" s="78">
        <f t="shared" si="19"/>
        <v>407907.90790790791</v>
      </c>
      <c r="E222" s="24">
        <f t="shared" si="22"/>
        <v>0.68642572879445807</v>
      </c>
      <c r="F222" s="24">
        <f t="shared" si="22"/>
        <v>0.3661532980421886</v>
      </c>
      <c r="G222" s="24">
        <f t="shared" si="22"/>
        <v>0.7368459560890106</v>
      </c>
      <c r="H222" s="24">
        <f t="shared" si="22"/>
        <v>0.31344874339065387</v>
      </c>
      <c r="I222" s="24">
        <f t="shared" si="22"/>
        <v>0.65622767603848475</v>
      </c>
    </row>
    <row r="223" spans="2:9" x14ac:dyDescent="0.35">
      <c r="B223">
        <v>814</v>
      </c>
      <c r="D223" s="78">
        <f t="shared" si="19"/>
        <v>407407.40740740736</v>
      </c>
      <c r="E223" s="24">
        <f t="shared" si="22"/>
        <v>0.68630280397236587</v>
      </c>
      <c r="F223" s="24">
        <f t="shared" si="22"/>
        <v>0.3660876359262622</v>
      </c>
      <c r="G223" s="24">
        <f t="shared" si="22"/>
        <v>0.73667998882850061</v>
      </c>
      <c r="H223" s="24">
        <f t="shared" si="22"/>
        <v>0.31340057737643562</v>
      </c>
      <c r="I223" s="24">
        <f t="shared" si="22"/>
        <v>0.65601752498084176</v>
      </c>
    </row>
    <row r="224" spans="2:9" x14ac:dyDescent="0.35">
      <c r="B224">
        <v>813</v>
      </c>
      <c r="D224" s="78">
        <f t="shared" si="19"/>
        <v>406906.90690690692</v>
      </c>
      <c r="E224" s="24">
        <f t="shared" si="22"/>
        <v>0.68617962164973345</v>
      </c>
      <c r="F224" s="24">
        <f t="shared" si="22"/>
        <v>0.36602183632081037</v>
      </c>
      <c r="G224" s="24">
        <f t="shared" si="22"/>
        <v>0.73651368926458272</v>
      </c>
      <c r="H224" s="24">
        <f t="shared" si="22"/>
        <v>0.31335230803285224</v>
      </c>
      <c r="I224" s="24">
        <f t="shared" si="22"/>
        <v>0.65580699321015856</v>
      </c>
    </row>
    <row r="225" spans="2:9" x14ac:dyDescent="0.35">
      <c r="B225">
        <v>812</v>
      </c>
      <c r="D225" s="78">
        <f t="shared" si="19"/>
        <v>406406.40640640643</v>
      </c>
      <c r="E225" s="24">
        <f t="shared" si="22"/>
        <v>0.68605618101571963</v>
      </c>
      <c r="F225" s="24">
        <f t="shared" si="22"/>
        <v>0.36595589879304574</v>
      </c>
      <c r="G225" s="24">
        <f t="shared" si="22"/>
        <v>0.73634705639706166</v>
      </c>
      <c r="H225" s="24">
        <f t="shared" si="22"/>
        <v>0.31330393502666615</v>
      </c>
      <c r="I225" s="24">
        <f t="shared" si="22"/>
        <v>0.65559607968944655</v>
      </c>
    </row>
    <row r="226" spans="2:9" x14ac:dyDescent="0.35">
      <c r="B226">
        <v>811</v>
      </c>
      <c r="D226" s="78">
        <f t="shared" si="19"/>
        <v>405905.90590590594</v>
      </c>
      <c r="E226" s="24">
        <f t="shared" si="22"/>
        <v>0.68593248125607365</v>
      </c>
      <c r="F226" s="24">
        <f t="shared" si="22"/>
        <v>0.36588982290836136</v>
      </c>
      <c r="G226" s="24">
        <f t="shared" si="22"/>
        <v>0.73618008922172129</v>
      </c>
      <c r="H226" s="24">
        <f t="shared" si="22"/>
        <v>0.3132554580232047</v>
      </c>
      <c r="I226" s="24">
        <f t="shared" si="22"/>
        <v>0.65538478337794404</v>
      </c>
    </row>
    <row r="227" spans="2:9" x14ac:dyDescent="0.35">
      <c r="B227">
        <v>810</v>
      </c>
      <c r="D227" s="78">
        <f t="shared" si="19"/>
        <v>405405.40540540544</v>
      </c>
      <c r="E227" s="24">
        <f t="shared" si="22"/>
        <v>0.68580852155311633</v>
      </c>
      <c r="F227" s="24">
        <f t="shared" si="22"/>
        <v>0.36582360823032101</v>
      </c>
      <c r="G227" s="24">
        <f t="shared" si="22"/>
        <v>0.73601278673030468</v>
      </c>
      <c r="H227" s="24">
        <f t="shared" si="22"/>
        <v>0.31320687668635194</v>
      </c>
      <c r="I227" s="24">
        <f t="shared" si="22"/>
        <v>0.65517310323109923</v>
      </c>
    </row>
    <row r="228" spans="2:9" x14ac:dyDescent="0.35">
      <c r="B228">
        <v>809</v>
      </c>
      <c r="D228" s="78">
        <f t="shared" si="19"/>
        <v>404904.90490490489</v>
      </c>
      <c r="E228" s="24">
        <f t="shared" si="22"/>
        <v>0.68568430108572254</v>
      </c>
      <c r="F228" s="24">
        <f t="shared" si="22"/>
        <v>0.36575725432064976</v>
      </c>
      <c r="G228" s="24">
        <f t="shared" si="22"/>
        <v>0.73584514791049271</v>
      </c>
      <c r="H228" s="24">
        <f t="shared" si="22"/>
        <v>0.313158190678541</v>
      </c>
      <c r="I228" s="24">
        <f t="shared" si="22"/>
        <v>0.65496103820055196</v>
      </c>
    </row>
    <row r="229" spans="2:9" x14ac:dyDescent="0.35">
      <c r="B229">
        <v>808</v>
      </c>
      <c r="D229" s="78">
        <f t="shared" si="19"/>
        <v>404404.4044044044</v>
      </c>
      <c r="E229" s="24">
        <f t="shared" si="22"/>
        <v>0.68555981902930319</v>
      </c>
      <c r="F229" s="24">
        <f t="shared" si="22"/>
        <v>0.36569076073922424</v>
      </c>
      <c r="G229" s="24">
        <f t="shared" si="22"/>
        <v>0.73567717174588521</v>
      </c>
      <c r="H229" s="24">
        <f t="shared" si="22"/>
        <v>0.31310939966074625</v>
      </c>
      <c r="I229" s="24">
        <f t="shared" si="22"/>
        <v>0.65474858723411755</v>
      </c>
    </row>
    <row r="230" spans="2:9" x14ac:dyDescent="0.35">
      <c r="B230">
        <v>807</v>
      </c>
      <c r="D230" s="78">
        <f t="shared" ref="D230:D293" si="23">(B230/$B$38)*$M$9</f>
        <v>403903.90390390391</v>
      </c>
      <c r="E230" s="24">
        <f t="shared" si="22"/>
        <v>0.68543507455578601</v>
      </c>
      <c r="F230" s="24">
        <f t="shared" si="22"/>
        <v>0.36562412704406266</v>
      </c>
      <c r="G230" s="24">
        <f t="shared" si="22"/>
        <v>0.7355088572159787</v>
      </c>
      <c r="H230" s="24">
        <f t="shared" si="22"/>
        <v>0.31306050329247548</v>
      </c>
      <c r="I230" s="24">
        <f t="shared" si="22"/>
        <v>0.65453574927576885</v>
      </c>
    </row>
    <row r="231" spans="2:9" x14ac:dyDescent="0.35">
      <c r="B231">
        <v>806</v>
      </c>
      <c r="D231" s="78">
        <f t="shared" si="23"/>
        <v>403403.40340340341</v>
      </c>
      <c r="E231" s="24">
        <f t="shared" si="22"/>
        <v>0.68531006683359819</v>
      </c>
      <c r="F231" s="24">
        <f t="shared" si="22"/>
        <v>0.3655573527913154</v>
      </c>
      <c r="G231" s="24">
        <f t="shared" si="22"/>
        <v>0.73534020329614658</v>
      </c>
      <c r="H231" s="24">
        <f t="shared" si="22"/>
        <v>0.31301150123176175</v>
      </c>
      <c r="I231" s="24">
        <f t="shared" si="22"/>
        <v>0.65432252326561835</v>
      </c>
    </row>
    <row r="232" spans="2:9" x14ac:dyDescent="0.35">
      <c r="B232">
        <v>805</v>
      </c>
      <c r="D232" s="78">
        <f t="shared" si="23"/>
        <v>402902.90290290292</v>
      </c>
      <c r="E232" s="24">
        <f t="shared" si="22"/>
        <v>0.68518479502764706</v>
      </c>
      <c r="F232" s="24">
        <f t="shared" si="22"/>
        <v>0.36549043753525473</v>
      </c>
      <c r="G232" s="24">
        <f t="shared" si="22"/>
        <v>0.73517120895761823</v>
      </c>
      <c r="H232" s="24">
        <f t="shared" si="22"/>
        <v>0.31296239313515573</v>
      </c>
      <c r="I232" s="24">
        <f t="shared" si="22"/>
        <v>0.65410890813990108</v>
      </c>
    </row>
    <row r="233" spans="2:9" x14ac:dyDescent="0.35">
      <c r="B233">
        <v>804</v>
      </c>
      <c r="D233" s="78">
        <f t="shared" si="23"/>
        <v>402402.40240240237</v>
      </c>
      <c r="E233" s="24">
        <f t="shared" si="22"/>
        <v>0.68505925829930214</v>
      </c>
      <c r="F233" s="24">
        <f t="shared" si="22"/>
        <v>0.36542338082826503</v>
      </c>
      <c r="G233" s="24">
        <f t="shared" si="22"/>
        <v>0.73500187316745758</v>
      </c>
      <c r="H233" s="24">
        <f t="shared" si="22"/>
        <v>0.31291317865771734</v>
      </c>
      <c r="I233" s="24">
        <f t="shared" si="22"/>
        <v>0.65389490283095619</v>
      </c>
    </row>
    <row r="234" spans="2:9" x14ac:dyDescent="0.35">
      <c r="B234">
        <v>803</v>
      </c>
      <c r="D234" s="78">
        <f t="shared" si="23"/>
        <v>401901.90190190187</v>
      </c>
      <c r="E234" s="24">
        <f t="shared" si="22"/>
        <v>0.68493345580637577</v>
      </c>
      <c r="F234" s="24">
        <f t="shared" si="22"/>
        <v>0.36535618222083277</v>
      </c>
      <c r="G234" s="24">
        <f t="shared" si="22"/>
        <v>0.7348321948885429</v>
      </c>
      <c r="H234" s="24">
        <f t="shared" si="22"/>
        <v>0.31286385745300765</v>
      </c>
      <c r="I234" s="24">
        <f t="shared" si="22"/>
        <v>0.65368050626721008</v>
      </c>
    </row>
    <row r="235" spans="2:9" x14ac:dyDescent="0.35">
      <c r="B235">
        <v>802</v>
      </c>
      <c r="D235" s="78">
        <f t="shared" si="23"/>
        <v>401401.40140140138</v>
      </c>
      <c r="E235" s="24">
        <f t="shared" si="22"/>
        <v>0.68480738670310448</v>
      </c>
      <c r="F235" s="24">
        <f t="shared" si="22"/>
        <v>0.36528884126153655</v>
      </c>
      <c r="G235" s="24">
        <f t="shared" si="22"/>
        <v>0.73466217307954418</v>
      </c>
      <c r="H235" s="24">
        <f t="shared" si="22"/>
        <v>0.31281442917308105</v>
      </c>
      <c r="I235" s="24">
        <f t="shared" si="22"/>
        <v>0.6534657173731574</v>
      </c>
    </row>
    <row r="236" spans="2:9" x14ac:dyDescent="0.35">
      <c r="B236">
        <v>801</v>
      </c>
      <c r="D236" s="78">
        <f t="shared" si="23"/>
        <v>400900.90090090089</v>
      </c>
      <c r="E236" s="24">
        <f t="shared" si="22"/>
        <v>0.68468105014012992</v>
      </c>
      <c r="F236" s="24">
        <f t="shared" si="22"/>
        <v>0.36522135749703666</v>
      </c>
      <c r="G236" s="24">
        <f t="shared" si="22"/>
        <v>0.7344918066949031</v>
      </c>
      <c r="H236" s="24">
        <f t="shared" si="22"/>
        <v>0.31276489346847663</v>
      </c>
      <c r="I236" s="24">
        <f t="shared" si="22"/>
        <v>0.65325053506934327</v>
      </c>
    </row>
    <row r="237" spans="2:9" x14ac:dyDescent="0.35">
      <c r="B237">
        <v>800</v>
      </c>
      <c r="D237" s="78">
        <f t="shared" si="23"/>
        <v>400400.40040040045</v>
      </c>
      <c r="E237" s="24">
        <f t="shared" si="22"/>
        <v>0.68455444526448017</v>
      </c>
      <c r="F237" s="24">
        <f t="shared" si="22"/>
        <v>0.36515373047206512</v>
      </c>
      <c r="G237" s="24">
        <f t="shared" si="22"/>
        <v>0.73432109468481088</v>
      </c>
      <c r="H237" s="24">
        <f t="shared" si="22"/>
        <v>0.31271524998821026</v>
      </c>
      <c r="I237" s="24">
        <f t="shared" si="22"/>
        <v>0.65303495827234559</v>
      </c>
    </row>
    <row r="238" spans="2:9" x14ac:dyDescent="0.35">
      <c r="B238">
        <v>799</v>
      </c>
      <c r="D238" s="78">
        <f t="shared" si="23"/>
        <v>399899.8998998999</v>
      </c>
      <c r="E238" s="24">
        <f t="shared" si="22"/>
        <v>0.68442757121954956</v>
      </c>
      <c r="F238" s="24">
        <f t="shared" si="22"/>
        <v>0.36508595972941543</v>
      </c>
      <c r="G238" s="24">
        <f t="shared" si="22"/>
        <v>0.73415003599518647</v>
      </c>
      <c r="H238" s="24">
        <f t="shared" si="22"/>
        <v>0.31266549837976626</v>
      </c>
      <c r="I238" s="24">
        <f t="shared" si="22"/>
        <v>0.65281898589475618</v>
      </c>
    </row>
    <row r="239" spans="2:9" x14ac:dyDescent="0.35">
      <c r="B239">
        <v>798</v>
      </c>
      <c r="D239" s="78">
        <f t="shared" si="23"/>
        <v>399399.39939939941</v>
      </c>
      <c r="E239" s="24">
        <f t="shared" ref="E239:I258" si="24">E$16/(1+E$17*(0.001*$D239/E$22)^E$20)</f>
        <v>0.6843004271450801</v>
      </c>
      <c r="F239" s="24">
        <f t="shared" si="24"/>
        <v>0.36501804480993205</v>
      </c>
      <c r="G239" s="24">
        <f t="shared" si="24"/>
        <v>0.73397862956765525</v>
      </c>
      <c r="H239" s="24">
        <f t="shared" si="24"/>
        <v>0.31261563828908862</v>
      </c>
      <c r="I239" s="24">
        <f t="shared" si="24"/>
        <v>0.6526026168451633</v>
      </c>
    </row>
    <row r="240" spans="2:9" x14ac:dyDescent="0.35">
      <c r="B240">
        <v>797</v>
      </c>
      <c r="D240" s="78">
        <f t="shared" si="23"/>
        <v>398898.89889889891</v>
      </c>
      <c r="E240" s="24">
        <f t="shared" si="24"/>
        <v>0.68417301217714166</v>
      </c>
      <c r="F240" s="24">
        <f t="shared" si="24"/>
        <v>0.36494998525250022</v>
      </c>
      <c r="G240" s="24">
        <f t="shared" si="24"/>
        <v>0.73380687433952685</v>
      </c>
      <c r="H240" s="24">
        <f t="shared" si="24"/>
        <v>0.31256566936057306</v>
      </c>
      <c r="I240" s="24">
        <f t="shared" si="24"/>
        <v>0.65238585002813176</v>
      </c>
    </row>
    <row r="241" spans="2:9" x14ac:dyDescent="0.35">
      <c r="B241">
        <v>796</v>
      </c>
      <c r="D241" s="78">
        <f t="shared" si="23"/>
        <v>398398.39839839842</v>
      </c>
      <c r="E241" s="24">
        <f t="shared" si="24"/>
        <v>0.68404532544811258</v>
      </c>
      <c r="F241" s="24">
        <f t="shared" si="24"/>
        <v>0.36488178059403531</v>
      </c>
      <c r="G241" s="24">
        <f t="shared" si="24"/>
        <v>0.73363476924377335</v>
      </c>
      <c r="H241" s="24">
        <f t="shared" si="24"/>
        <v>0.3125155912370583</v>
      </c>
      <c r="I241" s="24">
        <f t="shared" si="24"/>
        <v>0.65216868434418562</v>
      </c>
    </row>
    <row r="242" spans="2:9" x14ac:dyDescent="0.35">
      <c r="B242">
        <v>795</v>
      </c>
      <c r="D242" s="78">
        <f t="shared" si="23"/>
        <v>397897.89789789793</v>
      </c>
      <c r="E242" s="24">
        <f t="shared" si="24"/>
        <v>0.68391736608665943</v>
      </c>
      <c r="F242" s="24">
        <f t="shared" si="24"/>
        <v>0.36481343036947234</v>
      </c>
      <c r="G242" s="24">
        <f t="shared" si="24"/>
        <v>0.7334623132090069</v>
      </c>
      <c r="H242" s="24">
        <f t="shared" si="24"/>
        <v>0.31246540355981761</v>
      </c>
      <c r="I242" s="24">
        <f t="shared" si="24"/>
        <v>0.65195111868978917</v>
      </c>
    </row>
    <row r="243" spans="2:9" x14ac:dyDescent="0.35">
      <c r="B243">
        <v>794</v>
      </c>
      <c r="D243" s="78">
        <f t="shared" si="23"/>
        <v>397397.39739739738</v>
      </c>
      <c r="E243" s="24">
        <f t="shared" si="24"/>
        <v>0.68378913321771762</v>
      </c>
      <c r="F243" s="24">
        <f t="shared" si="24"/>
        <v>0.36474493411175551</v>
      </c>
      <c r="G243" s="24">
        <f t="shared" si="24"/>
        <v>0.73328950515945723</v>
      </c>
      <c r="H243" s="24">
        <f t="shared" si="24"/>
        <v>0.31241510596855032</v>
      </c>
      <c r="I243" s="24">
        <f t="shared" si="24"/>
        <v>0.65173315195732784</v>
      </c>
    </row>
    <row r="244" spans="2:9" x14ac:dyDescent="0.35">
      <c r="B244">
        <v>793</v>
      </c>
      <c r="D244" s="78">
        <f t="shared" si="23"/>
        <v>396896.89689689688</v>
      </c>
      <c r="E244" s="24">
        <f t="shared" si="24"/>
        <v>0.68366062596247124</v>
      </c>
      <c r="F244" s="24">
        <f t="shared" si="24"/>
        <v>0.36467629135182716</v>
      </c>
      <c r="G244" s="24">
        <f t="shared" si="24"/>
        <v>0.73311634401494996</v>
      </c>
      <c r="H244" s="24">
        <f t="shared" si="24"/>
        <v>0.31236469810137285</v>
      </c>
      <c r="I244" s="24">
        <f t="shared" si="24"/>
        <v>0.65151478303508947</v>
      </c>
    </row>
    <row r="245" spans="2:9" x14ac:dyDescent="0.35">
      <c r="B245">
        <v>792</v>
      </c>
      <c r="D245" s="78">
        <f t="shared" si="23"/>
        <v>396396.39639639639</v>
      </c>
      <c r="E245" s="24">
        <f t="shared" si="24"/>
        <v>0.68353184343833306</v>
      </c>
      <c r="F245" s="24">
        <f t="shared" si="24"/>
        <v>0.36460750161861755</v>
      </c>
      <c r="G245" s="24">
        <f t="shared" si="24"/>
        <v>0.73294282869088312</v>
      </c>
      <c r="H245" s="24">
        <f t="shared" si="24"/>
        <v>0.31231417959481023</v>
      </c>
      <c r="I245" s="24">
        <f t="shared" si="24"/>
        <v>0.65129601080724586</v>
      </c>
    </row>
    <row r="246" spans="2:9" x14ac:dyDescent="0.35">
      <c r="B246">
        <v>791</v>
      </c>
      <c r="D246" s="78">
        <f t="shared" si="23"/>
        <v>395895.8958958959</v>
      </c>
      <c r="E246" s="24">
        <f t="shared" si="24"/>
        <v>0.68340278475892369</v>
      </c>
      <c r="F246" s="24">
        <f t="shared" si="24"/>
        <v>0.3645385644390336</v>
      </c>
      <c r="G246" s="24">
        <f t="shared" si="24"/>
        <v>0.73276895809820519</v>
      </c>
      <c r="H246" s="24">
        <f t="shared" si="24"/>
        <v>0.31226355008378748</v>
      </c>
      <c r="I246" s="24">
        <f t="shared" si="24"/>
        <v>0.65107683415383288</v>
      </c>
    </row>
    <row r="247" spans="2:9" x14ac:dyDescent="0.35">
      <c r="B247">
        <v>790</v>
      </c>
      <c r="D247" s="78">
        <f t="shared" si="23"/>
        <v>395395.3953953954</v>
      </c>
      <c r="E247" s="24">
        <f t="shared" si="24"/>
        <v>0.68327344903405207</v>
      </c>
      <c r="F247" s="24">
        <f t="shared" si="24"/>
        <v>0.36446947933794832</v>
      </c>
      <c r="G247" s="24">
        <f t="shared" si="24"/>
        <v>0.73259473114339135</v>
      </c>
      <c r="H247" s="24">
        <f t="shared" si="24"/>
        <v>0.31221280920162048</v>
      </c>
      <c r="I247" s="24">
        <f t="shared" si="24"/>
        <v>0.65085725195073152</v>
      </c>
    </row>
    <row r="248" spans="2:9" x14ac:dyDescent="0.35">
      <c r="B248">
        <v>789</v>
      </c>
      <c r="D248" s="78">
        <f t="shared" si="23"/>
        <v>394894.89489489485</v>
      </c>
      <c r="E248" s="24">
        <f t="shared" si="24"/>
        <v>0.68314383536969425</v>
      </c>
      <c r="F248" s="24">
        <f t="shared" si="24"/>
        <v>0.36440024583818964</v>
      </c>
      <c r="G248" s="24">
        <f t="shared" si="24"/>
        <v>0.73242014672842137</v>
      </c>
      <c r="H248" s="24">
        <f t="shared" si="24"/>
        <v>0.31216195658000734</v>
      </c>
      <c r="I248" s="24">
        <f t="shared" si="24"/>
        <v>0.65063726306964909</v>
      </c>
    </row>
    <row r="249" spans="2:9" x14ac:dyDescent="0.35">
      <c r="B249">
        <v>788</v>
      </c>
      <c r="D249" s="78">
        <f t="shared" si="23"/>
        <v>394394.39439439436</v>
      </c>
      <c r="E249" s="24">
        <f t="shared" si="24"/>
        <v>0.68301394286797279</v>
      </c>
      <c r="F249" s="24">
        <f t="shared" si="24"/>
        <v>0.36433086346052956</v>
      </c>
      <c r="G249" s="24">
        <f t="shared" si="24"/>
        <v>0.7322452037507563</v>
      </c>
      <c r="H249" s="24">
        <f t="shared" si="24"/>
        <v>0.31211099184901925</v>
      </c>
      <c r="I249" s="24">
        <f t="shared" si="24"/>
        <v>0.65041686637809903</v>
      </c>
    </row>
    <row r="250" spans="2:9" x14ac:dyDescent="0.35">
      <c r="B250">
        <v>787</v>
      </c>
      <c r="D250" s="78">
        <f t="shared" si="23"/>
        <v>393893.89389389392</v>
      </c>
      <c r="E250" s="24">
        <f t="shared" si="24"/>
        <v>0.68288377062713679</v>
      </c>
      <c r="F250" s="24">
        <f t="shared" si="24"/>
        <v>0.36426133172367298</v>
      </c>
      <c r="G250" s="24">
        <f t="shared" si="24"/>
        <v>0.7320699011033146</v>
      </c>
      <c r="H250" s="24">
        <f t="shared" si="24"/>
        <v>0.31205991463709176</v>
      </c>
      <c r="I250" s="24">
        <f t="shared" si="24"/>
        <v>0.6501960607393823</v>
      </c>
    </row>
    <row r="251" spans="2:9" x14ac:dyDescent="0.35">
      <c r="B251">
        <v>786</v>
      </c>
      <c r="D251" s="78">
        <f t="shared" si="23"/>
        <v>393393.39339339343</v>
      </c>
      <c r="E251" s="24">
        <f t="shared" si="24"/>
        <v>0.68275331774153958</v>
      </c>
      <c r="F251" s="24">
        <f t="shared" si="24"/>
        <v>0.36419165014424654</v>
      </c>
      <c r="G251" s="24">
        <f t="shared" si="24"/>
        <v>0.7318942376744495</v>
      </c>
      <c r="H251" s="24">
        <f t="shared" si="24"/>
        <v>0.31200872457101531</v>
      </c>
      <c r="I251" s="24">
        <f t="shared" si="24"/>
        <v>0.64997484501256664</v>
      </c>
    </row>
    <row r="252" spans="2:9" x14ac:dyDescent="0.35">
      <c r="B252">
        <v>785</v>
      </c>
      <c r="D252" s="78">
        <f t="shared" si="23"/>
        <v>392892.89289289294</v>
      </c>
      <c r="E252" s="24">
        <f t="shared" si="24"/>
        <v>0.68262258330161885</v>
      </c>
      <c r="F252" s="24">
        <f t="shared" si="24"/>
        <v>0.36412181823678719</v>
      </c>
      <c r="G252" s="24">
        <f t="shared" si="24"/>
        <v>0.73171821234792478</v>
      </c>
      <c r="H252" s="24">
        <f t="shared" si="24"/>
        <v>0.31195742127592657</v>
      </c>
      <c r="I252" s="24">
        <f t="shared" si="24"/>
        <v>0.64975321805246777</v>
      </c>
    </row>
    <row r="253" spans="2:9" x14ac:dyDescent="0.35">
      <c r="B253">
        <v>784</v>
      </c>
      <c r="D253" s="78">
        <f t="shared" si="23"/>
        <v>392392.39239239239</v>
      </c>
      <c r="E253" s="24">
        <f t="shared" si="24"/>
        <v>0.68249156639387498</v>
      </c>
      <c r="F253" s="24">
        <f t="shared" si="24"/>
        <v>0.36405183551373144</v>
      </c>
      <c r="G253" s="24">
        <f t="shared" si="24"/>
        <v>0.73154182400289158</v>
      </c>
      <c r="H253" s="24">
        <f t="shared" si="24"/>
        <v>0.31190600437529908</v>
      </c>
      <c r="I253" s="24">
        <f t="shared" si="24"/>
        <v>0.64953117870962918</v>
      </c>
    </row>
    <row r="254" spans="2:9" x14ac:dyDescent="0.35">
      <c r="B254">
        <v>783</v>
      </c>
      <c r="D254" s="78">
        <f t="shared" si="23"/>
        <v>391891.89189189189</v>
      </c>
      <c r="E254" s="24">
        <f t="shared" si="24"/>
        <v>0.68236026610084943</v>
      </c>
      <c r="F254" s="24">
        <f t="shared" si="24"/>
        <v>0.36398170148540343</v>
      </c>
      <c r="G254" s="24">
        <f t="shared" si="24"/>
        <v>0.73136507151386387</v>
      </c>
      <c r="H254" s="24">
        <f t="shared" si="24"/>
        <v>0.31185447349093376</v>
      </c>
      <c r="I254" s="24">
        <f t="shared" si="24"/>
        <v>0.6493087258303023</v>
      </c>
    </row>
    <row r="255" spans="2:9" x14ac:dyDescent="0.35">
      <c r="B255">
        <v>782</v>
      </c>
      <c r="D255" s="78">
        <f t="shared" si="23"/>
        <v>391391.3913913914</v>
      </c>
      <c r="E255" s="24">
        <f t="shared" si="24"/>
        <v>0.68222868150110383</v>
      </c>
      <c r="F255" s="24">
        <f t="shared" si="24"/>
        <v>0.36391141566000368</v>
      </c>
      <c r="G255" s="24">
        <f t="shared" si="24"/>
        <v>0.73118795375069523</v>
      </c>
      <c r="H255" s="24">
        <f t="shared" si="24"/>
        <v>0.31180282824295014</v>
      </c>
      <c r="I255" s="24">
        <f t="shared" si="24"/>
        <v>0.64908585825642617</v>
      </c>
    </row>
    <row r="256" spans="2:9" x14ac:dyDescent="0.35">
      <c r="B256">
        <v>781</v>
      </c>
      <c r="D256" s="78">
        <f t="shared" si="23"/>
        <v>390890.89089089091</v>
      </c>
      <c r="E256" s="24">
        <f t="shared" si="24"/>
        <v>0.682096811669198</v>
      </c>
      <c r="F256" s="24">
        <f t="shared" si="24"/>
        <v>0.36384097754359734</v>
      </c>
      <c r="G256" s="24">
        <f t="shared" si="24"/>
        <v>0.73101046957855409</v>
      </c>
      <c r="H256" s="24">
        <f t="shared" si="24"/>
        <v>0.3117510682497765</v>
      </c>
      <c r="I256" s="24">
        <f t="shared" si="24"/>
        <v>0.6488625748256075</v>
      </c>
    </row>
    <row r="257" spans="2:9" x14ac:dyDescent="0.35">
      <c r="B257">
        <v>780</v>
      </c>
      <c r="D257" s="78">
        <f t="shared" si="23"/>
        <v>390390.39039039036</v>
      </c>
      <c r="E257" s="24">
        <f t="shared" si="24"/>
        <v>0.68196465567566844</v>
      </c>
      <c r="F257" s="24">
        <f t="shared" si="24"/>
        <v>0.3637703866401033</v>
      </c>
      <c r="G257" s="24">
        <f t="shared" si="24"/>
        <v>0.73083261785789955</v>
      </c>
      <c r="H257" s="24">
        <f t="shared" si="24"/>
        <v>0.31169919312814071</v>
      </c>
      <c r="I257" s="24">
        <f t="shared" si="24"/>
        <v>0.64863887437110024</v>
      </c>
    </row>
    <row r="258" spans="2:9" x14ac:dyDescent="0.35">
      <c r="B258">
        <v>779</v>
      </c>
      <c r="D258" s="78">
        <f t="shared" si="23"/>
        <v>389889.88988988986</v>
      </c>
      <c r="E258" s="24">
        <f t="shared" si="24"/>
        <v>0.6818322125870061</v>
      </c>
      <c r="F258" s="24">
        <f t="shared" si="24"/>
        <v>0.36369964245128134</v>
      </c>
      <c r="G258" s="24">
        <f t="shared" si="24"/>
        <v>0.73065439744445748</v>
      </c>
      <c r="H258" s="24">
        <f t="shared" si="24"/>
        <v>0.31164720249306049</v>
      </c>
      <c r="I258" s="24">
        <f t="shared" si="24"/>
        <v>0.6484147557217852</v>
      </c>
    </row>
    <row r="259" spans="2:9" x14ac:dyDescent="0.35">
      <c r="B259">
        <v>778</v>
      </c>
      <c r="D259" s="78">
        <f t="shared" si="23"/>
        <v>389389.38938938937</v>
      </c>
      <c r="E259" s="24">
        <f t="shared" ref="E259:I278" si="25">E$16/(1+E$17*(0.001*$D259/E$22)^E$20)</f>
        <v>0.68169948146563442</v>
      </c>
      <c r="F259" s="24">
        <f t="shared" si="25"/>
        <v>0.36362874447672167</v>
      </c>
      <c r="G259" s="24">
        <f t="shared" si="25"/>
        <v>0.73047580718919458</v>
      </c>
      <c r="H259" s="24">
        <f t="shared" si="25"/>
        <v>0.31159509595783447</v>
      </c>
      <c r="I259" s="24">
        <f t="shared" si="25"/>
        <v>0.64819021770214991</v>
      </c>
    </row>
    <row r="260" spans="2:9" x14ac:dyDescent="0.35">
      <c r="B260">
        <v>777</v>
      </c>
      <c r="D260" s="78">
        <f t="shared" si="23"/>
        <v>388888.88888888888</v>
      </c>
      <c r="E260" s="24">
        <f t="shared" si="25"/>
        <v>0.68156646136988752</v>
      </c>
      <c r="F260" s="24">
        <f t="shared" si="25"/>
        <v>0.36355769221383188</v>
      </c>
      <c r="G260" s="24">
        <f t="shared" si="25"/>
        <v>0.73029684593829525</v>
      </c>
      <c r="H260" s="24">
        <f t="shared" si="25"/>
        <v>0.31154287313403173</v>
      </c>
      <c r="I260" s="24">
        <f t="shared" si="25"/>
        <v>0.64796525913226699</v>
      </c>
    </row>
    <row r="261" spans="2:9" x14ac:dyDescent="0.35">
      <c r="B261">
        <v>776</v>
      </c>
      <c r="D261" s="78">
        <f t="shared" si="23"/>
        <v>388388.38838838838</v>
      </c>
      <c r="E261" s="24">
        <f t="shared" si="25"/>
        <v>0.68143315135398719</v>
      </c>
      <c r="F261" s="24">
        <f t="shared" si="25"/>
        <v>0.36348648515782611</v>
      </c>
      <c r="G261" s="24">
        <f t="shared" si="25"/>
        <v>0.73011751253313528</v>
      </c>
      <c r="H261" s="24">
        <f t="shared" si="25"/>
        <v>0.31149053363148277</v>
      </c>
      <c r="I261" s="24">
        <f t="shared" si="25"/>
        <v>0.64773987882777462</v>
      </c>
    </row>
    <row r="262" spans="2:9" x14ac:dyDescent="0.35">
      <c r="B262">
        <v>775</v>
      </c>
      <c r="D262" s="78">
        <f t="shared" si="23"/>
        <v>387887.88788788789</v>
      </c>
      <c r="E262" s="24">
        <f t="shared" si="25"/>
        <v>0.68129955046802126</v>
      </c>
      <c r="F262" s="24">
        <f t="shared" si="25"/>
        <v>0.36341512280171206</v>
      </c>
      <c r="G262" s="24">
        <f t="shared" si="25"/>
        <v>0.72993780581025747</v>
      </c>
      <c r="H262" s="24">
        <f t="shared" si="25"/>
        <v>0.31143807705826954</v>
      </c>
      <c r="I262" s="24">
        <f t="shared" si="25"/>
        <v>0.64751407559985485</v>
      </c>
    </row>
    <row r="263" spans="2:9" x14ac:dyDescent="0.35">
      <c r="B263">
        <v>774</v>
      </c>
      <c r="D263" s="78">
        <f t="shared" si="23"/>
        <v>387387.3873873874</v>
      </c>
      <c r="E263" s="24">
        <f t="shared" si="25"/>
        <v>0.68116565775792026</v>
      </c>
      <c r="F263" s="24">
        <f t="shared" si="25"/>
        <v>0.3633436046362799</v>
      </c>
      <c r="G263" s="24">
        <f t="shared" si="25"/>
        <v>0.72975772460134647</v>
      </c>
      <c r="H263" s="24">
        <f t="shared" si="25"/>
        <v>0.31138550302071538</v>
      </c>
      <c r="I263" s="24">
        <f t="shared" si="25"/>
        <v>0.64728784825521268</v>
      </c>
    </row>
    <row r="264" spans="2:9" x14ac:dyDescent="0.35">
      <c r="B264">
        <v>773</v>
      </c>
      <c r="D264" s="78">
        <f t="shared" si="23"/>
        <v>386886.8868868869</v>
      </c>
      <c r="E264" s="24">
        <f t="shared" si="25"/>
        <v>0.68103147226543492</v>
      </c>
      <c r="F264" s="24">
        <f t="shared" si="25"/>
        <v>0.36327193015008929</v>
      </c>
      <c r="G264" s="24">
        <f t="shared" si="25"/>
        <v>0.72957726773320297</v>
      </c>
      <c r="H264" s="24">
        <f t="shared" si="25"/>
        <v>0.31133281112337569</v>
      </c>
      <c r="I264" s="24">
        <f t="shared" si="25"/>
        <v>0.64706119559605513</v>
      </c>
    </row>
    <row r="265" spans="2:9" x14ac:dyDescent="0.35">
      <c r="B265">
        <v>772</v>
      </c>
      <c r="D265" s="78">
        <f t="shared" si="23"/>
        <v>386386.38638638641</v>
      </c>
      <c r="E265" s="24">
        <f t="shared" si="25"/>
        <v>0.68089699302811302</v>
      </c>
      <c r="F265" s="24">
        <f t="shared" si="25"/>
        <v>0.36320009882945758</v>
      </c>
      <c r="G265" s="24">
        <f t="shared" si="25"/>
        <v>0.72939643402771803</v>
      </c>
      <c r="H265" s="24">
        <f t="shared" si="25"/>
        <v>0.31128000096902747</v>
      </c>
      <c r="I265" s="24">
        <f t="shared" si="25"/>
        <v>0.64683411642007027</v>
      </c>
    </row>
    <row r="266" spans="2:9" x14ac:dyDescent="0.35">
      <c r="B266">
        <v>771</v>
      </c>
      <c r="D266" s="78">
        <f t="shared" si="23"/>
        <v>385885.88588588592</v>
      </c>
      <c r="E266" s="24">
        <f t="shared" si="25"/>
        <v>0.68076221907927714</v>
      </c>
      <c r="F266" s="24">
        <f t="shared" si="25"/>
        <v>0.36312811015844737</v>
      </c>
      <c r="G266" s="24">
        <f t="shared" si="25"/>
        <v>0.72921522230184843</v>
      </c>
      <c r="H266" s="24">
        <f t="shared" si="25"/>
        <v>0.31122707215865969</v>
      </c>
      <c r="I266" s="24">
        <f t="shared" si="25"/>
        <v>0.6466066095204055</v>
      </c>
    </row>
    <row r="267" spans="2:9" x14ac:dyDescent="0.35">
      <c r="B267">
        <v>770</v>
      </c>
      <c r="D267" s="78">
        <f t="shared" si="23"/>
        <v>385385.38538538537</v>
      </c>
      <c r="E267" s="24">
        <f t="shared" si="25"/>
        <v>0.68062714944800007</v>
      </c>
      <c r="F267" s="24">
        <f t="shared" si="25"/>
        <v>0.36305596361885434</v>
      </c>
      <c r="G267" s="24">
        <f t="shared" si="25"/>
        <v>0.72903363136758925</v>
      </c>
      <c r="H267" s="24">
        <f t="shared" si="25"/>
        <v>0.3111740242914629</v>
      </c>
      <c r="I267" s="24">
        <f t="shared" si="25"/>
        <v>0.64637867368564572</v>
      </c>
    </row>
    <row r="268" spans="2:9" x14ac:dyDescent="0.35">
      <c r="B268">
        <v>769</v>
      </c>
      <c r="D268" s="78">
        <f t="shared" si="23"/>
        <v>384884.88488488487</v>
      </c>
      <c r="E268" s="24">
        <f t="shared" si="25"/>
        <v>0.68049178315908265</v>
      </c>
      <c r="F268" s="24">
        <f t="shared" si="25"/>
        <v>0.36298365869019444</v>
      </c>
      <c r="G268" s="24">
        <f t="shared" si="25"/>
        <v>0.72885166003194901</v>
      </c>
      <c r="H268" s="24">
        <f t="shared" si="25"/>
        <v>0.31112085696481939</v>
      </c>
      <c r="I268" s="24">
        <f t="shared" si="25"/>
        <v>0.64615030769979254</v>
      </c>
    </row>
    <row r="269" spans="2:9" x14ac:dyDescent="0.35">
      <c r="B269">
        <v>768</v>
      </c>
      <c r="D269" s="78">
        <f t="shared" si="23"/>
        <v>384384.38438438438</v>
      </c>
      <c r="E269" s="24">
        <f t="shared" si="25"/>
        <v>0.68035611923302963</v>
      </c>
      <c r="F269" s="24">
        <f t="shared" si="25"/>
        <v>0.36291119484969148</v>
      </c>
      <c r="G269" s="24">
        <f t="shared" si="25"/>
        <v>0.72866930709692279</v>
      </c>
      <c r="H269" s="24">
        <f t="shared" si="25"/>
        <v>0.31106756977429256</v>
      </c>
      <c r="I269" s="24">
        <f t="shared" si="25"/>
        <v>0.64592151034224243</v>
      </c>
    </row>
    <row r="270" spans="2:9" x14ac:dyDescent="0.35">
      <c r="B270">
        <v>767</v>
      </c>
      <c r="D270" s="78">
        <f t="shared" si="23"/>
        <v>383883.88388388389</v>
      </c>
      <c r="E270" s="24">
        <f t="shared" si="25"/>
        <v>0.68022015668602587</v>
      </c>
      <c r="F270" s="24">
        <f t="shared" si="25"/>
        <v>0.36283857157226462</v>
      </c>
      <c r="G270" s="24">
        <f t="shared" si="25"/>
        <v>0.72848657135946637</v>
      </c>
      <c r="H270" s="24">
        <f t="shared" si="25"/>
        <v>0.31101416231361712</v>
      </c>
      <c r="I270" s="24">
        <f t="shared" si="25"/>
        <v>0.64569228038776405</v>
      </c>
    </row>
    <row r="271" spans="2:9" x14ac:dyDescent="0.35">
      <c r="B271">
        <v>766</v>
      </c>
      <c r="D271" s="78">
        <f t="shared" si="23"/>
        <v>383383.38338338339</v>
      </c>
      <c r="E271" s="24">
        <f t="shared" si="25"/>
        <v>0.68008389452991325</v>
      </c>
      <c r="F271" s="24">
        <f t="shared" si="25"/>
        <v>0.36276578833051554</v>
      </c>
      <c r="G271" s="24">
        <f t="shared" si="25"/>
        <v>0.72830345161146925</v>
      </c>
      <c r="H271" s="24">
        <f t="shared" si="25"/>
        <v>0.31096063417468844</v>
      </c>
      <c r="I271" s="24">
        <f t="shared" si="25"/>
        <v>0.64546261660647708</v>
      </c>
    </row>
    <row r="272" spans="2:9" x14ac:dyDescent="0.35">
      <c r="B272">
        <v>765</v>
      </c>
      <c r="D272" s="78">
        <f t="shared" si="23"/>
        <v>382882.88288288284</v>
      </c>
      <c r="E272" s="24">
        <f t="shared" si="25"/>
        <v>0.67994733177216549</v>
      </c>
      <c r="F272" s="24">
        <f t="shared" si="25"/>
        <v>0.36269284459471551</v>
      </c>
      <c r="G272" s="24">
        <f t="shared" si="25"/>
        <v>0.72811994663972812</v>
      </c>
      <c r="H272" s="24">
        <f t="shared" si="25"/>
        <v>0.31090698494755226</v>
      </c>
      <c r="I272" s="24">
        <f t="shared" si="25"/>
        <v>0.64523251776383028</v>
      </c>
    </row>
    <row r="273" spans="2:9" x14ac:dyDescent="0.35">
      <c r="B273">
        <v>764</v>
      </c>
      <c r="D273" s="78">
        <f t="shared" si="23"/>
        <v>382382.38238238235</v>
      </c>
      <c r="E273" s="24">
        <f t="shared" si="25"/>
        <v>0.67981046741586515</v>
      </c>
      <c r="F273" s="24">
        <f t="shared" si="25"/>
        <v>0.36261973983279266</v>
      </c>
      <c r="G273" s="24">
        <f t="shared" si="25"/>
        <v>0.72793605522591998</v>
      </c>
      <c r="H273" s="24">
        <f t="shared" si="25"/>
        <v>0.31085321422039386</v>
      </c>
      <c r="I273" s="24">
        <f t="shared" si="25"/>
        <v>0.6450019826205784</v>
      </c>
    </row>
    <row r="274" spans="2:9" x14ac:dyDescent="0.35">
      <c r="B274">
        <v>763</v>
      </c>
      <c r="D274" s="78">
        <f t="shared" si="23"/>
        <v>381881.88188188185</v>
      </c>
      <c r="E274" s="24">
        <f t="shared" si="25"/>
        <v>0.67967330045967833</v>
      </c>
      <c r="F274" s="24">
        <f t="shared" si="25"/>
        <v>0.36254647351031916</v>
      </c>
      <c r="G274" s="24">
        <f t="shared" si="25"/>
        <v>0.72775177614657527</v>
      </c>
      <c r="H274" s="24">
        <f t="shared" si="25"/>
        <v>0.310799321579528</v>
      </c>
      <c r="I274" s="24">
        <f t="shared" si="25"/>
        <v>0.64477100993276093</v>
      </c>
    </row>
    <row r="275" spans="2:9" x14ac:dyDescent="0.35">
      <c r="B275">
        <v>762</v>
      </c>
      <c r="D275" s="78">
        <f t="shared" si="23"/>
        <v>381381.38138138136</v>
      </c>
      <c r="E275" s="24">
        <f t="shared" si="25"/>
        <v>0.6795358298978309</v>
      </c>
      <c r="F275" s="24">
        <f t="shared" si="25"/>
        <v>0.36247304509049755</v>
      </c>
      <c r="G275" s="24">
        <f t="shared" si="25"/>
        <v>0.72756710817305015</v>
      </c>
      <c r="H275" s="24">
        <f t="shared" si="25"/>
        <v>0.31074530660938798</v>
      </c>
      <c r="I275" s="24">
        <f t="shared" si="25"/>
        <v>0.6445395984516783</v>
      </c>
    </row>
    <row r="276" spans="2:9" x14ac:dyDescent="0.35">
      <c r="B276">
        <v>761</v>
      </c>
      <c r="D276" s="78">
        <f t="shared" si="23"/>
        <v>380880.88088088093</v>
      </c>
      <c r="E276" s="24">
        <f t="shared" si="25"/>
        <v>0.67939805472008363</v>
      </c>
      <c r="F276" s="24">
        <f t="shared" si="25"/>
        <v>0.36239945403414842</v>
      </c>
      <c r="G276" s="24">
        <f t="shared" si="25"/>
        <v>0.72738205007149959</v>
      </c>
      <c r="H276" s="24">
        <f t="shared" si="25"/>
        <v>0.31069116889251502</v>
      </c>
      <c r="I276" s="24">
        <f t="shared" si="25"/>
        <v>0.64430774692387061</v>
      </c>
    </row>
    <row r="277" spans="2:9" x14ac:dyDescent="0.35">
      <c r="B277">
        <v>760</v>
      </c>
      <c r="D277" s="78">
        <f t="shared" si="23"/>
        <v>380380.38038038037</v>
      </c>
      <c r="E277" s="24">
        <f t="shared" si="25"/>
        <v>0.679259973911707</v>
      </c>
      <c r="F277" s="24">
        <f t="shared" si="25"/>
        <v>0.36232569979969653</v>
      </c>
      <c r="G277" s="24">
        <f t="shared" si="25"/>
        <v>0.72719660060284952</v>
      </c>
      <c r="H277" s="24">
        <f t="shared" si="25"/>
        <v>0.31063690800954724</v>
      </c>
      <c r="I277" s="24">
        <f t="shared" si="25"/>
        <v>0.64407545409109401</v>
      </c>
    </row>
    <row r="278" spans="2:9" x14ac:dyDescent="0.35">
      <c r="B278">
        <v>759</v>
      </c>
      <c r="D278" s="78">
        <f t="shared" si="23"/>
        <v>379879.87987987988</v>
      </c>
      <c r="E278" s="24">
        <f t="shared" si="25"/>
        <v>0.67912158645345688</v>
      </c>
      <c r="F278" s="24">
        <f t="shared" si="25"/>
        <v>0.36225178184315776</v>
      </c>
      <c r="G278" s="24">
        <f t="shared" si="25"/>
        <v>0.7270107585227692</v>
      </c>
      <c r="H278" s="24">
        <f t="shared" si="25"/>
        <v>0.31058252353920923</v>
      </c>
      <c r="I278" s="24">
        <f t="shared" si="25"/>
        <v>0.64384271869029852</v>
      </c>
    </row>
    <row r="279" spans="2:9" x14ac:dyDescent="0.35">
      <c r="B279">
        <v>758</v>
      </c>
      <c r="D279" s="78">
        <f t="shared" si="23"/>
        <v>379379.37937937939</v>
      </c>
      <c r="E279" s="24">
        <f t="shared" ref="E279:I298" si="26">E$16/(1+E$17*(0.001*$D279/E$22)^E$20)</f>
        <v>0.67898289132154888</v>
      </c>
      <c r="F279" s="24">
        <f t="shared" si="26"/>
        <v>0.36217769961812557</v>
      </c>
      <c r="G279" s="24">
        <f t="shared" si="26"/>
        <v>0.72682452258164365</v>
      </c>
      <c r="H279" s="24">
        <f t="shared" si="26"/>
        <v>0.31052801505830074</v>
      </c>
      <c r="I279" s="24">
        <f t="shared" si="26"/>
        <v>0.643609539453604</v>
      </c>
    </row>
    <row r="280" spans="2:9" x14ac:dyDescent="0.35">
      <c r="B280">
        <v>757</v>
      </c>
      <c r="D280" s="78">
        <f t="shared" si="23"/>
        <v>378878.8788788789</v>
      </c>
      <c r="E280" s="24">
        <f t="shared" si="26"/>
        <v>0.67884388748763291</v>
      </c>
      <c r="F280" s="24">
        <f t="shared" si="26"/>
        <v>0.36210345257575777</v>
      </c>
      <c r="G280" s="24">
        <f t="shared" si="26"/>
        <v>0.72663789152454483</v>
      </c>
      <c r="H280" s="24">
        <f t="shared" si="26"/>
        <v>0.31047338214168591</v>
      </c>
      <c r="I280" s="24">
        <f t="shared" si="26"/>
        <v>0.64337591510827841</v>
      </c>
    </row>
    <row r="281" spans="2:9" x14ac:dyDescent="0.35">
      <c r="B281">
        <v>756</v>
      </c>
      <c r="D281" s="78">
        <f t="shared" si="23"/>
        <v>378378.3783783784</v>
      </c>
      <c r="E281" s="24">
        <f t="shared" si="26"/>
        <v>0.67870457391876837</v>
      </c>
      <c r="F281" s="24">
        <f t="shared" si="26"/>
        <v>0.36202904016476239</v>
      </c>
      <c r="G281" s="24">
        <f t="shared" si="26"/>
        <v>0.72645086409120363</v>
      </c>
      <c r="H281" s="24">
        <f t="shared" si="26"/>
        <v>0.31041862436228201</v>
      </c>
      <c r="I281" s="24">
        <f t="shared" si="26"/>
        <v>0.6431418443767134</v>
      </c>
    </row>
    <row r="282" spans="2:9" x14ac:dyDescent="0.35">
      <c r="B282">
        <v>755</v>
      </c>
      <c r="D282" s="78">
        <f t="shared" si="23"/>
        <v>377877.87787787785</v>
      </c>
      <c r="E282" s="24">
        <f t="shared" si="26"/>
        <v>0.67856494957739788</v>
      </c>
      <c r="F282" s="24">
        <f t="shared" si="26"/>
        <v>0.36195446183138469</v>
      </c>
      <c r="G282" s="24">
        <f t="shared" si="26"/>
        <v>0.72626343901598178</v>
      </c>
      <c r="H282" s="24">
        <f t="shared" si="26"/>
        <v>0.31036374129104832</v>
      </c>
      <c r="I282" s="24">
        <f t="shared" si="26"/>
        <v>0.64290732597640143</v>
      </c>
    </row>
    <row r="283" spans="2:9" x14ac:dyDescent="0.35">
      <c r="B283">
        <v>754</v>
      </c>
      <c r="D283" s="78">
        <f t="shared" si="23"/>
        <v>377377.37737737736</v>
      </c>
      <c r="E283" s="24">
        <f t="shared" si="26"/>
        <v>0.67842501342132167</v>
      </c>
      <c r="F283" s="24">
        <f t="shared" si="26"/>
        <v>0.36187971701939275</v>
      </c>
      <c r="G283" s="24">
        <f t="shared" si="26"/>
        <v>0.72607561502784279</v>
      </c>
      <c r="H283" s="24">
        <f t="shared" si="26"/>
        <v>0.31030873249697505</v>
      </c>
      <c r="I283" s="24">
        <f t="shared" si="26"/>
        <v>0.64267235861991223</v>
      </c>
    </row>
    <row r="284" spans="2:9" x14ac:dyDescent="0.35">
      <c r="B284">
        <v>753</v>
      </c>
      <c r="D284" s="78">
        <f t="shared" si="23"/>
        <v>376876.87687687686</v>
      </c>
      <c r="E284" s="24">
        <f t="shared" si="26"/>
        <v>0.67828476440367158</v>
      </c>
      <c r="F284" s="24">
        <f t="shared" si="26"/>
        <v>0.36180480517006408</v>
      </c>
      <c r="G284" s="24">
        <f t="shared" si="26"/>
        <v>0.72588739085032328</v>
      </c>
      <c r="H284" s="24">
        <f t="shared" si="26"/>
        <v>0.31025359754707188</v>
      </c>
      <c r="I284" s="24">
        <f t="shared" si="26"/>
        <v>0.64243694101486892</v>
      </c>
    </row>
    <row r="285" spans="2:9" x14ac:dyDescent="0.35">
      <c r="B285">
        <v>752</v>
      </c>
      <c r="D285" s="78">
        <f t="shared" si="23"/>
        <v>376376.37637637637</v>
      </c>
      <c r="E285" s="24">
        <f t="shared" si="26"/>
        <v>0.67814420147288479</v>
      </c>
      <c r="F285" s="24">
        <f t="shared" si="26"/>
        <v>0.36172972572217116</v>
      </c>
      <c r="G285" s="24">
        <f t="shared" si="26"/>
        <v>0.72569876520150411</v>
      </c>
      <c r="H285" s="24">
        <f t="shared" si="26"/>
        <v>0.31019833600635649</v>
      </c>
      <c r="I285" s="24">
        <f t="shared" si="26"/>
        <v>0.6422010718639245</v>
      </c>
    </row>
    <row r="286" spans="2:9" x14ac:dyDescent="0.35">
      <c r="B286">
        <v>751</v>
      </c>
      <c r="D286" s="78">
        <f t="shared" si="23"/>
        <v>375875.87587587588</v>
      </c>
      <c r="E286" s="24">
        <f t="shared" si="26"/>
        <v>0.67800332357267756</v>
      </c>
      <c r="F286" s="24">
        <f t="shared" si="26"/>
        <v>0.36165447811196788</v>
      </c>
      <c r="G286" s="24">
        <f t="shared" si="26"/>
        <v>0.72550973679398068</v>
      </c>
      <c r="H286" s="24">
        <f t="shared" si="26"/>
        <v>0.31014294743784315</v>
      </c>
      <c r="I286" s="24">
        <f t="shared" si="26"/>
        <v>0.64196474986473784</v>
      </c>
    </row>
    <row r="287" spans="2:9" x14ac:dyDescent="0.35">
      <c r="B287">
        <v>750</v>
      </c>
      <c r="D287" s="78">
        <f t="shared" si="23"/>
        <v>375375.37537537533</v>
      </c>
      <c r="E287" s="24">
        <f t="shared" si="26"/>
        <v>0.67786212964201864</v>
      </c>
      <c r="F287" s="24">
        <f t="shared" si="26"/>
        <v>0.36157906177317506</v>
      </c>
      <c r="G287" s="24">
        <f t="shared" si="26"/>
        <v>0.72532030433483419</v>
      </c>
      <c r="H287" s="24">
        <f t="shared" si="26"/>
        <v>0.31008743140253142</v>
      </c>
      <c r="I287" s="24">
        <f t="shared" si="26"/>
        <v>0.64172797370994916</v>
      </c>
    </row>
    <row r="288" spans="2:9" x14ac:dyDescent="0.35">
      <c r="B288">
        <v>749</v>
      </c>
      <c r="D288" s="78">
        <f t="shared" si="23"/>
        <v>374874.87487487489</v>
      </c>
      <c r="E288" s="24">
        <f t="shared" si="26"/>
        <v>0.67772061861510247</v>
      </c>
      <c r="F288" s="24">
        <f t="shared" si="26"/>
        <v>0.36150347613696643</v>
      </c>
      <c r="G288" s="24">
        <f t="shared" si="26"/>
        <v>0.72513046652560154</v>
      </c>
      <c r="H288" s="24">
        <f t="shared" si="26"/>
        <v>0.31003178745939419</v>
      </c>
      <c r="I288" s="24">
        <f t="shared" si="26"/>
        <v>0.64149074208715651</v>
      </c>
    </row>
    <row r="289" spans="2:9" x14ac:dyDescent="0.35">
      <c r="B289">
        <v>748</v>
      </c>
      <c r="D289" s="78">
        <f t="shared" si="23"/>
        <v>374374.3743743744</v>
      </c>
      <c r="E289" s="24">
        <f t="shared" si="26"/>
        <v>0.67757878942132255</v>
      </c>
      <c r="F289" s="24">
        <f t="shared" si="26"/>
        <v>0.36142772063195411</v>
      </c>
      <c r="G289" s="24">
        <f t="shared" si="26"/>
        <v>0.72494022206224618</v>
      </c>
      <c r="H289" s="24">
        <f t="shared" si="26"/>
        <v>0.30997601516536594</v>
      </c>
      <c r="I289" s="24">
        <f t="shared" si="26"/>
        <v>0.64125305367889118</v>
      </c>
    </row>
    <row r="290" spans="2:9" x14ac:dyDescent="0.35">
      <c r="B290">
        <v>747</v>
      </c>
      <c r="D290" s="78">
        <f t="shared" si="23"/>
        <v>373873.8738738739</v>
      </c>
      <c r="E290" s="24">
        <f t="shared" si="26"/>
        <v>0.67743664098524425</v>
      </c>
      <c r="F290" s="24">
        <f t="shared" si="26"/>
        <v>0.36135179468417411</v>
      </c>
      <c r="G290" s="24">
        <f t="shared" si="26"/>
        <v>0.72474956963512738</v>
      </c>
      <c r="H290" s="24">
        <f t="shared" si="26"/>
        <v>0.30992011407533127</v>
      </c>
      <c r="I290" s="24">
        <f t="shared" si="26"/>
        <v>0.64101490716259291</v>
      </c>
    </row>
    <row r="291" spans="2:9" x14ac:dyDescent="0.35">
      <c r="B291">
        <v>746</v>
      </c>
      <c r="D291" s="78">
        <f t="shared" si="23"/>
        <v>373373.37337337341</v>
      </c>
      <c r="E291" s="24">
        <f t="shared" si="26"/>
        <v>0.6772941722265774</v>
      </c>
      <c r="F291" s="24">
        <f t="shared" si="26"/>
        <v>0.36127569771707196</v>
      </c>
      <c r="G291" s="24">
        <f t="shared" si="26"/>
        <v>0.72455850792897047</v>
      </c>
      <c r="H291" s="24">
        <f t="shared" si="26"/>
        <v>0.30986408374211272</v>
      </c>
      <c r="I291" s="24">
        <f t="shared" si="26"/>
        <v>0.64077630121058526</v>
      </c>
    </row>
    <row r="292" spans="2:9" x14ac:dyDescent="0.35">
      <c r="B292">
        <v>745</v>
      </c>
      <c r="D292" s="78">
        <f t="shared" si="23"/>
        <v>372872.87287287286</v>
      </c>
      <c r="E292" s="24">
        <f t="shared" si="26"/>
        <v>0.67715138206014858</v>
      </c>
      <c r="F292" s="24">
        <f t="shared" si="26"/>
        <v>0.36119942915148817</v>
      </c>
      <c r="G292" s="24">
        <f t="shared" si="26"/>
        <v>0.72436703562283666</v>
      </c>
      <c r="H292" s="24">
        <f t="shared" si="26"/>
        <v>0.30980792371645904</v>
      </c>
      <c r="I292" s="24">
        <f t="shared" si="26"/>
        <v>0.64053723449005162</v>
      </c>
    </row>
    <row r="293" spans="2:9" x14ac:dyDescent="0.35">
      <c r="B293">
        <v>744</v>
      </c>
      <c r="D293" s="78">
        <f t="shared" si="23"/>
        <v>372372.37237237237</v>
      </c>
      <c r="E293" s="24">
        <f t="shared" si="26"/>
        <v>0.67700826939587444</v>
      </c>
      <c r="F293" s="24">
        <f t="shared" si="26"/>
        <v>0.361122988405643</v>
      </c>
      <c r="G293" s="24">
        <f t="shared" si="26"/>
        <v>0.72417515139009236</v>
      </c>
      <c r="H293" s="24">
        <f t="shared" si="26"/>
        <v>0.309751633547033</v>
      </c>
      <c r="I293" s="24">
        <f t="shared" si="26"/>
        <v>0.64029770566300925</v>
      </c>
    </row>
    <row r="294" spans="2:9" x14ac:dyDescent="0.35">
      <c r="B294">
        <v>743</v>
      </c>
      <c r="D294" s="78">
        <f t="shared" ref="D294:D357" si="27">(B294/$B$38)*$M$9</f>
        <v>371871.87187187187</v>
      </c>
      <c r="E294" s="24">
        <f t="shared" si="26"/>
        <v>0.67686483313873302</v>
      </c>
      <c r="F294" s="24">
        <f t="shared" si="26"/>
        <v>0.36104637489512231</v>
      </c>
      <c r="G294" s="24">
        <f t="shared" si="26"/>
        <v>0.72398285389837813</v>
      </c>
      <c r="H294" s="24">
        <f t="shared" si="26"/>
        <v>0.30969521278039908</v>
      </c>
      <c r="I294" s="24">
        <f t="shared" si="26"/>
        <v>0.64005771338628448</v>
      </c>
    </row>
    <row r="295" spans="2:9" x14ac:dyDescent="0.35">
      <c r="B295">
        <v>742</v>
      </c>
      <c r="D295" s="78">
        <f t="shared" si="27"/>
        <v>371371.37137137138</v>
      </c>
      <c r="E295" s="24">
        <f t="shared" si="26"/>
        <v>0.67672107218873601</v>
      </c>
      <c r="F295" s="24">
        <f t="shared" si="26"/>
        <v>0.36096958803286205</v>
      </c>
      <c r="G295" s="24">
        <f t="shared" si="26"/>
        <v>0.72379014180957835</v>
      </c>
      <c r="H295" s="24">
        <f t="shared" si="26"/>
        <v>0.30963866096101189</v>
      </c>
      <c r="I295" s="24">
        <f t="shared" si="26"/>
        <v>0.63981725631148834</v>
      </c>
    </row>
    <row r="296" spans="2:9" x14ac:dyDescent="0.35">
      <c r="B296">
        <v>741</v>
      </c>
      <c r="D296" s="78">
        <f t="shared" si="27"/>
        <v>370870.87087087089</v>
      </c>
      <c r="E296" s="24">
        <f t="shared" si="26"/>
        <v>0.67657698544090039</v>
      </c>
      <c r="F296" s="24">
        <f t="shared" si="26"/>
        <v>0.36089262722913362</v>
      </c>
      <c r="G296" s="24">
        <f t="shared" si="26"/>
        <v>0.72359701377978958</v>
      </c>
      <c r="H296" s="24">
        <f t="shared" si="26"/>
        <v>0.30958197763120304</v>
      </c>
      <c r="I296" s="24">
        <f t="shared" si="26"/>
        <v>0.63957633308498973</v>
      </c>
    </row>
    <row r="297" spans="2:9" x14ac:dyDescent="0.35">
      <c r="B297">
        <v>740</v>
      </c>
      <c r="D297" s="78">
        <f t="shared" si="27"/>
        <v>370370.37037037034</v>
      </c>
      <c r="E297" s="24">
        <f t="shared" si="26"/>
        <v>0.67643257178522054</v>
      </c>
      <c r="F297" s="24">
        <f t="shared" si="26"/>
        <v>0.36081549189152812</v>
      </c>
      <c r="G297" s="24">
        <f t="shared" si="26"/>
        <v>0.72340346845928927</v>
      </c>
      <c r="H297" s="24">
        <f t="shared" si="26"/>
        <v>0.30952516233116956</v>
      </c>
      <c r="I297" s="24">
        <f t="shared" si="26"/>
        <v>0.63933494234789101</v>
      </c>
    </row>
    <row r="298" spans="2:9" x14ac:dyDescent="0.35">
      <c r="B298">
        <v>739</v>
      </c>
      <c r="D298" s="78">
        <f t="shared" si="27"/>
        <v>369869.86986986984</v>
      </c>
      <c r="E298" s="24">
        <f t="shared" si="26"/>
        <v>0.67628783010663918</v>
      </c>
      <c r="F298" s="24">
        <f t="shared" si="26"/>
        <v>0.36073818142494196</v>
      </c>
      <c r="G298" s="24">
        <f t="shared" si="26"/>
        <v>0.72320950449250465</v>
      </c>
      <c r="H298" s="24">
        <f t="shared" si="26"/>
        <v>0.30946821459896068</v>
      </c>
      <c r="I298" s="24">
        <f t="shared" si="26"/>
        <v>0.63909308273600229</v>
      </c>
    </row>
    <row r="299" spans="2:9" x14ac:dyDescent="0.35">
      <c r="B299">
        <v>738</v>
      </c>
      <c r="D299" s="78">
        <f t="shared" si="27"/>
        <v>369369.36936936935</v>
      </c>
      <c r="E299" s="24">
        <f t="shared" ref="E299:I318" si="28">E$16/(1+E$17*(0.001*$D299/E$22)^E$20)</f>
        <v>0.67614275928501844</v>
      </c>
      <c r="F299" s="24">
        <f t="shared" si="28"/>
        <v>0.36066069523156086</v>
      </c>
      <c r="G299" s="24">
        <f t="shared" si="28"/>
        <v>0.72301512051798023</v>
      </c>
      <c r="H299" s="24">
        <f t="shared" si="28"/>
        <v>0.30941113397046599</v>
      </c>
      <c r="I299" s="24">
        <f t="shared" si="28"/>
        <v>0.63885075287981508</v>
      </c>
    </row>
    <row r="300" spans="2:9" x14ac:dyDescent="0.35">
      <c r="B300">
        <v>737</v>
      </c>
      <c r="D300" s="78">
        <f t="shared" si="27"/>
        <v>368868.86886886886</v>
      </c>
      <c r="E300" s="24">
        <f t="shared" si="28"/>
        <v>0.67599735819511164</v>
      </c>
      <c r="F300" s="24">
        <f t="shared" si="28"/>
        <v>0.36058303271084474</v>
      </c>
      <c r="G300" s="24">
        <f t="shared" si="28"/>
        <v>0.72282031516834655</v>
      </c>
      <c r="H300" s="24">
        <f t="shared" si="28"/>
        <v>0.3093539199794022</v>
      </c>
      <c r="I300" s="24">
        <f t="shared" si="28"/>
        <v>0.63860795140447646</v>
      </c>
    </row>
    <row r="301" spans="2:9" x14ac:dyDescent="0.35">
      <c r="B301">
        <v>736</v>
      </c>
      <c r="D301" s="78">
        <f t="shared" si="27"/>
        <v>368368.36836836842</v>
      </c>
      <c r="E301" s="24">
        <f t="shared" si="28"/>
        <v>0.6758516257065329</v>
      </c>
      <c r="F301" s="24">
        <f t="shared" si="28"/>
        <v>0.36050519325951191</v>
      </c>
      <c r="G301" s="24">
        <f t="shared" si="28"/>
        <v>0.72262508707028794</v>
      </c>
      <c r="H301" s="24">
        <f t="shared" si="28"/>
        <v>0.30929657215730072</v>
      </c>
      <c r="I301" s="24">
        <f t="shared" si="28"/>
        <v>0.63836467692976329</v>
      </c>
    </row>
    <row r="302" spans="2:9" x14ac:dyDescent="0.35">
      <c r="B302">
        <v>735</v>
      </c>
      <c r="D302" s="78">
        <f t="shared" si="27"/>
        <v>367867.86786786787</v>
      </c>
      <c r="E302" s="24">
        <f t="shared" si="28"/>
        <v>0.67570556068372956</v>
      </c>
      <c r="F302" s="24">
        <f t="shared" si="28"/>
        <v>0.36042717627152343</v>
      </c>
      <c r="G302" s="24">
        <f t="shared" si="28"/>
        <v>0.72242943484450917</v>
      </c>
      <c r="H302" s="24">
        <f t="shared" si="28"/>
        <v>0.30923909003349481</v>
      </c>
      <c r="I302" s="24">
        <f t="shared" si="28"/>
        <v>0.63812092807005549</v>
      </c>
    </row>
    <row r="303" spans="2:9" x14ac:dyDescent="0.35">
      <c r="B303">
        <v>734</v>
      </c>
      <c r="D303" s="78">
        <f t="shared" si="27"/>
        <v>367367.36736736738</v>
      </c>
      <c r="E303" s="24">
        <f t="shared" si="28"/>
        <v>0.67555916198595023</v>
      </c>
      <c r="F303" s="24">
        <f t="shared" si="28"/>
        <v>0.36034898113806757</v>
      </c>
      <c r="G303" s="24">
        <f t="shared" si="28"/>
        <v>0.72223335710570435</v>
      </c>
      <c r="H303" s="24">
        <f t="shared" si="28"/>
        <v>0.30918147313510663</v>
      </c>
      <c r="I303" s="24">
        <f t="shared" si="28"/>
        <v>0.63787670343431035</v>
      </c>
    </row>
    <row r="304" spans="2:9" x14ac:dyDescent="0.35">
      <c r="B304">
        <v>733</v>
      </c>
      <c r="D304" s="78">
        <f t="shared" si="27"/>
        <v>366866.86686686688</v>
      </c>
      <c r="E304" s="24">
        <f t="shared" si="28"/>
        <v>0.6754124284672175</v>
      </c>
      <c r="F304" s="24">
        <f t="shared" si="28"/>
        <v>0.36027060724754367</v>
      </c>
      <c r="G304" s="24">
        <f t="shared" si="28"/>
        <v>0.72203685246252314</v>
      </c>
      <c r="H304" s="24">
        <f t="shared" si="28"/>
        <v>0.30912372098703411</v>
      </c>
      <c r="I304" s="24">
        <f t="shared" si="28"/>
        <v>0.63763200162603484</v>
      </c>
    </row>
    <row r="305" spans="2:9" x14ac:dyDescent="0.35">
      <c r="B305">
        <v>732</v>
      </c>
      <c r="D305" s="78">
        <f t="shared" si="27"/>
        <v>366366.36636636639</v>
      </c>
      <c r="E305" s="24">
        <f t="shared" si="28"/>
        <v>0.67526535897629603</v>
      </c>
      <c r="F305" s="24">
        <f t="shared" si="28"/>
        <v>0.36019205398554627</v>
      </c>
      <c r="G305" s="24">
        <f t="shared" si="28"/>
        <v>0.72183991951753812</v>
      </c>
      <c r="H305" s="24">
        <f t="shared" si="28"/>
        <v>0.30906583311193808</v>
      </c>
      <c r="I305" s="24">
        <f t="shared" si="28"/>
        <v>0.63738682124325996</v>
      </c>
    </row>
    <row r="306" spans="2:9" x14ac:dyDescent="0.35">
      <c r="B306">
        <v>731</v>
      </c>
      <c r="D306" s="78">
        <f t="shared" si="27"/>
        <v>365865.8658658659</v>
      </c>
      <c r="E306" s="24">
        <f t="shared" si="28"/>
        <v>0.67511795235666328</v>
      </c>
      <c r="F306" s="24">
        <f t="shared" si="28"/>
        <v>0.36011332073484909</v>
      </c>
      <c r="G306" s="24">
        <f t="shared" si="28"/>
        <v>0.72164255686721102</v>
      </c>
      <c r="H306" s="24">
        <f t="shared" si="28"/>
        <v>0.30900780903022906</v>
      </c>
      <c r="I306" s="24">
        <f t="shared" si="28"/>
        <v>0.63714116087851325</v>
      </c>
    </row>
    <row r="307" spans="2:9" x14ac:dyDescent="0.35">
      <c r="B307">
        <v>730</v>
      </c>
      <c r="D307" s="78">
        <f t="shared" si="27"/>
        <v>365365.36536536535</v>
      </c>
      <c r="E307" s="24">
        <f t="shared" si="28"/>
        <v>0.67497020744647884</v>
      </c>
      <c r="F307" s="24">
        <f t="shared" si="28"/>
        <v>0.36003440687538851</v>
      </c>
      <c r="G307" s="24">
        <f t="shared" si="28"/>
        <v>0.72144476310185979</v>
      </c>
      <c r="H307" s="24">
        <f t="shared" si="28"/>
        <v>0.30894964826005361</v>
      </c>
      <c r="I307" s="24">
        <f t="shared" si="28"/>
        <v>0.63689501911879176</v>
      </c>
    </row>
    <row r="308" spans="2:9" x14ac:dyDescent="0.35">
      <c r="B308">
        <v>729</v>
      </c>
      <c r="D308" s="78">
        <f t="shared" si="27"/>
        <v>364864.86486486485</v>
      </c>
      <c r="E308" s="24">
        <f t="shared" si="28"/>
        <v>0.67482212307855394</v>
      </c>
      <c r="F308" s="24">
        <f t="shared" si="28"/>
        <v>0.35995531178424744</v>
      </c>
      <c r="G308" s="24">
        <f t="shared" si="28"/>
        <v>0.72124653680562545</v>
      </c>
      <c r="H308" s="24">
        <f t="shared" si="28"/>
        <v>0.30889135031728149</v>
      </c>
      <c r="I308" s="24">
        <f t="shared" si="28"/>
        <v>0.63664839454553501</v>
      </c>
    </row>
    <row r="309" spans="2:9" x14ac:dyDescent="0.35">
      <c r="B309">
        <v>728</v>
      </c>
      <c r="D309" s="78">
        <f t="shared" si="27"/>
        <v>364364.36436436436</v>
      </c>
      <c r="E309" s="24">
        <f t="shared" si="28"/>
        <v>0.67467369808032074</v>
      </c>
      <c r="F309" s="24">
        <f t="shared" si="28"/>
        <v>0.35987603483563896</v>
      </c>
      <c r="G309" s="24">
        <f t="shared" si="28"/>
        <v>0.72104787655643654</v>
      </c>
      <c r="H309" s="24">
        <f t="shared" si="28"/>
        <v>0.30883291471549179</v>
      </c>
      <c r="I309" s="24">
        <f t="shared" si="28"/>
        <v>0.63640128573459753</v>
      </c>
    </row>
    <row r="310" spans="2:9" x14ac:dyDescent="0.35">
      <c r="B310">
        <v>727</v>
      </c>
      <c r="D310" s="78">
        <f t="shared" si="27"/>
        <v>363863.86386386387</v>
      </c>
      <c r="E310" s="24">
        <f t="shared" si="28"/>
        <v>0.67452493127380075</v>
      </c>
      <c r="F310" s="24">
        <f t="shared" si="28"/>
        <v>0.35979657540088966</v>
      </c>
      <c r="G310" s="24">
        <f t="shared" si="28"/>
        <v>0.72084878092597682</v>
      </c>
      <c r="H310" s="24">
        <f t="shared" si="28"/>
        <v>0.30877434096595963</v>
      </c>
      <c r="I310" s="24">
        <f t="shared" si="28"/>
        <v>0.63615369125622123</v>
      </c>
    </row>
    <row r="311" spans="2:9" x14ac:dyDescent="0.35">
      <c r="B311">
        <v>726</v>
      </c>
      <c r="D311" s="78">
        <f t="shared" si="27"/>
        <v>363363.36336336337</v>
      </c>
      <c r="E311" s="24">
        <f t="shared" si="28"/>
        <v>0.67437582147557418</v>
      </c>
      <c r="F311" s="24">
        <f t="shared" si="28"/>
        <v>0.35971693284842299</v>
      </c>
      <c r="G311" s="24">
        <f t="shared" si="28"/>
        <v>0.72064924847964962</v>
      </c>
      <c r="H311" s="24">
        <f t="shared" si="28"/>
        <v>0.30871562857764218</v>
      </c>
      <c r="I311" s="24">
        <f t="shared" si="28"/>
        <v>0.63590560967500809</v>
      </c>
    </row>
    <row r="312" spans="2:9" x14ac:dyDescent="0.35">
      <c r="B312">
        <v>725</v>
      </c>
      <c r="D312" s="78">
        <f t="shared" si="27"/>
        <v>362862.86286286282</v>
      </c>
      <c r="E312" s="24">
        <f t="shared" si="28"/>
        <v>0.67422636749674791</v>
      </c>
      <c r="F312" s="24">
        <f t="shared" si="28"/>
        <v>0.35963710654374237</v>
      </c>
      <c r="G312" s="24">
        <f t="shared" si="28"/>
        <v>0.72044927777654399</v>
      </c>
      <c r="H312" s="24">
        <f t="shared" si="28"/>
        <v>0.30865677705716521</v>
      </c>
      <c r="I312" s="24">
        <f t="shared" si="28"/>
        <v>0.63565703954989183</v>
      </c>
    </row>
    <row r="313" spans="2:9" x14ac:dyDescent="0.35">
      <c r="B313">
        <v>724</v>
      </c>
      <c r="D313" s="78">
        <f t="shared" si="27"/>
        <v>362362.36236236233</v>
      </c>
      <c r="E313" s="24">
        <f t="shared" si="28"/>
        <v>0.67407656814292483</v>
      </c>
      <c r="F313" s="24">
        <f t="shared" si="28"/>
        <v>0.35955709584941448</v>
      </c>
      <c r="G313" s="24">
        <f t="shared" si="28"/>
        <v>0.72024886736939941</v>
      </c>
      <c r="H313" s="24">
        <f t="shared" si="28"/>
        <v>0.30859778590880899</v>
      </c>
      <c r="I313" s="24">
        <f t="shared" si="28"/>
        <v>0.63540797943410998</v>
      </c>
    </row>
    <row r="314" spans="2:9" x14ac:dyDescent="0.35">
      <c r="B314">
        <v>723</v>
      </c>
      <c r="D314" s="78">
        <f t="shared" si="27"/>
        <v>361861.86186186189</v>
      </c>
      <c r="E314" s="24">
        <f t="shared" si="28"/>
        <v>0.67392642221417032</v>
      </c>
      <c r="F314" s="24">
        <f t="shared" si="28"/>
        <v>0.35947690012505218</v>
      </c>
      <c r="G314" s="24">
        <f t="shared" si="28"/>
        <v>0.72004801580457134</v>
      </c>
      <c r="H314" s="24">
        <f t="shared" si="28"/>
        <v>0.30853865463449465</v>
      </c>
      <c r="I314" s="24">
        <f t="shared" si="28"/>
        <v>0.63515842787517596</v>
      </c>
    </row>
    <row r="315" spans="2:9" x14ac:dyDescent="0.35">
      <c r="B315">
        <v>722</v>
      </c>
      <c r="D315" s="78">
        <f t="shared" si="27"/>
        <v>361361.3613613614</v>
      </c>
      <c r="E315" s="24">
        <f t="shared" si="28"/>
        <v>0.67377592850498169</v>
      </c>
      <c r="F315" s="24">
        <f t="shared" si="28"/>
        <v>0.35939651872729722</v>
      </c>
      <c r="G315" s="24">
        <f t="shared" si="28"/>
        <v>0.71984672162199537</v>
      </c>
      <c r="H315" s="24">
        <f t="shared" si="28"/>
        <v>0.30847938273376957</v>
      </c>
      <c r="I315" s="24">
        <f t="shared" si="28"/>
        <v>0.63490838341485034</v>
      </c>
    </row>
    <row r="316" spans="2:9" x14ac:dyDescent="0.35">
      <c r="B316">
        <v>721</v>
      </c>
      <c r="D316" s="78">
        <f t="shared" si="27"/>
        <v>360860.86086086091</v>
      </c>
      <c r="E316" s="24">
        <f t="shared" si="28"/>
        <v>0.67362508580425473</v>
      </c>
      <c r="F316" s="24">
        <f t="shared" si="28"/>
        <v>0.35931595100980301</v>
      </c>
      <c r="G316" s="24">
        <f t="shared" si="28"/>
        <v>0.71964498335515237</v>
      </c>
      <c r="H316" s="24">
        <f t="shared" si="28"/>
        <v>0.30841996970379398</v>
      </c>
      <c r="I316" s="24">
        <f t="shared" si="28"/>
        <v>0.63465784458911245</v>
      </c>
    </row>
    <row r="317" spans="2:9" x14ac:dyDescent="0.35">
      <c r="B317">
        <v>720</v>
      </c>
      <c r="D317" s="78">
        <f t="shared" si="27"/>
        <v>360360.36036036036</v>
      </c>
      <c r="E317" s="24">
        <f t="shared" si="28"/>
        <v>0.67347389289525161</v>
      </c>
      <c r="F317" s="24">
        <f t="shared" si="28"/>
        <v>0.35923519632321765</v>
      </c>
      <c r="G317" s="24">
        <f t="shared" si="28"/>
        <v>0.71944279953103163</v>
      </c>
      <c r="H317" s="24">
        <f t="shared" si="28"/>
        <v>0.30836041503932587</v>
      </c>
      <c r="I317" s="24">
        <f t="shared" si="28"/>
        <v>0.63440680992813203</v>
      </c>
    </row>
    <row r="318" spans="2:9" x14ac:dyDescent="0.35">
      <c r="B318">
        <v>719</v>
      </c>
      <c r="D318" s="78">
        <f t="shared" si="27"/>
        <v>359859.85985985986</v>
      </c>
      <c r="E318" s="24">
        <f t="shared" si="28"/>
        <v>0.67332234855556816</v>
      </c>
      <c r="F318" s="24">
        <f t="shared" si="28"/>
        <v>0.35915425401516582</v>
      </c>
      <c r="G318" s="24">
        <f t="shared" si="28"/>
        <v>0.71924016867009655</v>
      </c>
      <c r="H318" s="24">
        <f t="shared" si="28"/>
        <v>0.30830071823270727</v>
      </c>
      <c r="I318" s="24">
        <f t="shared" si="28"/>
        <v>0.6341552779562396</v>
      </c>
    </row>
    <row r="319" spans="2:9" x14ac:dyDescent="0.35">
      <c r="B319">
        <v>718</v>
      </c>
      <c r="D319" s="78">
        <f t="shared" si="27"/>
        <v>359359.35935935937</v>
      </c>
      <c r="E319" s="24">
        <f t="shared" ref="E319:I338" si="29">E$16/(1+E$17*(0.001*$D319/E$22)^E$20)</f>
        <v>0.67317045155710065</v>
      </c>
      <c r="F319" s="24">
        <f t="shared" si="29"/>
        <v>0.35907312343023157</v>
      </c>
      <c r="G319" s="24">
        <f t="shared" si="29"/>
        <v>0.71903708928624677</v>
      </c>
      <c r="H319" s="24">
        <f t="shared" si="29"/>
        <v>0.30824087877384954</v>
      </c>
      <c r="I319" s="24">
        <f t="shared" si="29"/>
        <v>0.63390324719189828</v>
      </c>
    </row>
    <row r="320" spans="2:9" x14ac:dyDescent="0.35">
      <c r="B320">
        <v>717</v>
      </c>
      <c r="D320" s="78">
        <f t="shared" si="27"/>
        <v>358858.85885885888</v>
      </c>
      <c r="E320" s="24">
        <f t="shared" si="29"/>
        <v>0.67301820066601237</v>
      </c>
      <c r="F320" s="24">
        <f t="shared" si="29"/>
        <v>0.35899180390994045</v>
      </c>
      <c r="G320" s="24">
        <f t="shared" si="29"/>
        <v>0.71883355988678288</v>
      </c>
      <c r="H320" s="24">
        <f t="shared" si="29"/>
        <v>0.30818089615021876</v>
      </c>
      <c r="I320" s="24">
        <f t="shared" si="29"/>
        <v>0.63365071614767376</v>
      </c>
    </row>
    <row r="321" spans="2:9" x14ac:dyDescent="0.35">
      <c r="B321">
        <v>716</v>
      </c>
      <c r="D321" s="78">
        <f t="shared" si="27"/>
        <v>358358.35835835832</v>
      </c>
      <c r="E321" s="24">
        <f t="shared" si="29"/>
        <v>0.67286559464270013</v>
      </c>
      <c r="F321" s="24">
        <f t="shared" si="29"/>
        <v>0.35891029479274156</v>
      </c>
      <c r="G321" s="24">
        <f t="shared" si="29"/>
        <v>0.7186295789723689</v>
      </c>
      <c r="H321" s="24">
        <f t="shared" si="29"/>
        <v>0.30812076984682096</v>
      </c>
      <c r="I321" s="24">
        <f t="shared" si="29"/>
        <v>0.63339768333020563</v>
      </c>
    </row>
    <row r="322" spans="2:9" x14ac:dyDescent="0.35">
      <c r="B322">
        <v>715</v>
      </c>
      <c r="D322" s="78">
        <f t="shared" si="27"/>
        <v>357857.85785785783</v>
      </c>
      <c r="E322" s="24">
        <f t="shared" si="29"/>
        <v>0.67271263224176137</v>
      </c>
      <c r="F322" s="24">
        <f t="shared" si="29"/>
        <v>0.35882859541398959</v>
      </c>
      <c r="G322" s="24">
        <f t="shared" si="29"/>
        <v>0.71842514503699628</v>
      </c>
      <c r="H322" s="24">
        <f t="shared" si="29"/>
        <v>0.30806049934618773</v>
      </c>
      <c r="I322" s="24">
        <f t="shared" si="29"/>
        <v>0.63314414724017731</v>
      </c>
    </row>
    <row r="323" spans="2:9" x14ac:dyDescent="0.35">
      <c r="B323">
        <v>714</v>
      </c>
      <c r="D323" s="78">
        <f t="shared" si="27"/>
        <v>357357.35735735734</v>
      </c>
      <c r="E323" s="24">
        <f t="shared" si="29"/>
        <v>0.67255931221195853</v>
      </c>
      <c r="F323" s="24">
        <f t="shared" si="29"/>
        <v>0.35874670510592693</v>
      </c>
      <c r="G323" s="24">
        <f t="shared" si="29"/>
        <v>0.71822025656794575</v>
      </c>
      <c r="H323" s="24">
        <f t="shared" si="29"/>
        <v>0.308000084128361</v>
      </c>
      <c r="I323" s="24">
        <f t="shared" si="29"/>
        <v>0.63289010637228604</v>
      </c>
    </row>
    <row r="324" spans="2:9" x14ac:dyDescent="0.35">
      <c r="B324">
        <v>713</v>
      </c>
      <c r="D324" s="78">
        <f t="shared" si="27"/>
        <v>356856.85685685684</v>
      </c>
      <c r="E324" s="24">
        <f t="shared" si="29"/>
        <v>0.67240563329618663</v>
      </c>
      <c r="F324" s="24">
        <f t="shared" si="29"/>
        <v>0.35866462319766512</v>
      </c>
      <c r="G324" s="24">
        <f t="shared" si="29"/>
        <v>0.71801491204575052</v>
      </c>
      <c r="H324" s="24">
        <f t="shared" si="29"/>
        <v>0.30793952367087785</v>
      </c>
      <c r="I324" s="24">
        <f t="shared" si="29"/>
        <v>0.63263555921521419</v>
      </c>
    </row>
    <row r="325" spans="2:9" x14ac:dyDescent="0.35">
      <c r="B325">
        <v>712</v>
      </c>
      <c r="D325" s="78">
        <f t="shared" si="27"/>
        <v>356356.35635635635</v>
      </c>
      <c r="E325" s="24">
        <f t="shared" si="29"/>
        <v>0.67225159423143732</v>
      </c>
      <c r="F325" s="24">
        <f t="shared" si="29"/>
        <v>0.3585823490151665</v>
      </c>
      <c r="G325" s="24">
        <f t="shared" si="29"/>
        <v>0.71780910994415814</v>
      </c>
      <c r="H325" s="24">
        <f t="shared" si="29"/>
        <v>0.30787881744875606</v>
      </c>
      <c r="I325" s="24">
        <f t="shared" si="29"/>
        <v>0.63238050425159775</v>
      </c>
    </row>
    <row r="326" spans="2:9" x14ac:dyDescent="0.35">
      <c r="B326">
        <v>711</v>
      </c>
      <c r="D326" s="78">
        <f t="shared" si="27"/>
        <v>355855.85585585586</v>
      </c>
      <c r="E326" s="24">
        <f t="shared" si="29"/>
        <v>0.6720971937487652</v>
      </c>
      <c r="F326" s="24">
        <f t="shared" si="29"/>
        <v>0.358499881881226</v>
      </c>
      <c r="G326" s="24">
        <f t="shared" si="29"/>
        <v>0.71760284873009295</v>
      </c>
      <c r="H326" s="24">
        <f t="shared" si="29"/>
        <v>0.30781796493447822</v>
      </c>
      <c r="I326" s="24">
        <f t="shared" si="29"/>
        <v>0.63212493995799646</v>
      </c>
    </row>
    <row r="327" spans="2:9" x14ac:dyDescent="0.35">
      <c r="B327">
        <v>710</v>
      </c>
      <c r="D327" s="78">
        <f t="shared" si="27"/>
        <v>355355.35535535536</v>
      </c>
      <c r="E327" s="24">
        <f t="shared" si="29"/>
        <v>0.67194243057325242</v>
      </c>
      <c r="F327" s="24">
        <f t="shared" si="29"/>
        <v>0.35841722111545193</v>
      </c>
      <c r="G327" s="24">
        <f t="shared" si="29"/>
        <v>0.71739612686361776</v>
      </c>
      <c r="H327" s="24">
        <f t="shared" si="29"/>
        <v>0.30775696559797688</v>
      </c>
      <c r="I327" s="24">
        <f t="shared" si="29"/>
        <v>0.63186886480486415</v>
      </c>
    </row>
    <row r="328" spans="2:9" x14ac:dyDescent="0.35">
      <c r="B328">
        <v>709</v>
      </c>
      <c r="D328" s="78">
        <f t="shared" si="27"/>
        <v>354854.85485485487</v>
      </c>
      <c r="E328" s="24">
        <f t="shared" si="29"/>
        <v>0.67178730342397341</v>
      </c>
      <c r="F328" s="24">
        <f t="shared" si="29"/>
        <v>0.35833436603424795</v>
      </c>
      <c r="G328" s="24">
        <f t="shared" si="29"/>
        <v>0.71718894279789525</v>
      </c>
      <c r="H328" s="24">
        <f t="shared" si="29"/>
        <v>0.30769581890661873</v>
      </c>
      <c r="I328" s="24">
        <f t="shared" si="29"/>
        <v>0.63161227725651692</v>
      </c>
    </row>
    <row r="329" spans="2:9" x14ac:dyDescent="0.35">
      <c r="B329">
        <v>708</v>
      </c>
      <c r="D329" s="78">
        <f t="shared" si="27"/>
        <v>354354.35435435438</v>
      </c>
      <c r="E329" s="24">
        <f t="shared" si="29"/>
        <v>0.67163181101395986</v>
      </c>
      <c r="F329" s="24">
        <f t="shared" si="29"/>
        <v>0.35825131595079357</v>
      </c>
      <c r="G329" s="24">
        <f t="shared" si="29"/>
        <v>0.71698129497914964</v>
      </c>
      <c r="H329" s="24">
        <f t="shared" si="29"/>
        <v>0.30763452432518951</v>
      </c>
      <c r="I329" s="24">
        <f t="shared" si="29"/>
        <v>0.63135517577110289</v>
      </c>
    </row>
    <row r="330" spans="2:9" x14ac:dyDescent="0.35">
      <c r="B330">
        <v>707</v>
      </c>
      <c r="D330" s="78">
        <f t="shared" si="27"/>
        <v>353853.85385385389</v>
      </c>
      <c r="E330" s="24">
        <f t="shared" si="29"/>
        <v>0.67147595205016453</v>
      </c>
      <c r="F330" s="24">
        <f t="shared" si="29"/>
        <v>0.35816807017502517</v>
      </c>
      <c r="G330" s="24">
        <f t="shared" si="29"/>
        <v>0.71677318184662697</v>
      </c>
      <c r="H330" s="24">
        <f t="shared" si="29"/>
        <v>0.30757308131587779</v>
      </c>
      <c r="I330" s="24">
        <f t="shared" si="29"/>
        <v>0.63109755880057106</v>
      </c>
    </row>
    <row r="331" spans="2:9" x14ac:dyDescent="0.35">
      <c r="B331">
        <v>706</v>
      </c>
      <c r="D331" s="78">
        <f t="shared" si="27"/>
        <v>353353.35335335333</v>
      </c>
      <c r="E331" s="24">
        <f t="shared" si="29"/>
        <v>0.67131972523342553</v>
      </c>
      <c r="F331" s="24">
        <f t="shared" si="29"/>
        <v>0.35808462801361735</v>
      </c>
      <c r="G331" s="24">
        <f t="shared" si="29"/>
        <v>0.71656460183255677</v>
      </c>
      <c r="H331" s="24">
        <f t="shared" si="29"/>
        <v>0.30751148933825967</v>
      </c>
      <c r="I331" s="24">
        <f t="shared" si="29"/>
        <v>0.63083942479064026</v>
      </c>
    </row>
    <row r="332" spans="2:9" x14ac:dyDescent="0.35">
      <c r="B332">
        <v>705</v>
      </c>
      <c r="D332" s="78">
        <f t="shared" si="27"/>
        <v>352852.85285285284</v>
      </c>
      <c r="E332" s="24">
        <f t="shared" si="29"/>
        <v>0.67116312925843014</v>
      </c>
      <c r="F332" s="24">
        <f t="shared" si="29"/>
        <v>0.35800098876996289</v>
      </c>
      <c r="G332" s="24">
        <f t="shared" si="29"/>
        <v>0.71635555336211187</v>
      </c>
      <c r="H332" s="24">
        <f t="shared" si="29"/>
        <v>0.30744974784928264</v>
      </c>
      <c r="I332" s="24">
        <f t="shared" si="29"/>
        <v>0.63058077218076758</v>
      </c>
    </row>
    <row r="333" spans="2:9" x14ac:dyDescent="0.35">
      <c r="B333">
        <v>704</v>
      </c>
      <c r="D333" s="78">
        <f t="shared" si="27"/>
        <v>352352.35235235235</v>
      </c>
      <c r="E333" s="24">
        <f t="shared" si="29"/>
        <v>0.67100616281367831</v>
      </c>
      <c r="F333" s="24">
        <f t="shared" si="29"/>
        <v>0.35791715174415384</v>
      </c>
      <c r="G333" s="24">
        <f t="shared" si="29"/>
        <v>0.71614603485336903</v>
      </c>
      <c r="H333" s="24">
        <f t="shared" si="29"/>
        <v>0.30738785630324961</v>
      </c>
      <c r="I333" s="24">
        <f t="shared" si="29"/>
        <v>0.63032159940411669</v>
      </c>
    </row>
    <row r="334" spans="2:9" x14ac:dyDescent="0.35">
      <c r="B334">
        <v>703</v>
      </c>
      <c r="D334" s="78">
        <f t="shared" si="27"/>
        <v>351851.85185185185</v>
      </c>
      <c r="E334" s="24">
        <f t="shared" si="29"/>
        <v>0.6708488245814459</v>
      </c>
      <c r="F334" s="24">
        <f t="shared" si="29"/>
        <v>0.35783311623296177</v>
      </c>
      <c r="G334" s="24">
        <f t="shared" si="29"/>
        <v>0.71593604471726879</v>
      </c>
      <c r="H334" s="24">
        <f t="shared" si="29"/>
        <v>0.30732581415180293</v>
      </c>
      <c r="I334" s="24">
        <f t="shared" si="29"/>
        <v>0.63006190488752623</v>
      </c>
    </row>
    <row r="335" spans="2:9" x14ac:dyDescent="0.35">
      <c r="B335">
        <v>702</v>
      </c>
      <c r="D335" s="78">
        <f t="shared" si="27"/>
        <v>351351.35135135136</v>
      </c>
      <c r="E335" s="24">
        <f t="shared" si="29"/>
        <v>0.67069111323774788</v>
      </c>
      <c r="F335" s="24">
        <f t="shared" si="29"/>
        <v>0.35774888152981799</v>
      </c>
      <c r="G335" s="24">
        <f t="shared" si="29"/>
        <v>0.7157255813575748</v>
      </c>
      <c r="H335" s="24">
        <f t="shared" si="29"/>
        <v>0.30726362084390785</v>
      </c>
      <c r="I335" s="24">
        <f t="shared" si="29"/>
        <v>0.62980168705147788</v>
      </c>
    </row>
    <row r="336" spans="2:9" x14ac:dyDescent="0.35">
      <c r="B336">
        <v>701</v>
      </c>
      <c r="D336" s="78">
        <f t="shared" si="27"/>
        <v>350850.85085085081</v>
      </c>
      <c r="E336" s="24">
        <f t="shared" si="29"/>
        <v>0.67053302745230081</v>
      </c>
      <c r="F336" s="24">
        <f t="shared" si="29"/>
        <v>0.3576644469247936</v>
      </c>
      <c r="G336" s="24">
        <f t="shared" si="29"/>
        <v>0.71551464317083413</v>
      </c>
      <c r="H336" s="24">
        <f t="shared" si="29"/>
        <v>0.30720127582583645</v>
      </c>
      <c r="I336" s="24">
        <f t="shared" si="29"/>
        <v>0.62954094431006402</v>
      </c>
    </row>
    <row r="337" spans="2:9" x14ac:dyDescent="0.35">
      <c r="B337">
        <v>700</v>
      </c>
      <c r="D337" s="78">
        <f t="shared" si="27"/>
        <v>350350.35035035032</v>
      </c>
      <c r="E337" s="24">
        <f t="shared" si="29"/>
        <v>0.67037456588848543</v>
      </c>
      <c r="F337" s="24">
        <f t="shared" si="29"/>
        <v>0.35757981170457981</v>
      </c>
      <c r="G337" s="24">
        <f t="shared" si="29"/>
        <v>0.71530322854633543</v>
      </c>
      <c r="H337" s="24">
        <f t="shared" si="29"/>
        <v>0.30713877854115101</v>
      </c>
      <c r="I337" s="24">
        <f t="shared" si="29"/>
        <v>0.62927967507095506</v>
      </c>
    </row>
    <row r="338" spans="2:9" x14ac:dyDescent="0.35">
      <c r="B338">
        <v>699</v>
      </c>
      <c r="D338" s="78">
        <f t="shared" si="27"/>
        <v>349849.84984984982</v>
      </c>
      <c r="E338" s="24">
        <f t="shared" si="29"/>
        <v>0.67021572720330902</v>
      </c>
      <c r="F338" s="24">
        <f t="shared" si="29"/>
        <v>0.35749497515246742</v>
      </c>
      <c r="G338" s="24">
        <f t="shared" si="29"/>
        <v>0.71509133586606821</v>
      </c>
      <c r="H338" s="24">
        <f t="shared" si="29"/>
        <v>0.30707612843068743</v>
      </c>
      <c r="I338" s="24">
        <f t="shared" si="29"/>
        <v>0.62901787773536788</v>
      </c>
    </row>
    <row r="339" spans="2:9" x14ac:dyDescent="0.35">
      <c r="B339">
        <v>698</v>
      </c>
      <c r="D339" s="78">
        <f t="shared" si="27"/>
        <v>349349.34934934933</v>
      </c>
      <c r="E339" s="24">
        <f t="shared" ref="E339:I358" si="30">E$16/(1+E$17*(0.001*$D339/E$22)^E$20)</f>
        <v>0.67005651004736699</v>
      </c>
      <c r="F339" s="24">
        <f t="shared" si="30"/>
        <v>0.35740993654832681</v>
      </c>
      <c r="G339" s="24">
        <f t="shared" si="30"/>
        <v>0.71487896350468161</v>
      </c>
      <c r="H339" s="24">
        <f t="shared" si="30"/>
        <v>0.30701332493253858</v>
      </c>
      <c r="I339" s="24">
        <f t="shared" si="30"/>
        <v>0.62875555069803202</v>
      </c>
    </row>
    <row r="340" spans="2:9" x14ac:dyDescent="0.35">
      <c r="B340">
        <v>697</v>
      </c>
      <c r="D340" s="78">
        <f t="shared" si="27"/>
        <v>348848.84884884889</v>
      </c>
      <c r="E340" s="24">
        <f t="shared" si="30"/>
        <v>0.66989691306480514</v>
      </c>
      <c r="F340" s="24">
        <f t="shared" si="30"/>
        <v>0.35732469516858717</v>
      </c>
      <c r="G340" s="24">
        <f t="shared" si="30"/>
        <v>0.71466610982944268</v>
      </c>
      <c r="H340" s="24">
        <f t="shared" si="30"/>
        <v>0.30695036748203713</v>
      </c>
      <c r="I340" s="24">
        <f t="shared" si="30"/>
        <v>0.6284926923471571</v>
      </c>
    </row>
    <row r="341" spans="2:9" x14ac:dyDescent="0.35">
      <c r="B341">
        <v>696</v>
      </c>
      <c r="D341" s="78">
        <f t="shared" si="27"/>
        <v>348348.34834834834</v>
      </c>
      <c r="E341" s="24">
        <f t="shared" si="30"/>
        <v>0.66973693489328046</v>
      </c>
      <c r="F341" s="24">
        <f t="shared" si="30"/>
        <v>0.35723925028621645</v>
      </c>
      <c r="G341" s="24">
        <f t="shared" si="30"/>
        <v>0.71445277320019351</v>
      </c>
      <c r="H341" s="24">
        <f t="shared" si="30"/>
        <v>0.30688725551173918</v>
      </c>
      <c r="I341" s="24">
        <f t="shared" si="30"/>
        <v>0.62822930106439989</v>
      </c>
    </row>
    <row r="342" spans="2:9" x14ac:dyDescent="0.35">
      <c r="B342">
        <v>695</v>
      </c>
      <c r="D342" s="78">
        <f t="shared" si="27"/>
        <v>347847.84784784785</v>
      </c>
      <c r="E342" s="24">
        <f t="shared" si="30"/>
        <v>0.66957657416392224</v>
      </c>
      <c r="F342" s="24">
        <f t="shared" si="30"/>
        <v>0.3571536011707</v>
      </c>
      <c r="G342" s="24">
        <f t="shared" si="30"/>
        <v>0.71423895196931053</v>
      </c>
      <c r="H342" s="24">
        <f t="shared" si="30"/>
        <v>0.30682398845140652</v>
      </c>
      <c r="I342" s="24">
        <f t="shared" si="30"/>
        <v>0.62796537522483042</v>
      </c>
    </row>
    <row r="343" spans="2:9" x14ac:dyDescent="0.35">
      <c r="B343">
        <v>694</v>
      </c>
      <c r="D343" s="78">
        <f t="shared" si="27"/>
        <v>347347.34734734736</v>
      </c>
      <c r="E343" s="24">
        <f t="shared" si="30"/>
        <v>0.66941582950129375</v>
      </c>
      <c r="F343" s="24">
        <f t="shared" si="30"/>
        <v>0.35706774708802019</v>
      </c>
      <c r="G343" s="24">
        <f t="shared" si="30"/>
        <v>0.71402464448166059</v>
      </c>
      <c r="H343" s="24">
        <f t="shared" si="30"/>
        <v>0.30676056572798982</v>
      </c>
      <c r="I343" s="24">
        <f t="shared" si="30"/>
        <v>0.62770091319689902</v>
      </c>
    </row>
    <row r="344" spans="2:9" x14ac:dyDescent="0.35">
      <c r="B344">
        <v>693</v>
      </c>
      <c r="D344" s="78">
        <f t="shared" si="27"/>
        <v>346846.84684684686</v>
      </c>
      <c r="E344" s="24">
        <f t="shared" si="30"/>
        <v>0.66925469952335204</v>
      </c>
      <c r="F344" s="24">
        <f t="shared" si="30"/>
        <v>0.35698168730063484</v>
      </c>
      <c r="G344" s="24">
        <f t="shared" si="30"/>
        <v>0.71380984907455869</v>
      </c>
      <c r="H344" s="24">
        <f t="shared" si="30"/>
        <v>0.30669698676561125</v>
      </c>
      <c r="I344" s="24">
        <f t="shared" si="30"/>
        <v>0.62743591334240179</v>
      </c>
    </row>
    <row r="345" spans="2:9" x14ac:dyDescent="0.35">
      <c r="B345">
        <v>692</v>
      </c>
      <c r="D345" s="78">
        <f t="shared" si="27"/>
        <v>346346.34634634637</v>
      </c>
      <c r="E345" s="24">
        <f t="shared" si="30"/>
        <v>0.66909318284140806</v>
      </c>
      <c r="F345" s="24">
        <f t="shared" si="30"/>
        <v>0.35689542106745675</v>
      </c>
      <c r="G345" s="24">
        <f t="shared" si="30"/>
        <v>0.71359456407772492</v>
      </c>
      <c r="H345" s="24">
        <f t="shared" si="30"/>
        <v>0.3066332509855465</v>
      </c>
      <c r="I345" s="24">
        <f t="shared" si="30"/>
        <v>0.62717037401644782</v>
      </c>
    </row>
    <row r="346" spans="2:9" x14ac:dyDescent="0.35">
      <c r="B346">
        <v>691</v>
      </c>
      <c r="D346" s="78">
        <f t="shared" si="27"/>
        <v>345845.84584584582</v>
      </c>
      <c r="E346" s="24">
        <f t="shared" si="30"/>
        <v>0.66893127806008712</v>
      </c>
      <c r="F346" s="24">
        <f t="shared" si="30"/>
        <v>0.35680894764383181</v>
      </c>
      <c r="G346" s="24">
        <f t="shared" si="30"/>
        <v>0.71337878781324049</v>
      </c>
      <c r="H346" s="24">
        <f t="shared" si="30"/>
        <v>0.30656935780620803</v>
      </c>
      <c r="I346" s="24">
        <f t="shared" si="30"/>
        <v>0.62690429356742328</v>
      </c>
    </row>
    <row r="347" spans="2:9" x14ac:dyDescent="0.35">
      <c r="B347">
        <v>690</v>
      </c>
      <c r="D347" s="78">
        <f t="shared" si="27"/>
        <v>345345.34534534533</v>
      </c>
      <c r="E347" s="24">
        <f t="shared" si="30"/>
        <v>0.66876898377728855</v>
      </c>
      <c r="F347" s="24">
        <f t="shared" si="30"/>
        <v>0.35672226628151738</v>
      </c>
      <c r="G347" s="24">
        <f t="shared" si="30"/>
        <v>0.71316251859550506</v>
      </c>
      <c r="H347" s="24">
        <f t="shared" si="30"/>
        <v>0.30650530664312664</v>
      </c>
      <c r="I347" s="24">
        <f t="shared" si="30"/>
        <v>0.62663767033695872</v>
      </c>
    </row>
    <row r="348" spans="2:9" x14ac:dyDescent="0.35">
      <c r="B348">
        <v>689</v>
      </c>
      <c r="D348" s="78">
        <f t="shared" si="27"/>
        <v>344844.84484484483</v>
      </c>
      <c r="E348" s="24">
        <f t="shared" si="30"/>
        <v>0.668606298584145</v>
      </c>
      <c r="F348" s="24">
        <f t="shared" si="30"/>
        <v>0.35663537622866143</v>
      </c>
      <c r="G348" s="24">
        <f t="shared" si="30"/>
        <v>0.71294575473119104</v>
      </c>
      <c r="H348" s="24">
        <f t="shared" si="30"/>
        <v>0.30644109690893367</v>
      </c>
      <c r="I348" s="24">
        <f t="shared" si="30"/>
        <v>0.62637050265989325</v>
      </c>
    </row>
    <row r="349" spans="2:9" x14ac:dyDescent="0.35">
      <c r="B349">
        <v>688</v>
      </c>
      <c r="D349" s="78">
        <f t="shared" si="27"/>
        <v>344344.34434434434</v>
      </c>
      <c r="E349" s="24">
        <f t="shared" si="30"/>
        <v>0.66844322106498155</v>
      </c>
      <c r="F349" s="24">
        <f t="shared" si="30"/>
        <v>0.35654827672977984</v>
      </c>
      <c r="G349" s="24">
        <f t="shared" si="30"/>
        <v>0.71272849451920073</v>
      </c>
      <c r="H349" s="24">
        <f t="shared" si="30"/>
        <v>0.30637672801334342</v>
      </c>
      <c r="I349" s="24">
        <f t="shared" si="30"/>
        <v>0.62610278886424053</v>
      </c>
    </row>
    <row r="350" spans="2:9" x14ac:dyDescent="0.35">
      <c r="B350">
        <v>687</v>
      </c>
      <c r="D350" s="78">
        <f t="shared" si="27"/>
        <v>343843.84384384385</v>
      </c>
      <c r="E350" s="24">
        <f t="shared" si="30"/>
        <v>0.66827974979727423</v>
      </c>
      <c r="F350" s="24">
        <f t="shared" si="30"/>
        <v>0.35646096702573493</v>
      </c>
      <c r="G350" s="24">
        <f t="shared" si="30"/>
        <v>0.71251073625062133</v>
      </c>
      <c r="H350" s="24">
        <f t="shared" si="30"/>
        <v>0.30631219936313453</v>
      </c>
      <c r="I350" s="24">
        <f t="shared" si="30"/>
        <v>0.62583452727115285</v>
      </c>
    </row>
    <row r="351" spans="2:9" x14ac:dyDescent="0.35">
      <c r="B351">
        <v>686</v>
      </c>
      <c r="D351" s="78">
        <f t="shared" si="27"/>
        <v>343343.34334334329</v>
      </c>
      <c r="E351" s="24">
        <f t="shared" si="30"/>
        <v>0.6681158833516091</v>
      </c>
      <c r="F351" s="24">
        <f t="shared" si="30"/>
        <v>0.35637344635371315</v>
      </c>
      <c r="G351" s="24">
        <f t="shared" si="30"/>
        <v>0.71229247820867925</v>
      </c>
      <c r="H351" s="24">
        <f t="shared" si="30"/>
        <v>0.30624751036213188</v>
      </c>
      <c r="I351" s="24">
        <f t="shared" si="30"/>
        <v>0.62556571619488677</v>
      </c>
    </row>
    <row r="352" spans="2:9" x14ac:dyDescent="0.35">
      <c r="B352">
        <v>685</v>
      </c>
      <c r="D352" s="78">
        <f t="shared" si="27"/>
        <v>342842.84284284286</v>
      </c>
      <c r="E352" s="24">
        <f t="shared" si="30"/>
        <v>0.66795162029164012</v>
      </c>
      <c r="F352" s="24">
        <f t="shared" si="30"/>
        <v>0.3562857139472031</v>
      </c>
      <c r="G352" s="24">
        <f t="shared" si="30"/>
        <v>0.71207371866869595</v>
      </c>
      <c r="H352" s="24">
        <f t="shared" si="30"/>
        <v>0.3061826604111883</v>
      </c>
      <c r="I352" s="24">
        <f t="shared" si="30"/>
        <v>0.62529635394276728</v>
      </c>
    </row>
    <row r="353" spans="2:9" x14ac:dyDescent="0.35">
      <c r="B353">
        <v>684</v>
      </c>
      <c r="D353" s="78">
        <f t="shared" si="27"/>
        <v>342342.34234234237</v>
      </c>
      <c r="E353" s="24">
        <f t="shared" si="30"/>
        <v>0.66778695917404696</v>
      </c>
      <c r="F353" s="24">
        <f t="shared" si="30"/>
        <v>0.35619776903597244</v>
      </c>
      <c r="G353" s="24">
        <f t="shared" si="30"/>
        <v>0.71185445589804108</v>
      </c>
      <c r="H353" s="24">
        <f t="shared" si="30"/>
        <v>0.30611764890816584</v>
      </c>
      <c r="I353" s="24">
        <f t="shared" si="30"/>
        <v>0.62502643881515163</v>
      </c>
    </row>
    <row r="354" spans="2:9" x14ac:dyDescent="0.35">
      <c r="B354">
        <v>683</v>
      </c>
      <c r="D354" s="78">
        <f t="shared" si="27"/>
        <v>341841.84184184187</v>
      </c>
      <c r="E354" s="24">
        <f t="shared" si="30"/>
        <v>0.66762189854849308</v>
      </c>
      <c r="F354" s="24">
        <f t="shared" si="30"/>
        <v>0.35610961084604603</v>
      </c>
      <c r="G354" s="24">
        <f t="shared" si="30"/>
        <v>0.71163468815608788</v>
      </c>
      <c r="H354" s="24">
        <f t="shared" si="30"/>
        <v>0.30605247524791712</v>
      </c>
      <c r="I354" s="24">
        <f t="shared" si="30"/>
        <v>0.62475596910539433</v>
      </c>
    </row>
    <row r="355" spans="2:9" x14ac:dyDescent="0.35">
      <c r="B355">
        <v>682</v>
      </c>
      <c r="D355" s="78">
        <f t="shared" si="27"/>
        <v>341341.34134134138</v>
      </c>
      <c r="E355" s="24">
        <f t="shared" si="30"/>
        <v>0.66745643695758228</v>
      </c>
      <c r="F355" s="24">
        <f t="shared" si="30"/>
        <v>0.35602123859968265</v>
      </c>
      <c r="G355" s="24">
        <f t="shared" si="30"/>
        <v>0.71141441369416614</v>
      </c>
      <c r="H355" s="24">
        <f t="shared" si="30"/>
        <v>0.30598713882226647</v>
      </c>
      <c r="I355" s="24">
        <f t="shared" si="30"/>
        <v>0.62448494309981029</v>
      </c>
    </row>
    <row r="356" spans="2:9" x14ac:dyDescent="0.35">
      <c r="B356">
        <v>681</v>
      </c>
      <c r="D356" s="78">
        <f t="shared" si="27"/>
        <v>340840.84084084083</v>
      </c>
      <c r="E356" s="24">
        <f t="shared" si="30"/>
        <v>0.66729057293681648</v>
      </c>
      <c r="F356" s="24">
        <f t="shared" si="30"/>
        <v>0.35593265151535225</v>
      </c>
      <c r="G356" s="24">
        <f t="shared" si="30"/>
        <v>0.71119363075551567</v>
      </c>
      <c r="H356" s="24">
        <f t="shared" si="30"/>
        <v>0.30592163901999109</v>
      </c>
      <c r="I356" s="24">
        <f t="shared" si="30"/>
        <v>0.62421335907763853</v>
      </c>
    </row>
    <row r="357" spans="2:9" x14ac:dyDescent="0.35">
      <c r="B357">
        <v>680</v>
      </c>
      <c r="D357" s="78">
        <f t="shared" si="27"/>
        <v>340340.34034034034</v>
      </c>
      <c r="E357" s="24">
        <f t="shared" si="30"/>
        <v>0.66712430501455144</v>
      </c>
      <c r="F357" s="24">
        <f t="shared" si="30"/>
        <v>0.35584384880771269</v>
      </c>
      <c r="G357" s="24">
        <f t="shared" si="30"/>
        <v>0.7109723375752397</v>
      </c>
      <c r="H357" s="24">
        <f t="shared" si="30"/>
        <v>0.30585597522680186</v>
      </c>
      <c r="I357" s="24">
        <f t="shared" si="30"/>
        <v>0.6239412153110061</v>
      </c>
    </row>
    <row r="358" spans="2:9" x14ac:dyDescent="0.35">
      <c r="B358">
        <v>679</v>
      </c>
      <c r="D358" s="78">
        <f t="shared" ref="D358:D421" si="31">(B358/$B$38)*$M$9</f>
        <v>339839.83983983984</v>
      </c>
      <c r="E358" s="24">
        <f t="shared" si="30"/>
        <v>0.66695763171195455</v>
      </c>
      <c r="F358" s="24">
        <f t="shared" si="30"/>
        <v>0.3557548296875867</v>
      </c>
      <c r="G358" s="24">
        <f t="shared" si="30"/>
        <v>0.71075053238025809</v>
      </c>
      <c r="H358" s="24">
        <f t="shared" si="30"/>
        <v>0.30579014682532385</v>
      </c>
      <c r="I358" s="24">
        <f t="shared" si="30"/>
        <v>0.62366851006489077</v>
      </c>
    </row>
    <row r="359" spans="2:9" x14ac:dyDescent="0.35">
      <c r="B359">
        <v>678</v>
      </c>
      <c r="D359" s="78">
        <f t="shared" si="31"/>
        <v>339339.33933933935</v>
      </c>
      <c r="E359" s="24">
        <f t="shared" ref="E359:I378" si="32">E$16/(1+E$17*(0.001*$D359/E$22)^E$20)</f>
        <v>0.66679055154295885</v>
      </c>
      <c r="F359" s="24">
        <f t="shared" si="32"/>
        <v>0.35566559336193815</v>
      </c>
      <c r="G359" s="24">
        <f t="shared" si="32"/>
        <v>0.71052821338925864</v>
      </c>
      <c r="H359" s="24">
        <f t="shared" si="32"/>
        <v>0.3057241531950774</v>
      </c>
      <c r="I359" s="24">
        <f t="shared" si="32"/>
        <v>0.62339524159708393</v>
      </c>
    </row>
    <row r="360" spans="2:9" x14ac:dyDescent="0.35">
      <c r="B360">
        <v>677</v>
      </c>
      <c r="D360" s="78">
        <f t="shared" si="31"/>
        <v>338838.83883883886</v>
      </c>
      <c r="E360" s="24">
        <f t="shared" si="32"/>
        <v>0.6666230630142207</v>
      </c>
      <c r="F360" s="24">
        <f t="shared" si="32"/>
        <v>0.35557613903384866</v>
      </c>
      <c r="G360" s="24">
        <f t="shared" si="32"/>
        <v>0.71030537881265055</v>
      </c>
      <c r="H360" s="24">
        <f t="shared" si="32"/>
        <v>0.305657993712458</v>
      </c>
      <c r="I360" s="24">
        <f t="shared" si="32"/>
        <v>0.62312140815815376</v>
      </c>
    </row>
    <row r="361" spans="2:9" x14ac:dyDescent="0.35">
      <c r="B361">
        <v>676</v>
      </c>
      <c r="D361" s="78">
        <f t="shared" si="31"/>
        <v>338338.3383383383</v>
      </c>
      <c r="E361" s="24">
        <f t="shared" si="32"/>
        <v>0.66645516462507393</v>
      </c>
      <c r="F361" s="24">
        <f t="shared" si="32"/>
        <v>0.35548646590249372</v>
      </c>
      <c r="G361" s="24">
        <f t="shared" si="32"/>
        <v>0.7100820268525152</v>
      </c>
      <c r="H361" s="24">
        <f t="shared" si="32"/>
        <v>0.30559166775071717</v>
      </c>
      <c r="I361" s="24">
        <f t="shared" si="32"/>
        <v>0.62284700799140724</v>
      </c>
    </row>
    <row r="362" spans="2:9" x14ac:dyDescent="0.35">
      <c r="B362">
        <v>675</v>
      </c>
      <c r="D362" s="78">
        <f t="shared" si="31"/>
        <v>337837.83783783781</v>
      </c>
      <c r="E362" s="24">
        <f t="shared" si="32"/>
        <v>0.66628685486748529</v>
      </c>
      <c r="F362" s="24">
        <f t="shared" si="32"/>
        <v>0.35539657316311857</v>
      </c>
      <c r="G362" s="24">
        <f t="shared" si="32"/>
        <v>0.70985815570255828</v>
      </c>
      <c r="H362" s="24">
        <f t="shared" si="32"/>
        <v>0.30552517467994206</v>
      </c>
      <c r="I362" s="24">
        <f t="shared" si="32"/>
        <v>0.62257203933285288</v>
      </c>
    </row>
    <row r="363" spans="2:9" x14ac:dyDescent="0.35">
      <c r="B363">
        <v>674</v>
      </c>
      <c r="D363" s="78">
        <f t="shared" si="31"/>
        <v>337337.33733733732</v>
      </c>
      <c r="E363" s="24">
        <f t="shared" si="32"/>
        <v>0.66611813222600902</v>
      </c>
      <c r="F363" s="24">
        <f t="shared" si="32"/>
        <v>0.35530646000701427</v>
      </c>
      <c r="G363" s="24">
        <f t="shared" si="32"/>
        <v>0.70963376354806074</v>
      </c>
      <c r="H363" s="24">
        <f t="shared" si="32"/>
        <v>0.30545851386703587</v>
      </c>
      <c r="I363" s="24">
        <f t="shared" si="32"/>
        <v>0.62229650041116225</v>
      </c>
    </row>
    <row r="364" spans="2:9" x14ac:dyDescent="0.35">
      <c r="B364">
        <v>673</v>
      </c>
      <c r="D364" s="78">
        <f t="shared" si="31"/>
        <v>336836.83683683682</v>
      </c>
      <c r="E364" s="24">
        <f t="shared" si="32"/>
        <v>0.66594899517774153</v>
      </c>
      <c r="F364" s="24">
        <f t="shared" si="32"/>
        <v>0.35521612562149318</v>
      </c>
      <c r="G364" s="24">
        <f t="shared" si="32"/>
        <v>0.70940884856582931</v>
      </c>
      <c r="H364" s="24">
        <f t="shared" si="32"/>
        <v>0.30539168467569738</v>
      </c>
      <c r="I364" s="24">
        <f t="shared" si="32"/>
        <v>0.62202038944763183</v>
      </c>
    </row>
    <row r="365" spans="2:9" x14ac:dyDescent="0.35">
      <c r="B365">
        <v>672</v>
      </c>
      <c r="D365" s="78">
        <f t="shared" si="31"/>
        <v>336336.33633633639</v>
      </c>
      <c r="E365" s="24">
        <f t="shared" si="32"/>
        <v>0.66577944219227514</v>
      </c>
      <c r="F365" s="24">
        <f t="shared" si="32"/>
        <v>0.35512556918986471</v>
      </c>
      <c r="G365" s="24">
        <f t="shared" si="32"/>
        <v>0.70918340892414722</v>
      </c>
      <c r="H365" s="24">
        <f t="shared" si="32"/>
        <v>0.30532468646640087</v>
      </c>
      <c r="I365" s="24">
        <f t="shared" si="32"/>
        <v>0.62174370465614515</v>
      </c>
    </row>
    <row r="366" spans="2:9" x14ac:dyDescent="0.35">
      <c r="B366">
        <v>671</v>
      </c>
      <c r="D366" s="78">
        <f t="shared" si="31"/>
        <v>335835.83583583584</v>
      </c>
      <c r="E366" s="24">
        <f t="shared" si="32"/>
        <v>0.66560947173165164</v>
      </c>
      <c r="F366" s="24">
        <f t="shared" si="32"/>
        <v>0.3550347898914103</v>
      </c>
      <c r="G366" s="24">
        <f t="shared" si="32"/>
        <v>0.70895744278272466</v>
      </c>
      <c r="H366" s="24">
        <f t="shared" si="32"/>
        <v>0.30525751859637562</v>
      </c>
      <c r="I366" s="24">
        <f t="shared" si="32"/>
        <v>0.62146644424313346</v>
      </c>
    </row>
    <row r="367" spans="2:9" x14ac:dyDescent="0.35">
      <c r="B367">
        <v>670</v>
      </c>
      <c r="D367" s="78">
        <f t="shared" si="31"/>
        <v>335335.33533533535</v>
      </c>
      <c r="E367" s="24">
        <f t="shared" si="32"/>
        <v>0.66543908225031645</v>
      </c>
      <c r="F367" s="24">
        <f t="shared" si="32"/>
        <v>0.3549437869013588</v>
      </c>
      <c r="G367" s="24">
        <f t="shared" si="32"/>
        <v>0.7087309482926476</v>
      </c>
      <c r="H367" s="24">
        <f t="shared" si="32"/>
        <v>0.30519018041958501</v>
      </c>
      <c r="I367" s="24">
        <f t="shared" si="32"/>
        <v>0.6211886064075367</v>
      </c>
    </row>
    <row r="368" spans="2:9" x14ac:dyDescent="0.35">
      <c r="B368">
        <v>669</v>
      </c>
      <c r="D368" s="78">
        <f t="shared" si="31"/>
        <v>334834.83483483485</v>
      </c>
      <c r="E368" s="24">
        <f t="shared" si="32"/>
        <v>0.66526827219507045</v>
      </c>
      <c r="F368" s="24">
        <f t="shared" si="32"/>
        <v>0.35485255939086119</v>
      </c>
      <c r="G368" s="24">
        <f t="shared" si="32"/>
        <v>0.70850392359632808</v>
      </c>
      <c r="H368" s="24">
        <f t="shared" si="32"/>
        <v>0.30512267128670639</v>
      </c>
      <c r="I368" s="24">
        <f t="shared" si="32"/>
        <v>0.62091018934076503</v>
      </c>
    </row>
    <row r="369" spans="2:9" x14ac:dyDescent="0.35">
      <c r="B369">
        <v>668</v>
      </c>
      <c r="D369" s="78">
        <f t="shared" si="31"/>
        <v>334334.33433433436</v>
      </c>
      <c r="E369" s="24">
        <f t="shared" si="32"/>
        <v>0.66509704000502357</v>
      </c>
      <c r="F369" s="24">
        <f t="shared" si="32"/>
        <v>0.35476110652696563</v>
      </c>
      <c r="G369" s="24">
        <f t="shared" si="32"/>
        <v>0.70827636682745287</v>
      </c>
      <c r="H369" s="24">
        <f t="shared" si="32"/>
        <v>0.30505499054510926</v>
      </c>
      <c r="I369" s="24">
        <f t="shared" si="32"/>
        <v>0.62063119122665855</v>
      </c>
    </row>
    <row r="370" spans="2:9" x14ac:dyDescent="0.35">
      <c r="B370">
        <v>667</v>
      </c>
      <c r="D370" s="78">
        <f t="shared" si="31"/>
        <v>333833.83383383387</v>
      </c>
      <c r="E370" s="24">
        <f t="shared" si="32"/>
        <v>0.66492538411154678</v>
      </c>
      <c r="F370" s="24">
        <f t="shared" si="32"/>
        <v>0.35466942747259173</v>
      </c>
      <c r="G370" s="24">
        <f t="shared" si="32"/>
        <v>0.70804827611093191</v>
      </c>
      <c r="H370" s="24">
        <f t="shared" si="32"/>
        <v>0.30498713753883505</v>
      </c>
      <c r="I370" s="24">
        <f t="shared" si="32"/>
        <v>0.62035161024144836</v>
      </c>
    </row>
    <row r="371" spans="2:9" x14ac:dyDescent="0.35">
      <c r="B371">
        <v>666</v>
      </c>
      <c r="D371" s="78">
        <f t="shared" si="31"/>
        <v>333333.33333333331</v>
      </c>
      <c r="E371" s="24">
        <f t="shared" si="32"/>
        <v>0.66475330293822399</v>
      </c>
      <c r="F371" s="24">
        <f t="shared" si="32"/>
        <v>0.35457752138650522</v>
      </c>
      <c r="G371" s="24">
        <f t="shared" si="32"/>
        <v>0.70781964956284715</v>
      </c>
      <c r="H371" s="24">
        <f t="shared" si="32"/>
        <v>0.30491911160857521</v>
      </c>
      <c r="I371" s="24">
        <f t="shared" si="32"/>
        <v>0.6200714445537161</v>
      </c>
    </row>
    <row r="372" spans="2:9" x14ac:dyDescent="0.35">
      <c r="B372">
        <v>665</v>
      </c>
      <c r="D372" s="78">
        <f t="shared" si="31"/>
        <v>332832.83283283282</v>
      </c>
      <c r="E372" s="24">
        <f t="shared" si="32"/>
        <v>0.66458079490080357</v>
      </c>
      <c r="F372" s="24">
        <f t="shared" si="32"/>
        <v>0.35448538742329166</v>
      </c>
      <c r="G372" s="24">
        <f t="shared" si="32"/>
        <v>0.70759048529040003</v>
      </c>
      <c r="H372" s="24">
        <f t="shared" si="32"/>
        <v>0.30485091209165016</v>
      </c>
      <c r="I372" s="24">
        <f t="shared" si="32"/>
        <v>0.61979069232435391</v>
      </c>
    </row>
    <row r="373" spans="2:9" x14ac:dyDescent="0.35">
      <c r="B373">
        <v>664</v>
      </c>
      <c r="D373" s="78">
        <f t="shared" si="31"/>
        <v>332332.33233233233</v>
      </c>
      <c r="E373" s="24">
        <f t="shared" si="32"/>
        <v>0.66440785840715</v>
      </c>
      <c r="F373" s="24">
        <f t="shared" si="32"/>
        <v>0.35439302473333101</v>
      </c>
      <c r="G373" s="24">
        <f t="shared" si="32"/>
        <v>0.70736078139185976</v>
      </c>
      <c r="H373" s="24">
        <f t="shared" si="32"/>
        <v>0.30478253832198748</v>
      </c>
      <c r="I373" s="24">
        <f t="shared" si="32"/>
        <v>0.6195093517065241</v>
      </c>
    </row>
    <row r="374" spans="2:9" x14ac:dyDescent="0.35">
      <c r="B374">
        <v>663</v>
      </c>
      <c r="D374" s="78">
        <f t="shared" si="31"/>
        <v>331831.83183183183</v>
      </c>
      <c r="E374" s="24">
        <f t="shared" si="32"/>
        <v>0.6642344918571943</v>
      </c>
      <c r="F374" s="24">
        <f t="shared" si="32"/>
        <v>0.35430043246277104</v>
      </c>
      <c r="G374" s="24">
        <f t="shared" si="32"/>
        <v>0.7071305359565091</v>
      </c>
      <c r="H374" s="24">
        <f t="shared" si="32"/>
        <v>0.30471398963010043</v>
      </c>
      <c r="I374" s="24">
        <f t="shared" si="32"/>
        <v>0.61922742084561833</v>
      </c>
    </row>
    <row r="375" spans="2:9" x14ac:dyDescent="0.35">
      <c r="B375">
        <v>662</v>
      </c>
      <c r="D375" s="78">
        <f t="shared" si="31"/>
        <v>331331.33133133134</v>
      </c>
      <c r="E375" s="24">
        <f t="shared" si="32"/>
        <v>0.66406069364288456</v>
      </c>
      <c r="F375" s="24">
        <f t="shared" si="32"/>
        <v>0.35420760975350124</v>
      </c>
      <c r="G375" s="24">
        <f t="shared" si="32"/>
        <v>0.70689974706459324</v>
      </c>
      <c r="H375" s="24">
        <f t="shared" si="32"/>
        <v>0.30464526534306574</v>
      </c>
      <c r="I375" s="24">
        <f t="shared" si="32"/>
        <v>0.61894489787921692</v>
      </c>
    </row>
    <row r="376" spans="2:9" x14ac:dyDescent="0.35">
      <c r="B376">
        <v>661</v>
      </c>
      <c r="D376" s="78">
        <f t="shared" si="31"/>
        <v>330830.83083083079</v>
      </c>
      <c r="E376" s="24">
        <f t="shared" si="32"/>
        <v>0.6638864621481364</v>
      </c>
      <c r="F376" s="24">
        <f t="shared" si="32"/>
        <v>0.35411455574312567</v>
      </c>
      <c r="G376" s="24">
        <f t="shared" si="32"/>
        <v>0.70666841278726422</v>
      </c>
      <c r="H376" s="24">
        <f t="shared" si="32"/>
        <v>0.30457636478450156</v>
      </c>
      <c r="I376" s="24">
        <f t="shared" si="32"/>
        <v>0.61866178093704716</v>
      </c>
    </row>
    <row r="377" spans="2:9" x14ac:dyDescent="0.35">
      <c r="B377">
        <v>660</v>
      </c>
      <c r="D377" s="78">
        <f t="shared" si="31"/>
        <v>330330.3303303303</v>
      </c>
      <c r="E377" s="24">
        <f t="shared" si="32"/>
        <v>0.66371179574878236</v>
      </c>
      <c r="F377" s="24">
        <f t="shared" si="32"/>
        <v>0.35402126956493696</v>
      </c>
      <c r="G377" s="24">
        <f t="shared" si="32"/>
        <v>0.7064365311865286</v>
      </c>
      <c r="H377" s="24">
        <f t="shared" si="32"/>
        <v>0.30450728727454562</v>
      </c>
      <c r="I377" s="24">
        <f t="shared" si="32"/>
        <v>0.61837806814094209</v>
      </c>
    </row>
    <row r="378" spans="2:9" x14ac:dyDescent="0.35">
      <c r="B378">
        <v>659</v>
      </c>
      <c r="D378" s="78">
        <f t="shared" si="31"/>
        <v>329829.82982982986</v>
      </c>
      <c r="E378" s="24">
        <f t="shared" si="32"/>
        <v>0.6635366928125217</v>
      </c>
      <c r="F378" s="24">
        <f t="shared" si="32"/>
        <v>0.35392775034788854</v>
      </c>
      <c r="G378" s="24">
        <f t="shared" si="32"/>
        <v>0.7062041003151921</v>
      </c>
      <c r="H378" s="24">
        <f t="shared" si="32"/>
        <v>0.30443803212983211</v>
      </c>
      <c r="I378" s="24">
        <f t="shared" si="32"/>
        <v>0.61809375760479934</v>
      </c>
    </row>
    <row r="379" spans="2:9" x14ac:dyDescent="0.35">
      <c r="B379">
        <v>658</v>
      </c>
      <c r="D379" s="78">
        <f t="shared" si="31"/>
        <v>329329.32932932937</v>
      </c>
      <c r="E379" s="24">
        <f t="shared" ref="E379:I398" si="33">E$16/(1+E$17*(0.001*$D379/E$22)^E$20)</f>
        <v>0.66336115169886889</v>
      </c>
      <c r="F379" s="24">
        <f t="shared" si="33"/>
        <v>0.35383399721656794</v>
      </c>
      <c r="G379" s="24">
        <f t="shared" si="33"/>
        <v>0.70597111821680525</v>
      </c>
      <c r="H379" s="24">
        <f t="shared" si="33"/>
        <v>0.30436859866346966</v>
      </c>
      <c r="I379" s="24">
        <f t="shared" si="33"/>
        <v>0.61780884743453768</v>
      </c>
    </row>
    <row r="380" spans="2:9" x14ac:dyDescent="0.35">
      <c r="B380">
        <v>657</v>
      </c>
      <c r="D380" s="78">
        <f t="shared" si="31"/>
        <v>328828.82882882887</v>
      </c>
      <c r="E380" s="24">
        <f t="shared" si="33"/>
        <v>0.66318517075910244</v>
      </c>
      <c r="F380" s="24">
        <f t="shared" si="33"/>
        <v>0.35374000929116928</v>
      </c>
      <c r="G380" s="24">
        <f t="shared" si="33"/>
        <v>0.70573758292560873</v>
      </c>
      <c r="H380" s="24">
        <f t="shared" si="33"/>
        <v>0.30429898618501827</v>
      </c>
      <c r="I380" s="24">
        <f t="shared" si="33"/>
        <v>0.6175233357280564</v>
      </c>
    </row>
    <row r="381" spans="2:9" x14ac:dyDescent="0.35">
      <c r="B381">
        <v>656</v>
      </c>
      <c r="D381" s="78">
        <f t="shared" si="31"/>
        <v>328328.32832832832</v>
      </c>
      <c r="E381" s="24">
        <f t="shared" si="33"/>
        <v>0.66300874833621304</v>
      </c>
      <c r="F381" s="24">
        <f t="shared" si="33"/>
        <v>0.35364578568746546</v>
      </c>
      <c r="G381" s="24">
        <f t="shared" si="33"/>
        <v>0.70550349246647703</v>
      </c>
      <c r="H381" s="24">
        <f t="shared" si="33"/>
        <v>0.30422919400046627</v>
      </c>
      <c r="I381" s="24">
        <f t="shared" si="33"/>
        <v>0.61723722057519159</v>
      </c>
    </row>
    <row r="382" spans="2:9" x14ac:dyDescent="0.35">
      <c r="B382">
        <v>655</v>
      </c>
      <c r="D382" s="78">
        <f t="shared" si="31"/>
        <v>327827.82782782783</v>
      </c>
      <c r="E382" s="24">
        <f t="shared" si="33"/>
        <v>0.66283188276485183</v>
      </c>
      <c r="F382" s="24">
        <f t="shared" si="33"/>
        <v>0.35355132551678053</v>
      </c>
      <c r="G382" s="24">
        <f t="shared" si="33"/>
        <v>0.70526884485486352</v>
      </c>
      <c r="H382" s="24">
        <f t="shared" si="33"/>
        <v>0.30415922141220769</v>
      </c>
      <c r="I382" s="24">
        <f t="shared" si="33"/>
        <v>0.61695050005767382</v>
      </c>
    </row>
    <row r="383" spans="2:9" x14ac:dyDescent="0.35">
      <c r="B383">
        <v>654</v>
      </c>
      <c r="D383" s="78">
        <f t="shared" si="31"/>
        <v>327327.32732732734</v>
      </c>
      <c r="E383" s="24">
        <f t="shared" si="33"/>
        <v>0.66265457237127756</v>
      </c>
      <c r="F383" s="24">
        <f t="shared" si="33"/>
        <v>0.35345662788596177</v>
      </c>
      <c r="G383" s="24">
        <f t="shared" si="33"/>
        <v>0.70503363809674324</v>
      </c>
      <c r="H383" s="24">
        <f t="shared" si="33"/>
        <v>0.30408906771901828</v>
      </c>
      <c r="I383" s="24">
        <f t="shared" si="33"/>
        <v>0.61666317224908507</v>
      </c>
    </row>
    <row r="384" spans="2:9" x14ac:dyDescent="0.35">
      <c r="B384">
        <v>653</v>
      </c>
      <c r="D384" s="78">
        <f t="shared" si="31"/>
        <v>326826.82682682684</v>
      </c>
      <c r="E384" s="24">
        <f t="shared" si="33"/>
        <v>0.66247681547330317</v>
      </c>
      <c r="F384" s="24">
        <f t="shared" si="33"/>
        <v>0.35336169189735117</v>
      </c>
      <c r="G384" s="24">
        <f t="shared" si="33"/>
        <v>0.70479787018855689</v>
      </c>
      <c r="H384" s="24">
        <f t="shared" si="33"/>
        <v>0.30401873221603243</v>
      </c>
      <c r="I384" s="24">
        <f t="shared" si="33"/>
        <v>0.61637523521481552</v>
      </c>
    </row>
    <row r="385" spans="2:9" x14ac:dyDescent="0.35">
      <c r="B385">
        <v>652</v>
      </c>
      <c r="D385" s="78">
        <f t="shared" si="31"/>
        <v>326326.32632632629</v>
      </c>
      <c r="E385" s="24">
        <f t="shared" si="33"/>
        <v>0.66229861038024296</v>
      </c>
      <c r="F385" s="24">
        <f t="shared" si="33"/>
        <v>0.35326651664875697</v>
      </c>
      <c r="G385" s="24">
        <f t="shared" si="33"/>
        <v>0.70456153911715347</v>
      </c>
      <c r="H385" s="24">
        <f t="shared" si="33"/>
        <v>0.30394821419471935</v>
      </c>
      <c r="I385" s="24">
        <f t="shared" si="33"/>
        <v>0.61608668701201907</v>
      </c>
    </row>
    <row r="386" spans="2:9" x14ac:dyDescent="0.35">
      <c r="B386">
        <v>651</v>
      </c>
      <c r="D386" s="78">
        <f t="shared" si="31"/>
        <v>325825.8258258258</v>
      </c>
      <c r="E386" s="24">
        <f t="shared" si="33"/>
        <v>0.66211995539285884</v>
      </c>
      <c r="F386" s="24">
        <f t="shared" si="33"/>
        <v>0.35317110123342532</v>
      </c>
      <c r="G386" s="24">
        <f t="shared" si="33"/>
        <v>0.70432464285973284</v>
      </c>
      <c r="H386" s="24">
        <f t="shared" si="33"/>
        <v>0.30387751294285931</v>
      </c>
      <c r="I386" s="24">
        <f t="shared" si="33"/>
        <v>0.61579752568957058</v>
      </c>
    </row>
    <row r="387" spans="2:9" x14ac:dyDescent="0.35">
      <c r="B387">
        <v>650</v>
      </c>
      <c r="D387" s="78">
        <f t="shared" si="31"/>
        <v>325325.32532532531</v>
      </c>
      <c r="E387" s="24">
        <f t="shared" si="33"/>
        <v>0.66194084880330595</v>
      </c>
      <c r="F387" s="24">
        <f t="shared" si="33"/>
        <v>0.35307544474001112</v>
      </c>
      <c r="G387" s="24">
        <f t="shared" si="33"/>
        <v>0.70408717938378784</v>
      </c>
      <c r="H387" s="24">
        <f t="shared" si="33"/>
        <v>0.3038066277445195</v>
      </c>
      <c r="I387" s="24">
        <f t="shared" si="33"/>
        <v>0.6155077492880211</v>
      </c>
    </row>
    <row r="388" spans="2:9" x14ac:dyDescent="0.35">
      <c r="B388">
        <v>649</v>
      </c>
      <c r="D388" s="78">
        <f t="shared" si="31"/>
        <v>324824.82482482481</v>
      </c>
      <c r="E388" s="24">
        <f t="shared" si="33"/>
        <v>0.66176128889507813</v>
      </c>
      <c r="F388" s="24">
        <f t="shared" si="33"/>
        <v>0.35297954625254896</v>
      </c>
      <c r="G388" s="24">
        <f t="shared" si="33"/>
        <v>0.70384914664704568</v>
      </c>
      <c r="H388" s="24">
        <f t="shared" si="33"/>
        <v>0.30373555788002976</v>
      </c>
      <c r="I388" s="24">
        <f t="shared" si="33"/>
        <v>0.61521735583955306</v>
      </c>
    </row>
    <row r="389" spans="2:9" x14ac:dyDescent="0.35">
      <c r="B389">
        <v>648</v>
      </c>
      <c r="D389" s="78">
        <f t="shared" si="31"/>
        <v>324324.32432432432</v>
      </c>
      <c r="E389" s="24">
        <f t="shared" si="33"/>
        <v>0.66158127394295285</v>
      </c>
      <c r="F389" s="24">
        <f t="shared" si="33"/>
        <v>0.3528834048504238</v>
      </c>
      <c r="G389" s="24">
        <f t="shared" si="33"/>
        <v>0.70361054259740963</v>
      </c>
      <c r="H389" s="24">
        <f t="shared" si="33"/>
        <v>0.30366430262595817</v>
      </c>
      <c r="I389" s="24">
        <f t="shared" si="33"/>
        <v>0.61492634336793617</v>
      </c>
    </row>
    <row r="390" spans="2:9" x14ac:dyDescent="0.35">
      <c r="B390">
        <v>647</v>
      </c>
      <c r="D390" s="78">
        <f t="shared" si="31"/>
        <v>323823.82382382383</v>
      </c>
      <c r="E390" s="24">
        <f t="shared" si="33"/>
        <v>0.66140080221293573</v>
      </c>
      <c r="F390" s="24">
        <f t="shared" si="33"/>
        <v>0.35278701960834141</v>
      </c>
      <c r="G390" s="24">
        <f t="shared" si="33"/>
        <v>0.70337136517289955</v>
      </c>
      <c r="H390" s="24">
        <f t="shared" si="33"/>
        <v>0.30359286125508655</v>
      </c>
      <c r="I390" s="24">
        <f t="shared" si="33"/>
        <v>0.61463470988848201</v>
      </c>
    </row>
    <row r="391" spans="2:9" x14ac:dyDescent="0.35">
      <c r="B391">
        <v>646</v>
      </c>
      <c r="D391" s="78">
        <f t="shared" si="31"/>
        <v>323323.32332332333</v>
      </c>
      <c r="E391" s="24">
        <f t="shared" si="33"/>
        <v>0.66121987196220533</v>
      </c>
      <c r="F391" s="24">
        <f t="shared" si="33"/>
        <v>0.35269038959629856</v>
      </c>
      <c r="G391" s="24">
        <f t="shared" si="33"/>
        <v>0.70313161230159227</v>
      </c>
      <c r="H391" s="24">
        <f t="shared" si="33"/>
        <v>0.30352123303638545</v>
      </c>
      <c r="I391" s="24">
        <f t="shared" si="33"/>
        <v>0.61434245340799876</v>
      </c>
    </row>
    <row r="392" spans="2:9" x14ac:dyDescent="0.35">
      <c r="B392">
        <v>645</v>
      </c>
      <c r="D392" s="78">
        <f t="shared" si="31"/>
        <v>322822.82282282284</v>
      </c>
      <c r="E392" s="24">
        <f t="shared" si="33"/>
        <v>0.66103848143905575</v>
      </c>
      <c r="F392" s="24">
        <f t="shared" si="33"/>
        <v>0.35259351387955307</v>
      </c>
      <c r="G392" s="24">
        <f t="shared" si="33"/>
        <v>0.70289128190156158</v>
      </c>
      <c r="H392" s="24">
        <f t="shared" si="33"/>
        <v>0.3034494172349893</v>
      </c>
      <c r="I392" s="24">
        <f t="shared" si="33"/>
        <v>0.6140495719247453</v>
      </c>
    </row>
    <row r="393" spans="2:9" x14ac:dyDescent="0.35">
      <c r="B393">
        <v>644</v>
      </c>
      <c r="D393" s="78">
        <f t="shared" si="31"/>
        <v>322322.32232232235</v>
      </c>
      <c r="E393" s="24">
        <f t="shared" si="33"/>
        <v>0.6608566288828408</v>
      </c>
      <c r="F393" s="24">
        <f t="shared" si="33"/>
        <v>0.35249639151859358</v>
      </c>
      <c r="G393" s="24">
        <f t="shared" si="33"/>
        <v>0.70265037188081803</v>
      </c>
      <c r="H393" s="24">
        <f t="shared" si="33"/>
        <v>0.30337741311217109</v>
      </c>
      <c r="I393" s="24">
        <f t="shared" si="33"/>
        <v>0.61375606342838596</v>
      </c>
    </row>
    <row r="394" spans="2:9" x14ac:dyDescent="0.35">
      <c r="B394">
        <v>643</v>
      </c>
      <c r="D394" s="78">
        <f t="shared" si="31"/>
        <v>321821.82182182185</v>
      </c>
      <c r="E394" s="24">
        <f t="shared" si="33"/>
        <v>0.66067431252391673</v>
      </c>
      <c r="F394" s="24">
        <f t="shared" si="33"/>
        <v>0.35239902156910885</v>
      </c>
      <c r="G394" s="24">
        <f t="shared" si="33"/>
        <v>0.70240888013724745</v>
      </c>
      <c r="H394" s="24">
        <f t="shared" si="33"/>
        <v>0.30330521992531695</v>
      </c>
      <c r="I394" s="24">
        <f t="shared" si="33"/>
        <v>0.61346192589994342</v>
      </c>
    </row>
    <row r="395" spans="2:9" x14ac:dyDescent="0.35">
      <c r="B395">
        <v>642</v>
      </c>
      <c r="D395" s="78">
        <f t="shared" si="31"/>
        <v>321321.3213213213</v>
      </c>
      <c r="E395" s="24">
        <f t="shared" si="33"/>
        <v>0.66049153058358423</v>
      </c>
      <c r="F395" s="24">
        <f t="shared" si="33"/>
        <v>0.35230140308195751</v>
      </c>
      <c r="G395" s="24">
        <f t="shared" si="33"/>
        <v>0.70216680455855007</v>
      </c>
      <c r="H395" s="24">
        <f t="shared" si="33"/>
        <v>0.30323283692790082</v>
      </c>
      <c r="I395" s="24">
        <f t="shared" si="33"/>
        <v>0.61316715731175286</v>
      </c>
    </row>
    <row r="396" spans="2:9" x14ac:dyDescent="0.35">
      <c r="B396">
        <v>641</v>
      </c>
      <c r="D396" s="78">
        <f t="shared" si="31"/>
        <v>320820.82082082081</v>
      </c>
      <c r="E396" s="24">
        <f t="shared" si="33"/>
        <v>0.66030828127403063</v>
      </c>
      <c r="F396" s="24">
        <f t="shared" si="33"/>
        <v>0.35220353510313662</v>
      </c>
      <c r="G396" s="24">
        <f t="shared" si="33"/>
        <v>0.70192414302217876</v>
      </c>
      <c r="H396" s="24">
        <f t="shared" si="33"/>
        <v>0.30316026336945817</v>
      </c>
      <c r="I396" s="24">
        <f t="shared" si="33"/>
        <v>0.61287175562741492</v>
      </c>
    </row>
    <row r="397" spans="2:9" x14ac:dyDescent="0.35">
      <c r="B397">
        <v>640</v>
      </c>
      <c r="D397" s="78">
        <f t="shared" si="31"/>
        <v>320320.32032032032</v>
      </c>
      <c r="E397" s="24">
        <f t="shared" si="33"/>
        <v>0.66012456279827203</v>
      </c>
      <c r="F397" s="24">
        <f t="shared" si="33"/>
        <v>0.35210541667375089</v>
      </c>
      <c r="G397" s="24">
        <f t="shared" si="33"/>
        <v>0.70168089339527595</v>
      </c>
      <c r="H397" s="24">
        <f t="shared" si="33"/>
        <v>0.30308749849556033</v>
      </c>
      <c r="I397" s="24">
        <f t="shared" si="33"/>
        <v>0.61257571880174844</v>
      </c>
    </row>
    <row r="398" spans="2:9" x14ac:dyDescent="0.35">
      <c r="B398">
        <v>639</v>
      </c>
      <c r="D398" s="78">
        <f t="shared" si="31"/>
        <v>319819.81981981982</v>
      </c>
      <c r="E398" s="24">
        <f t="shared" si="33"/>
        <v>0.65994037335009292</v>
      </c>
      <c r="F398" s="24">
        <f t="shared" si="33"/>
        <v>0.35200704682998091</v>
      </c>
      <c r="G398" s="24">
        <f t="shared" si="33"/>
        <v>0.7014370535346125</v>
      </c>
      <c r="H398" s="24">
        <f t="shared" si="33"/>
        <v>0.30301454154778812</v>
      </c>
      <c r="I398" s="24">
        <f t="shared" si="33"/>
        <v>0.61227904478074313</v>
      </c>
    </row>
    <row r="399" spans="2:9" x14ac:dyDescent="0.35">
      <c r="B399">
        <v>638</v>
      </c>
      <c r="D399" s="78">
        <f t="shared" si="31"/>
        <v>319319.31931931933</v>
      </c>
      <c r="E399" s="24">
        <f t="shared" ref="E399:I418" si="34">E$16/(1+E$17*(0.001*$D399/E$22)^E$20)</f>
        <v>0.65975571111398856</v>
      </c>
      <c r="F399" s="24">
        <f t="shared" si="34"/>
        <v>0.35190842460305183</v>
      </c>
      <c r="G399" s="24">
        <f t="shared" si="34"/>
        <v>0.70119262128652238</v>
      </c>
      <c r="H399" s="24">
        <f t="shared" si="34"/>
        <v>0.30294139176370555</v>
      </c>
      <c r="I399" s="24">
        <f t="shared" si="34"/>
        <v>0.61198173150151169</v>
      </c>
    </row>
    <row r="400" spans="2:9" x14ac:dyDescent="0.35">
      <c r="B400">
        <v>637</v>
      </c>
      <c r="D400" s="78">
        <f t="shared" si="31"/>
        <v>318818.81881881878</v>
      </c>
      <c r="E400" s="24">
        <f t="shared" si="34"/>
        <v>0.6595705742651039</v>
      </c>
      <c r="F400" s="24">
        <f t="shared" si="34"/>
        <v>0.35180954901920108</v>
      </c>
      <c r="G400" s="24">
        <f t="shared" si="34"/>
        <v>0.70094759448684119</v>
      </c>
      <c r="H400" s="24">
        <f t="shared" si="34"/>
        <v>0.3028680483768329</v>
      </c>
      <c r="I400" s="24">
        <f t="shared" si="34"/>
        <v>0.61168377689224196</v>
      </c>
    </row>
    <row r="401" spans="2:9" x14ac:dyDescent="0.35">
      <c r="B401">
        <v>636</v>
      </c>
      <c r="D401" s="78">
        <f t="shared" si="31"/>
        <v>318318.31831831828</v>
      </c>
      <c r="E401" s="24">
        <f t="shared" si="34"/>
        <v>0.65938496096917365</v>
      </c>
      <c r="F401" s="24">
        <f t="shared" si="34"/>
        <v>0.35171041909964662</v>
      </c>
      <c r="G401" s="24">
        <f t="shared" si="34"/>
        <v>0.70070197096084053</v>
      </c>
      <c r="H401" s="24">
        <f t="shared" si="34"/>
        <v>0.30279451061662038</v>
      </c>
      <c r="I401" s="24">
        <f t="shared" si="34"/>
        <v>0.6113851788721486</v>
      </c>
    </row>
    <row r="402" spans="2:9" x14ac:dyDescent="0.35">
      <c r="B402">
        <v>635</v>
      </c>
      <c r="D402" s="78">
        <f t="shared" si="31"/>
        <v>317817.81781781779</v>
      </c>
      <c r="E402" s="24">
        <f t="shared" si="34"/>
        <v>0.65919886938246153</v>
      </c>
      <c r="F402" s="24">
        <f t="shared" si="34"/>
        <v>0.3516110338605542</v>
      </c>
      <c r="G402" s="24">
        <f t="shared" si="34"/>
        <v>0.70045574852316428</v>
      </c>
      <c r="H402" s="24">
        <f t="shared" si="34"/>
        <v>0.30272077770842037</v>
      </c>
      <c r="I402" s="24">
        <f t="shared" si="34"/>
        <v>0.61108593535142441</v>
      </c>
    </row>
    <row r="403" spans="2:9" x14ac:dyDescent="0.35">
      <c r="B403">
        <v>634</v>
      </c>
      <c r="D403" s="78">
        <f t="shared" si="31"/>
        <v>317317.3173173173</v>
      </c>
      <c r="E403" s="24">
        <f t="shared" si="34"/>
        <v>0.65901229765169944</v>
      </c>
      <c r="F403" s="24">
        <f t="shared" si="34"/>
        <v>0.35151139231300488</v>
      </c>
      <c r="G403" s="24">
        <f t="shared" si="34"/>
        <v>0.70020892497776299</v>
      </c>
      <c r="H403" s="24">
        <f t="shared" si="34"/>
        <v>0.30264684887346072</v>
      </c>
      <c r="I403" s="24">
        <f t="shared" si="34"/>
        <v>0.61078604423119043</v>
      </c>
    </row>
    <row r="404" spans="2:9" x14ac:dyDescent="0.35">
      <c r="B404">
        <v>633</v>
      </c>
      <c r="D404" s="78">
        <f t="shared" si="31"/>
        <v>316816.81681681686</v>
      </c>
      <c r="E404" s="24">
        <f t="shared" si="34"/>
        <v>0.65882524391402464</v>
      </c>
      <c r="F404" s="24">
        <f t="shared" si="34"/>
        <v>0.35141149346296202</v>
      </c>
      <c r="G404" s="24">
        <f t="shared" si="34"/>
        <v>0.69996149811782882</v>
      </c>
      <c r="H404" s="24">
        <f t="shared" si="34"/>
        <v>0.30257272332881691</v>
      </c>
      <c r="I404" s="24">
        <f t="shared" si="34"/>
        <v>0.61048550340344854</v>
      </c>
    </row>
    <row r="405" spans="2:9" x14ac:dyDescent="0.35">
      <c r="B405">
        <v>632</v>
      </c>
      <c r="D405" s="78">
        <f t="shared" si="31"/>
        <v>316316.31631631631</v>
      </c>
      <c r="E405" s="24">
        <f t="shared" si="34"/>
        <v>0.65863770629691876</v>
      </c>
      <c r="F405" s="24">
        <f t="shared" si="34"/>
        <v>0.35131133631123823</v>
      </c>
      <c r="G405" s="24">
        <f t="shared" si="34"/>
        <v>0.69971346572572934</v>
      </c>
      <c r="H405" s="24">
        <f t="shared" si="34"/>
        <v>0.30249840028738451</v>
      </c>
      <c r="I405" s="24">
        <f t="shared" si="34"/>
        <v>0.61018431075102952</v>
      </c>
    </row>
    <row r="406" spans="2:9" x14ac:dyDescent="0.35">
      <c r="B406">
        <v>631</v>
      </c>
      <c r="D406" s="78">
        <f t="shared" si="31"/>
        <v>315815.81581581582</v>
      </c>
      <c r="E406" s="24">
        <f t="shared" si="34"/>
        <v>0.65844968291814465</v>
      </c>
      <c r="F406" s="24">
        <f t="shared" si="34"/>
        <v>0.35121091985346181</v>
      </c>
      <c r="G406" s="24">
        <f t="shared" si="34"/>
        <v>0.69946482557294087</v>
      </c>
      <c r="H406" s="24">
        <f t="shared" si="34"/>
        <v>0.30242387895785122</v>
      </c>
      <c r="I406" s="24">
        <f t="shared" si="34"/>
        <v>0.60988246414754488</v>
      </c>
    </row>
    <row r="407" spans="2:9" x14ac:dyDescent="0.35">
      <c r="B407">
        <v>630</v>
      </c>
      <c r="D407" s="78">
        <f t="shared" si="31"/>
        <v>315315.31531531533</v>
      </c>
      <c r="E407" s="24">
        <f t="shared" si="34"/>
        <v>0.65826117188568278</v>
      </c>
      <c r="F407" s="24">
        <f t="shared" si="34"/>
        <v>0.35111024308004335</v>
      </c>
      <c r="G407" s="24">
        <f t="shared" si="34"/>
        <v>0.69921557541998169</v>
      </c>
      <c r="H407" s="24">
        <f t="shared" si="34"/>
        <v>0.30234915854466843</v>
      </c>
      <c r="I407" s="24">
        <f t="shared" si="34"/>
        <v>0.60957996145733595</v>
      </c>
    </row>
    <row r="408" spans="2:9" x14ac:dyDescent="0.35">
      <c r="B408">
        <v>629</v>
      </c>
      <c r="D408" s="78">
        <f t="shared" si="31"/>
        <v>314814.81481481483</v>
      </c>
      <c r="E408" s="24">
        <f t="shared" si="34"/>
        <v>0.65807217129766837</v>
      </c>
      <c r="F408" s="24">
        <f t="shared" si="34"/>
        <v>0.35100930497614125</v>
      </c>
      <c r="G408" s="24">
        <f t="shared" si="34"/>
        <v>0.69896571301634458</v>
      </c>
      <c r="H408" s="24">
        <f t="shared" si="34"/>
        <v>0.30227423824802319</v>
      </c>
      <c r="I408" s="24">
        <f t="shared" si="34"/>
        <v>0.60927680053542277</v>
      </c>
    </row>
    <row r="409" spans="2:9" x14ac:dyDescent="0.35">
      <c r="B409">
        <v>628</v>
      </c>
      <c r="D409" s="78">
        <f t="shared" si="31"/>
        <v>314314.31431431434</v>
      </c>
      <c r="E409" s="24">
        <f t="shared" si="34"/>
        <v>0.65788267924232646</v>
      </c>
      <c r="F409" s="24">
        <f t="shared" si="34"/>
        <v>0.35090810452162802</v>
      </c>
      <c r="G409" s="24">
        <f t="shared" si="34"/>
        <v>0.69871523610042885</v>
      </c>
      <c r="H409" s="24">
        <f t="shared" si="34"/>
        <v>0.30219911726380944</v>
      </c>
      <c r="I409" s="24">
        <f t="shared" si="34"/>
        <v>0.60897297922745364</v>
      </c>
    </row>
    <row r="410" spans="2:9" x14ac:dyDescent="0.35">
      <c r="B410">
        <v>627</v>
      </c>
      <c r="D410" s="78">
        <f t="shared" si="31"/>
        <v>313813.81381381379</v>
      </c>
      <c r="E410" s="24">
        <f t="shared" si="34"/>
        <v>0.65769269379790807</v>
      </c>
      <c r="F410" s="24">
        <f t="shared" si="34"/>
        <v>0.3508066406910556</v>
      </c>
      <c r="G410" s="24">
        <f t="shared" si="34"/>
        <v>0.69846414239947163</v>
      </c>
      <c r="H410" s="24">
        <f t="shared" si="34"/>
        <v>0.30212379478359908</v>
      </c>
      <c r="I410" s="24">
        <f t="shared" si="34"/>
        <v>0.60866849536965428</v>
      </c>
    </row>
    <row r="411" spans="2:9" x14ac:dyDescent="0.35">
      <c r="B411">
        <v>626</v>
      </c>
      <c r="D411" s="78">
        <f t="shared" si="31"/>
        <v>313313.31331331329</v>
      </c>
      <c r="E411" s="24">
        <f t="shared" si="34"/>
        <v>0.65750221303262424</v>
      </c>
      <c r="F411" s="24">
        <f t="shared" si="34"/>
        <v>0.35070491245362051</v>
      </c>
      <c r="G411" s="24">
        <f t="shared" si="34"/>
        <v>0.69821242962947905</v>
      </c>
      <c r="H411" s="24">
        <f t="shared" si="34"/>
        <v>0.30204826999461287</v>
      </c>
      <c r="I411" s="24">
        <f t="shared" si="34"/>
        <v>0.60836334678877513</v>
      </c>
    </row>
    <row r="412" spans="2:9" x14ac:dyDescent="0.35">
      <c r="B412">
        <v>625</v>
      </c>
      <c r="D412" s="78">
        <f t="shared" si="31"/>
        <v>312812.8128128128</v>
      </c>
      <c r="E412" s="24">
        <f t="shared" si="34"/>
        <v>0.65731123500458077</v>
      </c>
      <c r="F412" s="24">
        <f t="shared" si="34"/>
        <v>0.35060291877312894</v>
      </c>
      <c r="G412" s="24">
        <f t="shared" si="34"/>
        <v>0.69796009549515703</v>
      </c>
      <c r="H412" s="24">
        <f t="shared" si="34"/>
        <v>0.30197254207969132</v>
      </c>
      <c r="I412" s="24">
        <f t="shared" si="34"/>
        <v>0.60805753130203999</v>
      </c>
    </row>
    <row r="413" spans="2:9" x14ac:dyDescent="0.35">
      <c r="B413">
        <v>624</v>
      </c>
      <c r="D413" s="78">
        <f t="shared" si="31"/>
        <v>312312.31231231231</v>
      </c>
      <c r="E413" s="24">
        <f t="shared" si="34"/>
        <v>0.65711975776171205</v>
      </c>
      <c r="F413" s="24">
        <f t="shared" si="34"/>
        <v>0.35050065860796165</v>
      </c>
      <c r="G413" s="24">
        <f t="shared" si="34"/>
        <v>0.69770713768984038</v>
      </c>
      <c r="H413" s="24">
        <f t="shared" si="34"/>
        <v>0.30189661021726472</v>
      </c>
      <c r="I413" s="24">
        <f t="shared" si="34"/>
        <v>0.60775104671709379</v>
      </c>
    </row>
    <row r="414" spans="2:9" x14ac:dyDescent="0.35">
      <c r="B414">
        <v>623</v>
      </c>
      <c r="D414" s="78">
        <f t="shared" si="31"/>
        <v>311811.81181181181</v>
      </c>
      <c r="E414" s="24">
        <f t="shared" si="34"/>
        <v>0.65692777934171409</v>
      </c>
      <c r="F414" s="24">
        <f t="shared" si="34"/>
        <v>0.35039813091103783</v>
      </c>
      <c r="G414" s="24">
        <f t="shared" si="34"/>
        <v>0.69745355389542318</v>
      </c>
      <c r="H414" s="24">
        <f t="shared" si="34"/>
        <v>0.30182047358132397</v>
      </c>
      <c r="I414" s="24">
        <f t="shared" si="34"/>
        <v>0.60744389083194972</v>
      </c>
    </row>
    <row r="415" spans="2:9" x14ac:dyDescent="0.35">
      <c r="B415">
        <v>622</v>
      </c>
      <c r="D415" s="78">
        <f t="shared" si="31"/>
        <v>311311.31131131126</v>
      </c>
      <c r="E415" s="24">
        <f t="shared" si="34"/>
        <v>0.65673529777197748</v>
      </c>
      <c r="F415" s="24">
        <f t="shared" si="34"/>
        <v>0.3502953346297798</v>
      </c>
      <c r="G415" s="24">
        <f t="shared" si="34"/>
        <v>0.69719934178228749</v>
      </c>
      <c r="H415" s="24">
        <f t="shared" si="34"/>
        <v>0.30174413134138978</v>
      </c>
      <c r="I415" s="24">
        <f t="shared" si="34"/>
        <v>0.60713606143493615</v>
      </c>
    </row>
    <row r="416" spans="2:9" x14ac:dyDescent="0.35">
      <c r="B416">
        <v>621</v>
      </c>
      <c r="D416" s="78">
        <f t="shared" si="31"/>
        <v>310810.81081081083</v>
      </c>
      <c r="E416" s="24">
        <f t="shared" si="34"/>
        <v>0.65654231106951944</v>
      </c>
      <c r="F416" s="24">
        <f t="shared" si="34"/>
        <v>0.35019226870607673</v>
      </c>
      <c r="G416" s="24">
        <f t="shared" si="34"/>
        <v>0.69694449900923128</v>
      </c>
      <c r="H416" s="24">
        <f t="shared" si="34"/>
        <v>0.30166758266248289</v>
      </c>
      <c r="I416" s="24">
        <f t="shared" si="34"/>
        <v>0.60682755630464358</v>
      </c>
    </row>
    <row r="417" spans="2:9" x14ac:dyDescent="0.35">
      <c r="B417">
        <v>620</v>
      </c>
      <c r="D417" s="78">
        <f t="shared" si="31"/>
        <v>310310.31031031033</v>
      </c>
      <c r="E417" s="24">
        <f t="shared" si="34"/>
        <v>0.65634881724091587</v>
      </c>
      <c r="F417" s="24">
        <f t="shared" si="34"/>
        <v>0.35008893207624786</v>
      </c>
      <c r="G417" s="24">
        <f t="shared" si="34"/>
        <v>0.69668902322339687</v>
      </c>
      <c r="H417" s="24">
        <f t="shared" si="34"/>
        <v>0.30159082670509346</v>
      </c>
      <c r="I417" s="24">
        <f t="shared" si="34"/>
        <v>0.60651837320987056</v>
      </c>
    </row>
    <row r="418" spans="2:9" x14ac:dyDescent="0.35">
      <c r="B418">
        <v>619</v>
      </c>
      <c r="D418" s="78">
        <f t="shared" si="31"/>
        <v>309809.80980980984</v>
      </c>
      <c r="E418" s="24">
        <f t="shared" si="34"/>
        <v>0.6561548142822321</v>
      </c>
      <c r="F418" s="24">
        <f t="shared" si="34"/>
        <v>0.34998532367100638</v>
      </c>
      <c r="G418" s="24">
        <f t="shared" si="34"/>
        <v>0.69643291206019786</v>
      </c>
      <c r="H418" s="24">
        <f t="shared" si="34"/>
        <v>0.30151386262515012</v>
      </c>
      <c r="I418" s="24">
        <f t="shared" si="34"/>
        <v>0.60620850990956998</v>
      </c>
    </row>
    <row r="419" spans="2:9" x14ac:dyDescent="0.35">
      <c r="B419">
        <v>618</v>
      </c>
      <c r="D419" s="78">
        <f t="shared" si="31"/>
        <v>309309.30930930935</v>
      </c>
      <c r="E419" s="24">
        <f t="shared" ref="E419:I438" si="35">E$16/(1+E$17*(0.001*$D419/E$22)^E$20)</f>
        <v>0.65596030017895335</v>
      </c>
      <c r="F419" s="24">
        <f t="shared" si="35"/>
        <v>0.34988144241542174</v>
      </c>
      <c r="G419" s="24">
        <f t="shared" si="35"/>
        <v>0.69617616314324626</v>
      </c>
      <c r="H419" s="24">
        <f t="shared" si="35"/>
        <v>0.301436689573989</v>
      </c>
      <c r="I419" s="24">
        <f t="shared" si="35"/>
        <v>0.6058979641527944</v>
      </c>
    </row>
    <row r="420" spans="2:9" x14ac:dyDescent="0.35">
      <c r="B420">
        <v>617</v>
      </c>
      <c r="D420" s="78">
        <f t="shared" si="31"/>
        <v>308808.8088088088</v>
      </c>
      <c r="E420" s="24">
        <f t="shared" si="35"/>
        <v>0.65576527290591557</v>
      </c>
      <c r="F420" s="24">
        <f t="shared" si="35"/>
        <v>0.34977728722888313</v>
      </c>
      <c r="G420" s="24">
        <f t="shared" si="35"/>
        <v>0.69591877408427805</v>
      </c>
      <c r="H420" s="24">
        <f t="shared" si="35"/>
        <v>0.30135930669832256</v>
      </c>
      <c r="I420" s="24">
        <f t="shared" si="35"/>
        <v>0.60558673367864113</v>
      </c>
    </row>
    <row r="421" spans="2:9" x14ac:dyDescent="0.35">
      <c r="B421">
        <v>616</v>
      </c>
      <c r="D421" s="78">
        <f t="shared" si="31"/>
        <v>308308.3083083083</v>
      </c>
      <c r="E421" s="24">
        <f t="shared" si="35"/>
        <v>0.6555697304272341</v>
      </c>
      <c r="F421" s="24">
        <f t="shared" si="35"/>
        <v>0.34967285702506118</v>
      </c>
      <c r="G421" s="24">
        <f t="shared" si="35"/>
        <v>0.69566074248307996</v>
      </c>
      <c r="H421" s="24">
        <f t="shared" si="35"/>
        <v>0.30128171314020791</v>
      </c>
      <c r="I421" s="24">
        <f t="shared" si="35"/>
        <v>0.6052748162161975</v>
      </c>
    </row>
    <row r="422" spans="2:9" x14ac:dyDescent="0.35">
      <c r="B422">
        <v>615</v>
      </c>
      <c r="D422" s="78">
        <f t="shared" ref="D422:D485" si="36">(B422/$B$38)*$M$9</f>
        <v>307807.80780780781</v>
      </c>
      <c r="E422" s="24">
        <f t="shared" si="35"/>
        <v>0.65537367069623298</v>
      </c>
      <c r="F422" s="24">
        <f t="shared" si="35"/>
        <v>0.34956815071187036</v>
      </c>
      <c r="G422" s="24">
        <f t="shared" si="35"/>
        <v>0.69540206592741372</v>
      </c>
      <c r="H422" s="24">
        <f t="shared" si="35"/>
        <v>0.30120390803701497</v>
      </c>
      <c r="I422" s="24">
        <f t="shared" si="35"/>
        <v>0.6049622094844852</v>
      </c>
    </row>
    <row r="423" spans="2:9" x14ac:dyDescent="0.35">
      <c r="B423">
        <v>614</v>
      </c>
      <c r="D423" s="78">
        <f t="shared" si="36"/>
        <v>307307.30730730732</v>
      </c>
      <c r="E423" s="24">
        <f t="shared" si="35"/>
        <v>0.6551770916553733</v>
      </c>
      <c r="F423" s="24">
        <f t="shared" si="35"/>
        <v>0.34946316719143089</v>
      </c>
      <c r="G423" s="24">
        <f t="shared" si="35"/>
        <v>0.69514274199294079</v>
      </c>
      <c r="H423" s="24">
        <f t="shared" si="35"/>
        <v>0.30112589052139466</v>
      </c>
      <c r="I423" s="24">
        <f t="shared" si="35"/>
        <v>0.60464891119240394</v>
      </c>
    </row>
    <row r="424" spans="2:9" x14ac:dyDescent="0.35">
      <c r="B424">
        <v>613</v>
      </c>
      <c r="D424" s="78">
        <f t="shared" si="36"/>
        <v>306806.80680680682</v>
      </c>
      <c r="E424" s="24">
        <f t="shared" si="35"/>
        <v>0.654979991236181</v>
      </c>
      <c r="F424" s="24">
        <f t="shared" si="35"/>
        <v>0.34935790536003014</v>
      </c>
      <c r="G424" s="24">
        <f t="shared" si="35"/>
        <v>0.69488276824314599</v>
      </c>
      <c r="H424" s="24">
        <f t="shared" si="35"/>
        <v>0.30104765972124597</v>
      </c>
      <c r="I424" s="24">
        <f t="shared" si="35"/>
        <v>0.60433491903867587</v>
      </c>
    </row>
    <row r="425" spans="2:9" x14ac:dyDescent="0.35">
      <c r="B425">
        <v>612</v>
      </c>
      <c r="D425" s="78">
        <f t="shared" si="36"/>
        <v>306306.30630630627</v>
      </c>
      <c r="E425" s="24">
        <f t="shared" si="35"/>
        <v>0.65478236735917383</v>
      </c>
      <c r="F425" s="24">
        <f t="shared" si="35"/>
        <v>0.34925236410808358</v>
      </c>
      <c r="G425" s="24">
        <f t="shared" si="35"/>
        <v>0.69462214222926211</v>
      </c>
      <c r="H425" s="24">
        <f t="shared" si="35"/>
        <v>0.30096921475968424</v>
      </c>
      <c r="I425" s="24">
        <f t="shared" si="35"/>
        <v>0.60402023071178845</v>
      </c>
    </row>
    <row r="426" spans="2:9" x14ac:dyDescent="0.35">
      <c r="B426">
        <v>611</v>
      </c>
      <c r="D426" s="78">
        <f t="shared" si="36"/>
        <v>305805.80580580578</v>
      </c>
      <c r="E426" s="24">
        <f t="shared" si="35"/>
        <v>0.65458421793378863</v>
      </c>
      <c r="F426" s="24">
        <f t="shared" si="35"/>
        <v>0.34914654232009623</v>
      </c>
      <c r="G426" s="24">
        <f t="shared" si="35"/>
        <v>0.69436086149019127</v>
      </c>
      <c r="H426" s="24">
        <f t="shared" si="35"/>
        <v>0.30089055475500753</v>
      </c>
      <c r="I426" s="24">
        <f t="shared" si="35"/>
        <v>0.6037048438899375</v>
      </c>
    </row>
    <row r="427" spans="2:9" x14ac:dyDescent="0.35">
      <c r="B427">
        <v>610</v>
      </c>
      <c r="D427" s="78">
        <f t="shared" si="36"/>
        <v>305305.30530530529</v>
      </c>
      <c r="E427" s="24">
        <f t="shared" si="35"/>
        <v>0.65438554085830636</v>
      </c>
      <c r="F427" s="24">
        <f t="shared" si="35"/>
        <v>0.34904043887462249</v>
      </c>
      <c r="G427" s="24">
        <f t="shared" si="35"/>
        <v>0.69409892355242853</v>
      </c>
      <c r="H427" s="24">
        <f t="shared" si="35"/>
        <v>0.30081167882066384</v>
      </c>
      <c r="I427" s="24">
        <f t="shared" si="35"/>
        <v>0.60338875624096988</v>
      </c>
    </row>
    <row r="428" spans="2:9" x14ac:dyDescent="0.35">
      <c r="B428">
        <v>609</v>
      </c>
      <c r="D428" s="78">
        <f t="shared" si="36"/>
        <v>304804.80480480479</v>
      </c>
      <c r="E428" s="24">
        <f t="shared" si="35"/>
        <v>0.65418633401977877</v>
      </c>
      <c r="F428" s="24">
        <f t="shared" si="35"/>
        <v>0.34893405264422706</v>
      </c>
      <c r="G428" s="24">
        <f t="shared" si="35"/>
        <v>0.69383632592998223</v>
      </c>
      <c r="H428" s="24">
        <f t="shared" si="35"/>
        <v>0.30073258606521763</v>
      </c>
      <c r="I428" s="24">
        <f t="shared" si="35"/>
        <v>0.60307196542232622</v>
      </c>
    </row>
    <row r="429" spans="2:9" x14ac:dyDescent="0.35">
      <c r="B429">
        <v>608</v>
      </c>
      <c r="D429" s="78">
        <f t="shared" si="36"/>
        <v>304304.30430430436</v>
      </c>
      <c r="E429" s="24">
        <f t="shared" si="35"/>
        <v>0.6539865952939522</v>
      </c>
      <c r="F429" s="24">
        <f t="shared" si="35"/>
        <v>0.34882738249544448</v>
      </c>
      <c r="G429" s="24">
        <f t="shared" si="35"/>
        <v>0.69357306612429592</v>
      </c>
      <c r="H429" s="24">
        <f t="shared" si="35"/>
        <v>0.30065327559231614</v>
      </c>
      <c r="I429" s="24">
        <f t="shared" si="35"/>
        <v>0.60275446908098151</v>
      </c>
    </row>
    <row r="430" spans="2:9" x14ac:dyDescent="0.35">
      <c r="B430">
        <v>607</v>
      </c>
      <c r="D430" s="78">
        <f t="shared" si="36"/>
        <v>303803.80380380381</v>
      </c>
      <c r="E430" s="24">
        <f t="shared" si="35"/>
        <v>0.6537863225451922</v>
      </c>
      <c r="F430" s="24">
        <f t="shared" si="35"/>
        <v>0.34872042728873875</v>
      </c>
      <c r="G430" s="24">
        <f t="shared" si="35"/>
        <v>0.69330914162416857</v>
      </c>
      <c r="H430" s="24">
        <f t="shared" si="35"/>
        <v>0.30057374650065533</v>
      </c>
      <c r="I430" s="24">
        <f t="shared" si="35"/>
        <v>0.60243626485338753</v>
      </c>
    </row>
    <row r="431" spans="2:9" x14ac:dyDescent="0.35">
      <c r="B431">
        <v>606</v>
      </c>
      <c r="D431" s="78">
        <f t="shared" si="36"/>
        <v>303303.30330330331</v>
      </c>
      <c r="E431" s="24">
        <f t="shared" si="35"/>
        <v>0.6535855136264076</v>
      </c>
      <c r="F431" s="24">
        <f t="shared" si="35"/>
        <v>0.34861318587846291</v>
      </c>
      <c r="G431" s="24">
        <f t="shared" si="35"/>
        <v>0.69304454990567443</v>
      </c>
      <c r="H431" s="24">
        <f t="shared" si="35"/>
        <v>0.30049399788394587</v>
      </c>
      <c r="I431" s="24">
        <f t="shared" si="35"/>
        <v>0.60211735036541369</v>
      </c>
    </row>
    <row r="432" spans="2:9" x14ac:dyDescent="0.35">
      <c r="B432">
        <v>605</v>
      </c>
      <c r="D432" s="78">
        <f t="shared" si="36"/>
        <v>302802.80280280282</v>
      </c>
      <c r="E432" s="24">
        <f t="shared" si="35"/>
        <v>0.6533841663789729</v>
      </c>
      <c r="F432" s="24">
        <f t="shared" si="35"/>
        <v>0.34850565711281772</v>
      </c>
      <c r="G432" s="24">
        <f t="shared" si="35"/>
        <v>0.69277928843208236</v>
      </c>
      <c r="H432" s="24">
        <f t="shared" si="35"/>
        <v>0.3004140288308782</v>
      </c>
      <c r="I432" s="24">
        <f t="shared" si="35"/>
        <v>0.60179772323228764</v>
      </c>
    </row>
    <row r="433" spans="2:9" x14ac:dyDescent="0.35">
      <c r="B433">
        <v>604</v>
      </c>
      <c r="D433" s="78">
        <f t="shared" si="36"/>
        <v>302302.30230230233</v>
      </c>
      <c r="E433" s="24">
        <f t="shared" si="35"/>
        <v>0.65318227863265121</v>
      </c>
      <c r="F433" s="24">
        <f t="shared" si="35"/>
        <v>0.34839783983381017</v>
      </c>
      <c r="G433" s="24">
        <f t="shared" si="35"/>
        <v>0.69251335465377428</v>
      </c>
      <c r="H433" s="24">
        <f t="shared" si="35"/>
        <v>0.30033383842508815</v>
      </c>
      <c r="I433" s="24">
        <f t="shared" si="35"/>
        <v>0.60147738105853521</v>
      </c>
    </row>
    <row r="434" spans="2:9" x14ac:dyDescent="0.35">
      <c r="B434">
        <v>603</v>
      </c>
      <c r="D434" s="78">
        <f t="shared" si="36"/>
        <v>301801.80180180183</v>
      </c>
      <c r="E434" s="24">
        <f t="shared" si="35"/>
        <v>0.65297984820551513</v>
      </c>
      <c r="F434" s="24">
        <f t="shared" si="35"/>
        <v>0.34828973287721227</v>
      </c>
      <c r="G434" s="24">
        <f t="shared" si="35"/>
        <v>0.69224674600816338</v>
      </c>
      <c r="H434" s="24">
        <f t="shared" si="35"/>
        <v>0.30025342574512154</v>
      </c>
      <c r="I434" s="24">
        <f t="shared" si="35"/>
        <v>0.60115632143792075</v>
      </c>
    </row>
    <row r="435" spans="2:9" x14ac:dyDescent="0.35">
      <c r="B435">
        <v>602</v>
      </c>
      <c r="D435" s="78">
        <f t="shared" si="36"/>
        <v>301301.30130130128</v>
      </c>
      <c r="E435" s="24">
        <f t="shared" si="35"/>
        <v>0.65277687290386932</v>
      </c>
      <c r="F435" s="24">
        <f t="shared" si="35"/>
        <v>0.34818133507251831</v>
      </c>
      <c r="G435" s="24">
        <f t="shared" si="35"/>
        <v>0.69197945991961118</v>
      </c>
      <c r="H435" s="24">
        <f t="shared" si="35"/>
        <v>0.30017278986439883</v>
      </c>
      <c r="I435" s="24">
        <f t="shared" si="35"/>
        <v>0.60083454195338615</v>
      </c>
    </row>
    <row r="436" spans="2:9" x14ac:dyDescent="0.35">
      <c r="B436">
        <v>601</v>
      </c>
      <c r="D436" s="78">
        <f t="shared" si="36"/>
        <v>300800.80080080079</v>
      </c>
      <c r="E436" s="24">
        <f t="shared" si="35"/>
        <v>0.6525733505221698</v>
      </c>
      <c r="F436" s="24">
        <f t="shared" si="35"/>
        <v>0.34807264524290316</v>
      </c>
      <c r="G436" s="24">
        <f t="shared" si="35"/>
        <v>0.69171149379934482</v>
      </c>
      <c r="H436" s="24">
        <f t="shared" si="35"/>
        <v>0.30009192985117944</v>
      </c>
      <c r="I436" s="24">
        <f t="shared" si="35"/>
        <v>0.60051204017699011</v>
      </c>
    </row>
    <row r="437" spans="2:9" x14ac:dyDescent="0.35">
      <c r="B437">
        <v>600</v>
      </c>
      <c r="D437" s="78">
        <f t="shared" si="36"/>
        <v>300300.3003003003</v>
      </c>
      <c r="E437" s="24">
        <f t="shared" si="35"/>
        <v>0.65236927884294382</v>
      </c>
      <c r="F437" s="24">
        <f t="shared" si="35"/>
        <v>0.34796366220517921</v>
      </c>
      <c r="G437" s="24">
        <f t="shared" si="35"/>
        <v>0.69144284504537268</v>
      </c>
      <c r="H437" s="24">
        <f t="shared" si="35"/>
        <v>0.30001084476852585</v>
      </c>
      <c r="I437" s="24">
        <f t="shared" si="35"/>
        <v>0.60018881366984667</v>
      </c>
    </row>
    <row r="438" spans="2:9" x14ac:dyDescent="0.35">
      <c r="B438">
        <v>599</v>
      </c>
      <c r="D438" s="78">
        <f t="shared" si="36"/>
        <v>299799.7997997998</v>
      </c>
      <c r="E438" s="24">
        <f t="shared" si="35"/>
        <v>0.65216465563671033</v>
      </c>
      <c r="F438" s="24">
        <f t="shared" si="35"/>
        <v>0.34785438476975311</v>
      </c>
      <c r="G438" s="24">
        <f t="shared" si="35"/>
        <v>0.69117351104239999</v>
      </c>
      <c r="H438" s="24">
        <f t="shared" si="35"/>
        <v>0.29992953367426706</v>
      </c>
      <c r="I438" s="24">
        <f t="shared" si="35"/>
        <v>0.59986485998206318</v>
      </c>
    </row>
    <row r="439" spans="2:9" x14ac:dyDescent="0.35">
      <c r="B439">
        <v>598</v>
      </c>
      <c r="D439" s="78">
        <f t="shared" si="36"/>
        <v>299299.29929929931</v>
      </c>
      <c r="E439" s="24">
        <f t="shared" ref="E439:I458" si="37">E$16/(1+E$17*(0.001*$D439/E$22)^E$20)</f>
        <v>0.65195947866189696</v>
      </c>
      <c r="F439" s="24">
        <f t="shared" si="37"/>
        <v>0.34774481174058258</v>
      </c>
      <c r="G439" s="24">
        <f t="shared" si="37"/>
        <v>0.69090348916174349</v>
      </c>
      <c r="H439" s="24">
        <f t="shared" si="37"/>
        <v>0.29984799562096209</v>
      </c>
      <c r="I439" s="24">
        <f t="shared" si="37"/>
        <v>0.59954017665267856</v>
      </c>
    </row>
    <row r="440" spans="2:9" x14ac:dyDescent="0.35">
      <c r="B440">
        <v>597</v>
      </c>
      <c r="D440" s="78">
        <f t="shared" si="36"/>
        <v>298798.79879879876</v>
      </c>
      <c r="E440" s="24">
        <f t="shared" si="37"/>
        <v>0.65175374566475874</v>
      </c>
      <c r="F440" s="24">
        <f t="shared" si="37"/>
        <v>0.34763494191513261</v>
      </c>
      <c r="G440" s="24">
        <f t="shared" si="37"/>
        <v>0.69063277676124635</v>
      </c>
      <c r="H440" s="24">
        <f t="shared" si="37"/>
        <v>0.2997662296558633</v>
      </c>
      <c r="I440" s="24">
        <f t="shared" si="37"/>
        <v>0.59921476120960016</v>
      </c>
    </row>
    <row r="441" spans="2:9" x14ac:dyDescent="0.35">
      <c r="B441">
        <v>596</v>
      </c>
      <c r="D441" s="78">
        <f t="shared" si="36"/>
        <v>298298.29829829826</v>
      </c>
      <c r="E441" s="24">
        <f t="shared" si="37"/>
        <v>0.65154745437929529</v>
      </c>
      <c r="F441" s="24">
        <f t="shared" si="37"/>
        <v>0.3475247740843313</v>
      </c>
      <c r="G441" s="24">
        <f t="shared" si="37"/>
        <v>0.69036137118519036</v>
      </c>
      <c r="H441" s="24">
        <f t="shared" si="37"/>
        <v>0.29968423482087864</v>
      </c>
      <c r="I441" s="24">
        <f t="shared" si="37"/>
        <v>0.59888861116954095</v>
      </c>
    </row>
    <row r="442" spans="2:9" x14ac:dyDescent="0.35">
      <c r="B442">
        <v>595</v>
      </c>
      <c r="D442" s="78">
        <f t="shared" si="36"/>
        <v>297797.79779779783</v>
      </c>
      <c r="E442" s="24">
        <f t="shared" si="37"/>
        <v>0.6513406025271673</v>
      </c>
      <c r="F442" s="24">
        <f t="shared" si="37"/>
        <v>0.34741430703252529</v>
      </c>
      <c r="G442" s="24">
        <f t="shared" si="37"/>
        <v>0.69008926976421014</v>
      </c>
      <c r="H442" s="24">
        <f t="shared" si="37"/>
        <v>0.29960201015253468</v>
      </c>
      <c r="I442" s="24">
        <f t="shared" si="37"/>
        <v>0.59856172403795616</v>
      </c>
    </row>
    <row r="443" spans="2:9" x14ac:dyDescent="0.35">
      <c r="B443">
        <v>594</v>
      </c>
      <c r="D443" s="78">
        <f t="shared" si="36"/>
        <v>297297.29729729734</v>
      </c>
      <c r="E443" s="24">
        <f t="shared" si="37"/>
        <v>0.65113318781761198</v>
      </c>
      <c r="F443" s="24">
        <f t="shared" si="37"/>
        <v>0.34730353953743492</v>
      </c>
      <c r="G443" s="24">
        <f t="shared" si="37"/>
        <v>0.68981646981520406</v>
      </c>
      <c r="H443" s="24">
        <f t="shared" si="37"/>
        <v>0.29951955468193842</v>
      </c>
      <c r="I443" s="24">
        <f t="shared" si="37"/>
        <v>0.59823409730897881</v>
      </c>
    </row>
    <row r="444" spans="2:9" x14ac:dyDescent="0.35">
      <c r="B444">
        <v>593</v>
      </c>
      <c r="D444" s="78">
        <f t="shared" si="36"/>
        <v>296796.79679679679</v>
      </c>
      <c r="E444" s="24">
        <f t="shared" si="37"/>
        <v>0.65092520794735875</v>
      </c>
      <c r="F444" s="24">
        <f t="shared" si="37"/>
        <v>0.34719247037010909</v>
      </c>
      <c r="G444" s="24">
        <f t="shared" si="37"/>
        <v>0.68954296864124676</v>
      </c>
      <c r="H444" s="24">
        <f t="shared" si="37"/>
        <v>0.29943686743473902</v>
      </c>
      <c r="I444" s="24">
        <f t="shared" si="37"/>
        <v>0.59790572846535561</v>
      </c>
    </row>
    <row r="445" spans="2:9" x14ac:dyDescent="0.35">
      <c r="B445">
        <v>592</v>
      </c>
      <c r="D445" s="78">
        <f t="shared" si="36"/>
        <v>296296.29629629629</v>
      </c>
      <c r="E445" s="24">
        <f t="shared" si="37"/>
        <v>0.65071666060054367</v>
      </c>
      <c r="F445" s="24">
        <f t="shared" si="37"/>
        <v>0.34708109829487943</v>
      </c>
      <c r="G445" s="24">
        <f t="shared" si="37"/>
        <v>0.68926876353149913</v>
      </c>
      <c r="H445" s="24">
        <f t="shared" si="37"/>
        <v>0.29935394743108951</v>
      </c>
      <c r="I445" s="24">
        <f t="shared" si="37"/>
        <v>0.59757661497838255</v>
      </c>
    </row>
    <row r="446" spans="2:9" x14ac:dyDescent="0.35">
      <c r="B446">
        <v>591</v>
      </c>
      <c r="D446" s="78">
        <f t="shared" si="36"/>
        <v>295795.7957957958</v>
      </c>
      <c r="E446" s="24">
        <f t="shared" si="37"/>
        <v>0.6505075434486226</v>
      </c>
      <c r="F446" s="24">
        <f t="shared" si="37"/>
        <v>0.34696942206931464</v>
      </c>
      <c r="G446" s="24">
        <f t="shared" si="37"/>
        <v>0.68899385176111894</v>
      </c>
      <c r="H446" s="24">
        <f t="shared" si="37"/>
        <v>0.29927079368560816</v>
      </c>
      <c r="I446" s="24">
        <f t="shared" si="37"/>
        <v>0.59724675430783902</v>
      </c>
    </row>
    <row r="447" spans="2:9" x14ac:dyDescent="0.35">
      <c r="B447">
        <v>590</v>
      </c>
      <c r="D447" s="78">
        <f t="shared" si="36"/>
        <v>295295.29529529531</v>
      </c>
      <c r="E447" s="24">
        <f t="shared" si="37"/>
        <v>0.6502978541502854</v>
      </c>
      <c r="F447" s="24">
        <f t="shared" si="37"/>
        <v>0.34685744044417377</v>
      </c>
      <c r="G447" s="24">
        <f t="shared" si="37"/>
        <v>0.68871823059117021</v>
      </c>
      <c r="H447" s="24">
        <f t="shared" si="37"/>
        <v>0.29918740520733866</v>
      </c>
      <c r="I447" s="24">
        <f t="shared" si="37"/>
        <v>0.59691614390192227</v>
      </c>
    </row>
    <row r="448" spans="2:9" x14ac:dyDescent="0.35">
      <c r="B448">
        <v>589</v>
      </c>
      <c r="D448" s="78">
        <f t="shared" si="36"/>
        <v>294794.79479479481</v>
      </c>
      <c r="E448" s="24">
        <f t="shared" si="37"/>
        <v>0.65008759035136676</v>
      </c>
      <c r="F448" s="24">
        <f t="shared" si="37"/>
        <v>0.34674515216335966</v>
      </c>
      <c r="G448" s="24">
        <f t="shared" si="37"/>
        <v>0.68844189726853122</v>
      </c>
      <c r="H448" s="24">
        <f t="shared" si="37"/>
        <v>0.29910378099971136</v>
      </c>
      <c r="I448" s="24">
        <f t="shared" si="37"/>
        <v>0.59658478119718161</v>
      </c>
    </row>
    <row r="449" spans="2:9" x14ac:dyDescent="0.35">
      <c r="B449">
        <v>588</v>
      </c>
      <c r="D449" s="78">
        <f t="shared" si="36"/>
        <v>294294.29429429426</v>
      </c>
      <c r="E449" s="24">
        <f t="shared" si="37"/>
        <v>0.64987674968475917</v>
      </c>
      <c r="F449" s="24">
        <f t="shared" si="37"/>
        <v>0.34663255596387205</v>
      </c>
      <c r="G449" s="24">
        <f t="shared" si="37"/>
        <v>0.68816484902580355</v>
      </c>
      <c r="H449" s="24">
        <f t="shared" si="37"/>
        <v>0.29901992006050293</v>
      </c>
      <c r="I449" s="24">
        <f t="shared" si="37"/>
        <v>0.5962526636184512</v>
      </c>
    </row>
    <row r="450" spans="2:9" x14ac:dyDescent="0.35">
      <c r="B450">
        <v>587</v>
      </c>
      <c r="D450" s="78">
        <f t="shared" si="36"/>
        <v>293793.79379379377</v>
      </c>
      <c r="E450" s="24">
        <f t="shared" si="37"/>
        <v>0.6496653297703231</v>
      </c>
      <c r="F450" s="24">
        <f t="shared" si="37"/>
        <v>0.34651965057575951</v>
      </c>
      <c r="G450" s="24">
        <f t="shared" si="37"/>
        <v>0.68788708308121871</v>
      </c>
      <c r="H450" s="24">
        <f t="shared" si="37"/>
        <v>0.29893582138179642</v>
      </c>
      <c r="I450" s="24">
        <f t="shared" si="37"/>
        <v>0.59591978857878336</v>
      </c>
    </row>
    <row r="451" spans="2:9" x14ac:dyDescent="0.35">
      <c r="B451">
        <v>586</v>
      </c>
      <c r="D451" s="78">
        <f t="shared" si="36"/>
        <v>293293.29329329327</v>
      </c>
      <c r="E451" s="24">
        <f t="shared" si="37"/>
        <v>0.64945332821479718</v>
      </c>
      <c r="F451" s="24">
        <f t="shared" si="37"/>
        <v>0.34640643472207194</v>
      </c>
      <c r="G451" s="24">
        <f t="shared" si="37"/>
        <v>0.68760859663854479</v>
      </c>
      <c r="H451" s="24">
        <f t="shared" si="37"/>
        <v>0.29885148394994066</v>
      </c>
      <c r="I451" s="24">
        <f t="shared" si="37"/>
        <v>0.59558615347938126</v>
      </c>
    </row>
    <row r="452" spans="2:9" x14ac:dyDescent="0.35">
      <c r="B452">
        <v>585</v>
      </c>
      <c r="D452" s="78">
        <f t="shared" si="36"/>
        <v>292792.79279279278</v>
      </c>
      <c r="E452" s="24">
        <f t="shared" si="37"/>
        <v>0.64924074261170794</v>
      </c>
      <c r="F452" s="24">
        <f t="shared" si="37"/>
        <v>0.34629290711881222</v>
      </c>
      <c r="G452" s="24">
        <f t="shared" si="37"/>
        <v>0.68732938688699197</v>
      </c>
      <c r="H452" s="24">
        <f t="shared" si="37"/>
        <v>0.29876690674550954</v>
      </c>
      <c r="I452" s="24">
        <f t="shared" si="37"/>
        <v>0.59525175570953015</v>
      </c>
    </row>
    <row r="453" spans="2:9" x14ac:dyDescent="0.35">
      <c r="B453">
        <v>584</v>
      </c>
      <c r="D453" s="78">
        <f t="shared" si="36"/>
        <v>292292.29229229229</v>
      </c>
      <c r="E453" s="24">
        <f t="shared" si="37"/>
        <v>0.64902757054127802</v>
      </c>
      <c r="F453" s="24">
        <f t="shared" si="37"/>
        <v>0.34617906647488739</v>
      </c>
      <c r="G453" s="24">
        <f t="shared" si="37"/>
        <v>0.68704945100111814</v>
      </c>
      <c r="H453" s="24">
        <f t="shared" si="37"/>
        <v>0.29868208874326069</v>
      </c>
      <c r="I453" s="24">
        <f t="shared" si="37"/>
        <v>0.59491659264652985</v>
      </c>
    </row>
    <row r="454" spans="2:9" x14ac:dyDescent="0.35">
      <c r="B454">
        <v>583</v>
      </c>
      <c r="D454" s="78">
        <f t="shared" si="36"/>
        <v>291791.79179179179</v>
      </c>
      <c r="E454" s="24">
        <f t="shared" si="37"/>
        <v>0.6488138095703343</v>
      </c>
      <c r="F454" s="24">
        <f t="shared" si="37"/>
        <v>0.34606491149205959</v>
      </c>
      <c r="G454" s="24">
        <f t="shared" si="37"/>
        <v>0.68676878614073333</v>
      </c>
      <c r="H454" s="24">
        <f t="shared" si="37"/>
        <v>0.29859702891209383</v>
      </c>
      <c r="I454" s="24">
        <f t="shared" si="37"/>
        <v>0.59458066165562451</v>
      </c>
    </row>
    <row r="455" spans="2:9" x14ac:dyDescent="0.35">
      <c r="B455">
        <v>582</v>
      </c>
      <c r="D455" s="78">
        <f t="shared" si="36"/>
        <v>291291.2912912913</v>
      </c>
      <c r="E455" s="24">
        <f t="shared" si="37"/>
        <v>0.64859945725221502</v>
      </c>
      <c r="F455" s="24">
        <f t="shared" si="37"/>
        <v>0.34595044086489646</v>
      </c>
      <c r="G455" s="24">
        <f t="shared" si="37"/>
        <v>0.68648738945080212</v>
      </c>
      <c r="H455" s="24">
        <f t="shared" si="37"/>
        <v>0.29851172621500904</v>
      </c>
      <c r="I455" s="24">
        <f t="shared" si="37"/>
        <v>0.5942439600899353</v>
      </c>
    </row>
    <row r="456" spans="2:9" x14ac:dyDescent="0.35">
      <c r="B456">
        <v>581</v>
      </c>
      <c r="D456" s="78">
        <f t="shared" si="36"/>
        <v>290790.79079079081</v>
      </c>
      <c r="E456" s="24">
        <f t="shared" si="37"/>
        <v>0.64838451112667617</v>
      </c>
      <c r="F456" s="24">
        <f t="shared" si="37"/>
        <v>0.34583565328072141</v>
      </c>
      <c r="G456" s="24">
        <f t="shared" si="37"/>
        <v>0.68620525806134813</v>
      </c>
      <c r="H456" s="24">
        <f t="shared" si="37"/>
        <v>0.29842617960906448</v>
      </c>
      <c r="I456" s="24">
        <f t="shared" si="37"/>
        <v>0.5939064852903877</v>
      </c>
    </row>
    <row r="457" spans="2:9" x14ac:dyDescent="0.35">
      <c r="B457">
        <v>580</v>
      </c>
      <c r="D457" s="78">
        <f t="shared" si="36"/>
        <v>290290.29029029032</v>
      </c>
      <c r="E457" s="24">
        <f t="shared" si="37"/>
        <v>0.6481689687197969</v>
      </c>
      <c r="F457" s="24">
        <f t="shared" si="37"/>
        <v>0.34572054741956298</v>
      </c>
      <c r="G457" s="24">
        <f t="shared" si="37"/>
        <v>0.6859223890873547</v>
      </c>
      <c r="H457" s="24">
        <f t="shared" si="37"/>
        <v>0.29834038804533342</v>
      </c>
      <c r="I457" s="24">
        <f t="shared" si="37"/>
        <v>0.59356823458564378</v>
      </c>
    </row>
    <row r="458" spans="2:9" x14ac:dyDescent="0.35">
      <c r="B458">
        <v>579</v>
      </c>
      <c r="D458" s="78">
        <f t="shared" si="36"/>
        <v>289789.78978978982</v>
      </c>
      <c r="E458" s="24">
        <f t="shared" si="37"/>
        <v>0.6479528275438845</v>
      </c>
      <c r="F458" s="24">
        <f t="shared" si="37"/>
        <v>0.34560512195410426</v>
      </c>
      <c r="G458" s="24">
        <f t="shared" si="37"/>
        <v>0.68563877962866693</v>
      </c>
      <c r="H458" s="24">
        <f t="shared" si="37"/>
        <v>0.29825435046886167</v>
      </c>
      <c r="I458" s="24">
        <f t="shared" si="37"/>
        <v>0.59322920529202949</v>
      </c>
    </row>
    <row r="459" spans="2:9" x14ac:dyDescent="0.35">
      <c r="B459">
        <v>578</v>
      </c>
      <c r="D459" s="78">
        <f t="shared" si="36"/>
        <v>289289.28928928927</v>
      </c>
      <c r="E459" s="24">
        <f t="shared" ref="E459:I478" si="38">E$16/(1+E$17*(0.001*$D459/E$22)^E$20)</f>
        <v>0.6477360850973779</v>
      </c>
      <c r="F459" s="24">
        <f t="shared" si="38"/>
        <v>0.34548937554963177</v>
      </c>
      <c r="G459" s="24">
        <f t="shared" si="38"/>
        <v>0.68535442676989211</v>
      </c>
      <c r="H459" s="24">
        <f t="shared" si="38"/>
        <v>0.29816806581862393</v>
      </c>
      <c r="I459" s="24">
        <f t="shared" si="38"/>
        <v>0.59288939471346447</v>
      </c>
    </row>
    <row r="460" spans="2:9" x14ac:dyDescent="0.35">
      <c r="B460">
        <v>577</v>
      </c>
      <c r="D460" s="78">
        <f t="shared" si="36"/>
        <v>288788.78878878878</v>
      </c>
      <c r="E460" s="24">
        <f t="shared" si="38"/>
        <v>0.64751873886475186</v>
      </c>
      <c r="F460" s="24">
        <f t="shared" si="38"/>
        <v>0.3453733068639836</v>
      </c>
      <c r="G460" s="24">
        <f t="shared" si="38"/>
        <v>0.6850693275802987</v>
      </c>
      <c r="H460" s="24">
        <f t="shared" si="38"/>
        <v>0.29808153302748014</v>
      </c>
      <c r="I460" s="24">
        <f t="shared" si="38"/>
        <v>0.592548800141389</v>
      </c>
    </row>
    <row r="461" spans="2:9" x14ac:dyDescent="0.35">
      <c r="B461">
        <v>576</v>
      </c>
      <c r="D461" s="78">
        <f t="shared" si="36"/>
        <v>288288.28828828828</v>
      </c>
      <c r="E461" s="24">
        <f t="shared" si="38"/>
        <v>0.64730078631641796</v>
      </c>
      <c r="F461" s="24">
        <f t="shared" si="38"/>
        <v>0.34525691454749752</v>
      </c>
      <c r="G461" s="24">
        <f t="shared" si="38"/>
        <v>0.68478347911371662</v>
      </c>
      <c r="H461" s="24">
        <f t="shared" si="38"/>
        <v>0.2979947510221313</v>
      </c>
      <c r="I461" s="24">
        <f t="shared" si="38"/>
        <v>0.59220741885469308</v>
      </c>
    </row>
    <row r="462" spans="2:9" x14ac:dyDescent="0.35">
      <c r="B462">
        <v>575</v>
      </c>
      <c r="D462" s="78">
        <f t="shared" si="36"/>
        <v>287787.78778778779</v>
      </c>
      <c r="E462" s="24">
        <f t="shared" si="38"/>
        <v>0.6470822249086271</v>
      </c>
      <c r="F462" s="24">
        <f t="shared" si="38"/>
        <v>0.3451401972429583</v>
      </c>
      <c r="G462" s="24">
        <f t="shared" si="38"/>
        <v>0.68449687840843398</v>
      </c>
      <c r="H462" s="24">
        <f t="shared" si="38"/>
        <v>0.29790771872307487</v>
      </c>
      <c r="I462" s="24">
        <f t="shared" si="38"/>
        <v>0.59186524811964225</v>
      </c>
    </row>
    <row r="463" spans="2:9" x14ac:dyDescent="0.35">
      <c r="B463">
        <v>574</v>
      </c>
      <c r="D463" s="78">
        <f t="shared" si="36"/>
        <v>287287.2872872873</v>
      </c>
      <c r="E463" s="24">
        <f t="shared" si="38"/>
        <v>0.64686305208337025</v>
      </c>
      <c r="F463" s="24">
        <f t="shared" si="38"/>
        <v>0.34502315358554503</v>
      </c>
      <c r="G463" s="24">
        <f t="shared" si="38"/>
        <v>0.68420952248709543</v>
      </c>
      <c r="H463" s="24">
        <f t="shared" si="38"/>
        <v>0.29782043504456002</v>
      </c>
      <c r="I463" s="24">
        <f t="shared" si="38"/>
        <v>0.59152228518980488</v>
      </c>
    </row>
    <row r="464" spans="2:9" x14ac:dyDescent="0.35">
      <c r="B464">
        <v>573</v>
      </c>
      <c r="D464" s="78">
        <f t="shared" si="36"/>
        <v>286786.78678678675</v>
      </c>
      <c r="E464" s="24">
        <f t="shared" si="38"/>
        <v>0.64664326526827787</v>
      </c>
      <c r="F464" s="24">
        <f t="shared" si="38"/>
        <v>0.34490578220277757</v>
      </c>
      <c r="G464" s="24">
        <f t="shared" si="38"/>
        <v>0.68392140835659809</v>
      </c>
      <c r="H464" s="24">
        <f t="shared" si="38"/>
        <v>0.29773289889454224</v>
      </c>
      <c r="I464" s="24">
        <f t="shared" si="38"/>
        <v>0.59117852730597831</v>
      </c>
    </row>
    <row r="465" spans="2:9" x14ac:dyDescent="0.35">
      <c r="B465">
        <v>572</v>
      </c>
      <c r="D465" s="78">
        <f t="shared" si="36"/>
        <v>286286.28628628625</v>
      </c>
      <c r="E465" s="24">
        <f t="shared" si="38"/>
        <v>0.64642286187651876</v>
      </c>
      <c r="F465" s="24">
        <f t="shared" si="38"/>
        <v>0.34478808171446268</v>
      </c>
      <c r="G465" s="24">
        <f t="shared" si="38"/>
        <v>0.68363253300798732</v>
      </c>
      <c r="H465" s="24">
        <f t="shared" si="38"/>
        <v>0.29764510917463771</v>
      </c>
      <c r="I465" s="24">
        <f t="shared" si="38"/>
        <v>0.59083397169611418</v>
      </c>
    </row>
    <row r="466" spans="2:9" x14ac:dyDescent="0.35">
      <c r="B466">
        <v>571</v>
      </c>
      <c r="D466" s="78">
        <f t="shared" si="36"/>
        <v>285785.78578578576</v>
      </c>
      <c r="E466" s="24">
        <f t="shared" si="38"/>
        <v>0.64620183930669917</v>
      </c>
      <c r="F466" s="24">
        <f t="shared" si="38"/>
        <v>0.34467005073263984</v>
      </c>
      <c r="G466" s="24">
        <f t="shared" si="38"/>
        <v>0.68334289341635168</v>
      </c>
      <c r="H466" s="24">
        <f t="shared" si="38"/>
        <v>0.29755706478007704</v>
      </c>
      <c r="I466" s="24">
        <f t="shared" si="38"/>
        <v>0.59048861557524335</v>
      </c>
    </row>
    <row r="467" spans="2:9" x14ac:dyDescent="0.35">
      <c r="B467">
        <v>570</v>
      </c>
      <c r="D467" s="78">
        <f t="shared" si="36"/>
        <v>285285.28528528527</v>
      </c>
      <c r="E467" s="24">
        <f t="shared" si="38"/>
        <v>0.64598019494275905</v>
      </c>
      <c r="F467" s="24">
        <f t="shared" si="38"/>
        <v>0.34455168786152657</v>
      </c>
      <c r="G467" s="24">
        <f t="shared" si="38"/>
        <v>0.68305248654071693</v>
      </c>
      <c r="H467" s="24">
        <f t="shared" si="38"/>
        <v>0.29746876459965904</v>
      </c>
      <c r="I467" s="24">
        <f t="shared" si="38"/>
        <v>0.5901424561454014</v>
      </c>
    </row>
    <row r="468" spans="2:9" x14ac:dyDescent="0.35">
      <c r="B468">
        <v>569</v>
      </c>
      <c r="D468" s="78">
        <f t="shared" si="36"/>
        <v>284784.78478478483</v>
      </c>
      <c r="E468" s="24">
        <f t="shared" si="38"/>
        <v>0.64575792615386929</v>
      </c>
      <c r="F468" s="24">
        <f t="shared" si="38"/>
        <v>0.34443299169746283</v>
      </c>
      <c r="G468" s="24">
        <f t="shared" si="38"/>
        <v>0.6827613093239393</v>
      </c>
      <c r="H468" s="24">
        <f t="shared" si="38"/>
        <v>0.29738020751570354</v>
      </c>
      <c r="I468" s="24">
        <f t="shared" si="38"/>
        <v>0.58979549059555103</v>
      </c>
    </row>
    <row r="469" spans="2:9" x14ac:dyDescent="0.35">
      <c r="B469">
        <v>568</v>
      </c>
      <c r="D469" s="78">
        <f t="shared" si="36"/>
        <v>284284.28428428428</v>
      </c>
      <c r="E469" s="24">
        <f t="shared" si="38"/>
        <v>0.64553503029432679</v>
      </c>
      <c r="F469" s="24">
        <f t="shared" si="38"/>
        <v>0.3443139608288559</v>
      </c>
      <c r="G469" s="24">
        <f t="shared" si="38"/>
        <v>0.68246935869259728</v>
      </c>
      <c r="H469" s="24">
        <f t="shared" si="38"/>
        <v>0.29729139240400426</v>
      </c>
      <c r="I469" s="24">
        <f t="shared" si="38"/>
        <v>0.58944771610150692</v>
      </c>
    </row>
    <row r="470" spans="2:9" x14ac:dyDescent="0.35">
      <c r="B470">
        <v>567</v>
      </c>
      <c r="D470" s="78">
        <f t="shared" si="36"/>
        <v>283783.78378378379</v>
      </c>
      <c r="E470" s="24">
        <f t="shared" si="38"/>
        <v>0.64531150470344945</v>
      </c>
      <c r="F470" s="24">
        <f t="shared" si="38"/>
        <v>0.34419459383612366</v>
      </c>
      <c r="G470" s="24">
        <f t="shared" si="38"/>
        <v>0.68217663155688379</v>
      </c>
      <c r="H470" s="24">
        <f t="shared" si="38"/>
        <v>0.29720231813378112</v>
      </c>
      <c r="I470" s="24">
        <f t="shared" si="38"/>
        <v>0.58909912982585844</v>
      </c>
    </row>
    <row r="471" spans="2:9" x14ac:dyDescent="0.35">
      <c r="B471">
        <v>566</v>
      </c>
      <c r="D471" s="78">
        <f t="shared" si="36"/>
        <v>283283.28328328329</v>
      </c>
      <c r="E471" s="24">
        <f t="shared" si="38"/>
        <v>0.64508734670546974</v>
      </c>
      <c r="F471" s="24">
        <f t="shared" si="38"/>
        <v>0.34407488929163837</v>
      </c>
      <c r="G471" s="24">
        <f t="shared" si="38"/>
        <v>0.68188312481049596</v>
      </c>
      <c r="H471" s="24">
        <f t="shared" si="38"/>
        <v>0.29711298356763183</v>
      </c>
      <c r="I471" s="24">
        <f t="shared" si="38"/>
        <v>0.58874972891789157</v>
      </c>
    </row>
    <row r="472" spans="2:9" x14ac:dyDescent="0.35">
      <c r="B472">
        <v>565</v>
      </c>
      <c r="D472" s="78">
        <f t="shared" si="36"/>
        <v>282782.7827827828</v>
      </c>
      <c r="E472" s="24">
        <f t="shared" si="38"/>
        <v>0.64486255360942746</v>
      </c>
      <c r="F472" s="24">
        <f t="shared" si="38"/>
        <v>0.3439548457596695</v>
      </c>
      <c r="G472" s="24">
        <f t="shared" si="38"/>
        <v>0.68158883533052605</v>
      </c>
      <c r="H472" s="24">
        <f t="shared" si="38"/>
        <v>0.29702338756148355</v>
      </c>
      <c r="I472" s="24">
        <f t="shared" si="38"/>
        <v>0.58839951051351047</v>
      </c>
    </row>
    <row r="473" spans="2:9" x14ac:dyDescent="0.35">
      <c r="B473">
        <v>564</v>
      </c>
      <c r="D473" s="78">
        <f t="shared" si="36"/>
        <v>282282.28228228231</v>
      </c>
      <c r="E473" s="24">
        <f t="shared" si="38"/>
        <v>0.64463712270906226</v>
      </c>
      <c r="F473" s="24">
        <f t="shared" si="38"/>
        <v>0.34383446179632576</v>
      </c>
      <c r="G473" s="24">
        <f t="shared" si="38"/>
        <v>0.68129375997734853</v>
      </c>
      <c r="H473" s="24">
        <f t="shared" si="38"/>
        <v>0.29693352896454411</v>
      </c>
      <c r="I473" s="24">
        <f t="shared" si="38"/>
        <v>0.58804847173516017</v>
      </c>
    </row>
    <row r="474" spans="2:9" x14ac:dyDescent="0.35">
      <c r="B474">
        <v>563</v>
      </c>
      <c r="D474" s="78">
        <f t="shared" si="36"/>
        <v>281781.78178178176</v>
      </c>
      <c r="E474" s="24">
        <f t="shared" si="38"/>
        <v>0.64441105128270415</v>
      </c>
      <c r="F474" s="24">
        <f t="shared" si="38"/>
        <v>0.3437137359494975</v>
      </c>
      <c r="G474" s="24">
        <f t="shared" si="38"/>
        <v>0.68099789559450952</v>
      </c>
      <c r="H474" s="24">
        <f t="shared" si="38"/>
        <v>0.29684340661925174</v>
      </c>
      <c r="I474" s="24">
        <f t="shared" si="38"/>
        <v>0.58769660969174609</v>
      </c>
    </row>
    <row r="475" spans="2:9" x14ac:dyDescent="0.35">
      <c r="B475">
        <v>562</v>
      </c>
      <c r="D475" s="78">
        <f t="shared" si="36"/>
        <v>281281.28128128126</v>
      </c>
      <c r="E475" s="24">
        <f t="shared" si="38"/>
        <v>0.64418433659316365</v>
      </c>
      <c r="F475" s="24">
        <f t="shared" si="38"/>
        <v>0.34359266675879785</v>
      </c>
      <c r="G475" s="24">
        <f t="shared" si="38"/>
        <v>0.68070123900861312</v>
      </c>
      <c r="H475" s="24">
        <f t="shared" si="38"/>
        <v>0.29675301936122633</v>
      </c>
      <c r="I475" s="24">
        <f t="shared" si="38"/>
        <v>0.58734392147855419</v>
      </c>
    </row>
    <row r="476" spans="2:9" x14ac:dyDescent="0.35">
      <c r="B476">
        <v>561</v>
      </c>
      <c r="D476" s="78">
        <f t="shared" si="36"/>
        <v>280780.78078078077</v>
      </c>
      <c r="E476" s="24">
        <f t="shared" si="38"/>
        <v>0.64395697588762124</v>
      </c>
      <c r="F476" s="24">
        <f t="shared" si="38"/>
        <v>0.34347125275550361</v>
      </c>
      <c r="G476" s="24">
        <f t="shared" si="38"/>
        <v>0.68040378702920756</v>
      </c>
      <c r="H476" s="24">
        <f t="shared" si="38"/>
        <v>0.29666236601921808</v>
      </c>
      <c r="I476" s="24">
        <f t="shared" si="38"/>
        <v>0.58699040417717163</v>
      </c>
    </row>
    <row r="477" spans="2:9" x14ac:dyDescent="0.35">
      <c r="B477">
        <v>560</v>
      </c>
      <c r="D477" s="78">
        <f t="shared" si="36"/>
        <v>280280.28028028028</v>
      </c>
      <c r="E477" s="24">
        <f t="shared" si="38"/>
        <v>0.64372896639751531</v>
      </c>
      <c r="F477" s="24">
        <f t="shared" si="38"/>
        <v>0.34334949246249574</v>
      </c>
      <c r="G477" s="24">
        <f t="shared" si="38"/>
        <v>0.68010553644867033</v>
      </c>
      <c r="H477" s="24">
        <f t="shared" si="38"/>
        <v>0.29657144541505759</v>
      </c>
      <c r="I477" s="24">
        <f t="shared" si="38"/>
        <v>0.5866360548554046</v>
      </c>
    </row>
    <row r="478" spans="2:9" x14ac:dyDescent="0.35">
      <c r="B478">
        <v>559</v>
      </c>
      <c r="D478" s="78">
        <f t="shared" si="36"/>
        <v>279779.77977977978</v>
      </c>
      <c r="E478" s="24">
        <f t="shared" si="38"/>
        <v>0.64350030533842928</v>
      </c>
      <c r="F478" s="24">
        <f t="shared" si="38"/>
        <v>0.3432273843941992</v>
      </c>
      <c r="G478" s="24">
        <f t="shared" si="38"/>
        <v>0.67980648404209265</v>
      </c>
      <c r="H478" s="24">
        <f t="shared" si="38"/>
        <v>0.29648025636360392</v>
      </c>
      <c r="I478" s="24">
        <f t="shared" si="38"/>
        <v>0.58628087056719747</v>
      </c>
    </row>
    <row r="479" spans="2:9" x14ac:dyDescent="0.35">
      <c r="B479">
        <v>558</v>
      </c>
      <c r="D479" s="78">
        <f t="shared" si="36"/>
        <v>279279.27927927923</v>
      </c>
      <c r="E479" s="24">
        <f t="shared" ref="E479:I498" si="39">E$16/(1+E$17*(0.001*$D479/E$22)^E$20)</f>
        <v>0.64327098990997855</v>
      </c>
      <c r="F479" s="24">
        <f t="shared" si="39"/>
        <v>0.34310492705652229</v>
      </c>
      <c r="G479" s="24">
        <f t="shared" si="39"/>
        <v>0.67950662656716243</v>
      </c>
      <c r="H479" s="24">
        <f t="shared" si="39"/>
        <v>0.29638879767269349</v>
      </c>
      <c r="I479" s="24">
        <f t="shared" si="39"/>
        <v>0.58592484835255054</v>
      </c>
    </row>
    <row r="480" spans="2:9" x14ac:dyDescent="0.35">
      <c r="B480">
        <v>557</v>
      </c>
      <c r="D480" s="78">
        <f t="shared" si="36"/>
        <v>278778.7787787788</v>
      </c>
      <c r="E480" s="24">
        <f t="shared" si="39"/>
        <v>0.64304101729569474</v>
      </c>
      <c r="F480" s="24">
        <f t="shared" si="39"/>
        <v>0.34298211894679564</v>
      </c>
      <c r="G480" s="24">
        <f t="shared" si="39"/>
        <v>0.67920596076404738</v>
      </c>
      <c r="H480" s="24">
        <f t="shared" si="39"/>
        <v>0.29629706814308776</v>
      </c>
      <c r="I480" s="24">
        <f t="shared" si="39"/>
        <v>0.58556798523743769</v>
      </c>
    </row>
    <row r="481" spans="2:9" x14ac:dyDescent="0.35">
      <c r="B481">
        <v>556</v>
      </c>
      <c r="D481" s="78">
        <f t="shared" si="36"/>
        <v>278278.2782782783</v>
      </c>
      <c r="E481" s="24">
        <f t="shared" si="39"/>
        <v>0.6428103846629114</v>
      </c>
      <c r="F481" s="24">
        <f t="shared" si="39"/>
        <v>0.34285895855371024</v>
      </c>
      <c r="G481" s="24">
        <f t="shared" si="39"/>
        <v>0.6789044833552752</v>
      </c>
      <c r="H481" s="24">
        <f t="shared" si="39"/>
        <v>0.29620506656842038</v>
      </c>
      <c r="I481" s="24">
        <f t="shared" si="39"/>
        <v>0.58521027823372218</v>
      </c>
    </row>
    <row r="482" spans="2:9" x14ac:dyDescent="0.35">
      <c r="B482">
        <v>555</v>
      </c>
      <c r="D482" s="78">
        <f t="shared" si="36"/>
        <v>277777.77777777781</v>
      </c>
      <c r="E482" s="24">
        <f t="shared" si="39"/>
        <v>0.6425790891626455</v>
      </c>
      <c r="F482" s="24">
        <f t="shared" si="39"/>
        <v>0.34273544435725545</v>
      </c>
      <c r="G482" s="24">
        <f t="shared" si="39"/>
        <v>0.67860219104561514</v>
      </c>
      <c r="H482" s="24">
        <f t="shared" si="39"/>
        <v>0.29611279173514465</v>
      </c>
      <c r="I482" s="24">
        <f t="shared" si="39"/>
        <v>0.58485172433907351</v>
      </c>
    </row>
    <row r="483" spans="2:9" x14ac:dyDescent="0.35">
      <c r="B483">
        <v>554</v>
      </c>
      <c r="D483" s="78">
        <f t="shared" si="36"/>
        <v>277277.27727727732</v>
      </c>
      <c r="E483" s="24">
        <f t="shared" si="39"/>
        <v>0.64234712792948157</v>
      </c>
      <c r="F483" s="24">
        <f t="shared" si="39"/>
        <v>0.34261157482865628</v>
      </c>
      <c r="G483" s="24">
        <f t="shared" si="39"/>
        <v>0.67829908052195675</v>
      </c>
      <c r="H483" s="24">
        <f t="shared" si="39"/>
        <v>0.29602024242247948</v>
      </c>
      <c r="I483" s="24">
        <f t="shared" si="39"/>
        <v>0.58449232053688271</v>
      </c>
    </row>
    <row r="484" spans="2:9" x14ac:dyDescent="0.35">
      <c r="B484">
        <v>553</v>
      </c>
      <c r="D484" s="78">
        <f t="shared" si="36"/>
        <v>276776.77677677677</v>
      </c>
      <c r="E484" s="24">
        <f t="shared" si="39"/>
        <v>0.64211449808145171</v>
      </c>
      <c r="F484" s="24">
        <f t="shared" si="39"/>
        <v>0.34248734843030987</v>
      </c>
      <c r="G484" s="24">
        <f t="shared" si="39"/>
        <v>0.67799514845318887</v>
      </c>
      <c r="H484" s="24">
        <f t="shared" si="39"/>
        <v>0.29592741740235567</v>
      </c>
      <c r="I484" s="24">
        <f t="shared" si="39"/>
        <v>0.58413206379617777</v>
      </c>
    </row>
    <row r="485" spans="2:9" x14ac:dyDescent="0.35">
      <c r="B485">
        <v>552</v>
      </c>
      <c r="D485" s="78">
        <f t="shared" si="36"/>
        <v>276276.27627627627</v>
      </c>
      <c r="E485" s="24">
        <f t="shared" si="39"/>
        <v>0.64188119671991628</v>
      </c>
      <c r="F485" s="24">
        <f t="shared" si="39"/>
        <v>0.34236276361572193</v>
      </c>
      <c r="G485" s="24">
        <f t="shared" si="39"/>
        <v>0.67769039149007682</v>
      </c>
      <c r="H485" s="24">
        <f t="shared" si="39"/>
        <v>0.29583431543936139</v>
      </c>
      <c r="I485" s="24">
        <f t="shared" si="39"/>
        <v>0.58377095107153665</v>
      </c>
    </row>
    <row r="486" spans="2:9" x14ac:dyDescent="0.35">
      <c r="B486">
        <v>551</v>
      </c>
      <c r="D486" s="78">
        <f t="shared" ref="D486:D549" si="40">(B486/$B$38)*$M$9</f>
        <v>275775.77577577578</v>
      </c>
      <c r="E486" s="24">
        <f t="shared" si="39"/>
        <v>0.64164722092944326</v>
      </c>
      <c r="F486" s="24">
        <f t="shared" si="39"/>
        <v>0.34223781882944193</v>
      </c>
      <c r="G486" s="24">
        <f t="shared" si="39"/>
        <v>0.67738480626513908</v>
      </c>
      <c r="H486" s="24">
        <f t="shared" si="39"/>
        <v>0.29574093529068707</v>
      </c>
      <c r="I486" s="24">
        <f t="shared" si="39"/>
        <v>0.58340897930300228</v>
      </c>
    </row>
    <row r="487" spans="2:9" x14ac:dyDescent="0.35">
      <c r="B487">
        <v>550</v>
      </c>
      <c r="D487" s="78">
        <f t="shared" si="40"/>
        <v>275275.27527527529</v>
      </c>
      <c r="E487" s="24">
        <f t="shared" si="39"/>
        <v>0.64141256777768607</v>
      </c>
      <c r="F487" s="24">
        <f t="shared" si="39"/>
        <v>0.34211251250699859</v>
      </c>
      <c r="G487" s="24">
        <f t="shared" si="39"/>
        <v>0.6770783893925223</v>
      </c>
      <c r="H487" s="24">
        <f t="shared" si="39"/>
        <v>0.29564727570606997</v>
      </c>
      <c r="I487" s="24">
        <f t="shared" si="39"/>
        <v>0.5830461454159952</v>
      </c>
    </row>
    <row r="488" spans="2:9" x14ac:dyDescent="0.35">
      <c r="B488">
        <v>549</v>
      </c>
      <c r="D488" s="78">
        <f t="shared" si="40"/>
        <v>274774.77477477479</v>
      </c>
      <c r="E488" s="24">
        <f t="shared" si="39"/>
        <v>0.64117723431526075</v>
      </c>
      <c r="F488" s="24">
        <f t="shared" si="39"/>
        <v>0.34198684307483407</v>
      </c>
      <c r="G488" s="24">
        <f t="shared" si="39"/>
        <v>0.67677113746787643</v>
      </c>
      <c r="H488" s="24">
        <f t="shared" si="39"/>
        <v>0.29555333542773815</v>
      </c>
      <c r="I488" s="24">
        <f t="shared" si="39"/>
        <v>0.58268244632122568</v>
      </c>
    </row>
    <row r="489" spans="2:9" x14ac:dyDescent="0.35">
      <c r="B489">
        <v>548</v>
      </c>
      <c r="D489" s="78">
        <f t="shared" si="40"/>
        <v>274274.27427427424</v>
      </c>
      <c r="E489" s="24">
        <f t="shared" si="39"/>
        <v>0.64094121757562206</v>
      </c>
      <c r="F489" s="24">
        <f t="shared" si="39"/>
        <v>0.34186080895023779</v>
      </c>
      <c r="G489" s="24">
        <f t="shared" si="39"/>
        <v>0.67646304706822746</v>
      </c>
      <c r="H489" s="24">
        <f t="shared" si="39"/>
        <v>0.29545911319035412</v>
      </c>
      <c r="I489" s="24">
        <f t="shared" si="39"/>
        <v>0.58231787891460574</v>
      </c>
    </row>
    <row r="490" spans="2:9" x14ac:dyDescent="0.35">
      <c r="B490">
        <v>547</v>
      </c>
      <c r="D490" s="78">
        <f t="shared" si="40"/>
        <v>273773.77377377375</v>
      </c>
      <c r="E490" s="24">
        <f t="shared" si="39"/>
        <v>0.64070451457493849</v>
      </c>
      <c r="F490" s="24">
        <f t="shared" si="39"/>
        <v>0.34173440854128012</v>
      </c>
      <c r="G490" s="24">
        <f t="shared" si="39"/>
        <v>0.67615411475185061</v>
      </c>
      <c r="H490" s="24">
        <f t="shared" si="39"/>
        <v>0.29536460772095768</v>
      </c>
      <c r="I490" s="24">
        <f t="shared" si="39"/>
        <v>0.58195244007716074</v>
      </c>
    </row>
    <row r="491" spans="2:9" x14ac:dyDescent="0.35">
      <c r="B491">
        <v>546</v>
      </c>
      <c r="D491" s="78">
        <f t="shared" si="40"/>
        <v>273273.27327327325</v>
      </c>
      <c r="E491" s="24">
        <f t="shared" si="39"/>
        <v>0.64046712231196556</v>
      </c>
      <c r="F491" s="24">
        <f t="shared" si="39"/>
        <v>0.34160764024674473</v>
      </c>
      <c r="G491" s="24">
        <f t="shared" si="39"/>
        <v>0.67584433705814073</v>
      </c>
      <c r="H491" s="24">
        <f t="shared" si="39"/>
        <v>0.29526981773890859</v>
      </c>
      <c r="I491" s="24">
        <f t="shared" si="39"/>
        <v>0.58158612667493914</v>
      </c>
    </row>
    <row r="492" spans="2:9" x14ac:dyDescent="0.35">
      <c r="B492">
        <v>545</v>
      </c>
      <c r="D492" s="78">
        <f t="shared" si="40"/>
        <v>272772.77277277276</v>
      </c>
      <c r="E492" s="24">
        <f t="shared" si="39"/>
        <v>0.64022903776791973</v>
      </c>
      <c r="F492" s="24">
        <f t="shared" si="39"/>
        <v>0.34148050245606076</v>
      </c>
      <c r="G492" s="24">
        <f t="shared" si="39"/>
        <v>0.67553371050748345</v>
      </c>
      <c r="H492" s="24">
        <f t="shared" si="39"/>
        <v>0.29517474195582821</v>
      </c>
      <c r="I492" s="24">
        <f t="shared" si="39"/>
        <v>0.58121893555892279</v>
      </c>
    </row>
    <row r="493" spans="2:9" x14ac:dyDescent="0.35">
      <c r="B493">
        <v>544</v>
      </c>
      <c r="D493" s="78">
        <f t="shared" si="40"/>
        <v>272272.27227227233</v>
      </c>
      <c r="E493" s="24">
        <f t="shared" si="39"/>
        <v>0.63999025790634834</v>
      </c>
      <c r="F493" s="24">
        <f t="shared" si="39"/>
        <v>0.34135299354923476</v>
      </c>
      <c r="G493" s="24">
        <f t="shared" si="39"/>
        <v>0.67522223160112371</v>
      </c>
      <c r="H493" s="24">
        <f t="shared" si="39"/>
        <v>0.29507937907554133</v>
      </c>
      <c r="I493" s="24">
        <f t="shared" si="39"/>
        <v>0.58085086356493631</v>
      </c>
    </row>
    <row r="494" spans="2:9" x14ac:dyDescent="0.35">
      <c r="B494">
        <v>543</v>
      </c>
      <c r="D494" s="78">
        <f t="shared" si="40"/>
        <v>271771.77177177178</v>
      </c>
      <c r="E494" s="24">
        <f t="shared" si="39"/>
        <v>0.63975077967300131</v>
      </c>
      <c r="F494" s="24">
        <f t="shared" si="39"/>
        <v>0.34122511189678106</v>
      </c>
      <c r="G494" s="24">
        <f t="shared" si="39"/>
        <v>0.67490989682103397</v>
      </c>
      <c r="H494" s="24">
        <f t="shared" si="39"/>
        <v>0.29498372779401655</v>
      </c>
      <c r="I494" s="24">
        <f t="shared" si="39"/>
        <v>0.58048190751355566</v>
      </c>
    </row>
    <row r="495" spans="2:9" x14ac:dyDescent="0.35">
      <c r="B495">
        <v>542</v>
      </c>
      <c r="D495" s="78">
        <f t="shared" si="40"/>
        <v>271271.27127127128</v>
      </c>
      <c r="E495" s="24">
        <f t="shared" si="39"/>
        <v>0.63951059999570048</v>
      </c>
      <c r="F495" s="24">
        <f t="shared" si="39"/>
        <v>0.34109685585965271</v>
      </c>
      <c r="G495" s="24">
        <f t="shared" si="39"/>
        <v>0.67459670262978166</v>
      </c>
      <c r="H495" s="24">
        <f t="shared" si="39"/>
        <v>0.29488778679930733</v>
      </c>
      <c r="I495" s="24">
        <f t="shared" si="39"/>
        <v>0.5801120642100156</v>
      </c>
    </row>
    <row r="496" spans="2:9" x14ac:dyDescent="0.35">
      <c r="B496">
        <v>541</v>
      </c>
      <c r="D496" s="78">
        <f t="shared" si="40"/>
        <v>270770.77077077079</v>
      </c>
      <c r="E496" s="24">
        <f t="shared" si="39"/>
        <v>0.63926971578420666</v>
      </c>
      <c r="F496" s="24">
        <f t="shared" si="39"/>
        <v>0.34096822378917063</v>
      </c>
      <c r="G496" s="24">
        <f t="shared" si="39"/>
        <v>0.67428264547039463</v>
      </c>
      <c r="H496" s="24">
        <f t="shared" si="39"/>
        <v>0.29479155477149127</v>
      </c>
      <c r="I496" s="24">
        <f t="shared" si="39"/>
        <v>0.57974133044411724</v>
      </c>
    </row>
    <row r="497" spans="2:9" x14ac:dyDescent="0.35">
      <c r="B497">
        <v>540</v>
      </c>
      <c r="D497" s="78">
        <f t="shared" si="40"/>
        <v>270270.2702702703</v>
      </c>
      <c r="E497" s="24">
        <f t="shared" si="39"/>
        <v>0.63902812393008823</v>
      </c>
      <c r="F497" s="24">
        <f t="shared" si="39"/>
        <v>0.340839214026953</v>
      </c>
      <c r="G497" s="24">
        <f t="shared" si="39"/>
        <v>0.67396772176622621</v>
      </c>
      <c r="H497" s="24">
        <f t="shared" si="39"/>
        <v>0.29469503038260941</v>
      </c>
      <c r="I497" s="24">
        <f t="shared" si="39"/>
        <v>0.5793697029901349</v>
      </c>
    </row>
    <row r="498" spans="2:9" x14ac:dyDescent="0.35">
      <c r="B498">
        <v>539</v>
      </c>
      <c r="D498" s="78">
        <f t="shared" si="40"/>
        <v>269769.7697697698</v>
      </c>
      <c r="E498" s="24">
        <f t="shared" si="39"/>
        <v>0.63878582130658568</v>
      </c>
      <c r="F498" s="24">
        <f t="shared" si="39"/>
        <v>0.34070982490484381</v>
      </c>
      <c r="G498" s="24">
        <f t="shared" si="39"/>
        <v>0.67365192792081907</v>
      </c>
      <c r="H498" s="24">
        <f t="shared" si="39"/>
        <v>0.29459821229660516</v>
      </c>
      <c r="I498" s="24">
        <f t="shared" si="39"/>
        <v>0.57899717860672151</v>
      </c>
    </row>
    <row r="499" spans="2:9" x14ac:dyDescent="0.35">
      <c r="B499">
        <v>538</v>
      </c>
      <c r="D499" s="78">
        <f t="shared" si="40"/>
        <v>269269.26926926925</v>
      </c>
      <c r="E499" s="24">
        <f t="shared" ref="E499:I518" si="41">E$16/(1+E$17*(0.001*$D499/E$22)^E$20)</f>
        <v>0.6385428047684768</v>
      </c>
      <c r="F499" s="24">
        <f t="shared" si="41"/>
        <v>0.34058005474484054</v>
      </c>
      <c r="G499" s="24">
        <f t="shared" si="41"/>
        <v>0.6733352603177668</v>
      </c>
      <c r="H499" s="24">
        <f t="shared" si="41"/>
        <v>0.29450109916926254</v>
      </c>
      <c r="I499" s="24">
        <f t="shared" si="41"/>
        <v>0.57862375403681376</v>
      </c>
    </row>
    <row r="500" spans="2:9" x14ac:dyDescent="0.35">
      <c r="B500">
        <v>537</v>
      </c>
      <c r="D500" s="78">
        <f t="shared" si="40"/>
        <v>268768.76876876876</v>
      </c>
      <c r="E500" s="24">
        <f t="shared" si="41"/>
        <v>0.63829907115194029</v>
      </c>
      <c r="F500" s="24">
        <f t="shared" si="41"/>
        <v>0.3404499018590213</v>
      </c>
      <c r="G500" s="24">
        <f t="shared" si="41"/>
        <v>0.67301771532057664</v>
      </c>
      <c r="H500" s="24">
        <f t="shared" si="41"/>
        <v>0.29440368964814317</v>
      </c>
      <c r="I500" s="24">
        <f t="shared" si="41"/>
        <v>0.57824942600753748</v>
      </c>
    </row>
    <row r="501" spans="2:9" x14ac:dyDescent="0.35">
      <c r="B501">
        <v>536</v>
      </c>
      <c r="D501" s="78">
        <f t="shared" si="40"/>
        <v>268268.26826826826</v>
      </c>
      <c r="E501" s="24">
        <f t="shared" si="41"/>
        <v>0.63805461727441748</v>
      </c>
      <c r="F501" s="24">
        <f t="shared" si="41"/>
        <v>0.34031936454947176</v>
      </c>
      <c r="G501" s="24">
        <f t="shared" si="41"/>
        <v>0.67269928927252909</v>
      </c>
      <c r="H501" s="24">
        <f t="shared" si="41"/>
        <v>0.29430598237252409</v>
      </c>
      <c r="I501" s="24">
        <f t="shared" si="41"/>
        <v>0.57787419123011041</v>
      </c>
    </row>
    <row r="502" spans="2:9" x14ac:dyDescent="0.35">
      <c r="B502">
        <v>535</v>
      </c>
      <c r="D502" s="78">
        <f t="shared" si="40"/>
        <v>267767.76776776777</v>
      </c>
      <c r="E502" s="24">
        <f t="shared" si="41"/>
        <v>0.63780943993447359</v>
      </c>
      <c r="F502" s="24">
        <f t="shared" si="41"/>
        <v>0.34018844110821034</v>
      </c>
      <c r="G502" s="24">
        <f t="shared" si="41"/>
        <v>0.67237997849653619</v>
      </c>
      <c r="H502" s="24">
        <f t="shared" si="41"/>
        <v>0.29420797597333354</v>
      </c>
      <c r="I502" s="24">
        <f t="shared" si="41"/>
        <v>0.57749804639974545</v>
      </c>
    </row>
    <row r="503" spans="2:9" x14ac:dyDescent="0.35">
      <c r="B503">
        <v>534</v>
      </c>
      <c r="D503" s="78">
        <f t="shared" si="40"/>
        <v>267267.26726726728</v>
      </c>
      <c r="E503" s="24">
        <f t="shared" si="41"/>
        <v>0.63756353591165793</v>
      </c>
      <c r="F503" s="24">
        <f t="shared" si="41"/>
        <v>0.34005712981711428</v>
      </c>
      <c r="G503" s="24">
        <f t="shared" si="41"/>
        <v>0.67205977929500116</v>
      </c>
      <c r="H503" s="24">
        <f t="shared" si="41"/>
        <v>0.29410966907308694</v>
      </c>
      <c r="I503" s="24">
        <f t="shared" si="41"/>
        <v>0.57712098819555391</v>
      </c>
    </row>
    <row r="504" spans="2:9" x14ac:dyDescent="0.35">
      <c r="B504">
        <v>533</v>
      </c>
      <c r="D504" s="78">
        <f t="shared" si="40"/>
        <v>266766.76676676673</v>
      </c>
      <c r="E504" s="24">
        <f t="shared" si="41"/>
        <v>0.63731690196636148</v>
      </c>
      <c r="F504" s="24">
        <f t="shared" si="41"/>
        <v>0.33992542894784361</v>
      </c>
      <c r="G504" s="24">
        <f t="shared" si="41"/>
        <v>0.67173868794967362</v>
      </c>
      <c r="H504" s="24">
        <f t="shared" si="41"/>
        <v>0.29401106028582247</v>
      </c>
      <c r="I504" s="24">
        <f t="shared" si="41"/>
        <v>0.5767430132804463</v>
      </c>
    </row>
    <row r="505" spans="2:9" x14ac:dyDescent="0.35">
      <c r="B505">
        <v>532</v>
      </c>
      <c r="D505" s="78">
        <f t="shared" si="40"/>
        <v>266266.26626626623</v>
      </c>
      <c r="E505" s="24">
        <f t="shared" si="41"/>
        <v>0.63706953483967521</v>
      </c>
      <c r="F505" s="24">
        <f t="shared" si="41"/>
        <v>0.33979333676176515</v>
      </c>
      <c r="G505" s="24">
        <f t="shared" si="41"/>
        <v>0.67141670072150561</v>
      </c>
      <c r="H505" s="24">
        <f t="shared" si="41"/>
        <v>0.29391214821703532</v>
      </c>
      <c r="I505" s="24">
        <f t="shared" si="41"/>
        <v>0.57636411830103373</v>
      </c>
    </row>
    <row r="506" spans="2:9" x14ac:dyDescent="0.35">
      <c r="B506">
        <v>531</v>
      </c>
      <c r="D506" s="78">
        <f t="shared" si="40"/>
        <v>265765.7657657658</v>
      </c>
      <c r="E506" s="24">
        <f t="shared" si="41"/>
        <v>0.63682143125324486</v>
      </c>
      <c r="F506" s="24">
        <f t="shared" si="41"/>
        <v>0.33966085150987602</v>
      </c>
      <c r="G506" s="24">
        <f t="shared" si="41"/>
        <v>0.67109381385050604</v>
      </c>
      <c r="H506" s="24">
        <f t="shared" si="41"/>
        <v>0.29381293146361193</v>
      </c>
      <c r="I506" s="24">
        <f t="shared" si="41"/>
        <v>0.57598429988752808</v>
      </c>
    </row>
    <row r="507" spans="2:9" x14ac:dyDescent="0.35">
      <c r="B507">
        <v>530</v>
      </c>
      <c r="D507" s="78">
        <f t="shared" si="40"/>
        <v>265265.26526526531</v>
      </c>
      <c r="E507" s="24">
        <f t="shared" si="41"/>
        <v>0.63657258790912685</v>
      </c>
      <c r="F507" s="24">
        <f t="shared" si="41"/>
        <v>0.33952797143272573</v>
      </c>
      <c r="G507" s="24">
        <f t="shared" si="41"/>
        <v>0.67077002355559301</v>
      </c>
      <c r="H507" s="24">
        <f t="shared" si="41"/>
        <v>0.29371340861376333</v>
      </c>
      <c r="I507" s="24">
        <f t="shared" si="41"/>
        <v>0.57560355465364099</v>
      </c>
    </row>
    <row r="508" spans="2:9" x14ac:dyDescent="0.35">
      <c r="B508">
        <v>529</v>
      </c>
      <c r="D508" s="78">
        <f t="shared" si="40"/>
        <v>264764.76476476475</v>
      </c>
      <c r="E508" s="24">
        <f t="shared" si="41"/>
        <v>0.63632300148964038</v>
      </c>
      <c r="F508" s="24">
        <f t="shared" si="41"/>
        <v>0.3393946947603384</v>
      </c>
      <c r="G508" s="24">
        <f t="shared" si="41"/>
        <v>0.67044532603444673</v>
      </c>
      <c r="H508" s="24">
        <f t="shared" si="41"/>
        <v>0.293613578246958</v>
      </c>
      <c r="I508" s="24">
        <f t="shared" si="41"/>
        <v>0.57522187919648349</v>
      </c>
    </row>
    <row r="509" spans="2:9" x14ac:dyDescent="0.35">
      <c r="B509">
        <v>528</v>
      </c>
      <c r="D509" s="78">
        <f t="shared" si="40"/>
        <v>264264.26426426426</v>
      </c>
      <c r="E509" s="24">
        <f t="shared" si="41"/>
        <v>0.6360726686572209</v>
      </c>
      <c r="F509" s="24">
        <f t="shared" si="41"/>
        <v>0.3392610197121334</v>
      </c>
      <c r="G509" s="24">
        <f t="shared" si="41"/>
        <v>0.67011971746335908</v>
      </c>
      <c r="H509" s="24">
        <f t="shared" si="41"/>
        <v>0.29351343893385395</v>
      </c>
      <c r="I509" s="24">
        <f t="shared" si="41"/>
        <v>0.57483927009646374</v>
      </c>
    </row>
    <row r="510" spans="2:9" x14ac:dyDescent="0.35">
      <c r="B510">
        <v>527</v>
      </c>
      <c r="D510" s="78">
        <f t="shared" si="40"/>
        <v>263763.76376376377</v>
      </c>
      <c r="E510" s="24">
        <f t="shared" si="41"/>
        <v>0.63582158605426953</v>
      </c>
      <c r="F510" s="24">
        <f t="shared" si="41"/>
        <v>0.33912694449684655</v>
      </c>
      <c r="G510" s="24">
        <f t="shared" si="41"/>
        <v>0.6697931939970837</v>
      </c>
      <c r="H510" s="24">
        <f t="shared" si="41"/>
        <v>0.29341298923623055</v>
      </c>
      <c r="I510" s="24">
        <f t="shared" si="41"/>
        <v>0.57445572391718347</v>
      </c>
    </row>
    <row r="511" spans="2:9" x14ac:dyDescent="0.35">
      <c r="B511">
        <v>526</v>
      </c>
      <c r="D511" s="78">
        <f t="shared" si="40"/>
        <v>263263.26326326327</v>
      </c>
      <c r="E511" s="24">
        <f t="shared" si="41"/>
        <v>0.635569750303003</v>
      </c>
      <c r="F511" s="24">
        <f t="shared" si="41"/>
        <v>0.33899246731244886</v>
      </c>
      <c r="G511" s="24">
        <f t="shared" si="41"/>
        <v>0.66946575176868306</v>
      </c>
      <c r="H511" s="24">
        <f t="shared" si="41"/>
        <v>0.29331222770691912</v>
      </c>
      <c r="I511" s="24">
        <f t="shared" si="41"/>
        <v>0.57407123720533582</v>
      </c>
    </row>
    <row r="512" spans="2:9" x14ac:dyDescent="0.35">
      <c r="B512">
        <v>525</v>
      </c>
      <c r="D512" s="78">
        <f t="shared" si="40"/>
        <v>262762.76276276278</v>
      </c>
      <c r="E512" s="24">
        <f t="shared" si="41"/>
        <v>0.63531715800530197</v>
      </c>
      <c r="F512" s="24">
        <f t="shared" si="41"/>
        <v>0.33885758634606616</v>
      </c>
      <c r="G512" s="24">
        <f t="shared" si="41"/>
        <v>0.66913738688937596</v>
      </c>
      <c r="H512" s="24">
        <f t="shared" si="41"/>
        <v>0.29321115288973326</v>
      </c>
      <c r="I512" s="24">
        <f t="shared" si="41"/>
        <v>0.57368580649059997</v>
      </c>
    </row>
    <row r="513" spans="2:9" x14ac:dyDescent="0.35">
      <c r="B513">
        <v>524</v>
      </c>
      <c r="D513" s="78">
        <f t="shared" si="40"/>
        <v>262262.26226226223</v>
      </c>
      <c r="E513" s="24">
        <f t="shared" si="41"/>
        <v>0.63506380574255694</v>
      </c>
      <c r="F513" s="24">
        <f t="shared" si="41"/>
        <v>0.33872229977389723</v>
      </c>
      <c r="G513" s="24">
        <f t="shared" si="41"/>
        <v>0.66880809544838293</v>
      </c>
      <c r="H513" s="24">
        <f t="shared" si="41"/>
        <v>0.2931097633193987</v>
      </c>
      <c r="I513" s="24">
        <f t="shared" si="41"/>
        <v>0.57329942828553659</v>
      </c>
    </row>
    <row r="514" spans="2:9" x14ac:dyDescent="0.35">
      <c r="B514">
        <v>523</v>
      </c>
      <c r="D514" s="78">
        <f t="shared" si="40"/>
        <v>261761.76176176174</v>
      </c>
      <c r="E514" s="24">
        <f t="shared" si="41"/>
        <v>0.6348096900755138</v>
      </c>
      <c r="F514" s="24">
        <f t="shared" si="41"/>
        <v>0.33858660576113103</v>
      </c>
      <c r="G514" s="24">
        <f t="shared" si="41"/>
        <v>0.66847787351276988</v>
      </c>
      <c r="H514" s="24">
        <f t="shared" si="41"/>
        <v>0.29300805752148201</v>
      </c>
      <c r="I514" s="24">
        <f t="shared" si="41"/>
        <v>0.57291209908548191</v>
      </c>
    </row>
    <row r="515" spans="2:9" x14ac:dyDescent="0.35">
      <c r="B515">
        <v>522</v>
      </c>
      <c r="D515" s="78">
        <f t="shared" si="40"/>
        <v>261261.26126126124</v>
      </c>
      <c r="E515" s="24">
        <f t="shared" si="41"/>
        <v>0.63455480754411819</v>
      </c>
      <c r="F515" s="24">
        <f t="shared" si="41"/>
        <v>0.3384505024618637</v>
      </c>
      <c r="G515" s="24">
        <f t="shared" si="41"/>
        <v>0.66814671712729101</v>
      </c>
      <c r="H515" s="24">
        <f t="shared" si="41"/>
        <v>0.29290603401231879</v>
      </c>
      <c r="I515" s="24">
        <f t="shared" si="41"/>
        <v>0.57252381536844099</v>
      </c>
    </row>
    <row r="516" spans="2:9" x14ac:dyDescent="0.35">
      <c r="B516">
        <v>521</v>
      </c>
      <c r="D516" s="78">
        <f t="shared" si="40"/>
        <v>260760.76076076078</v>
      </c>
      <c r="E516" s="24">
        <f t="shared" si="41"/>
        <v>0.63429915466735687</v>
      </c>
      <c r="F516" s="24">
        <f t="shared" si="41"/>
        <v>0.33831398801901436</v>
      </c>
      <c r="G516" s="24">
        <f t="shared" si="41"/>
        <v>0.66781462231423061</v>
      </c>
      <c r="H516" s="24">
        <f t="shared" si="41"/>
        <v>0.29280369129894163</v>
      </c>
      <c r="I516" s="24">
        <f t="shared" si="41"/>
        <v>0.57213457359498088</v>
      </c>
    </row>
    <row r="517" spans="2:9" x14ac:dyDescent="0.35">
      <c r="B517">
        <v>520</v>
      </c>
      <c r="D517" s="78">
        <f t="shared" si="40"/>
        <v>260260.26026026029</v>
      </c>
      <c r="E517" s="24">
        <f t="shared" si="41"/>
        <v>0.63404272794309957</v>
      </c>
      <c r="F517" s="24">
        <f t="shared" si="41"/>
        <v>0.33817706056424057</v>
      </c>
      <c r="G517" s="24">
        <f t="shared" si="41"/>
        <v>0.66748158507324273</v>
      </c>
      <c r="H517" s="24">
        <f t="shared" si="41"/>
        <v>0.29270102787900676</v>
      </c>
      <c r="I517" s="24">
        <f t="shared" si="41"/>
        <v>0.57174437020812141</v>
      </c>
    </row>
    <row r="518" spans="2:9" x14ac:dyDescent="0.35">
      <c r="B518">
        <v>519</v>
      </c>
      <c r="D518" s="78">
        <f t="shared" si="40"/>
        <v>259759.75975975973</v>
      </c>
      <c r="E518" s="24">
        <f t="shared" si="41"/>
        <v>0.63378552384793818</v>
      </c>
      <c r="F518" s="24">
        <f t="shared" si="41"/>
        <v>0.33803971821785261</v>
      </c>
      <c r="G518" s="24">
        <f t="shared" si="41"/>
        <v>0.66714760138119</v>
      </c>
      <c r="H518" s="24">
        <f t="shared" si="41"/>
        <v>0.29259804224072034</v>
      </c>
      <c r="I518" s="24">
        <f t="shared" si="41"/>
        <v>0.57135320163322734</v>
      </c>
    </row>
    <row r="519" spans="2:9" x14ac:dyDescent="0.35">
      <c r="B519">
        <v>518</v>
      </c>
      <c r="D519" s="78">
        <f t="shared" si="40"/>
        <v>259259.25925925924</v>
      </c>
      <c r="E519" s="24">
        <f t="shared" ref="E519:I538" si="42">E$16/(1+E$17*(0.001*$D519/E$22)^E$20)</f>
        <v>0.63352753883702484</v>
      </c>
      <c r="F519" s="24">
        <f t="shared" si="42"/>
        <v>0.33790195908872711</v>
      </c>
      <c r="G519" s="24">
        <f t="shared" si="42"/>
        <v>0.66681266719198085</v>
      </c>
      <c r="H519" s="24">
        <f t="shared" si="42"/>
        <v>0.29249473286276417</v>
      </c>
      <c r="I519" s="24">
        <f t="shared" si="42"/>
        <v>0.57096106427789717</v>
      </c>
    </row>
    <row r="520" spans="2:9" x14ac:dyDescent="0.35">
      <c r="B520">
        <v>517</v>
      </c>
      <c r="D520" s="78">
        <f t="shared" si="40"/>
        <v>258758.75875875875</v>
      </c>
      <c r="E520" s="24">
        <f t="shared" si="42"/>
        <v>0.63326876934390819</v>
      </c>
      <c r="F520" s="24">
        <f t="shared" si="42"/>
        <v>0.33776378127421997</v>
      </c>
      <c r="G520" s="24">
        <f t="shared" si="42"/>
        <v>0.66647677843640607</v>
      </c>
      <c r="H520" s="24">
        <f t="shared" si="42"/>
        <v>0.2923910982142201</v>
      </c>
      <c r="I520" s="24">
        <f t="shared" si="42"/>
        <v>0.57056795453185394</v>
      </c>
    </row>
    <row r="521" spans="2:9" x14ac:dyDescent="0.35">
      <c r="B521">
        <v>516</v>
      </c>
      <c r="D521" s="78">
        <f t="shared" si="40"/>
        <v>258258.25825825825</v>
      </c>
      <c r="E521" s="24">
        <f t="shared" si="42"/>
        <v>0.6330092117803694</v>
      </c>
      <c r="F521" s="24">
        <f t="shared" si="42"/>
        <v>0.33762518286007853</v>
      </c>
      <c r="G521" s="24">
        <f t="shared" si="42"/>
        <v>0.66613993102197233</v>
      </c>
      <c r="H521" s="24">
        <f t="shared" si="42"/>
        <v>0.29228713675449458</v>
      </c>
      <c r="I521" s="24">
        <f t="shared" si="42"/>
        <v>0.57017386876683251</v>
      </c>
    </row>
    <row r="522" spans="2:9" x14ac:dyDescent="0.35">
      <c r="B522">
        <v>515</v>
      </c>
      <c r="D522" s="78">
        <f t="shared" si="40"/>
        <v>257757.75775775779</v>
      </c>
      <c r="E522" s="24">
        <f t="shared" si="42"/>
        <v>0.6327488625362544</v>
      </c>
      <c r="F522" s="24">
        <f t="shared" si="42"/>
        <v>0.3374861619203528</v>
      </c>
      <c r="G522" s="24">
        <f t="shared" si="42"/>
        <v>0.66580212083273627</v>
      </c>
      <c r="H522" s="24">
        <f t="shared" si="42"/>
        <v>0.29218284693324198</v>
      </c>
      <c r="I522" s="24">
        <f t="shared" si="42"/>
        <v>0.56977880333646824</v>
      </c>
    </row>
    <row r="523" spans="2:9" x14ac:dyDescent="0.35">
      <c r="B523">
        <v>514</v>
      </c>
      <c r="D523" s="78">
        <f t="shared" si="40"/>
        <v>257257.25725725724</v>
      </c>
      <c r="E523" s="24">
        <f t="shared" si="42"/>
        <v>0.63248771797930714</v>
      </c>
      <c r="F523" s="24">
        <f t="shared" si="42"/>
        <v>0.33734671651730586</v>
      </c>
      <c r="G523" s="24">
        <f t="shared" si="42"/>
        <v>0.66546334372913485</v>
      </c>
      <c r="H523" s="24">
        <f t="shared" si="42"/>
        <v>0.29207822719028692</v>
      </c>
      <c r="I523" s="24">
        <f t="shared" si="42"/>
        <v>0.56938275457618315</v>
      </c>
    </row>
    <row r="524" spans="2:9" x14ac:dyDescent="0.35">
      <c r="B524">
        <v>513</v>
      </c>
      <c r="D524" s="78">
        <f t="shared" si="40"/>
        <v>256756.75675675675</v>
      </c>
      <c r="E524" s="24">
        <f t="shared" si="42"/>
        <v>0.63222577445499917</v>
      </c>
      <c r="F524" s="24">
        <f t="shared" si="42"/>
        <v>0.33720684470132339</v>
      </c>
      <c r="G524" s="24">
        <f t="shared" si="42"/>
        <v>0.6651235955478173</v>
      </c>
      <c r="H524" s="24">
        <f t="shared" si="42"/>
        <v>0.29197327595554673</v>
      </c>
      <c r="I524" s="24">
        <f t="shared" si="42"/>
        <v>0.5689857188030718</v>
      </c>
    </row>
    <row r="525" spans="2:9" x14ac:dyDescent="0.35">
      <c r="B525">
        <v>512</v>
      </c>
      <c r="D525" s="78">
        <f t="shared" si="40"/>
        <v>256256.25625625625</v>
      </c>
      <c r="E525" s="24">
        <f t="shared" si="42"/>
        <v>0.63196302828635942</v>
      </c>
      <c r="F525" s="24">
        <f t="shared" si="42"/>
        <v>0.3370665445108228</v>
      </c>
      <c r="G525" s="24">
        <f t="shared" si="42"/>
        <v>0.66478287210147258</v>
      </c>
      <c r="H525" s="24">
        <f t="shared" si="42"/>
        <v>0.29186799164895211</v>
      </c>
      <c r="I525" s="24">
        <f t="shared" si="42"/>
        <v>0.56858769231578732</v>
      </c>
    </row>
    <row r="526" spans="2:9" x14ac:dyDescent="0.35">
      <c r="B526">
        <v>511</v>
      </c>
      <c r="D526" s="78">
        <f t="shared" si="40"/>
        <v>255755.75575575576</v>
      </c>
      <c r="E526" s="24">
        <f t="shared" si="42"/>
        <v>0.63169947577380037</v>
      </c>
      <c r="F526" s="24">
        <f t="shared" si="42"/>
        <v>0.33692581397216087</v>
      </c>
      <c r="G526" s="24">
        <f t="shared" si="42"/>
        <v>0.6644411691786567</v>
      </c>
      <c r="H526" s="24">
        <f t="shared" si="42"/>
        <v>0.29176237268036798</v>
      </c>
      <c r="I526" s="24">
        <f t="shared" si="42"/>
        <v>0.56818867139442464</v>
      </c>
    </row>
    <row r="527" spans="2:9" x14ac:dyDescent="0.35">
      <c r="B527">
        <v>510</v>
      </c>
      <c r="D527" s="78">
        <f t="shared" si="40"/>
        <v>255255.25525525527</v>
      </c>
      <c r="E527" s="24">
        <f t="shared" si="42"/>
        <v>0.63143511319494539</v>
      </c>
      <c r="F527" s="24">
        <f t="shared" si="42"/>
        <v>0.33678465109954092</v>
      </c>
      <c r="G527" s="24">
        <f t="shared" si="42"/>
        <v>0.66409848254361936</v>
      </c>
      <c r="H527" s="24">
        <f t="shared" si="42"/>
        <v>0.29165641744951282</v>
      </c>
      <c r="I527" s="24">
        <f t="shared" si="42"/>
        <v>0.56778865230040465</v>
      </c>
    </row>
    <row r="528" spans="2:9" x14ac:dyDescent="0.35">
      <c r="B528">
        <v>509</v>
      </c>
      <c r="D528" s="78">
        <f t="shared" si="40"/>
        <v>254754.75475475474</v>
      </c>
      <c r="E528" s="24">
        <f t="shared" si="42"/>
        <v>0.6311699368044511</v>
      </c>
      <c r="F528" s="24">
        <f t="shared" si="42"/>
        <v>0.33664305389491928</v>
      </c>
      <c r="G528" s="24">
        <f t="shared" si="42"/>
        <v>0.66375480793612696</v>
      </c>
      <c r="H528" s="24">
        <f t="shared" si="42"/>
        <v>0.29155012434587785</v>
      </c>
      <c r="I528" s="24">
        <f t="shared" si="42"/>
        <v>0.56738763127635616</v>
      </c>
    </row>
    <row r="529" spans="2:9" x14ac:dyDescent="0.35">
      <c r="B529">
        <v>508</v>
      </c>
      <c r="D529" s="78">
        <f t="shared" si="40"/>
        <v>254254.25425425425</v>
      </c>
      <c r="E529" s="24">
        <f t="shared" si="42"/>
        <v>0.63090394283383133</v>
      </c>
      <c r="F529" s="24">
        <f t="shared" si="42"/>
        <v>0.3365010203479103</v>
      </c>
      <c r="G529" s="24">
        <f t="shared" si="42"/>
        <v>0.66341014107128649</v>
      </c>
      <c r="H529" s="24">
        <f t="shared" si="42"/>
        <v>0.29144349174864498</v>
      </c>
      <c r="I529" s="24">
        <f t="shared" si="42"/>
        <v>0.56698560454599767</v>
      </c>
    </row>
    <row r="530" spans="2:9" x14ac:dyDescent="0.35">
      <c r="B530">
        <v>507</v>
      </c>
      <c r="D530" s="78">
        <f t="shared" si="40"/>
        <v>253753.75375375376</v>
      </c>
      <c r="E530" s="24">
        <f t="shared" si="42"/>
        <v>0.63063712749127709</v>
      </c>
      <c r="F530" s="24">
        <f t="shared" si="42"/>
        <v>0.33635854843569124</v>
      </c>
      <c r="G530" s="24">
        <f t="shared" si="42"/>
        <v>0.66306447763936593</v>
      </c>
      <c r="H530" s="24">
        <f t="shared" si="42"/>
        <v>0.29133651802660404</v>
      </c>
      <c r="I530" s="24">
        <f t="shared" si="42"/>
        <v>0.56658256831401843</v>
      </c>
    </row>
    <row r="531" spans="2:9" x14ac:dyDescent="0.35">
      <c r="B531">
        <v>506</v>
      </c>
      <c r="D531" s="78">
        <f t="shared" si="40"/>
        <v>253253.25325325326</v>
      </c>
      <c r="E531" s="24">
        <f t="shared" si="42"/>
        <v>0.63036948696147632</v>
      </c>
      <c r="F531" s="24">
        <f t="shared" si="42"/>
        <v>0.33621563612290534</v>
      </c>
      <c r="G531" s="24">
        <f t="shared" si="42"/>
        <v>0.66271781330561397</v>
      </c>
      <c r="H531" s="24">
        <f t="shared" si="42"/>
        <v>0.29122920153806969</v>
      </c>
      <c r="I531" s="24">
        <f t="shared" si="42"/>
        <v>0.56617851876595771</v>
      </c>
    </row>
    <row r="532" spans="2:9" x14ac:dyDescent="0.35">
      <c r="B532">
        <v>505</v>
      </c>
      <c r="D532" s="78">
        <f t="shared" si="40"/>
        <v>252752.75275275277</v>
      </c>
      <c r="E532" s="24">
        <f t="shared" si="42"/>
        <v>0.63010101740543079</v>
      </c>
      <c r="F532" s="24">
        <f t="shared" si="42"/>
        <v>0.33607228136156525</v>
      </c>
      <c r="G532" s="24">
        <f t="shared" si="42"/>
        <v>0.66237014371007852</v>
      </c>
      <c r="H532" s="24">
        <f t="shared" si="42"/>
        <v>0.2911215406307967</v>
      </c>
      <c r="I532" s="24">
        <f t="shared" si="42"/>
        <v>0.56577345206808405</v>
      </c>
    </row>
    <row r="533" spans="2:9" x14ac:dyDescent="0.35">
      <c r="B533">
        <v>504</v>
      </c>
      <c r="D533" s="78">
        <f t="shared" si="40"/>
        <v>252252.25225225222</v>
      </c>
      <c r="E533" s="24">
        <f t="shared" si="42"/>
        <v>0.62983171496027257</v>
      </c>
      <c r="F533" s="24">
        <f t="shared" si="42"/>
        <v>0.33592848209095411</v>
      </c>
      <c r="G533" s="24">
        <f t="shared" si="42"/>
        <v>0.66202146446742238</v>
      </c>
      <c r="H533" s="24">
        <f t="shared" si="42"/>
        <v>0.29101353364189508</v>
      </c>
      <c r="I533" s="24">
        <f t="shared" si="42"/>
        <v>0.56536736436727297</v>
      </c>
    </row>
    <row r="534" spans="2:9" x14ac:dyDescent="0.35">
      <c r="B534">
        <v>503</v>
      </c>
      <c r="D534" s="78">
        <f t="shared" si="40"/>
        <v>251751.75175175173</v>
      </c>
      <c r="E534" s="24">
        <f t="shared" si="42"/>
        <v>0.62956157573907756</v>
      </c>
      <c r="F534" s="24">
        <f t="shared" si="42"/>
        <v>0.33578423623752712</v>
      </c>
      <c r="G534" s="24">
        <f t="shared" si="42"/>
        <v>0.66167177116673892</v>
      </c>
      <c r="H534" s="24">
        <f t="shared" si="42"/>
        <v>0.29090517889774431</v>
      </c>
      <c r="I534" s="24">
        <f t="shared" si="42"/>
        <v>0.5649602517908846</v>
      </c>
    </row>
    <row r="535" spans="2:9" x14ac:dyDescent="0.35">
      <c r="B535">
        <v>502</v>
      </c>
      <c r="D535" s="78">
        <f t="shared" si="40"/>
        <v>251251.25125125126</v>
      </c>
      <c r="E535" s="24">
        <f t="shared" si="42"/>
        <v>0.62929059583067803</v>
      </c>
      <c r="F535" s="24">
        <f t="shared" si="42"/>
        <v>0.33563954171481075</v>
      </c>
      <c r="G535" s="24">
        <f t="shared" si="42"/>
        <v>0.66132105937136443</v>
      </c>
      <c r="H535" s="24">
        <f t="shared" si="42"/>
        <v>0.29079647471390613</v>
      </c>
      <c r="I535" s="24">
        <f t="shared" si="42"/>
        <v>0.56455211044663933</v>
      </c>
    </row>
    <row r="536" spans="2:9" x14ac:dyDescent="0.35">
      <c r="B536">
        <v>501</v>
      </c>
      <c r="D536" s="78">
        <f t="shared" si="40"/>
        <v>250750.75075075077</v>
      </c>
      <c r="E536" s="24">
        <f t="shared" si="42"/>
        <v>0.62901877129947326</v>
      </c>
      <c r="F536" s="24">
        <f t="shared" si="42"/>
        <v>0.33549439642330242</v>
      </c>
      <c r="G536" s="24">
        <f t="shared" si="42"/>
        <v>0.66096932461869073</v>
      </c>
      <c r="H536" s="24">
        <f t="shared" si="42"/>
        <v>0.29068741939503756</v>
      </c>
      <c r="I536" s="24">
        <f t="shared" si="42"/>
        <v>0.56414293642249247</v>
      </c>
    </row>
    <row r="537" spans="2:9" x14ac:dyDescent="0.35">
      <c r="B537">
        <v>500</v>
      </c>
      <c r="D537" s="78">
        <f t="shared" si="40"/>
        <v>250250.25025025028</v>
      </c>
      <c r="E537" s="24">
        <f t="shared" si="42"/>
        <v>0.62874609818523808</v>
      </c>
      <c r="F537" s="24">
        <f t="shared" si="42"/>
        <v>0.33534879825036812</v>
      </c>
      <c r="G537" s="24">
        <f t="shared" si="42"/>
        <v>0.66061656241997402</v>
      </c>
      <c r="H537" s="24">
        <f t="shared" si="42"/>
        <v>0.29057801123480187</v>
      </c>
      <c r="I537" s="24">
        <f t="shared" si="42"/>
        <v>0.56373272578650935</v>
      </c>
    </row>
    <row r="538" spans="2:9" x14ac:dyDescent="0.35">
      <c r="B538">
        <v>499</v>
      </c>
      <c r="D538" s="78">
        <f t="shared" si="40"/>
        <v>249749.74974974975</v>
      </c>
      <c r="E538" s="24">
        <f t="shared" si="42"/>
        <v>0.62847257250293009</v>
      </c>
      <c r="F538" s="24">
        <f t="shared" si="42"/>
        <v>0.33520274507013981</v>
      </c>
      <c r="G538" s="24">
        <f t="shared" si="42"/>
        <v>0.66026276826014363</v>
      </c>
      <c r="H538" s="24">
        <f t="shared" si="42"/>
        <v>0.29046824851577974</v>
      </c>
      <c r="I538" s="24">
        <f t="shared" si="42"/>
        <v>0.56332147458673854</v>
      </c>
    </row>
    <row r="539" spans="2:9" x14ac:dyDescent="0.35">
      <c r="B539">
        <v>498</v>
      </c>
      <c r="D539" s="78">
        <f t="shared" si="40"/>
        <v>249249.24924924923</v>
      </c>
      <c r="E539" s="24">
        <f t="shared" ref="E539:I558" si="43">E$16/(1+E$17*(0.001*$D539/E$22)^E$20)</f>
        <v>0.62819819024249501</v>
      </c>
      <c r="F539" s="24">
        <f t="shared" si="43"/>
        <v>0.3350562347434114</v>
      </c>
      <c r="G539" s="24">
        <f t="shared" si="43"/>
        <v>0.65990793759760868</v>
      </c>
      <c r="H539" s="24">
        <f t="shared" si="43"/>
        <v>0.29035812950937878</v>
      </c>
      <c r="I539" s="24">
        <f t="shared" si="43"/>
        <v>0.5629091788510836</v>
      </c>
    </row>
    <row r="540" spans="2:9" x14ac:dyDescent="0.35">
      <c r="B540">
        <v>497</v>
      </c>
      <c r="D540" s="78">
        <f t="shared" si="40"/>
        <v>248748.74874874874</v>
      </c>
      <c r="E540" s="24">
        <f t="shared" si="43"/>
        <v>0.62792294736866927</v>
      </c>
      <c r="F540" s="24">
        <f t="shared" si="43"/>
        <v>0.33490926511753394</v>
      </c>
      <c r="G540" s="24">
        <f t="shared" si="43"/>
        <v>0.65955206586406256</v>
      </c>
      <c r="H540" s="24">
        <f t="shared" si="43"/>
        <v>0.29024765247574269</v>
      </c>
      <c r="I540" s="24">
        <f t="shared" si="43"/>
        <v>0.56249583458717423</v>
      </c>
    </row>
    <row r="541" spans="2:9" x14ac:dyDescent="0.35">
      <c r="B541">
        <v>496</v>
      </c>
      <c r="D541" s="78">
        <f t="shared" si="40"/>
        <v>248248.24824824827</v>
      </c>
      <c r="E541" s="24">
        <f t="shared" si="43"/>
        <v>0.62764683982078251</v>
      </c>
      <c r="F541" s="24">
        <f t="shared" si="43"/>
        <v>0.33476183402630977</v>
      </c>
      <c r="G541" s="24">
        <f t="shared" si="43"/>
        <v>0.65919514846428673</v>
      </c>
      <c r="H541" s="24">
        <f t="shared" si="43"/>
        <v>0.29013681566365895</v>
      </c>
      <c r="I541" s="24">
        <f t="shared" si="43"/>
        <v>0.5620814377822374</v>
      </c>
    </row>
    <row r="542" spans="2:9" x14ac:dyDescent="0.35">
      <c r="B542">
        <v>495</v>
      </c>
      <c r="D542" s="78">
        <f t="shared" si="40"/>
        <v>247747.74774774775</v>
      </c>
      <c r="E542" s="24">
        <f t="shared" si="43"/>
        <v>0.62736986351255608</v>
      </c>
      <c r="F542" s="24">
        <f t="shared" si="43"/>
        <v>0.33461393928988581</v>
      </c>
      <c r="G542" s="24">
        <f t="shared" si="43"/>
        <v>0.65883718077595099</v>
      </c>
      <c r="H542" s="24">
        <f t="shared" si="43"/>
        <v>0.29002561731046644</v>
      </c>
      <c r="I542" s="24">
        <f t="shared" si="43"/>
        <v>0.561665984402966</v>
      </c>
    </row>
    <row r="543" spans="2:9" x14ac:dyDescent="0.35">
      <c r="B543">
        <v>494</v>
      </c>
      <c r="D543" s="78">
        <f t="shared" si="40"/>
        <v>247247.24724724726</v>
      </c>
      <c r="E543" s="24">
        <f t="shared" si="43"/>
        <v>0.62709201433190187</v>
      </c>
      <c r="F543" s="24">
        <f t="shared" si="43"/>
        <v>0.3344655787146455</v>
      </c>
      <c r="G543" s="24">
        <f t="shared" si="43"/>
        <v>0.65847815814941391</v>
      </c>
      <c r="H543" s="24">
        <f t="shared" si="43"/>
        <v>0.28991405564196127</v>
      </c>
      <c r="I543" s="24">
        <f t="shared" si="43"/>
        <v>0.56124947039538731</v>
      </c>
    </row>
    <row r="544" spans="2:9" x14ac:dyDescent="0.35">
      <c r="B544">
        <v>493</v>
      </c>
      <c r="D544" s="78">
        <f t="shared" si="40"/>
        <v>246746.74674674674</v>
      </c>
      <c r="E544" s="24">
        <f t="shared" si="43"/>
        <v>0.62681328814071713</v>
      </c>
      <c r="F544" s="24">
        <f t="shared" si="43"/>
        <v>0.33431675009309997</v>
      </c>
      <c r="G544" s="24">
        <f t="shared" si="43"/>
        <v>0.65811807590752058</v>
      </c>
      <c r="H544" s="24">
        <f t="shared" si="43"/>
        <v>0.28980212887230239</v>
      </c>
      <c r="I544" s="24">
        <f t="shared" si="43"/>
        <v>0.56083189168473035</v>
      </c>
    </row>
    <row r="545" spans="2:9" x14ac:dyDescent="0.35">
      <c r="B545">
        <v>492</v>
      </c>
      <c r="D545" s="78">
        <f t="shared" si="40"/>
        <v>246246.24624624624</v>
      </c>
      <c r="E545" s="24">
        <f t="shared" si="43"/>
        <v>0.62653368077467875</v>
      </c>
      <c r="F545" s="24">
        <f t="shared" si="43"/>
        <v>0.3341674512037785</v>
      </c>
      <c r="G545" s="24">
        <f t="shared" si="43"/>
        <v>0.6577569293453982</v>
      </c>
      <c r="H545" s="24">
        <f t="shared" si="43"/>
        <v>0.28968983520391567</v>
      </c>
      <c r="I545" s="24">
        <f t="shared" si="43"/>
        <v>0.56041324417529192</v>
      </c>
    </row>
    <row r="546" spans="2:9" x14ac:dyDescent="0.35">
      <c r="B546">
        <v>491</v>
      </c>
      <c r="D546" s="78">
        <f t="shared" si="40"/>
        <v>245745.74574574575</v>
      </c>
      <c r="E546" s="24">
        <f t="shared" si="43"/>
        <v>0.62625318804303498</v>
      </c>
      <c r="F546" s="24">
        <f t="shared" si="43"/>
        <v>0.33401767981111702</v>
      </c>
      <c r="G546" s="24">
        <f t="shared" si="43"/>
        <v>0.65739471373025105</v>
      </c>
      <c r="H546" s="24">
        <f t="shared" si="43"/>
        <v>0.28957717282739748</v>
      </c>
      <c r="I546" s="24">
        <f t="shared" si="43"/>
        <v>0.55999352375030209</v>
      </c>
    </row>
    <row r="547" spans="2:9" x14ac:dyDescent="0.35">
      <c r="B547">
        <v>490</v>
      </c>
      <c r="D547" s="78">
        <f t="shared" si="40"/>
        <v>245245.24524524523</v>
      </c>
      <c r="E547" s="24">
        <f t="shared" si="43"/>
        <v>0.62597180572839528</v>
      </c>
      <c r="F547" s="24">
        <f t="shared" si="43"/>
        <v>0.33386743366534638</v>
      </c>
      <c r="G547" s="24">
        <f t="shared" si="43"/>
        <v>0.65703142430115158</v>
      </c>
      <c r="H547" s="24">
        <f t="shared" si="43"/>
        <v>0.28946413992141728</v>
      </c>
      <c r="I547" s="24">
        <f t="shared" si="43"/>
        <v>0.55957272627178856</v>
      </c>
    </row>
    <row r="548" spans="2:9" x14ac:dyDescent="0.35">
      <c r="B548">
        <v>489</v>
      </c>
      <c r="D548" s="78">
        <f t="shared" si="40"/>
        <v>244744.74474474476</v>
      </c>
      <c r="E548" s="24">
        <f t="shared" si="43"/>
        <v>0.62568952958651858</v>
      </c>
      <c r="F548" s="24">
        <f t="shared" si="43"/>
        <v>0.33371671050237933</v>
      </c>
      <c r="G548" s="24">
        <f t="shared" si="43"/>
        <v>0.65666705626883259</v>
      </c>
      <c r="H548" s="24">
        <f t="shared" si="43"/>
        <v>0.28935073465261896</v>
      </c>
      <c r="I548" s="24">
        <f t="shared" si="43"/>
        <v>0.55915084758043887</v>
      </c>
    </row>
    <row r="549" spans="2:9" x14ac:dyDescent="0.35">
      <c r="B549">
        <v>488</v>
      </c>
      <c r="D549" s="78">
        <f t="shared" si="40"/>
        <v>244244.24424424424</v>
      </c>
      <c r="E549" s="24">
        <f t="shared" si="43"/>
        <v>0.62540635534609845</v>
      </c>
      <c r="F549" s="24">
        <f t="shared" si="43"/>
        <v>0.33356550804369617</v>
      </c>
      <c r="G549" s="24">
        <f t="shared" si="43"/>
        <v>0.65630160481547417</v>
      </c>
      <c r="H549" s="24">
        <f t="shared" si="43"/>
        <v>0.28923695517552123</v>
      </c>
      <c r="I549" s="24">
        <f t="shared" si="43"/>
        <v>0.55872788349546343</v>
      </c>
    </row>
    <row r="550" spans="2:9" x14ac:dyDescent="0.35">
      <c r="B550">
        <v>487</v>
      </c>
      <c r="D550" s="78">
        <f t="shared" ref="D550:D613" si="44">(B550/$B$38)*$M$9</f>
        <v>243743.74374374375</v>
      </c>
      <c r="E550" s="24">
        <f t="shared" si="43"/>
        <v>0.62512227870854731</v>
      </c>
      <c r="F550" s="24">
        <f t="shared" si="43"/>
        <v>0.3334138239962296</v>
      </c>
      <c r="G550" s="24">
        <f t="shared" si="43"/>
        <v>0.65593506509449151</v>
      </c>
      <c r="H550" s="24">
        <f t="shared" si="43"/>
        <v>0.2891227996324176</v>
      </c>
      <c r="I550" s="24">
        <f t="shared" si="43"/>
        <v>0.55830382981445614</v>
      </c>
    </row>
    <row r="551" spans="2:9" x14ac:dyDescent="0.35">
      <c r="B551">
        <v>486</v>
      </c>
      <c r="D551" s="78">
        <f t="shared" si="44"/>
        <v>243243.24324324325</v>
      </c>
      <c r="E551" s="24">
        <f t="shared" si="43"/>
        <v>0.62483729534777799</v>
      </c>
      <c r="F551" s="24">
        <f t="shared" si="43"/>
        <v>0.33326165605224828</v>
      </c>
      <c r="G551" s="24">
        <f t="shared" si="43"/>
        <v>0.65556743223031988</v>
      </c>
      <c r="H551" s="24">
        <f t="shared" si="43"/>
        <v>0.28900826615327441</v>
      </c>
      <c r="I551" s="24">
        <f t="shared" si="43"/>
        <v>0.5578786823132541</v>
      </c>
    </row>
    <row r="552" spans="2:9" x14ac:dyDescent="0.35">
      <c r="B552">
        <v>485</v>
      </c>
      <c r="D552" s="78">
        <f t="shared" si="44"/>
        <v>242742.74274274273</v>
      </c>
      <c r="E552" s="24">
        <f t="shared" si="43"/>
        <v>0.62455140090998362</v>
      </c>
      <c r="F552" s="24">
        <f t="shared" si="43"/>
        <v>0.33310900188923936</v>
      </c>
      <c r="G552" s="24">
        <f t="shared" si="43"/>
        <v>0.65519870131819646</v>
      </c>
      <c r="H552" s="24">
        <f t="shared" si="43"/>
        <v>0.28889335285562878</v>
      </c>
      <c r="I552" s="24">
        <f t="shared" si="43"/>
        <v>0.55745243674579692</v>
      </c>
    </row>
    <row r="553" spans="2:9" x14ac:dyDescent="0.35">
      <c r="B553">
        <v>484</v>
      </c>
      <c r="D553" s="78">
        <f t="shared" si="44"/>
        <v>242242.24224224224</v>
      </c>
      <c r="E553" s="24">
        <f t="shared" si="43"/>
        <v>0.62426459101341469</v>
      </c>
      <c r="F553" s="24">
        <f t="shared" si="43"/>
        <v>0.33295585916979015</v>
      </c>
      <c r="G553" s="24">
        <f t="shared" si="43"/>
        <v>0.65482886742394208</v>
      </c>
      <c r="H553" s="24">
        <f t="shared" si="43"/>
        <v>0.28877805784448474</v>
      </c>
      <c r="I553" s="24">
        <f t="shared" si="43"/>
        <v>0.55702508884398394</v>
      </c>
    </row>
    <row r="554" spans="2:9" x14ac:dyDescent="0.35">
      <c r="B554">
        <v>483</v>
      </c>
      <c r="D554" s="78">
        <f t="shared" si="44"/>
        <v>241741.74174174175</v>
      </c>
      <c r="E554" s="24">
        <f t="shared" si="43"/>
        <v>0.62397686124815421</v>
      </c>
      <c r="F554" s="24">
        <f t="shared" si="43"/>
        <v>0.33280222554146777</v>
      </c>
      <c r="G554" s="24">
        <f t="shared" si="43"/>
        <v>0.65445792558374005</v>
      </c>
      <c r="H554" s="24">
        <f t="shared" si="43"/>
        <v>0.288662379212209</v>
      </c>
      <c r="I554" s="24">
        <f t="shared" si="43"/>
        <v>0.55659663431753104</v>
      </c>
    </row>
    <row r="555" spans="2:9" x14ac:dyDescent="0.35">
      <c r="B555">
        <v>482</v>
      </c>
      <c r="D555" s="78">
        <f t="shared" si="44"/>
        <v>241241.24124124125</v>
      </c>
      <c r="E555" s="24">
        <f t="shared" si="43"/>
        <v>0.62368820717589191</v>
      </c>
      <c r="F555" s="24">
        <f t="shared" si="43"/>
        <v>0.3326480986366987</v>
      </c>
      <c r="G555" s="24">
        <f t="shared" si="43"/>
        <v>0.65408587080391267</v>
      </c>
      <c r="H555" s="24">
        <f t="shared" si="43"/>
        <v>0.28854631503842515</v>
      </c>
      <c r="I555" s="24">
        <f t="shared" si="43"/>
        <v>0.55616706885382594</v>
      </c>
    </row>
    <row r="556" spans="2:9" x14ac:dyDescent="0.35">
      <c r="B556">
        <v>481</v>
      </c>
      <c r="D556" s="78">
        <f t="shared" si="44"/>
        <v>240740.74074074073</v>
      </c>
      <c r="E556" s="24">
        <f t="shared" si="43"/>
        <v>0.62339862432969384</v>
      </c>
      <c r="F556" s="24">
        <f t="shared" si="43"/>
        <v>0.33249347607264651</v>
      </c>
      <c r="G556" s="24">
        <f t="shared" si="43"/>
        <v>0.65371269806069721</v>
      </c>
      <c r="H556" s="24">
        <f t="shared" si="43"/>
        <v>0.28842986338990712</v>
      </c>
      <c r="I556" s="24">
        <f t="shared" si="43"/>
        <v>0.5557363881177827</v>
      </c>
    </row>
    <row r="557" spans="2:9" x14ac:dyDescent="0.35">
      <c r="B557">
        <v>480</v>
      </c>
      <c r="D557" s="78">
        <f t="shared" si="44"/>
        <v>240240.24024024024</v>
      </c>
      <c r="E557" s="24">
        <f t="shared" si="43"/>
        <v>0.62310810821377205</v>
      </c>
      <c r="F557" s="24">
        <f t="shared" si="43"/>
        <v>0.33233835545108859</v>
      </c>
      <c r="G557" s="24">
        <f t="shared" si="43"/>
        <v>0.6533384023000175</v>
      </c>
      <c r="H557" s="24">
        <f t="shared" si="43"/>
        <v>0.2883130223204714</v>
      </c>
      <c r="I557" s="24">
        <f t="shared" si="43"/>
        <v>0.55530458775169522</v>
      </c>
    </row>
    <row r="558" spans="2:9" x14ac:dyDescent="0.35">
      <c r="B558">
        <v>479</v>
      </c>
      <c r="D558" s="78">
        <f t="shared" si="44"/>
        <v>239739.73973973974</v>
      </c>
      <c r="E558" s="24">
        <f t="shared" si="43"/>
        <v>0.62281665430325095</v>
      </c>
      <c r="F558" s="24">
        <f t="shared" si="43"/>
        <v>0.33218273435829182</v>
      </c>
      <c r="G558" s="24">
        <f t="shared" si="43"/>
        <v>0.65296297843725548</v>
      </c>
      <c r="H558" s="24">
        <f t="shared" si="43"/>
        <v>0.28819578987086825</v>
      </c>
      <c r="I558" s="24">
        <f t="shared" si="43"/>
        <v>0.55487166337508875</v>
      </c>
    </row>
    <row r="559" spans="2:9" x14ac:dyDescent="0.35">
      <c r="B559">
        <v>478</v>
      </c>
      <c r="D559" s="78">
        <f t="shared" si="44"/>
        <v>239239.23923923922</v>
      </c>
      <c r="E559" s="24">
        <f t="shared" ref="E559:I578" si="45">E$16/(1+E$17*(0.001*$D559/E$22)^E$20)</f>
        <v>0.62252425804393074</v>
      </c>
      <c r="F559" s="24">
        <f t="shared" si="45"/>
        <v>0.33202661036488651</v>
      </c>
      <c r="G559" s="24">
        <f t="shared" si="45"/>
        <v>0.65258642135702005</v>
      </c>
      <c r="H559" s="24">
        <f t="shared" si="45"/>
        <v>0.28807816406867193</v>
      </c>
      <c r="I559" s="24">
        <f t="shared" si="45"/>
        <v>0.55443761058457053</v>
      </c>
    </row>
    <row r="560" spans="2:9" x14ac:dyDescent="0.35">
      <c r="B560">
        <v>477</v>
      </c>
      <c r="D560" s="78">
        <f t="shared" si="44"/>
        <v>238738.73873873876</v>
      </c>
      <c r="E560" s="24">
        <f t="shared" si="45"/>
        <v>0.62223091485205062</v>
      </c>
      <c r="F560" s="24">
        <f t="shared" si="45"/>
        <v>0.33186998102574</v>
      </c>
      <c r="G560" s="24">
        <f t="shared" si="45"/>
        <v>0.65220872591291312</v>
      </c>
      <c r="H560" s="24">
        <f t="shared" si="45"/>
        <v>0.2879601429281694</v>
      </c>
      <c r="I560" s="24">
        <f t="shared" si="45"/>
        <v>0.55400242495368068</v>
      </c>
    </row>
    <row r="561" spans="2:9" x14ac:dyDescent="0.35">
      <c r="B561">
        <v>476</v>
      </c>
      <c r="D561" s="78">
        <f t="shared" si="44"/>
        <v>238238.23823823823</v>
      </c>
      <c r="E561" s="24">
        <f t="shared" si="45"/>
        <v>0.6219366201140476</v>
      </c>
      <c r="F561" s="24">
        <f t="shared" si="45"/>
        <v>0.33171284387982802</v>
      </c>
      <c r="G561" s="24">
        <f t="shared" si="45"/>
        <v>0.65182988692729493</v>
      </c>
      <c r="H561" s="24">
        <f t="shared" si="45"/>
        <v>0.28784172445024842</v>
      </c>
      <c r="I561" s="24">
        <f t="shared" si="45"/>
        <v>0.55356610203273948</v>
      </c>
    </row>
    <row r="562" spans="2:9" x14ac:dyDescent="0.35">
      <c r="B562">
        <v>475</v>
      </c>
      <c r="D562" s="78">
        <f t="shared" si="44"/>
        <v>237737.73773773774</v>
      </c>
      <c r="E562" s="24">
        <f t="shared" si="45"/>
        <v>0.6216413691863133</v>
      </c>
      <c r="F562" s="24">
        <f t="shared" si="45"/>
        <v>0.33155519645010573</v>
      </c>
      <c r="G562" s="24">
        <f t="shared" si="45"/>
        <v>0.65144989919104557</v>
      </c>
      <c r="H562" s="24">
        <f t="shared" si="45"/>
        <v>0.28772290662228411</v>
      </c>
      <c r="I562" s="24">
        <f t="shared" si="45"/>
        <v>0.55312863734869522</v>
      </c>
    </row>
    <row r="563" spans="2:9" x14ac:dyDescent="0.35">
      <c r="B563">
        <v>474</v>
      </c>
      <c r="D563" s="78">
        <f t="shared" si="44"/>
        <v>237237.23723723725</v>
      </c>
      <c r="E563" s="24">
        <f t="shared" si="45"/>
        <v>0.62134515739495</v>
      </c>
      <c r="F563" s="24">
        <f t="shared" si="45"/>
        <v>0.33139703624337657</v>
      </c>
      <c r="G563" s="24">
        <f t="shared" si="45"/>
        <v>0.65106875746332582</v>
      </c>
      <c r="H563" s="24">
        <f t="shared" si="45"/>
        <v>0.28760368741802467</v>
      </c>
      <c r="I563" s="24">
        <f t="shared" si="45"/>
        <v>0.55269002640497022</v>
      </c>
    </row>
    <row r="564" spans="2:9" x14ac:dyDescent="0.35">
      <c r="B564">
        <v>473</v>
      </c>
      <c r="D564" s="78">
        <f t="shared" si="44"/>
        <v>236736.73673673673</v>
      </c>
      <c r="E564" s="24">
        <f t="shared" si="45"/>
        <v>0.62104798003552208</v>
      </c>
      <c r="F564" s="24">
        <f t="shared" si="45"/>
        <v>0.33123836075016089</v>
      </c>
      <c r="G564" s="24">
        <f t="shared" si="45"/>
        <v>0.65068645647133472</v>
      </c>
      <c r="H564" s="24">
        <f t="shared" si="45"/>
        <v>0.28748406479747568</v>
      </c>
      <c r="I564" s="24">
        <f t="shared" si="45"/>
        <v>0.55225026468130611</v>
      </c>
    </row>
    <row r="565" spans="2:9" x14ac:dyDescent="0.35">
      <c r="B565">
        <v>472</v>
      </c>
      <c r="D565" s="78">
        <f t="shared" si="44"/>
        <v>236236.23623623623</v>
      </c>
      <c r="E565" s="24">
        <f t="shared" si="45"/>
        <v>0.62074983237280656</v>
      </c>
      <c r="F565" s="24">
        <f t="shared" si="45"/>
        <v>0.33107916744456212</v>
      </c>
      <c r="G565" s="24">
        <f t="shared" si="45"/>
        <v>0.65030299091006571</v>
      </c>
      <c r="H565" s="24">
        <f t="shared" si="45"/>
        <v>0.28736403670678334</v>
      </c>
      <c r="I565" s="24">
        <f t="shared" si="45"/>
        <v>0.55180934763360645</v>
      </c>
    </row>
    <row r="566" spans="2:9" x14ac:dyDescent="0.35">
      <c r="B566">
        <v>471</v>
      </c>
      <c r="D566" s="78">
        <f t="shared" si="44"/>
        <v>235735.73573573571</v>
      </c>
      <c r="E566" s="24">
        <f t="shared" si="45"/>
        <v>0.62045070964054072</v>
      </c>
      <c r="F566" s="24">
        <f t="shared" si="45"/>
        <v>0.33091945378413257</v>
      </c>
      <c r="G566" s="24">
        <f t="shared" si="45"/>
        <v>0.64991835544205945</v>
      </c>
      <c r="H566" s="24">
        <f t="shared" si="45"/>
        <v>0.28724360107811636</v>
      </c>
      <c r="I566" s="24">
        <f t="shared" si="45"/>
        <v>0.55136727069378055</v>
      </c>
    </row>
    <row r="567" spans="2:9" x14ac:dyDescent="0.35">
      <c r="B567">
        <v>470</v>
      </c>
      <c r="D567" s="78">
        <f t="shared" si="44"/>
        <v>235235.23523523525</v>
      </c>
      <c r="E567" s="24">
        <f t="shared" si="45"/>
        <v>0.62015060704116642</v>
      </c>
      <c r="F567" s="24">
        <f t="shared" si="45"/>
        <v>0.3307592172097375</v>
      </c>
      <c r="G567" s="24">
        <f t="shared" si="45"/>
        <v>0.6495325446971566</v>
      </c>
      <c r="H567" s="24">
        <f t="shared" si="45"/>
        <v>0.2871227558295471</v>
      </c>
      <c r="I567" s="24">
        <f t="shared" si="45"/>
        <v>0.55092402926958339</v>
      </c>
    </row>
    <row r="568" spans="2:9" x14ac:dyDescent="0.35">
      <c r="B568">
        <v>469</v>
      </c>
      <c r="D568" s="78">
        <f t="shared" si="44"/>
        <v>234734.73473473475</v>
      </c>
      <c r="E568" s="24">
        <f t="shared" si="45"/>
        <v>0.61984951974557378</v>
      </c>
      <c r="F568" s="24">
        <f t="shared" si="45"/>
        <v>0.33059845514541769</v>
      </c>
      <c r="G568" s="24">
        <f t="shared" si="45"/>
        <v>0.64914555327224432</v>
      </c>
      <c r="H568" s="24">
        <f t="shared" si="45"/>
        <v>0.28700149886493098</v>
      </c>
      <c r="I568" s="24">
        <f t="shared" si="45"/>
        <v>0.55047961874445606</v>
      </c>
    </row>
    <row r="569" spans="2:9" x14ac:dyDescent="0.35">
      <c r="B569">
        <v>468</v>
      </c>
      <c r="D569" s="78">
        <f t="shared" si="44"/>
        <v>234234.23423423423</v>
      </c>
      <c r="E569" s="24">
        <f t="shared" si="45"/>
        <v>0.61954744289284036</v>
      </c>
      <c r="F569" s="24">
        <f t="shared" si="45"/>
        <v>0.33043716499825115</v>
      </c>
      <c r="G569" s="24">
        <f t="shared" si="45"/>
        <v>0.64875737573100534</v>
      </c>
      <c r="H569" s="24">
        <f t="shared" si="45"/>
        <v>0.28687982807378476</v>
      </c>
      <c r="I569" s="24">
        <f t="shared" si="45"/>
        <v>0.55003403447736476</v>
      </c>
    </row>
    <row r="570" spans="2:9" x14ac:dyDescent="0.35">
      <c r="B570">
        <v>467</v>
      </c>
      <c r="D570" s="78">
        <f t="shared" si="44"/>
        <v>233733.73373373374</v>
      </c>
      <c r="E570" s="24">
        <f t="shared" si="45"/>
        <v>0.61924437158996903</v>
      </c>
      <c r="F570" s="24">
        <f t="shared" si="45"/>
        <v>0.33027534415821302</v>
      </c>
      <c r="G570" s="24">
        <f t="shared" si="45"/>
        <v>0.64836800660366112</v>
      </c>
      <c r="H570" s="24">
        <f t="shared" si="45"/>
        <v>0.28675774133116377</v>
      </c>
      <c r="I570" s="24">
        <f t="shared" si="45"/>
        <v>0.54958727180263733</v>
      </c>
    </row>
    <row r="571" spans="2:9" x14ac:dyDescent="0.35">
      <c r="B571">
        <v>466</v>
      </c>
      <c r="D571" s="78">
        <f t="shared" si="44"/>
        <v>233233.23323323322</v>
      </c>
      <c r="E571" s="24">
        <f t="shared" si="45"/>
        <v>0.61894030091162222</v>
      </c>
      <c r="F571" s="24">
        <f t="shared" si="45"/>
        <v>0.33011298999803401</v>
      </c>
      <c r="G571" s="24">
        <f t="shared" si="45"/>
        <v>0.64797744038671368</v>
      </c>
      <c r="H571" s="24">
        <f t="shared" si="45"/>
        <v>0.28663523649753769</v>
      </c>
      <c r="I571" s="24">
        <f t="shared" si="45"/>
        <v>0.54913932602979965</v>
      </c>
    </row>
    <row r="572" spans="2:9" x14ac:dyDescent="0.35">
      <c r="B572">
        <v>465</v>
      </c>
      <c r="D572" s="78">
        <f t="shared" si="44"/>
        <v>232732.73273273272</v>
      </c>
      <c r="E572" s="24">
        <f t="shared" si="45"/>
        <v>0.61863522589985509</v>
      </c>
      <c r="F572" s="24">
        <f t="shared" si="45"/>
        <v>0.32995009987305818</v>
      </c>
      <c r="G572" s="24">
        <f t="shared" si="45"/>
        <v>0.64758567154268531</v>
      </c>
      <c r="H572" s="24">
        <f t="shared" si="45"/>
        <v>0.28651231141866523</v>
      </c>
      <c r="I572" s="24">
        <f t="shared" si="45"/>
        <v>0.54869019244341055</v>
      </c>
    </row>
    <row r="573" spans="2:9" x14ac:dyDescent="0.35">
      <c r="B573">
        <v>464</v>
      </c>
      <c r="D573" s="78">
        <f t="shared" si="44"/>
        <v>232232.23223223226</v>
      </c>
      <c r="E573" s="24">
        <f t="shared" si="45"/>
        <v>0.618329141563844</v>
      </c>
      <c r="F573" s="24">
        <f t="shared" si="45"/>
        <v>0.32978667112109816</v>
      </c>
      <c r="G573" s="24">
        <f t="shared" si="45"/>
        <v>0.64719269449985617</v>
      </c>
      <c r="H573" s="24">
        <f t="shared" si="45"/>
        <v>0.28638896392546725</v>
      </c>
      <c r="I573" s="24">
        <f t="shared" si="45"/>
        <v>0.54823986630289512</v>
      </c>
    </row>
    <row r="574" spans="2:9" x14ac:dyDescent="0.35">
      <c r="B574">
        <v>463</v>
      </c>
      <c r="D574" s="78">
        <f t="shared" si="44"/>
        <v>231731.73173173174</v>
      </c>
      <c r="E574" s="24">
        <f t="shared" si="45"/>
        <v>0.61802204287961426</v>
      </c>
      <c r="F574" s="24">
        <f t="shared" si="45"/>
        <v>0.32962270106228986</v>
      </c>
      <c r="G574" s="24">
        <f t="shared" si="45"/>
        <v>0.6467985036519982</v>
      </c>
      <c r="H574" s="24">
        <f t="shared" si="45"/>
        <v>0.28626519183389876</v>
      </c>
      <c r="I574" s="24">
        <f t="shared" si="45"/>
        <v>0.54778834284237599</v>
      </c>
    </row>
    <row r="575" spans="2:9" x14ac:dyDescent="0.35">
      <c r="B575">
        <v>462</v>
      </c>
      <c r="D575" s="78">
        <f t="shared" si="44"/>
        <v>231231.23123123124</v>
      </c>
      <c r="E575" s="24">
        <f t="shared" si="45"/>
        <v>0.61771392478976317</v>
      </c>
      <c r="F575" s="24">
        <f t="shared" si="45"/>
        <v>0.32945818699894552</v>
      </c>
      <c r="G575" s="24">
        <f t="shared" si="45"/>
        <v>0.64640309335810775</v>
      </c>
      <c r="H575" s="24">
        <f t="shared" si="45"/>
        <v>0.28614099294481965</v>
      </c>
      <c r="I575" s="24">
        <f t="shared" si="45"/>
        <v>0.54733561727050573</v>
      </c>
    </row>
    <row r="576" spans="2:9" x14ac:dyDescent="0.35">
      <c r="B576">
        <v>461</v>
      </c>
      <c r="D576" s="78">
        <f t="shared" si="44"/>
        <v>230730.73073073072</v>
      </c>
      <c r="E576" s="24">
        <f t="shared" si="45"/>
        <v>0.6174047822031824</v>
      </c>
      <c r="F576" s="24">
        <f t="shared" si="45"/>
        <v>0.32929312621540491</v>
      </c>
      <c r="G576" s="24">
        <f t="shared" si="45"/>
        <v>0.64600645794213507</v>
      </c>
      <c r="H576" s="24">
        <f t="shared" si="45"/>
        <v>0.28601636504386352</v>
      </c>
      <c r="I576" s="24">
        <f t="shared" si="45"/>
        <v>0.54688168477029409</v>
      </c>
    </row>
    <row r="577" spans="2:9" x14ac:dyDescent="0.35">
      <c r="B577">
        <v>460</v>
      </c>
      <c r="D577" s="78">
        <f t="shared" si="44"/>
        <v>230230.23023023023</v>
      </c>
      <c r="E577" s="24">
        <f t="shared" si="45"/>
        <v>0.61709460999477628</v>
      </c>
      <c r="F577" s="24">
        <f t="shared" si="45"/>
        <v>0.32912751597788542</v>
      </c>
      <c r="G577" s="24">
        <f t="shared" si="45"/>
        <v>0.64560859169271168</v>
      </c>
      <c r="H577" s="24">
        <f t="shared" si="45"/>
        <v>0.28589130590130651</v>
      </c>
      <c r="I577" s="24">
        <f t="shared" si="45"/>
        <v>0.54642654049893791</v>
      </c>
    </row>
    <row r="578" spans="2:9" x14ac:dyDescent="0.35">
      <c r="B578">
        <v>459</v>
      </c>
      <c r="D578" s="78">
        <f t="shared" si="44"/>
        <v>229729.72972972973</v>
      </c>
      <c r="E578" s="24">
        <f t="shared" si="45"/>
        <v>0.61678340300517653</v>
      </c>
      <c r="F578" s="24">
        <f t="shared" si="45"/>
        <v>0.32896135353433048</v>
      </c>
      <c r="G578" s="24">
        <f t="shared" si="45"/>
        <v>0.64520948886287488</v>
      </c>
      <c r="H578" s="24">
        <f t="shared" si="45"/>
        <v>0.2857658132719329</v>
      </c>
      <c r="I578" s="24">
        <f t="shared" si="45"/>
        <v>0.54597017958764626</v>
      </c>
    </row>
    <row r="579" spans="2:9" x14ac:dyDescent="0.35">
      <c r="B579">
        <v>458</v>
      </c>
      <c r="D579" s="78">
        <f t="shared" si="44"/>
        <v>229229.22922922921</v>
      </c>
      <c r="E579" s="24">
        <f t="shared" ref="E579:I598" si="46">E$16/(1+E$17*(0.001*$D579/E$22)^E$20)</f>
        <v>0.61647115604045688</v>
      </c>
      <c r="F579" s="24">
        <f t="shared" si="46"/>
        <v>0.32879463611425658</v>
      </c>
      <c r="G579" s="24">
        <f t="shared" si="46"/>
        <v>0.64480914366978992</v>
      </c>
      <c r="H579" s="24">
        <f t="shared" si="46"/>
        <v>0.2856398848949005</v>
      </c>
      <c r="I579" s="24">
        <f t="shared" si="46"/>
        <v>0.54551259714146616</v>
      </c>
    </row>
    <row r="580" spans="2:9" x14ac:dyDescent="0.35">
      <c r="B580">
        <v>457</v>
      </c>
      <c r="D580" s="78">
        <f t="shared" si="44"/>
        <v>228728.72872872875</v>
      </c>
      <c r="E580" s="24">
        <f t="shared" si="46"/>
        <v>0.61615786387184135</v>
      </c>
      <c r="F580" s="24">
        <f t="shared" si="46"/>
        <v>0.32862736092859868</v>
      </c>
      <c r="G580" s="24">
        <f t="shared" si="46"/>
        <v>0.64440755029446917</v>
      </c>
      <c r="H580" s="24">
        <f t="shared" si="46"/>
        <v>0.2855135184936049</v>
      </c>
      <c r="I580" s="24">
        <f t="shared" si="46"/>
        <v>0.54505378823910655</v>
      </c>
    </row>
    <row r="581" spans="2:9" x14ac:dyDescent="0.35">
      <c r="B581">
        <v>456</v>
      </c>
      <c r="D581" s="78">
        <f t="shared" si="44"/>
        <v>228228.22822822822</v>
      </c>
      <c r="E581" s="24">
        <f t="shared" si="46"/>
        <v>0.61584352123541219</v>
      </c>
      <c r="F581" s="24">
        <f t="shared" si="46"/>
        <v>0.3284595251695539</v>
      </c>
      <c r="G581" s="24">
        <f t="shared" si="46"/>
        <v>0.64400470288148914</v>
      </c>
      <c r="H581" s="24">
        <f t="shared" si="46"/>
        <v>0.28538671177554092</v>
      </c>
      <c r="I581" s="24">
        <f t="shared" si="46"/>
        <v>0.54459374793276016</v>
      </c>
    </row>
    <row r="582" spans="2:9" x14ac:dyDescent="0.35">
      <c r="B582">
        <v>455</v>
      </c>
      <c r="D582" s="78">
        <f t="shared" si="44"/>
        <v>227727.72772772773</v>
      </c>
      <c r="E582" s="24">
        <f t="shared" si="46"/>
        <v>0.61552812283181391</v>
      </c>
      <c r="F582" s="24">
        <f t="shared" si="46"/>
        <v>0.32829112601042398</v>
      </c>
      <c r="G582" s="24">
        <f t="shared" si="46"/>
        <v>0.64360059553870419</v>
      </c>
      <c r="H582" s="24">
        <f t="shared" si="46"/>
        <v>0.28525946243216432</v>
      </c>
      <c r="I582" s="24">
        <f t="shared" si="46"/>
        <v>0.54413247124792496</v>
      </c>
    </row>
    <row r="583" spans="2:9" x14ac:dyDescent="0.35">
      <c r="B583">
        <v>454</v>
      </c>
      <c r="D583" s="78">
        <f t="shared" si="44"/>
        <v>227227.22722722724</v>
      </c>
      <c r="E583" s="24">
        <f t="shared" si="46"/>
        <v>0.61521166332595378</v>
      </c>
      <c r="F583" s="24">
        <f t="shared" si="46"/>
        <v>0.32812216060545574</v>
      </c>
      <c r="G583" s="24">
        <f t="shared" si="46"/>
        <v>0.64319522233695881</v>
      </c>
      <c r="H583" s="24">
        <f t="shared" si="46"/>
        <v>0.28513176813875057</v>
      </c>
      <c r="I583" s="24">
        <f t="shared" si="46"/>
        <v>0.54366995318322275</v>
      </c>
    </row>
    <row r="584" spans="2:9" x14ac:dyDescent="0.35">
      <c r="B584">
        <v>453</v>
      </c>
      <c r="D584" s="78">
        <f t="shared" si="44"/>
        <v>226726.72672672672</v>
      </c>
      <c r="E584" s="24">
        <f t="shared" si="46"/>
        <v>0.61489413734670062</v>
      </c>
      <c r="F584" s="24">
        <f t="shared" si="46"/>
        <v>0.32795262608968029</v>
      </c>
      <c r="G584" s="24">
        <f t="shared" si="46"/>
        <v>0.64278857730979488</v>
      </c>
      <c r="H584" s="24">
        <f t="shared" si="46"/>
        <v>0.28500362655425299</v>
      </c>
      <c r="I584" s="24">
        <f t="shared" si="46"/>
        <v>0.54320618871021786</v>
      </c>
    </row>
    <row r="585" spans="2:9" x14ac:dyDescent="0.35">
      <c r="B585">
        <v>452</v>
      </c>
      <c r="D585" s="78">
        <f t="shared" si="44"/>
        <v>226226.22622622622</v>
      </c>
      <c r="E585" s="24">
        <f t="shared" si="46"/>
        <v>0.61457553948657928</v>
      </c>
      <c r="F585" s="24">
        <f t="shared" si="46"/>
        <v>0.32778251957875038</v>
      </c>
      <c r="G585" s="24">
        <f t="shared" si="46"/>
        <v>0.64238065445315939</v>
      </c>
      <c r="H585" s="24">
        <f t="shared" si="46"/>
        <v>0.28487503532115904</v>
      </c>
      <c r="I585" s="24">
        <f t="shared" si="46"/>
        <v>0.54274117277323342</v>
      </c>
    </row>
    <row r="586" spans="2:9" x14ac:dyDescent="0.35">
      <c r="B586">
        <v>451</v>
      </c>
      <c r="D586" s="78">
        <f t="shared" si="44"/>
        <v>225725.72572572573</v>
      </c>
      <c r="E586" s="24">
        <f t="shared" si="46"/>
        <v>0.61425586430146284</v>
      </c>
      <c r="F586" s="24">
        <f t="shared" si="46"/>
        <v>0.32761183816877626</v>
      </c>
      <c r="G586" s="24">
        <f t="shared" si="46"/>
        <v>0.64197144772510606</v>
      </c>
      <c r="H586" s="24">
        <f t="shared" si="46"/>
        <v>0.28474599206534562</v>
      </c>
      <c r="I586" s="24">
        <f t="shared" si="46"/>
        <v>0.54227490028916592</v>
      </c>
    </row>
    <row r="587" spans="2:9" x14ac:dyDescent="0.35">
      <c r="B587">
        <v>450</v>
      </c>
      <c r="D587" s="78">
        <f t="shared" si="44"/>
        <v>225225.22522522524</v>
      </c>
      <c r="E587" s="24">
        <f t="shared" si="46"/>
        <v>0.61393510631026071</v>
      </c>
      <c r="F587" s="24">
        <f t="shared" si="46"/>
        <v>0.32744057893615969</v>
      </c>
      <c r="G587" s="24">
        <f t="shared" si="46"/>
        <v>0.64156095104549637</v>
      </c>
      <c r="H587" s="24">
        <f t="shared" si="46"/>
        <v>0.28461649439593173</v>
      </c>
      <c r="I587" s="24">
        <f t="shared" si="46"/>
        <v>0.54180736614729952</v>
      </c>
    </row>
    <row r="588" spans="2:9" x14ac:dyDescent="0.35">
      <c r="B588">
        <v>449</v>
      </c>
      <c r="D588" s="78">
        <f t="shared" si="44"/>
        <v>224724.72472472471</v>
      </c>
      <c r="E588" s="24">
        <f t="shared" si="46"/>
        <v>0.61361325999460503</v>
      </c>
      <c r="F588" s="24">
        <f t="shared" si="46"/>
        <v>0.32726873893742603</v>
      </c>
      <c r="G588" s="24">
        <f t="shared" si="46"/>
        <v>0.64114915829569674</v>
      </c>
      <c r="H588" s="24">
        <f t="shared" si="46"/>
        <v>0.28448653990513084</v>
      </c>
      <c r="I588" s="24">
        <f t="shared" si="46"/>
        <v>0.54133856520911672</v>
      </c>
    </row>
    <row r="589" spans="2:9" x14ac:dyDescent="0.35">
      <c r="B589">
        <v>448</v>
      </c>
      <c r="D589" s="78">
        <f t="shared" si="44"/>
        <v>224224.22422422422</v>
      </c>
      <c r="E589" s="24">
        <f t="shared" si="46"/>
        <v>0.61329031979853221</v>
      </c>
      <c r="F589" s="24">
        <f t="shared" si="46"/>
        <v>0.32709631520905552</v>
      </c>
      <c r="G589" s="24">
        <f t="shared" si="46"/>
        <v>0.64073606331827393</v>
      </c>
      <c r="H589" s="24">
        <f t="shared" si="46"/>
        <v>0.2843561261681008</v>
      </c>
      <c r="I589" s="24">
        <f t="shared" si="46"/>
        <v>0.54086849230811029</v>
      </c>
    </row>
    <row r="590" spans="2:9" x14ac:dyDescent="0.35">
      <c r="B590">
        <v>447</v>
      </c>
      <c r="D590" s="78">
        <f t="shared" si="44"/>
        <v>223723.72372372373</v>
      </c>
      <c r="E590" s="24">
        <f t="shared" si="46"/>
        <v>0.61296628012816257</v>
      </c>
      <c r="F590" s="24">
        <f t="shared" si="46"/>
        <v>0.32692330476731185</v>
      </c>
      <c r="G590" s="24">
        <f t="shared" si="46"/>
        <v>0.64032165991668499</v>
      </c>
      <c r="H590" s="24">
        <f t="shared" si="46"/>
        <v>0.28422525074279265</v>
      </c>
      <c r="I590" s="24">
        <f t="shared" si="46"/>
        <v>0.5403971422495909</v>
      </c>
    </row>
    <row r="591" spans="2:9" x14ac:dyDescent="0.35">
      <c r="B591">
        <v>446</v>
      </c>
      <c r="D591" s="78">
        <f t="shared" si="44"/>
        <v>223223.22322322321</v>
      </c>
      <c r="E591" s="24">
        <f t="shared" si="46"/>
        <v>0.61264113535137577</v>
      </c>
      <c r="F591" s="24">
        <f t="shared" si="46"/>
        <v>0.32674970460806929</v>
      </c>
      <c r="G591" s="24">
        <f t="shared" si="46"/>
        <v>0.63990594185496796</v>
      </c>
      <c r="H591" s="24">
        <f t="shared" si="46"/>
        <v>0.28409391116979743</v>
      </c>
      <c r="I591" s="24">
        <f t="shared" si="46"/>
        <v>0.53992450981049489</v>
      </c>
    </row>
    <row r="592" spans="2:9" x14ac:dyDescent="0.35">
      <c r="B592">
        <v>445</v>
      </c>
      <c r="D592" s="78">
        <f t="shared" si="44"/>
        <v>222722.72272272274</v>
      </c>
      <c r="E592" s="24">
        <f t="shared" si="46"/>
        <v>0.61231487979748367</v>
      </c>
      <c r="F592" s="24">
        <f t="shared" si="46"/>
        <v>0.32657551170663834</v>
      </c>
      <c r="G592" s="24">
        <f t="shared" si="46"/>
        <v>0.63948890285742632</v>
      </c>
      <c r="H592" s="24">
        <f t="shared" si="46"/>
        <v>0.28396210497219176</v>
      </c>
      <c r="I592" s="24">
        <f t="shared" si="46"/>
        <v>0.53945058973918947</v>
      </c>
    </row>
    <row r="593" spans="2:9" x14ac:dyDescent="0.35">
      <c r="B593">
        <v>444</v>
      </c>
      <c r="D593" s="78">
        <f t="shared" si="44"/>
        <v>222222.22222222222</v>
      </c>
      <c r="E593" s="24">
        <f t="shared" si="46"/>
        <v>0.6119875077568987</v>
      </c>
      <c r="F593" s="24">
        <f t="shared" si="46"/>
        <v>0.32640072301758899</v>
      </c>
      <c r="G593" s="24">
        <f t="shared" si="46"/>
        <v>0.63907053660831226</v>
      </c>
      <c r="H593" s="24">
        <f t="shared" si="46"/>
        <v>0.28382982965538123</v>
      </c>
      <c r="I593" s="24">
        <f t="shared" si="46"/>
        <v>0.53897537675527751</v>
      </c>
    </row>
    <row r="594" spans="2:9" x14ac:dyDescent="0.35">
      <c r="B594">
        <v>443</v>
      </c>
      <c r="D594" s="78">
        <f t="shared" si="44"/>
        <v>221721.72172172173</v>
      </c>
      <c r="E594" s="24">
        <f t="shared" si="46"/>
        <v>0.61165901348079976</v>
      </c>
      <c r="F594" s="24">
        <f t="shared" si="46"/>
        <v>0.32622533547457305</v>
      </c>
      <c r="G594" s="24">
        <f t="shared" si="46"/>
        <v>0.63865083675150569</v>
      </c>
      <c r="H594" s="24">
        <f t="shared" si="46"/>
        <v>0.28369708270694272</v>
      </c>
      <c r="I594" s="24">
        <f t="shared" si="46"/>
        <v>0.53849886554939985</v>
      </c>
    </row>
    <row r="595" spans="2:9" x14ac:dyDescent="0.35">
      <c r="B595">
        <v>442</v>
      </c>
      <c r="D595" s="78">
        <f t="shared" si="44"/>
        <v>221221.22122122123</v>
      </c>
      <c r="E595" s="24">
        <f t="shared" si="46"/>
        <v>0.61132939118079543</v>
      </c>
      <c r="F595" s="24">
        <f t="shared" si="46"/>
        <v>0.32604934599014351</v>
      </c>
      <c r="G595" s="24">
        <f t="shared" si="46"/>
        <v>0.63822979689019232</v>
      </c>
      <c r="H595" s="24">
        <f t="shared" si="46"/>
        <v>0.28356386159646479</v>
      </c>
      <c r="I595" s="24">
        <f t="shared" si="46"/>
        <v>0.5380210507830353</v>
      </c>
    </row>
    <row r="596" spans="2:9" x14ac:dyDescent="0.35">
      <c r="B596">
        <v>441</v>
      </c>
      <c r="D596" s="78">
        <f t="shared" si="44"/>
        <v>220720.72072072071</v>
      </c>
      <c r="E596" s="24">
        <f t="shared" si="46"/>
        <v>0.61099863502858076</v>
      </c>
      <c r="F596" s="24">
        <f t="shared" si="46"/>
        <v>0.3258727514555731</v>
      </c>
      <c r="G596" s="24">
        <f t="shared" si="46"/>
        <v>0.63780741058653512</v>
      </c>
      <c r="H596" s="24">
        <f t="shared" si="46"/>
        <v>0.28343016377538599</v>
      </c>
      <c r="I596" s="24">
        <f t="shared" si="46"/>
        <v>0.53754192708830073</v>
      </c>
    </row>
    <row r="597" spans="2:9" x14ac:dyDescent="0.35">
      <c r="B597">
        <v>440</v>
      </c>
      <c r="D597" s="78">
        <f t="shared" si="44"/>
        <v>220220.22022022022</v>
      </c>
      <c r="E597" s="24">
        <f t="shared" si="46"/>
        <v>0.61066673915559411</v>
      </c>
      <c r="F597" s="24">
        <f t="shared" si="46"/>
        <v>0.32569554874067008</v>
      </c>
      <c r="G597" s="24">
        <f t="shared" si="46"/>
        <v>0.63738367136134655</v>
      </c>
      <c r="H597" s="24">
        <f t="shared" si="46"/>
        <v>0.28329598667683176</v>
      </c>
      <c r="I597" s="24">
        <f t="shared" si="46"/>
        <v>0.53706148906774831</v>
      </c>
    </row>
    <row r="598" spans="2:9" x14ac:dyDescent="0.35">
      <c r="B598">
        <v>439</v>
      </c>
      <c r="D598" s="78">
        <f t="shared" si="44"/>
        <v>219719.71971971969</v>
      </c>
      <c r="E598" s="24">
        <f t="shared" si="46"/>
        <v>0.61033369765266765</v>
      </c>
      <c r="F598" s="24">
        <f t="shared" si="46"/>
        <v>0.32551773469359285</v>
      </c>
      <c r="G598" s="24">
        <f t="shared" si="46"/>
        <v>0.63695857269375444</v>
      </c>
      <c r="H598" s="24">
        <f t="shared" si="46"/>
        <v>0.28316132771545</v>
      </c>
      <c r="I598" s="24">
        <f t="shared" si="46"/>
        <v>0.53657973129416114</v>
      </c>
    </row>
    <row r="599" spans="2:9" x14ac:dyDescent="0.35">
      <c r="B599">
        <v>438</v>
      </c>
      <c r="D599" s="78">
        <f t="shared" si="44"/>
        <v>219219.21921921923</v>
      </c>
      <c r="E599" s="24">
        <f t="shared" ref="E599:I618" si="47">E$16/(1+E$17*(0.001*$D599/E$22)^E$20)</f>
        <v>0.60999950456967611</v>
      </c>
      <c r="F599" s="24">
        <f t="shared" si="47"/>
        <v>0.3253393061406622</v>
      </c>
      <c r="G599" s="24">
        <f t="shared" si="47"/>
        <v>0.63653210802086624</v>
      </c>
      <c r="H599" s="24">
        <f t="shared" si="47"/>
        <v>0.2830261842872438</v>
      </c>
      <c r="I599" s="24">
        <f t="shared" si="47"/>
        <v>0.53609664831034765</v>
      </c>
    </row>
    <row r="600" spans="2:9" x14ac:dyDescent="0.35">
      <c r="B600">
        <v>437</v>
      </c>
      <c r="D600" s="78">
        <f t="shared" si="44"/>
        <v>218718.71871871874</v>
      </c>
      <c r="E600" s="24">
        <f t="shared" si="47"/>
        <v>0.60966415391518036</v>
      </c>
      <c r="F600" s="24">
        <f t="shared" si="47"/>
        <v>0.3251602598861717</v>
      </c>
      <c r="G600" s="24">
        <f t="shared" si="47"/>
        <v>0.63610427073743003</v>
      </c>
      <c r="H600" s="24">
        <f t="shared" si="47"/>
        <v>0.28289055376940325</v>
      </c>
      <c r="I600" s="24">
        <f t="shared" si="47"/>
        <v>0.53561223462893348</v>
      </c>
    </row>
    <row r="601" spans="2:9" x14ac:dyDescent="0.35">
      <c r="B601">
        <v>436</v>
      </c>
      <c r="D601" s="78">
        <f t="shared" si="44"/>
        <v>218218.21821821822</v>
      </c>
      <c r="E601" s="24">
        <f t="shared" si="47"/>
        <v>0.60932763965606818</v>
      </c>
      <c r="F601" s="24">
        <f t="shared" si="47"/>
        <v>0.32498059271219598</v>
      </c>
      <c r="G601" s="24">
        <f t="shared" si="47"/>
        <v>0.63567505419549153</v>
      </c>
      <c r="H601" s="24">
        <f t="shared" si="47"/>
        <v>0.28275443352013513</v>
      </c>
      <c r="I601" s="24">
        <f t="shared" si="47"/>
        <v>0.53512648473215318</v>
      </c>
    </row>
    <row r="602" spans="2:9" x14ac:dyDescent="0.35">
      <c r="B602">
        <v>435</v>
      </c>
      <c r="D602" s="78">
        <f t="shared" si="44"/>
        <v>217717.71771771772</v>
      </c>
      <c r="E602" s="24">
        <f t="shared" si="47"/>
        <v>0.6089899557171915</v>
      </c>
      <c r="F602" s="24">
        <f t="shared" si="47"/>
        <v>0.32480030137839733</v>
      </c>
      <c r="G602" s="24">
        <f t="shared" si="47"/>
        <v>0.63524445170404842</v>
      </c>
      <c r="H602" s="24">
        <f t="shared" si="47"/>
        <v>0.28261782087849063</v>
      </c>
      <c r="I602" s="24">
        <f t="shared" si="47"/>
        <v>0.53463939307163777</v>
      </c>
    </row>
    <row r="603" spans="2:9" x14ac:dyDescent="0.35">
      <c r="B603">
        <v>434</v>
      </c>
      <c r="D603" s="78">
        <f t="shared" si="44"/>
        <v>217217.2172172172</v>
      </c>
      <c r="E603" s="24">
        <f t="shared" si="47"/>
        <v>0.60865109598099865</v>
      </c>
      <c r="F603" s="24">
        <f t="shared" si="47"/>
        <v>0.32461938262183032</v>
      </c>
      <c r="G603" s="24">
        <f t="shared" si="47"/>
        <v>0.63481245652870033</v>
      </c>
      <c r="H603" s="24">
        <f t="shared" si="47"/>
        <v>0.28248071316419143</v>
      </c>
      <c r="I603" s="24">
        <f t="shared" si="47"/>
        <v>0.53415095406820334</v>
      </c>
    </row>
    <row r="604" spans="2:9" x14ac:dyDescent="0.35">
      <c r="B604">
        <v>433</v>
      </c>
      <c r="D604" s="78">
        <f t="shared" si="44"/>
        <v>216716.71671671671</v>
      </c>
      <c r="E604" s="24">
        <f t="shared" si="47"/>
        <v>0.60831105428716381</v>
      </c>
      <c r="F604" s="24">
        <f t="shared" si="47"/>
        <v>0.3244378331567434</v>
      </c>
      <c r="G604" s="24">
        <f t="shared" si="47"/>
        <v>0.63437906189129711</v>
      </c>
      <c r="H604" s="24">
        <f t="shared" si="47"/>
        <v>0.28234310767745358</v>
      </c>
      <c r="I604" s="24">
        <f t="shared" si="47"/>
        <v>0.53366116211163528</v>
      </c>
    </row>
    <row r="605" spans="2:9" x14ac:dyDescent="0.35">
      <c r="B605">
        <v>432</v>
      </c>
      <c r="D605" s="78">
        <f t="shared" si="44"/>
        <v>216216.21621621624</v>
      </c>
      <c r="E605" s="24">
        <f t="shared" si="47"/>
        <v>0.60796982443221281</v>
      </c>
      <c r="F605" s="24">
        <f t="shared" si="47"/>
        <v>0.32425564967437981</v>
      </c>
      <c r="G605" s="24">
        <f t="shared" si="47"/>
        <v>0.63394426096958167</v>
      </c>
      <c r="H605" s="24">
        <f t="shared" si="47"/>
        <v>0.28220500169880985</v>
      </c>
      <c r="I605" s="24">
        <f t="shared" si="47"/>
        <v>0.5331700115604725</v>
      </c>
    </row>
    <row r="606" spans="2:9" x14ac:dyDescent="0.35">
      <c r="B606">
        <v>431</v>
      </c>
      <c r="D606" s="78">
        <f t="shared" si="44"/>
        <v>215715.71571571572</v>
      </c>
      <c r="E606" s="24">
        <f t="shared" si="47"/>
        <v>0.60762740016914296</v>
      </c>
      <c r="F606" s="24">
        <f t="shared" si="47"/>
        <v>0.32407282884277555</v>
      </c>
      <c r="G606" s="24">
        <f t="shared" si="47"/>
        <v>0.63350804689683105</v>
      </c>
      <c r="H606" s="24">
        <f t="shared" si="47"/>
        <v>0.28206639248892962</v>
      </c>
      <c r="I606" s="24">
        <f t="shared" si="47"/>
        <v>0.53267749674178888</v>
      </c>
    </row>
    <row r="607" spans="2:9" x14ac:dyDescent="0.35">
      <c r="B607">
        <v>430</v>
      </c>
      <c r="D607" s="78">
        <f t="shared" si="44"/>
        <v>215215.21521521523</v>
      </c>
      <c r="E607" s="24">
        <f t="shared" si="47"/>
        <v>0.60728377520704235</v>
      </c>
      <c r="F607" s="24">
        <f t="shared" si="47"/>
        <v>0.32388936730655526</v>
      </c>
      <c r="G607" s="24">
        <f t="shared" si="47"/>
        <v>0.63307041276149256</v>
      </c>
      <c r="H607" s="24">
        <f t="shared" si="47"/>
        <v>0.28192727728843719</v>
      </c>
      <c r="I607" s="24">
        <f t="shared" si="47"/>
        <v>0.53218361195097375</v>
      </c>
    </row>
    <row r="608" spans="2:9" x14ac:dyDescent="0.35">
      <c r="B608">
        <v>429</v>
      </c>
      <c r="D608" s="78">
        <f t="shared" si="44"/>
        <v>214714.7147147147</v>
      </c>
      <c r="E608" s="24">
        <f t="shared" si="47"/>
        <v>0.60693894321070085</v>
      </c>
      <c r="F608" s="24">
        <f t="shared" si="47"/>
        <v>0.32370526168672636</v>
      </c>
      <c r="G608" s="24">
        <f t="shared" si="47"/>
        <v>0.63263135160681749</v>
      </c>
      <c r="H608" s="24">
        <f t="shared" si="47"/>
        <v>0.28178765331772815</v>
      </c>
      <c r="I608" s="24">
        <f t="shared" si="47"/>
        <v>0.53168835145150883</v>
      </c>
    </row>
    <row r="609" spans="2:9" x14ac:dyDescent="0.35">
      <c r="B609">
        <v>428</v>
      </c>
      <c r="D609" s="78">
        <f t="shared" si="44"/>
        <v>214214.21421421421</v>
      </c>
      <c r="E609" s="24">
        <f t="shared" si="47"/>
        <v>0.60659289780022119</v>
      </c>
      <c r="F609" s="24">
        <f t="shared" si="47"/>
        <v>0.32352050858047043</v>
      </c>
      <c r="G609" s="24">
        <f t="shared" si="47"/>
        <v>0.63219085643049056</v>
      </c>
      <c r="H609" s="24">
        <f t="shared" si="47"/>
        <v>0.28164751777678326</v>
      </c>
      <c r="I609" s="24">
        <f t="shared" si="47"/>
        <v>0.53119170947474603</v>
      </c>
    </row>
    <row r="610" spans="2:9" x14ac:dyDescent="0.35">
      <c r="B610">
        <v>427</v>
      </c>
      <c r="D610" s="78">
        <f t="shared" si="44"/>
        <v>213713.71371371372</v>
      </c>
      <c r="E610" s="24">
        <f t="shared" si="47"/>
        <v>0.60624563255062258</v>
      </c>
      <c r="F610" s="24">
        <f t="shared" si="47"/>
        <v>0.32333510456093273</v>
      </c>
      <c r="G610" s="24">
        <f t="shared" si="47"/>
        <v>0.63174892018425544</v>
      </c>
      <c r="H610" s="24">
        <f t="shared" si="47"/>
        <v>0.2815068678449808</v>
      </c>
      <c r="I610" s="24">
        <f t="shared" si="47"/>
        <v>0.53069368021968011</v>
      </c>
    </row>
    <row r="611" spans="2:9" x14ac:dyDescent="0.35">
      <c r="B611">
        <v>426</v>
      </c>
      <c r="D611" s="78">
        <f t="shared" si="44"/>
        <v>213213.2132132132</v>
      </c>
      <c r="E611" s="24">
        <f t="shared" si="47"/>
        <v>0.60589714099144254</v>
      </c>
      <c r="F611" s="24">
        <f t="shared" si="47"/>
        <v>0.32314904617700951</v>
      </c>
      <c r="G611" s="24">
        <f t="shared" si="47"/>
        <v>0.63130553577353798</v>
      </c>
      <c r="H611" s="24">
        <f t="shared" si="47"/>
        <v>0.28136570068090633</v>
      </c>
      <c r="I611" s="24">
        <f t="shared" si="47"/>
        <v>0.53019425785272234</v>
      </c>
    </row>
    <row r="612" spans="2:9" x14ac:dyDescent="0.35">
      <c r="B612">
        <v>425</v>
      </c>
      <c r="D612" s="78">
        <f t="shared" si="44"/>
        <v>212712.71271271273</v>
      </c>
      <c r="E612" s="24">
        <f t="shared" si="47"/>
        <v>0.60554741660633249</v>
      </c>
      <c r="F612" s="24">
        <f t="shared" si="47"/>
        <v>0.32296232995313329</v>
      </c>
      <c r="G612" s="24">
        <f t="shared" si="47"/>
        <v>0.63086069605706363</v>
      </c>
      <c r="H612" s="24">
        <f t="shared" si="47"/>
        <v>0.2812240134221608</v>
      </c>
      <c r="I612" s="24">
        <f t="shared" si="47"/>
        <v>0.52969343650747069</v>
      </c>
    </row>
    <row r="613" spans="2:9" x14ac:dyDescent="0.35">
      <c r="B613">
        <v>424</v>
      </c>
      <c r="D613" s="78">
        <f t="shared" si="44"/>
        <v>212212.21221221221</v>
      </c>
      <c r="E613" s="24">
        <f t="shared" si="47"/>
        <v>0.60519645283265044</v>
      </c>
      <c r="F613" s="24">
        <f t="shared" si="47"/>
        <v>0.32277495238905474</v>
      </c>
      <c r="G613" s="24">
        <f t="shared" si="47"/>
        <v>0.6304143938464728</v>
      </c>
      <c r="H613" s="24">
        <f t="shared" si="47"/>
        <v>0.28108180318516646</v>
      </c>
      <c r="I613" s="24">
        <f t="shared" si="47"/>
        <v>0.5291912102844778</v>
      </c>
    </row>
    <row r="614" spans="2:9" x14ac:dyDescent="0.35">
      <c r="B614">
        <v>423</v>
      </c>
      <c r="D614" s="78">
        <f t="shared" ref="D614:D677" si="48">(B614/$B$38)*$M$9</f>
        <v>211711.71171171172</v>
      </c>
      <c r="E614" s="24">
        <f t="shared" si="47"/>
        <v>0.60484424306104922</v>
      </c>
      <c r="F614" s="24">
        <f t="shared" si="47"/>
        <v>0.3225869099596238</v>
      </c>
      <c r="G614" s="24">
        <f t="shared" si="47"/>
        <v>0.62996662190593167</v>
      </c>
      <c r="H614" s="24">
        <f t="shared" si="47"/>
        <v>0.28093906706497018</v>
      </c>
      <c r="I614" s="24">
        <f t="shared" si="47"/>
        <v>0.52868757325101801</v>
      </c>
    </row>
    <row r="615" spans="2:9" x14ac:dyDescent="0.35">
      <c r="B615">
        <v>422</v>
      </c>
      <c r="D615" s="78">
        <f t="shared" si="48"/>
        <v>211211.21121121122</v>
      </c>
      <c r="E615" s="24">
        <f t="shared" si="47"/>
        <v>0.60449078063505901</v>
      </c>
      <c r="F615" s="24">
        <f t="shared" si="47"/>
        <v>0.32239819911456719</v>
      </c>
      <c r="G615" s="24">
        <f t="shared" si="47"/>
        <v>0.6295173729517396</v>
      </c>
      <c r="H615" s="24">
        <f t="shared" si="47"/>
        <v>0.28079580213504507</v>
      </c>
      <c r="I615" s="24">
        <f t="shared" si="47"/>
        <v>0.52818251944085204</v>
      </c>
    </row>
    <row r="616" spans="2:9" x14ac:dyDescent="0.35">
      <c r="B616">
        <v>421</v>
      </c>
      <c r="D616" s="78">
        <f t="shared" si="48"/>
        <v>210710.7107107107</v>
      </c>
      <c r="E616" s="24">
        <f t="shared" si="47"/>
        <v>0.60413605885066735</v>
      </c>
      <c r="F616" s="24">
        <f t="shared" si="47"/>
        <v>0.32220881627826431</v>
      </c>
      <c r="G616" s="24">
        <f t="shared" si="47"/>
        <v>0.62906663965193133</v>
      </c>
      <c r="H616" s="24">
        <f t="shared" si="47"/>
        <v>0.28065200544708968</v>
      </c>
      <c r="I616" s="24">
        <f t="shared" si="47"/>
        <v>0.52767604285398939</v>
      </c>
    </row>
    <row r="617" spans="2:9" x14ac:dyDescent="0.35">
      <c r="B617">
        <v>420</v>
      </c>
      <c r="D617" s="78">
        <f t="shared" si="48"/>
        <v>210210.21021021021</v>
      </c>
      <c r="E617" s="24">
        <f t="shared" si="47"/>
        <v>0.60378007095589259</v>
      </c>
      <c r="F617" s="24">
        <f t="shared" si="47"/>
        <v>0.32201875784952033</v>
      </c>
      <c r="G617" s="24">
        <f t="shared" si="47"/>
        <v>0.62861441462587697</v>
      </c>
      <c r="H617" s="24">
        <f t="shared" si="47"/>
        <v>0.28050767403082488</v>
      </c>
      <c r="I617" s="24">
        <f t="shared" si="47"/>
        <v>0.52716813745644897</v>
      </c>
    </row>
    <row r="618" spans="2:9" x14ac:dyDescent="0.35">
      <c r="B618">
        <v>419</v>
      </c>
      <c r="D618" s="78">
        <f t="shared" si="48"/>
        <v>209709.70970970971</v>
      </c>
      <c r="E618" s="24">
        <f t="shared" si="47"/>
        <v>0.60342281015035482</v>
      </c>
      <c r="F618" s="24">
        <f t="shared" si="47"/>
        <v>0.32182802020133694</v>
      </c>
      <c r="G618" s="24">
        <f t="shared" si="47"/>
        <v>0.62816069044387679</v>
      </c>
      <c r="H618" s="24">
        <f t="shared" si="47"/>
        <v>0.28036280489378879</v>
      </c>
      <c r="I618" s="24">
        <f t="shared" si="47"/>
        <v>0.52665879718001729</v>
      </c>
    </row>
    <row r="619" spans="2:9" x14ac:dyDescent="0.35">
      <c r="B619">
        <v>418</v>
      </c>
      <c r="D619" s="78">
        <f t="shared" si="48"/>
        <v>209209.20920920922</v>
      </c>
      <c r="E619" s="24">
        <f t="shared" ref="E619:I638" si="49">E$16/(1+E$17*(0.001*$D619/E$22)^E$20)</f>
        <v>0.60306426958484016</v>
      </c>
      <c r="F619" s="24">
        <f t="shared" si="49"/>
        <v>0.32163659968068053</v>
      </c>
      <c r="G619" s="24">
        <f t="shared" si="49"/>
        <v>0.62770545962675284</v>
      </c>
      <c r="H619" s="24">
        <f t="shared" si="49"/>
        <v>0.28021739502112875</v>
      </c>
      <c r="I619" s="24">
        <f t="shared" si="49"/>
        <v>0.52614801592200533</v>
      </c>
    </row>
    <row r="620" spans="2:9" x14ac:dyDescent="0.35">
      <c r="B620">
        <v>417</v>
      </c>
      <c r="D620" s="78">
        <f t="shared" si="48"/>
        <v>208708.7087087087</v>
      </c>
      <c r="E620" s="24">
        <f t="shared" si="49"/>
        <v>0.60270444236086196</v>
      </c>
      <c r="F620" s="24">
        <f t="shared" si="49"/>
        <v>0.32144449260824837</v>
      </c>
      <c r="G620" s="24">
        <f t="shared" si="49"/>
        <v>0.62724871464543497</v>
      </c>
      <c r="H620" s="24">
        <f t="shared" si="49"/>
        <v>0.28007144137539192</v>
      </c>
      <c r="I620" s="24">
        <f t="shared" si="49"/>
        <v>0.52563578754500295</v>
      </c>
    </row>
    <row r="621" spans="2:9" x14ac:dyDescent="0.35">
      <c r="B621">
        <v>416</v>
      </c>
      <c r="D621" s="78">
        <f t="shared" si="48"/>
        <v>208208.20820820821</v>
      </c>
      <c r="E621" s="24">
        <f t="shared" si="49"/>
        <v>0.60234332153021619</v>
      </c>
      <c r="F621" s="24">
        <f t="shared" si="49"/>
        <v>0.32125169527823133</v>
      </c>
      <c r="G621" s="24">
        <f t="shared" si="49"/>
        <v>0.62679044792054472</v>
      </c>
      <c r="H621" s="24">
        <f t="shared" si="49"/>
        <v>0.27992494089631237</v>
      </c>
      <c r="I621" s="24">
        <f t="shared" si="49"/>
        <v>0.52512210587663033</v>
      </c>
    </row>
    <row r="622" spans="2:9" x14ac:dyDescent="0.35">
      <c r="B622">
        <v>415</v>
      </c>
      <c r="D622" s="78">
        <f t="shared" si="48"/>
        <v>207707.70770770771</v>
      </c>
      <c r="E622" s="24">
        <f t="shared" si="49"/>
        <v>0.60198090009453253</v>
      </c>
      <c r="F622" s="24">
        <f t="shared" si="49"/>
        <v>0.32105820395807499</v>
      </c>
      <c r="G622" s="24">
        <f t="shared" si="49"/>
        <v>0.62633065182197378</v>
      </c>
      <c r="H622" s="24">
        <f t="shared" si="49"/>
        <v>0.2797778905005967</v>
      </c>
      <c r="I622" s="24">
        <f t="shared" si="49"/>
        <v>0.52460696470928947</v>
      </c>
    </row>
    <row r="623" spans="2:9" x14ac:dyDescent="0.35">
      <c r="B623">
        <v>414</v>
      </c>
      <c r="D623" s="78">
        <f t="shared" si="48"/>
        <v>207207.20720720719</v>
      </c>
      <c r="E623" s="24">
        <f t="shared" si="49"/>
        <v>0.60161717100482071</v>
      </c>
      <c r="F623" s="24">
        <f t="shared" si="49"/>
        <v>0.32086401488823763</v>
      </c>
      <c r="G623" s="24">
        <f t="shared" si="49"/>
        <v>0.62586931866845763</v>
      </c>
      <c r="H623" s="24">
        <f t="shared" si="49"/>
        <v>0.27963028708170695</v>
      </c>
      <c r="I623" s="24">
        <f t="shared" si="49"/>
        <v>0.52409035779991053</v>
      </c>
    </row>
    <row r="624" spans="2:9" x14ac:dyDescent="0.35">
      <c r="B624">
        <v>413</v>
      </c>
      <c r="D624" s="78">
        <f t="shared" si="48"/>
        <v>206706.70670670673</v>
      </c>
      <c r="E624" s="24">
        <f t="shared" si="49"/>
        <v>0.60125212716101117</v>
      </c>
      <c r="F624" s="24">
        <f t="shared" si="49"/>
        <v>0.32066912428194533</v>
      </c>
      <c r="G624" s="24">
        <f t="shared" si="49"/>
        <v>0.62540644072714691</v>
      </c>
      <c r="H624" s="24">
        <f t="shared" si="49"/>
        <v>0.27948212750964085</v>
      </c>
      <c r="I624" s="24">
        <f t="shared" si="49"/>
        <v>0.52357227886969915</v>
      </c>
    </row>
    <row r="625" spans="2:9" x14ac:dyDescent="0.35">
      <c r="B625">
        <v>412</v>
      </c>
      <c r="D625" s="78">
        <f t="shared" si="48"/>
        <v>206206.2062062062</v>
      </c>
      <c r="E625" s="24">
        <f t="shared" si="49"/>
        <v>0.60088576141149141</v>
      </c>
      <c r="F625" s="24">
        <f t="shared" si="49"/>
        <v>0.32047352832494541</v>
      </c>
      <c r="G625" s="24">
        <f t="shared" si="49"/>
        <v>0.62494201021317186</v>
      </c>
      <c r="H625" s="24">
        <f t="shared" si="49"/>
        <v>0.27933340863070955</v>
      </c>
      <c r="I625" s="24">
        <f t="shared" si="49"/>
        <v>0.52305272160387861</v>
      </c>
    </row>
    <row r="626" spans="2:9" x14ac:dyDescent="0.35">
      <c r="B626">
        <v>411</v>
      </c>
      <c r="D626" s="78">
        <f t="shared" si="48"/>
        <v>205705.70570570571</v>
      </c>
      <c r="E626" s="24">
        <f t="shared" si="49"/>
        <v>0.60051806655263762</v>
      </c>
      <c r="F626" s="24">
        <f t="shared" si="49"/>
        <v>0.32027722317525587</v>
      </c>
      <c r="G626" s="24">
        <f t="shared" si="49"/>
        <v>0.62447601928920526</v>
      </c>
      <c r="H626" s="24">
        <f t="shared" si="49"/>
        <v>0.27918412726731323</v>
      </c>
      <c r="I626" s="24">
        <f t="shared" si="49"/>
        <v>0.52253167965143266</v>
      </c>
    </row>
    <row r="627" spans="2:9" x14ac:dyDescent="0.35">
      <c r="B627">
        <v>410</v>
      </c>
      <c r="D627" s="78">
        <f t="shared" si="48"/>
        <v>205205.20520520522</v>
      </c>
      <c r="E627" s="24">
        <f t="shared" si="49"/>
        <v>0.60014903532833952</v>
      </c>
      <c r="F627" s="24">
        <f t="shared" si="49"/>
        <v>0.32008020496291328</v>
      </c>
      <c r="G627" s="24">
        <f t="shared" si="49"/>
        <v>0.62400846006501809</v>
      </c>
      <c r="H627" s="24">
        <f t="shared" si="49"/>
        <v>0.27903428021771404</v>
      </c>
      <c r="I627" s="24">
        <f t="shared" si="49"/>
        <v>0.52200914662484366</v>
      </c>
    </row>
    <row r="628" spans="2:9" x14ac:dyDescent="0.35">
      <c r="B628">
        <v>409</v>
      </c>
      <c r="D628" s="78">
        <f t="shared" si="48"/>
        <v>204704.70470470469</v>
      </c>
      <c r="E628" s="24">
        <f t="shared" si="49"/>
        <v>0.59977866042952177</v>
      </c>
      <c r="F628" s="24">
        <f t="shared" si="49"/>
        <v>0.31988246978971691</v>
      </c>
      <c r="G628" s="24">
        <f t="shared" si="49"/>
        <v>0.62353932459703221</v>
      </c>
      <c r="H628" s="24">
        <f t="shared" si="49"/>
        <v>0.27888386425580552</v>
      </c>
      <c r="I628" s="24">
        <f t="shared" si="49"/>
        <v>0.52148511609982962</v>
      </c>
    </row>
    <row r="629" spans="2:9" x14ac:dyDescent="0.35">
      <c r="B629">
        <v>408</v>
      </c>
      <c r="D629" s="78">
        <f t="shared" si="48"/>
        <v>204204.2042042042</v>
      </c>
      <c r="E629" s="24">
        <f t="shared" si="49"/>
        <v>0.59940693449365978</v>
      </c>
      <c r="F629" s="24">
        <f t="shared" si="49"/>
        <v>0.31968401372897082</v>
      </c>
      <c r="G629" s="24">
        <f t="shared" si="49"/>
        <v>0.62306860488786875</v>
      </c>
      <c r="H629" s="24">
        <f t="shared" si="49"/>
        <v>0.27873287613088149</v>
      </c>
      <c r="I629" s="24">
        <f t="shared" si="49"/>
        <v>0.52095958161507938</v>
      </c>
    </row>
    <row r="630" spans="2:9" x14ac:dyDescent="0.35">
      <c r="B630">
        <v>407</v>
      </c>
      <c r="D630" s="78">
        <f t="shared" si="48"/>
        <v>203703.70370370368</v>
      </c>
      <c r="E630" s="24">
        <f t="shared" si="49"/>
        <v>0.59903385010428922</v>
      </c>
      <c r="F630" s="24">
        <f t="shared" si="49"/>
        <v>0.31948483282522272</v>
      </c>
      <c r="G630" s="24">
        <f t="shared" si="49"/>
        <v>0.62259629288589113</v>
      </c>
      <c r="H630" s="24">
        <f t="shared" si="49"/>
        <v>0.27858131256739943</v>
      </c>
      <c r="I630" s="24">
        <f t="shared" si="49"/>
        <v>0.52043253667198386</v>
      </c>
    </row>
    <row r="631" spans="2:9" x14ac:dyDescent="0.35">
      <c r="B631">
        <v>406</v>
      </c>
      <c r="D631" s="78">
        <f t="shared" si="48"/>
        <v>203203.20320320321</v>
      </c>
      <c r="E631" s="24">
        <f t="shared" si="49"/>
        <v>0.59865939979051086</v>
      </c>
      <c r="F631" s="24">
        <f t="shared" si="49"/>
        <v>0.31928492309399997</v>
      </c>
      <c r="G631" s="24">
        <f t="shared" si="49"/>
        <v>0.62212238048474355</v>
      </c>
      <c r="H631" s="24">
        <f t="shared" si="49"/>
        <v>0.27842917026474395</v>
      </c>
      <c r="I631" s="24">
        <f t="shared" si="49"/>
        <v>0.51990397473436722</v>
      </c>
    </row>
    <row r="632" spans="2:9" x14ac:dyDescent="0.35">
      <c r="B632">
        <v>405</v>
      </c>
      <c r="D632" s="78">
        <f t="shared" si="48"/>
        <v>202702.70270270272</v>
      </c>
      <c r="E632" s="24">
        <f t="shared" si="49"/>
        <v>0.59828357602649029</v>
      </c>
      <c r="F632" s="24">
        <f t="shared" si="49"/>
        <v>0.3190842805215427</v>
      </c>
      <c r="G632" s="24">
        <f t="shared" si="49"/>
        <v>0.62164685952288468</v>
      </c>
      <c r="H632" s="24">
        <f t="shared" si="49"/>
        <v>0.27827644589698536</v>
      </c>
      <c r="I632" s="24">
        <f t="shared" si="49"/>
        <v>0.51937388922821337</v>
      </c>
    </row>
    <row r="633" spans="2:9" x14ac:dyDescent="0.35">
      <c r="B633">
        <v>404</v>
      </c>
      <c r="D633" s="78">
        <f t="shared" si="48"/>
        <v>202202.2022022022</v>
      </c>
      <c r="E633" s="24">
        <f t="shared" si="49"/>
        <v>0.59790637123095103</v>
      </c>
      <c r="F633" s="24">
        <f t="shared" si="49"/>
        <v>0.31888290106453432</v>
      </c>
      <c r="G633" s="24">
        <f t="shared" si="49"/>
        <v>0.62116972178311725</v>
      </c>
      <c r="H633" s="24">
        <f t="shared" si="49"/>
        <v>0.27812313611263706</v>
      </c>
      <c r="I633" s="24">
        <f t="shared" si="49"/>
        <v>0.51884227354139201</v>
      </c>
    </row>
    <row r="634" spans="2:9" x14ac:dyDescent="0.35">
      <c r="B634">
        <v>403</v>
      </c>
      <c r="D634" s="78">
        <f t="shared" si="48"/>
        <v>201701.70170170171</v>
      </c>
      <c r="E634" s="24">
        <f t="shared" si="49"/>
        <v>0.59752777776666344</v>
      </c>
      <c r="F634" s="24">
        <f t="shared" si="49"/>
        <v>0.31868078064982808</v>
      </c>
      <c r="G634" s="24">
        <f t="shared" si="49"/>
        <v>0.62069095899211235</v>
      </c>
      <c r="H634" s="24">
        <f t="shared" si="49"/>
        <v>0.27796923753440878</v>
      </c>
      <c r="I634" s="24">
        <f t="shared" si="49"/>
        <v>0.51830912102338123</v>
      </c>
    </row>
    <row r="635" spans="2:9" x14ac:dyDescent="0.35">
      <c r="B635">
        <v>402</v>
      </c>
      <c r="D635" s="78">
        <f t="shared" si="48"/>
        <v>201201.20120120118</v>
      </c>
      <c r="E635" s="24">
        <f t="shared" si="49"/>
        <v>0.59714778793992607</v>
      </c>
      <c r="F635" s="24">
        <f t="shared" si="49"/>
        <v>0.31847791517417201</v>
      </c>
      <c r="G635" s="24">
        <f t="shared" si="49"/>
        <v>0.62021056281992792</v>
      </c>
      <c r="H635" s="24">
        <f t="shared" si="49"/>
        <v>0.27781474675895795</v>
      </c>
      <c r="I635" s="24">
        <f t="shared" si="49"/>
        <v>0.51777442498498749</v>
      </c>
    </row>
    <row r="636" spans="2:9" x14ac:dyDescent="0.35">
      <c r="B636">
        <v>401</v>
      </c>
      <c r="D636" s="78">
        <f t="shared" si="48"/>
        <v>200700.70070070069</v>
      </c>
      <c r="E636" s="24">
        <f t="shared" si="49"/>
        <v>0.59676639400004361</v>
      </c>
      <c r="F636" s="24">
        <f t="shared" si="49"/>
        <v>0.31827430050392941</v>
      </c>
      <c r="G636" s="24">
        <f t="shared" si="49"/>
        <v>0.61972852487952468</v>
      </c>
      <c r="H636" s="24">
        <f t="shared" si="49"/>
        <v>0.27765966035663781</v>
      </c>
      <c r="I636" s="24">
        <f t="shared" si="49"/>
        <v>0.51723817869806421</v>
      </c>
    </row>
    <row r="637" spans="2:9" x14ac:dyDescent="0.35">
      <c r="B637">
        <v>400</v>
      </c>
      <c r="D637" s="78">
        <f t="shared" si="48"/>
        <v>200200.20020020023</v>
      </c>
      <c r="E637" s="24">
        <f t="shared" si="49"/>
        <v>0.59638358813879666</v>
      </c>
      <c r="F637" s="24">
        <f t="shared" si="49"/>
        <v>0.3180699324747972</v>
      </c>
      <c r="G637" s="24">
        <f t="shared" si="49"/>
        <v>0.61924483672627384</v>
      </c>
      <c r="H637" s="24">
        <f t="shared" si="49"/>
        <v>0.27750397487124256</v>
      </c>
      <c r="I637" s="24">
        <f t="shared" si="49"/>
        <v>0.51670037539522662</v>
      </c>
    </row>
    <row r="638" spans="2:9" x14ac:dyDescent="0.35">
      <c r="B638">
        <v>399</v>
      </c>
      <c r="D638" s="78">
        <f t="shared" si="48"/>
        <v>199699.6996996997</v>
      </c>
      <c r="E638" s="24">
        <f t="shared" si="49"/>
        <v>0.59599936248990726</v>
      </c>
      <c r="F638" s="24">
        <f t="shared" si="49"/>
        <v>0.31786480689152069</v>
      </c>
      <c r="G638" s="24">
        <f t="shared" si="49"/>
        <v>0.61875948985746276</v>
      </c>
      <c r="H638" s="24">
        <f t="shared" si="49"/>
        <v>0.27734768681974947</v>
      </c>
      <c r="I638" s="24">
        <f t="shared" si="49"/>
        <v>0.51616100826956546</v>
      </c>
    </row>
    <row r="639" spans="2:9" x14ac:dyDescent="0.35">
      <c r="B639">
        <v>398</v>
      </c>
      <c r="D639" s="78">
        <f t="shared" si="48"/>
        <v>199199.19919919921</v>
      </c>
      <c r="E639" s="24">
        <f t="shared" ref="E639:I658" si="50">E$16/(1+E$17*(0.001*$D639/E$22)^E$20)</f>
        <v>0.59561370912849765</v>
      </c>
      <c r="F639" s="24">
        <f t="shared" si="50"/>
        <v>0.31765891952760522</v>
      </c>
      <c r="G639" s="24">
        <f t="shared" si="50"/>
        <v>0.61827247571179367</v>
      </c>
      <c r="H639" s="24">
        <f t="shared" si="50"/>
        <v>0.27719079269205826</v>
      </c>
      <c r="I639" s="24">
        <f t="shared" si="50"/>
        <v>0.51562007047435654</v>
      </c>
    </row>
    <row r="640" spans="2:9" x14ac:dyDescent="0.35">
      <c r="B640">
        <v>397</v>
      </c>
      <c r="D640" s="78">
        <f t="shared" si="48"/>
        <v>198698.69869869869</v>
      </c>
      <c r="E640" s="24">
        <f t="shared" si="50"/>
        <v>0.59522662007054294</v>
      </c>
      <c r="F640" s="24">
        <f t="shared" si="50"/>
        <v>0.31745226612502453</v>
      </c>
      <c r="G640" s="24">
        <f t="shared" si="50"/>
        <v>0.61778378566887771</v>
      </c>
      <c r="H640" s="24">
        <f t="shared" si="50"/>
        <v>0.27703328895072726</v>
      </c>
      <c r="I640" s="24">
        <f t="shared" si="50"/>
        <v>0.5150775551227692</v>
      </c>
    </row>
    <row r="641" spans="2:9" x14ac:dyDescent="0.35">
      <c r="B641">
        <v>396</v>
      </c>
      <c r="D641" s="78">
        <f t="shared" si="48"/>
        <v>198198.1981981982</v>
      </c>
      <c r="E641" s="24">
        <f t="shared" si="50"/>
        <v>0.59483808727231879</v>
      </c>
      <c r="F641" s="24">
        <f t="shared" si="50"/>
        <v>0.31724484239392586</v>
      </c>
      <c r="G641" s="24">
        <f t="shared" si="50"/>
        <v>0.61729341104872359</v>
      </c>
      <c r="H641" s="24">
        <f t="shared" si="50"/>
        <v>0.27687517203070627</v>
      </c>
      <c r="I641" s="24">
        <f t="shared" si="50"/>
        <v>0.51453345528757177</v>
      </c>
    </row>
    <row r="642" spans="2:9" x14ac:dyDescent="0.35">
      <c r="B642">
        <v>395</v>
      </c>
      <c r="D642" s="78">
        <f t="shared" si="48"/>
        <v>197697.6976976977</v>
      </c>
      <c r="E642" s="24">
        <f t="shared" si="50"/>
        <v>0.59444810262984016</v>
      </c>
      <c r="F642" s="24">
        <f t="shared" si="50"/>
        <v>0.31703664401233211</v>
      </c>
      <c r="G642" s="24">
        <f t="shared" si="50"/>
        <v>0.61680134311122137</v>
      </c>
      <c r="H642" s="24">
        <f t="shared" si="50"/>
        <v>0.27671643833906689</v>
      </c>
      <c r="I642" s="24">
        <f t="shared" si="50"/>
        <v>0.51398776400083357</v>
      </c>
    </row>
    <row r="643" spans="2:9" x14ac:dyDescent="0.35">
      <c r="B643">
        <v>394</v>
      </c>
      <c r="D643" s="78">
        <f t="shared" si="48"/>
        <v>197197.19719719718</v>
      </c>
      <c r="E643" s="24">
        <f t="shared" si="50"/>
        <v>0.59405665797829743</v>
      </c>
      <c r="F643" s="24">
        <f t="shared" si="50"/>
        <v>0.31682766662584005</v>
      </c>
      <c r="G643" s="24">
        <f t="shared" si="50"/>
        <v>0.61630757305561967</v>
      </c>
      <c r="H643" s="24">
        <f t="shared" si="50"/>
        <v>0.27655708425472886</v>
      </c>
      <c r="I643" s="24">
        <f t="shared" si="50"/>
        <v>0.5134404742536256</v>
      </c>
    </row>
    <row r="644" spans="2:9" x14ac:dyDescent="0.35">
      <c r="B644">
        <v>393</v>
      </c>
      <c r="D644" s="78">
        <f t="shared" si="48"/>
        <v>196696.69669669672</v>
      </c>
      <c r="E644" s="24">
        <f t="shared" si="50"/>
        <v>0.5936637450914829</v>
      </c>
      <c r="F644" s="24">
        <f t="shared" si="50"/>
        <v>0.31661790584731525</v>
      </c>
      <c r="G644" s="24">
        <f t="shared" si="50"/>
        <v>0.61581209201999976</v>
      </c>
      <c r="H644" s="24">
        <f t="shared" si="50"/>
        <v>0.27639710612818369</v>
      </c>
      <c r="I644" s="24">
        <f t="shared" si="50"/>
        <v>0.51289157899571725</v>
      </c>
    </row>
    <row r="645" spans="2:9" x14ac:dyDescent="0.35">
      <c r="B645">
        <v>392</v>
      </c>
      <c r="D645" s="78">
        <f t="shared" si="48"/>
        <v>196196.19619619619</v>
      </c>
      <c r="E645" s="24">
        <f t="shared" si="50"/>
        <v>0.59326935568121231</v>
      </c>
      <c r="F645" s="24">
        <f t="shared" si="50"/>
        <v>0.31640735725658398</v>
      </c>
      <c r="G645" s="24">
        <f t="shared" si="50"/>
        <v>0.61531489108074089</v>
      </c>
      <c r="H645" s="24">
        <f t="shared" si="50"/>
        <v>0.27623650028121532</v>
      </c>
      <c r="I645" s="24">
        <f t="shared" si="50"/>
        <v>0.51234107113527194</v>
      </c>
    </row>
    <row r="646" spans="2:9" x14ac:dyDescent="0.35">
      <c r="B646">
        <v>391</v>
      </c>
      <c r="D646" s="78">
        <f t="shared" si="48"/>
        <v>195695.6956956957</v>
      </c>
      <c r="E646" s="24">
        <f t="shared" si="50"/>
        <v>0.59287348139674045</v>
      </c>
      <c r="F646" s="24">
        <f t="shared" si="50"/>
        <v>0.31619601640012157</v>
      </c>
      <c r="G646" s="24">
        <f t="shared" si="50"/>
        <v>0.61481596125198346</v>
      </c>
      <c r="H646" s="24">
        <f t="shared" si="50"/>
        <v>0.27607526300661661</v>
      </c>
      <c r="I646" s="24">
        <f t="shared" si="50"/>
        <v>0.51178894353853854</v>
      </c>
    </row>
    <row r="647" spans="2:9" x14ac:dyDescent="0.35">
      <c r="B647">
        <v>390</v>
      </c>
      <c r="D647" s="78">
        <f t="shared" si="48"/>
        <v>195195.19519519518</v>
      </c>
      <c r="E647" s="24">
        <f t="shared" si="50"/>
        <v>0.59247611382416854</v>
      </c>
      <c r="F647" s="24">
        <f t="shared" si="50"/>
        <v>0.31598387879073614</v>
      </c>
      <c r="G647" s="24">
        <f t="shared" si="50"/>
        <v>0.61431529348508307</v>
      </c>
      <c r="H647" s="24">
        <f t="shared" si="50"/>
        <v>0.27591339056790315</v>
      </c>
      <c r="I647" s="24">
        <f t="shared" si="50"/>
        <v>0.51123518902954046</v>
      </c>
    </row>
    <row r="648" spans="2:9" x14ac:dyDescent="0.35">
      <c r="B648">
        <v>389</v>
      </c>
      <c r="D648" s="78">
        <f t="shared" si="48"/>
        <v>194694.69469469468</v>
      </c>
      <c r="E648" s="24">
        <f t="shared" si="50"/>
        <v>0.5920772444858452</v>
      </c>
      <c r="F648" s="24">
        <f t="shared" si="50"/>
        <v>0.3157709399072503</v>
      </c>
      <c r="G648" s="24">
        <f t="shared" si="50"/>
        <v>0.61381287866806244</v>
      </c>
      <c r="H648" s="24">
        <f t="shared" si="50"/>
        <v>0.2757508791990233</v>
      </c>
      <c r="I648" s="24">
        <f t="shared" si="50"/>
        <v>0.51067980038976224</v>
      </c>
    </row>
    <row r="649" spans="2:9" x14ac:dyDescent="0.35">
      <c r="B649">
        <v>388</v>
      </c>
      <c r="D649" s="78">
        <f t="shared" si="48"/>
        <v>194194.19419419419</v>
      </c>
      <c r="E649" s="24">
        <f t="shared" si="50"/>
        <v>0.59167686483976223</v>
      </c>
      <c r="F649" s="24">
        <f t="shared" si="50"/>
        <v>0.31555719519417846</v>
      </c>
      <c r="G649" s="24">
        <f t="shared" si="50"/>
        <v>0.61330870762505429</v>
      </c>
      <c r="H649" s="24">
        <f t="shared" si="50"/>
        <v>0.27558772510406521</v>
      </c>
      <c r="I649" s="24">
        <f t="shared" si="50"/>
        <v>0.51012277035783338</v>
      </c>
    </row>
    <row r="650" spans="2:9" x14ac:dyDescent="0.35">
      <c r="B650">
        <v>387</v>
      </c>
      <c r="D650" s="78">
        <f t="shared" si="48"/>
        <v>193693.6936936937</v>
      </c>
      <c r="E650" s="24">
        <f t="shared" si="50"/>
        <v>0.59127496627894105</v>
      </c>
      <c r="F650" s="24">
        <f t="shared" si="50"/>
        <v>0.31534264006140045</v>
      </c>
      <c r="G650" s="24">
        <f t="shared" si="50"/>
        <v>0.61280277111574089</v>
      </c>
      <c r="H650" s="24">
        <f t="shared" si="50"/>
        <v>0.27542392445695979</v>
      </c>
      <c r="I650" s="24">
        <f t="shared" si="50"/>
        <v>0.50956409162920924</v>
      </c>
    </row>
    <row r="651" spans="2:9" x14ac:dyDescent="0.35">
      <c r="B651">
        <v>386</v>
      </c>
      <c r="D651" s="78">
        <f t="shared" si="48"/>
        <v>193193.1931931932</v>
      </c>
      <c r="E651" s="24">
        <f t="shared" si="50"/>
        <v>0.59087154013081411</v>
      </c>
      <c r="F651" s="24">
        <f t="shared" si="50"/>
        <v>0.315127269883831</v>
      </c>
      <c r="G651" s="24">
        <f t="shared" si="50"/>
        <v>0.61229505983478527</v>
      </c>
      <c r="H651" s="24">
        <f t="shared" si="50"/>
        <v>0.27525947340118068</v>
      </c>
      <c r="I651" s="24">
        <f t="shared" si="50"/>
        <v>0.5090037568558482</v>
      </c>
    </row>
    <row r="652" spans="2:9" x14ac:dyDescent="0.35">
      <c r="B652">
        <v>385</v>
      </c>
      <c r="D652" s="78">
        <f t="shared" si="48"/>
        <v>192692.69269269268</v>
      </c>
      <c r="E652" s="24">
        <f t="shared" si="50"/>
        <v>0.59046657765659805</v>
      </c>
      <c r="F652" s="24">
        <f t="shared" si="50"/>
        <v>0.31491108000108642</v>
      </c>
      <c r="G652" s="24">
        <f t="shared" si="50"/>
        <v>0.61178556441125942</v>
      </c>
      <c r="H652" s="24">
        <f t="shared" si="50"/>
        <v>0.27509436804944004</v>
      </c>
      <c r="I652" s="24">
        <f t="shared" si="50"/>
        <v>0.50844175864588836</v>
      </c>
    </row>
    <row r="653" spans="2:9" x14ac:dyDescent="0.35">
      <c r="B653">
        <v>384</v>
      </c>
      <c r="D653" s="78">
        <f t="shared" si="48"/>
        <v>192192.19219219219</v>
      </c>
      <c r="E653" s="24">
        <f t="shared" si="50"/>
        <v>0.59006007005066052</v>
      </c>
      <c r="F653" s="24">
        <f t="shared" si="50"/>
        <v>0.31469406571714698</v>
      </c>
      <c r="G653" s="24">
        <f t="shared" si="50"/>
        <v>0.61127427540806289</v>
      </c>
      <c r="H653" s="24">
        <f t="shared" si="50"/>
        <v>0.2749286044833813</v>
      </c>
      <c r="I653" s="24">
        <f t="shared" si="50"/>
        <v>0.50787808956331737</v>
      </c>
    </row>
    <row r="654" spans="2:9" x14ac:dyDescent="0.35">
      <c r="B654">
        <v>383</v>
      </c>
      <c r="D654" s="78">
        <f t="shared" si="48"/>
        <v>191691.6916916917</v>
      </c>
      <c r="E654" s="24">
        <f t="shared" si="50"/>
        <v>0.58965200843987808</v>
      </c>
      <c r="F654" s="24">
        <f t="shared" si="50"/>
        <v>0.31447622230001471</v>
      </c>
      <c r="G654" s="24">
        <f t="shared" si="50"/>
        <v>0.61076118332133866</v>
      </c>
      <c r="H654" s="24">
        <f t="shared" si="50"/>
        <v>0.27476217875326764</v>
      </c>
      <c r="I654" s="24">
        <f t="shared" si="50"/>
        <v>0.50731274212764388</v>
      </c>
    </row>
    <row r="655" spans="2:9" x14ac:dyDescent="0.35">
      <c r="B655">
        <v>382</v>
      </c>
      <c r="D655" s="78">
        <f t="shared" si="48"/>
        <v>191191.19119119117</v>
      </c>
      <c r="E655" s="24">
        <f t="shared" si="50"/>
        <v>0.58924238388298911</v>
      </c>
      <c r="F655" s="24">
        <f t="shared" si="50"/>
        <v>0.31425754498136865</v>
      </c>
      <c r="G655" s="24">
        <f t="shared" si="50"/>
        <v>0.61024627857987945</v>
      </c>
      <c r="H655" s="24">
        <f t="shared" si="50"/>
        <v>0.2745950868776672</v>
      </c>
      <c r="I655" s="24">
        <f t="shared" si="50"/>
        <v>0.50674570881356218</v>
      </c>
    </row>
    <row r="656" spans="2:9" x14ac:dyDescent="0.35">
      <c r="B656">
        <v>381</v>
      </c>
      <c r="D656" s="78">
        <f t="shared" si="48"/>
        <v>190690.69069069068</v>
      </c>
      <c r="E656" s="24">
        <f t="shared" si="50"/>
        <v>0.58883118736993734</v>
      </c>
      <c r="F656" s="24">
        <f t="shared" si="50"/>
        <v>0.31403802895621491</v>
      </c>
      <c r="G656" s="24">
        <f t="shared" si="50"/>
        <v>0.60972955154453112</v>
      </c>
      <c r="H656" s="24">
        <f t="shared" si="50"/>
        <v>0.2744273248431342</v>
      </c>
      <c r="I656" s="24">
        <f t="shared" si="50"/>
        <v>0.50617698205061623</v>
      </c>
    </row>
    <row r="657" spans="2:9" x14ac:dyDescent="0.35">
      <c r="B657">
        <v>380</v>
      </c>
      <c r="D657" s="78">
        <f t="shared" si="48"/>
        <v>190190.19019019019</v>
      </c>
      <c r="E657" s="24">
        <f t="shared" si="50"/>
        <v>0.5884184098212083</v>
      </c>
      <c r="F657" s="24">
        <f t="shared" si="50"/>
        <v>0.31381766938253297</v>
      </c>
      <c r="G657" s="24">
        <f t="shared" si="50"/>
        <v>0.60921099250758703</v>
      </c>
      <c r="H657" s="24">
        <f t="shared" si="50"/>
        <v>0.27425888860388631</v>
      </c>
      <c r="I657" s="24">
        <f t="shared" si="50"/>
        <v>0.50560655422285961</v>
      </c>
    </row>
    <row r="658" spans="2:9" x14ac:dyDescent="0.35">
      <c r="B658">
        <v>379</v>
      </c>
      <c r="D658" s="78">
        <f t="shared" si="48"/>
        <v>189689.68968968969</v>
      </c>
      <c r="E658" s="24">
        <f t="shared" si="50"/>
        <v>0.5880040420871584</v>
      </c>
      <c r="F658" s="24">
        <f t="shared" si="50"/>
        <v>0.31359646138091846</v>
      </c>
      <c r="G658" s="24">
        <f t="shared" si="50"/>
        <v>0.60869059169217654</v>
      </c>
      <c r="H658" s="24">
        <f t="shared" si="50"/>
        <v>0.274089774081478</v>
      </c>
      <c r="I658" s="24">
        <f t="shared" si="50"/>
        <v>0.50503441766851154</v>
      </c>
    </row>
    <row r="659" spans="2:9" x14ac:dyDescent="0.35">
      <c r="B659">
        <v>378</v>
      </c>
      <c r="D659" s="78">
        <f t="shared" si="48"/>
        <v>189189.1891891892</v>
      </c>
      <c r="E659" s="24">
        <f t="shared" ref="E659:I678" si="51">E$16/(1+E$17*(0.001*$D659/E$22)^E$20)</f>
        <v>0.587588074947336</v>
      </c>
      <c r="F659" s="24">
        <f t="shared" si="51"/>
        <v>0.31337440003422123</v>
      </c>
      <c r="G659" s="24">
        <f t="shared" si="51"/>
        <v>0.60816833925164826</v>
      </c>
      <c r="H659" s="24">
        <f t="shared" si="51"/>
        <v>0.27391997716447009</v>
      </c>
      <c r="I659" s="24">
        <f t="shared" si="51"/>
        <v>0.50446056467961309</v>
      </c>
    </row>
    <row r="660" spans="2:9" x14ac:dyDescent="0.35">
      <c r="B660">
        <v>377</v>
      </c>
      <c r="D660" s="78">
        <f t="shared" si="48"/>
        <v>188688.68868868868</v>
      </c>
      <c r="E660" s="24">
        <f t="shared" si="51"/>
        <v>0.58717049910979413</v>
      </c>
      <c r="F660" s="24">
        <f t="shared" si="51"/>
        <v>0.31315148038717905</v>
      </c>
      <c r="G660" s="24">
        <f t="shared" si="51"/>
        <v>0.60764422526894457</v>
      </c>
      <c r="H660" s="24">
        <f t="shared" si="51"/>
        <v>0.27374949370809504</v>
      </c>
      <c r="I660" s="24">
        <f t="shared" si="51"/>
        <v>0.50388498750167532</v>
      </c>
    </row>
    <row r="661" spans="2:9" x14ac:dyDescent="0.35">
      <c r="B661">
        <v>376</v>
      </c>
      <c r="D661" s="78">
        <f t="shared" si="48"/>
        <v>188188.18818818819</v>
      </c>
      <c r="E661" s="24">
        <f t="shared" si="51"/>
        <v>0.5867513052103962</v>
      </c>
      <c r="F661" s="24">
        <f t="shared" si="51"/>
        <v>0.31292769744604759</v>
      </c>
      <c r="G661" s="24">
        <f t="shared" si="51"/>
        <v>0.60711823975597168</v>
      </c>
      <c r="H661" s="24">
        <f t="shared" si="51"/>
        <v>0.27357831953391842</v>
      </c>
      <c r="I661" s="24">
        <f t="shared" si="51"/>
        <v>0.50330767833332901</v>
      </c>
    </row>
    <row r="662" spans="2:9" x14ac:dyDescent="0.35">
      <c r="B662">
        <v>375</v>
      </c>
      <c r="D662" s="78">
        <f t="shared" si="48"/>
        <v>187687.68768768766</v>
      </c>
      <c r="E662" s="24">
        <f t="shared" si="51"/>
        <v>0.58633048381211261</v>
      </c>
      <c r="F662" s="24">
        <f t="shared" si="51"/>
        <v>0.31270304617822581</v>
      </c>
      <c r="G662" s="24">
        <f t="shared" si="51"/>
        <v>0.60659037265296034</v>
      </c>
      <c r="H662" s="24">
        <f t="shared" si="51"/>
        <v>0.27340645042949618</v>
      </c>
      <c r="I662" s="24">
        <f t="shared" si="51"/>
        <v>0.50272862932596762</v>
      </c>
    </row>
    <row r="663" spans="2:9" x14ac:dyDescent="0.35">
      <c r="B663">
        <v>374</v>
      </c>
      <c r="D663" s="78">
        <f t="shared" si="48"/>
        <v>187187.1871871872</v>
      </c>
      <c r="E663" s="24">
        <f t="shared" si="51"/>
        <v>0.58590802540430964</v>
      </c>
      <c r="F663" s="24">
        <f t="shared" si="51"/>
        <v>0.31247752151187669</v>
      </c>
      <c r="G663" s="24">
        <f t="shared" si="51"/>
        <v>0.60606061382782228</v>
      </c>
      <c r="H663" s="24">
        <f t="shared" si="51"/>
        <v>0.27323388214802757</v>
      </c>
      <c r="I663" s="24">
        <f t="shared" si="51"/>
        <v>0.50214783258338924</v>
      </c>
    </row>
    <row r="664" spans="2:9" x14ac:dyDescent="0.35">
      <c r="B664">
        <v>373</v>
      </c>
      <c r="D664" s="78">
        <f t="shared" si="48"/>
        <v>186686.68668668671</v>
      </c>
      <c r="E664" s="24">
        <f t="shared" si="51"/>
        <v>0.58548392040202968</v>
      </c>
      <c r="F664" s="24">
        <f t="shared" si="51"/>
        <v>0.31225111833554409</v>
      </c>
      <c r="G664" s="24">
        <f t="shared" si="51"/>
        <v>0.60552895307549759</v>
      </c>
      <c r="H664" s="24">
        <f t="shared" si="51"/>
        <v>0.27306061040800372</v>
      </c>
      <c r="I664" s="24">
        <f t="shared" si="51"/>
        <v>0.5015652801614342</v>
      </c>
    </row>
    <row r="665" spans="2:9" x14ac:dyDescent="0.35">
      <c r="B665">
        <v>372</v>
      </c>
      <c r="D665" s="78">
        <f t="shared" si="48"/>
        <v>186186.18618618618</v>
      </c>
      <c r="E665" s="24">
        <f t="shared" si="51"/>
        <v>0.58505815914526338</v>
      </c>
      <c r="F665" s="24">
        <f t="shared" si="51"/>
        <v>0.31202383149776464</v>
      </c>
      <c r="G665" s="24">
        <f t="shared" si="51"/>
        <v>0.60499538011729626</v>
      </c>
      <c r="H665" s="24">
        <f t="shared" si="51"/>
        <v>0.27288663089285248</v>
      </c>
      <c r="I665" s="24">
        <f t="shared" si="51"/>
        <v>0.50098096406761927</v>
      </c>
    </row>
    <row r="666" spans="2:9" x14ac:dyDescent="0.35">
      <c r="B666">
        <v>371</v>
      </c>
      <c r="D666" s="78">
        <f t="shared" si="48"/>
        <v>185685.68568568569</v>
      </c>
      <c r="E666" s="24">
        <f t="shared" si="51"/>
        <v>0.58463073189821269</v>
      </c>
      <c r="F666" s="24">
        <f t="shared" si="51"/>
        <v>0.31179565580667501</v>
      </c>
      <c r="G666" s="24">
        <f t="shared" si="51"/>
        <v>0.60445988460023226</v>
      </c>
      <c r="H666" s="24">
        <f t="shared" si="51"/>
        <v>0.27271193925057807</v>
      </c>
      <c r="I666" s="24">
        <f t="shared" si="51"/>
        <v>0.50039487626076917</v>
      </c>
    </row>
    <row r="667" spans="2:9" x14ac:dyDescent="0.35">
      <c r="B667">
        <v>370</v>
      </c>
      <c r="D667" s="78">
        <f t="shared" si="48"/>
        <v>185185.18518518517</v>
      </c>
      <c r="E667" s="24">
        <f t="shared" si="51"/>
        <v>0.58420162884854632</v>
      </c>
      <c r="F667" s="24">
        <f t="shared" si="51"/>
        <v>0.31156658602961512</v>
      </c>
      <c r="G667" s="24">
        <f t="shared" si="51"/>
        <v>0.60392245609634954</v>
      </c>
      <c r="H667" s="24">
        <f t="shared" si="51"/>
        <v>0.27253653109339682</v>
      </c>
      <c r="I667" s="24">
        <f t="shared" si="51"/>
        <v>0.49980700865064498</v>
      </c>
    </row>
    <row r="668" spans="2:9" x14ac:dyDescent="0.35">
      <c r="B668">
        <v>369</v>
      </c>
      <c r="D668" s="78">
        <f t="shared" si="48"/>
        <v>184684.68468468467</v>
      </c>
      <c r="E668" s="24">
        <f t="shared" si="51"/>
        <v>0.58377084010664404</v>
      </c>
      <c r="F668" s="24">
        <f t="shared" si="51"/>
        <v>0.31133661689272613</v>
      </c>
      <c r="G668" s="24">
        <f t="shared" si="51"/>
        <v>0.60338308410204244</v>
      </c>
      <c r="H668" s="24">
        <f t="shared" si="51"/>
        <v>0.2723604019973685</v>
      </c>
      <c r="I668" s="24">
        <f t="shared" si="51"/>
        <v>0.49921735309756687</v>
      </c>
    </row>
    <row r="669" spans="2:9" x14ac:dyDescent="0.35">
      <c r="B669">
        <v>368</v>
      </c>
      <c r="D669" s="78">
        <f t="shared" si="48"/>
        <v>184184.18418418421</v>
      </c>
      <c r="E669" s="24">
        <f t="shared" si="51"/>
        <v>0.5833383557048355</v>
      </c>
      <c r="F669" s="24">
        <f t="shared" si="51"/>
        <v>0.31110574308054356</v>
      </c>
      <c r="G669" s="24">
        <f t="shared" si="51"/>
        <v>0.60284175803736673</v>
      </c>
      <c r="H669" s="24">
        <f t="shared" si="51"/>
        <v>0.27218354750202228</v>
      </c>
      <c r="I669" s="24">
        <f t="shared" si="51"/>
        <v>0.49862590141203639</v>
      </c>
    </row>
    <row r="670" spans="2:9" x14ac:dyDescent="0.35">
      <c r="B670">
        <v>367</v>
      </c>
      <c r="D670" s="78">
        <f t="shared" si="48"/>
        <v>183683.68368368369</v>
      </c>
      <c r="E670" s="24">
        <f t="shared" si="51"/>
        <v>0.58290416559662628</v>
      </c>
      <c r="F670" s="24">
        <f t="shared" si="51"/>
        <v>0.31087395923558592</v>
      </c>
      <c r="G670" s="24">
        <f t="shared" si="51"/>
        <v>0.60229846724534453</v>
      </c>
      <c r="H670" s="24">
        <f t="shared" si="51"/>
        <v>0.27200596310997927</v>
      </c>
      <c r="I670" s="24">
        <f t="shared" si="51"/>
        <v>0.49803264535435321</v>
      </c>
    </row>
    <row r="671" spans="2:9" x14ac:dyDescent="0.35">
      <c r="B671">
        <v>366</v>
      </c>
      <c r="D671" s="78">
        <f t="shared" si="48"/>
        <v>183183.1831831832</v>
      </c>
      <c r="E671" s="24">
        <f t="shared" si="51"/>
        <v>0.58246825965591775</v>
      </c>
      <c r="F671" s="24">
        <f t="shared" si="51"/>
        <v>0.31064125995793868</v>
      </c>
      <c r="G671" s="24">
        <f t="shared" si="51"/>
        <v>0.60175320099126073</v>
      </c>
      <c r="H671" s="24">
        <f t="shared" si="51"/>
        <v>0.27182764428656903</v>
      </c>
      <c r="I671" s="24">
        <f t="shared" si="51"/>
        <v>0.49743757663422927</v>
      </c>
    </row>
    <row r="672" spans="2:9" x14ac:dyDescent="0.35">
      <c r="B672">
        <v>365</v>
      </c>
      <c r="D672" s="78">
        <f t="shared" si="48"/>
        <v>182682.68268268267</v>
      </c>
      <c r="E672" s="24">
        <f t="shared" si="51"/>
        <v>0.58203062767621572</v>
      </c>
      <c r="F672" s="24">
        <f t="shared" si="51"/>
        <v>0.3104076398048326</v>
      </c>
      <c r="G672" s="24">
        <f t="shared" si="51"/>
        <v>0.60120594846195274</v>
      </c>
      <c r="H672" s="24">
        <f t="shared" si="51"/>
        <v>0.27164858645944245</v>
      </c>
      <c r="I672" s="24">
        <f t="shared" si="51"/>
        <v>0.49684068691039868</v>
      </c>
    </row>
    <row r="673" spans="2:9" x14ac:dyDescent="0.35">
      <c r="B673">
        <v>364</v>
      </c>
      <c r="D673" s="78">
        <f t="shared" si="48"/>
        <v>182182.18218218218</v>
      </c>
      <c r="E673" s="24">
        <f t="shared" si="51"/>
        <v>0.58159125936983069</v>
      </c>
      <c r="F673" s="24">
        <f t="shared" si="51"/>
        <v>0.31017309329021742</v>
      </c>
      <c r="G673" s="24">
        <f t="shared" si="51"/>
        <v>0.60065669876509098</v>
      </c>
      <c r="H673" s="24">
        <f t="shared" si="51"/>
        <v>0.27146878501817906</v>
      </c>
      <c r="I673" s="24">
        <f t="shared" si="51"/>
        <v>0.49624196779022484</v>
      </c>
    </row>
    <row r="674" spans="2:9" x14ac:dyDescent="0.35">
      <c r="B674">
        <v>363</v>
      </c>
      <c r="D674" s="78">
        <f t="shared" si="48"/>
        <v>181681.68168168169</v>
      </c>
      <c r="E674" s="24">
        <f t="shared" si="51"/>
        <v>0.5811501443670678</v>
      </c>
      <c r="F674" s="24">
        <f t="shared" si="51"/>
        <v>0.30993761488433036</v>
      </c>
      <c r="G674" s="24">
        <f t="shared" si="51"/>
        <v>0.60010544092845208</v>
      </c>
      <c r="H674" s="24">
        <f t="shared" si="51"/>
        <v>0.27128823531388974</v>
      </c>
      <c r="I674" s="24">
        <f t="shared" si="51"/>
        <v>0.49564141082930285</v>
      </c>
    </row>
    <row r="675" spans="2:9" x14ac:dyDescent="0.35">
      <c r="B675">
        <v>362</v>
      </c>
      <c r="D675" s="78">
        <f t="shared" si="48"/>
        <v>181181.18118118116</v>
      </c>
      <c r="E675" s="24">
        <f t="shared" si="51"/>
        <v>0.58070727221540752</v>
      </c>
      <c r="F675" s="24">
        <f t="shared" si="51"/>
        <v>0.30970119901325982</v>
      </c>
      <c r="G675" s="24">
        <f t="shared" si="51"/>
        <v>0.5995521638991852</v>
      </c>
      <c r="H675" s="24">
        <f t="shared" si="51"/>
        <v>0.27110693265881414</v>
      </c>
      <c r="I675" s="24">
        <f t="shared" si="51"/>
        <v>0.49503900753105928</v>
      </c>
    </row>
    <row r="676" spans="2:9" x14ac:dyDescent="0.35">
      <c r="B676">
        <v>361</v>
      </c>
      <c r="D676" s="78">
        <f t="shared" si="48"/>
        <v>180680.6806806807</v>
      </c>
      <c r="E676" s="24">
        <f t="shared" si="51"/>
        <v>0.58026263237867659</v>
      </c>
      <c r="F676" s="24">
        <f t="shared" si="51"/>
        <v>0.3094638400585028</v>
      </c>
      <c r="G676" s="24">
        <f t="shared" si="51"/>
        <v>0.59899685654306811</v>
      </c>
      <c r="H676" s="24">
        <f t="shared" si="51"/>
        <v>0.27092487232591367</v>
      </c>
      <c r="I676" s="24">
        <f t="shared" si="51"/>
        <v>0.49443474934634773</v>
      </c>
    </row>
    <row r="677" spans="2:9" x14ac:dyDescent="0.35">
      <c r="B677">
        <v>360</v>
      </c>
      <c r="D677" s="78">
        <f t="shared" si="48"/>
        <v>180180.18018018018</v>
      </c>
      <c r="E677" s="24">
        <f t="shared" si="51"/>
        <v>0.57981621423620822</v>
      </c>
      <c r="F677" s="24">
        <f t="shared" si="51"/>
        <v>0.30922553235651851</v>
      </c>
      <c r="G677" s="24">
        <f t="shared" si="51"/>
        <v>0.5984395076437562</v>
      </c>
      <c r="H677" s="24">
        <f t="shared" si="51"/>
        <v>0.27074204954845821</v>
      </c>
      <c r="I677" s="24">
        <f t="shared" si="51"/>
        <v>0.49382862767303976</v>
      </c>
    </row>
    <row r="678" spans="2:9" x14ac:dyDescent="0.35">
      <c r="B678">
        <v>359</v>
      </c>
      <c r="D678" s="78">
        <f t="shared" ref="D678:D741" si="52">(B678/$B$38)*$M$9</f>
        <v>179679.67967967968</v>
      </c>
      <c r="E678" s="24">
        <f t="shared" si="51"/>
        <v>0.5793680070819931</v>
      </c>
      <c r="F678" s="24">
        <f t="shared" si="51"/>
        <v>0.30898627019827507</v>
      </c>
      <c r="G678" s="24">
        <f t="shared" si="51"/>
        <v>0.59788010590202401</v>
      </c>
      <c r="H678" s="24">
        <f t="shared" si="51"/>
        <v>0.27055845951960911</v>
      </c>
      <c r="I678" s="24">
        <f t="shared" si="51"/>
        <v>0.49322063385561404</v>
      </c>
    </row>
    <row r="679" spans="2:9" x14ac:dyDescent="0.35">
      <c r="B679">
        <v>358</v>
      </c>
      <c r="D679" s="78">
        <f t="shared" si="52"/>
        <v>179179.17917917916</v>
      </c>
      <c r="E679" s="24">
        <f t="shared" ref="E679:I698" si="53">E$16/(1+E$17*(0.001*$D679/E$22)^E$20)</f>
        <v>0.57891800012381966</v>
      </c>
      <c r="F679" s="24">
        <f t="shared" si="53"/>
        <v>0.30874604782879173</v>
      </c>
      <c r="G679" s="24">
        <f t="shared" si="53"/>
        <v>0.5973186399349959</v>
      </c>
      <c r="H679" s="24">
        <f t="shared" si="53"/>
        <v>0.27037409739199558</v>
      </c>
      <c r="I679" s="24">
        <f t="shared" si="53"/>
        <v>0.49261075918473951</v>
      </c>
    </row>
    <row r="680" spans="2:9" x14ac:dyDescent="0.35">
      <c r="B680">
        <v>357</v>
      </c>
      <c r="D680" s="78">
        <f t="shared" si="52"/>
        <v>178678.67867867867</v>
      </c>
      <c r="E680" s="24">
        <f t="shared" si="53"/>
        <v>0.57846618248240389</v>
      </c>
      <c r="F680" s="24">
        <f t="shared" si="53"/>
        <v>0.30850485944667533</v>
      </c>
      <c r="G680" s="24">
        <f t="shared" si="53"/>
        <v>0.59675509827537088</v>
      </c>
      <c r="H680" s="24">
        <f t="shared" si="53"/>
        <v>0.27018895827728645</v>
      </c>
      <c r="I680" s="24">
        <f t="shared" si="53"/>
        <v>0.491998994896856</v>
      </c>
    </row>
    <row r="681" spans="2:9" x14ac:dyDescent="0.35">
      <c r="B681">
        <v>356</v>
      </c>
      <c r="D681" s="78">
        <f t="shared" si="52"/>
        <v>178178.17817817818</v>
      </c>
      <c r="E681" s="24">
        <f t="shared" si="53"/>
        <v>0.57801254319050843</v>
      </c>
      <c r="F681" s="24">
        <f t="shared" si="53"/>
        <v>0.30826269920365079</v>
      </c>
      <c r="G681" s="24">
        <f t="shared" si="53"/>
        <v>0.59618946937063655</v>
      </c>
      <c r="H681" s="24">
        <f t="shared" si="53"/>
        <v>0.27000303724575614</v>
      </c>
      <c r="I681" s="24">
        <f t="shared" si="53"/>
        <v>0.49138533217375058</v>
      </c>
    </row>
    <row r="682" spans="2:9" x14ac:dyDescent="0.35">
      <c r="B682">
        <v>355</v>
      </c>
      <c r="D682" s="78">
        <f t="shared" si="52"/>
        <v>177677.67767767768</v>
      </c>
      <c r="E682" s="24">
        <f t="shared" si="53"/>
        <v>0.57755707119205124</v>
      </c>
      <c r="F682" s="24">
        <f t="shared" si="53"/>
        <v>0.30801956120408613</v>
      </c>
      <c r="G682" s="24">
        <f t="shared" si="53"/>
        <v>0.59562174158227554</v>
      </c>
      <c r="H682" s="24">
        <f t="shared" si="53"/>
        <v>0.26981632932584537</v>
      </c>
      <c r="I682" s="24">
        <f t="shared" si="53"/>
        <v>0.4907697621421292</v>
      </c>
    </row>
    <row r="683" spans="2:9" x14ac:dyDescent="0.35">
      <c r="B683">
        <v>354</v>
      </c>
      <c r="D683" s="78">
        <f t="shared" si="52"/>
        <v>177177.17717717719</v>
      </c>
      <c r="E683" s="24">
        <f t="shared" si="53"/>
        <v>0.57709975534120406</v>
      </c>
      <c r="F683" s="24">
        <f t="shared" si="53"/>
        <v>0.30777543950451214</v>
      </c>
      <c r="G683" s="24">
        <f t="shared" si="53"/>
        <v>0.59505190318496304</v>
      </c>
      <c r="H683" s="24">
        <f t="shared" si="53"/>
        <v>0.26962882950371586</v>
      </c>
      <c r="I683" s="24">
        <f t="shared" si="53"/>
        <v>0.49015227587318544</v>
      </c>
    </row>
    <row r="684" spans="2:9" x14ac:dyDescent="0.35">
      <c r="B684">
        <v>353</v>
      </c>
      <c r="D684" s="78">
        <f t="shared" si="52"/>
        <v>176676.67667667667</v>
      </c>
      <c r="E684" s="24">
        <f t="shared" si="53"/>
        <v>0.57664058440147781</v>
      </c>
      <c r="F684" s="24">
        <f t="shared" si="53"/>
        <v>0.30753032811313485</v>
      </c>
      <c r="G684" s="24">
        <f t="shared" si="53"/>
        <v>0.59447994236575408</v>
      </c>
      <c r="H684" s="24">
        <f t="shared" si="53"/>
        <v>0.26944053272279989</v>
      </c>
      <c r="I684" s="24">
        <f t="shared" si="53"/>
        <v>0.48953286438216415</v>
      </c>
    </row>
    <row r="685" spans="2:9" x14ac:dyDescent="0.35">
      <c r="B685">
        <v>352</v>
      </c>
      <c r="D685" s="78">
        <f t="shared" si="52"/>
        <v>176176.17617617617</v>
      </c>
      <c r="E685" s="24">
        <f t="shared" si="53"/>
        <v>0.57617954704479935</v>
      </c>
      <c r="F685" s="24">
        <f t="shared" si="53"/>
        <v>0.30728422098934421</v>
      </c>
      <c r="G685" s="24">
        <f t="shared" si="53"/>
        <v>0.59390584722326345</v>
      </c>
      <c r="H685" s="24">
        <f t="shared" si="53"/>
        <v>0.2692514338833436</v>
      </c>
      <c r="I685" s="24">
        <f t="shared" si="53"/>
        <v>0.48891151862792265</v>
      </c>
    </row>
    <row r="686" spans="2:9" x14ac:dyDescent="0.35">
      <c r="B686">
        <v>351</v>
      </c>
      <c r="D686" s="78">
        <f t="shared" si="52"/>
        <v>175675.67567567568</v>
      </c>
      <c r="E686" s="24">
        <f t="shared" si="53"/>
        <v>0.57571663185057442</v>
      </c>
      <c r="F686" s="24">
        <f t="shared" si="53"/>
        <v>0.30703711204321399</v>
      </c>
      <c r="G686" s="24">
        <f t="shared" si="53"/>
        <v>0.5933296057668348</v>
      </c>
      <c r="H686" s="24">
        <f t="shared" si="53"/>
        <v>0.26906152784194448</v>
      </c>
      <c r="I686" s="24">
        <f t="shared" si="53"/>
        <v>0.48828822951248435</v>
      </c>
    </row>
    <row r="687" spans="2:9" x14ac:dyDescent="0.35">
      <c r="B687">
        <v>350</v>
      </c>
      <c r="D687" s="78">
        <f t="shared" si="52"/>
        <v>175175.17517517516</v>
      </c>
      <c r="E687" s="24">
        <f t="shared" si="53"/>
        <v>0.57525182730474167</v>
      </c>
      <c r="F687" s="24">
        <f t="shared" si="53"/>
        <v>0.30678899513499824</v>
      </c>
      <c r="G687" s="24">
        <f t="shared" si="53"/>
        <v>0.59275120591570141</v>
      </c>
      <c r="H687" s="24">
        <f t="shared" si="53"/>
        <v>0.26887080941108321</v>
      </c>
      <c r="I687" s="24">
        <f t="shared" si="53"/>
        <v>0.48766298788059254</v>
      </c>
    </row>
    <row r="688" spans="2:9" x14ac:dyDescent="0.35">
      <c r="B688">
        <v>349</v>
      </c>
      <c r="D688" s="78">
        <f t="shared" si="52"/>
        <v>174674.67467467466</v>
      </c>
      <c r="E688" s="24">
        <f t="shared" si="53"/>
        <v>0.57478512179881236</v>
      </c>
      <c r="F688" s="24">
        <f t="shared" si="53"/>
        <v>0.30653986407461936</v>
      </c>
      <c r="G688" s="24">
        <f t="shared" si="53"/>
        <v>0.59217063549813675</v>
      </c>
      <c r="H688" s="24">
        <f t="shared" si="53"/>
        <v>0.26867927335864922</v>
      </c>
      <c r="I688" s="24">
        <f t="shared" si="53"/>
        <v>0.48703578451925661</v>
      </c>
    </row>
    <row r="689" spans="2:9" x14ac:dyDescent="0.35">
      <c r="B689">
        <v>348</v>
      </c>
      <c r="D689" s="78">
        <f t="shared" si="52"/>
        <v>174174.17417417417</v>
      </c>
      <c r="E689" s="24">
        <f t="shared" si="53"/>
        <v>0.57431650362890052</v>
      </c>
      <c r="F689" s="24">
        <f t="shared" si="53"/>
        <v>0.30628971262115168</v>
      </c>
      <c r="G689" s="24">
        <f t="shared" si="53"/>
        <v>0.591587882250596</v>
      </c>
      <c r="H689" s="24">
        <f t="shared" si="53"/>
        <v>0.26848691440745992</v>
      </c>
      <c r="I689" s="24">
        <f t="shared" si="53"/>
        <v>0.48640661015729519</v>
      </c>
    </row>
    <row r="690" spans="2:9" x14ac:dyDescent="0.35">
      <c r="B690">
        <v>347</v>
      </c>
      <c r="D690" s="78">
        <f t="shared" si="52"/>
        <v>173673.67367367368</v>
      </c>
      <c r="E690" s="24">
        <f t="shared" si="53"/>
        <v>0.57384596099473928</v>
      </c>
      <c r="F690" s="24">
        <f t="shared" si="53"/>
        <v>0.30603853448229679</v>
      </c>
      <c r="G690" s="24">
        <f t="shared" si="53"/>
        <v>0.5910029338168471</v>
      </c>
      <c r="H690" s="24">
        <f t="shared" si="53"/>
        <v>0.26829372723477429</v>
      </c>
      <c r="I690" s="24">
        <f t="shared" si="53"/>
        <v>0.48577545546487516</v>
      </c>
    </row>
    <row r="691" spans="2:9" x14ac:dyDescent="0.35">
      <c r="B691">
        <v>346</v>
      </c>
      <c r="D691" s="78">
        <f t="shared" si="52"/>
        <v>173173.17317317319</v>
      </c>
      <c r="E691" s="24">
        <f t="shared" si="53"/>
        <v>0.5733734819986861</v>
      </c>
      <c r="F691" s="24">
        <f t="shared" si="53"/>
        <v>0.3057863233138543</v>
      </c>
      <c r="G691" s="24">
        <f t="shared" si="53"/>
        <v>0.59041577774709308</v>
      </c>
      <c r="H691" s="24">
        <f t="shared" si="53"/>
        <v>0.26809970647179937</v>
      </c>
      <c r="I691" s="24">
        <f t="shared" si="53"/>
        <v>0.48514231105304523</v>
      </c>
    </row>
    <row r="692" spans="2:9" x14ac:dyDescent="0.35">
      <c r="B692">
        <v>345</v>
      </c>
      <c r="D692" s="78">
        <f t="shared" si="52"/>
        <v>172672.67267267266</v>
      </c>
      <c r="E692" s="24">
        <f t="shared" si="53"/>
        <v>0.5728990546447158</v>
      </c>
      <c r="F692" s="24">
        <f t="shared" si="53"/>
        <v>0.30553307271918423</v>
      </c>
      <c r="G692" s="24">
        <f t="shared" si="53"/>
        <v>0.58982640149708288</v>
      </c>
      <c r="H692" s="24">
        <f t="shared" si="53"/>
        <v>0.26790484670319098</v>
      </c>
      <c r="I692" s="24">
        <f t="shared" si="53"/>
        <v>0.48450716747326661</v>
      </c>
    </row>
    <row r="693" spans="2:9" x14ac:dyDescent="0.35">
      <c r="B693">
        <v>344</v>
      </c>
      <c r="D693" s="78">
        <f t="shared" si="52"/>
        <v>172172.17217217217</v>
      </c>
      <c r="E693" s="24">
        <f t="shared" si="53"/>
        <v>0.57242266683739984</v>
      </c>
      <c r="F693" s="24">
        <f t="shared" si="53"/>
        <v>0.30527877624866429</v>
      </c>
      <c r="G693" s="24">
        <f t="shared" si="53"/>
        <v>0.58923479242721277</v>
      </c>
      <c r="H693" s="24">
        <f t="shared" si="53"/>
        <v>0.26770914246654776</v>
      </c>
      <c r="I693" s="24">
        <f t="shared" si="53"/>
        <v>0.48387001521693795</v>
      </c>
    </row>
    <row r="694" spans="2:9" x14ac:dyDescent="0.35">
      <c r="B694">
        <v>343</v>
      </c>
      <c r="D694" s="78">
        <f t="shared" si="52"/>
        <v>171671.67167167165</v>
      </c>
      <c r="E694" s="24">
        <f t="shared" si="53"/>
        <v>0.57194430638087412</v>
      </c>
      <c r="F694" s="24">
        <f t="shared" si="53"/>
        <v>0.30502342739913896</v>
      </c>
      <c r="G694" s="24">
        <f t="shared" si="53"/>
        <v>0.58864093780161786</v>
      </c>
      <c r="H694" s="24">
        <f t="shared" si="53"/>
        <v>0.26751258825189805</v>
      </c>
      <c r="I694" s="24">
        <f t="shared" si="53"/>
        <v>0.4832308447149154</v>
      </c>
    </row>
    <row r="695" spans="2:9" x14ac:dyDescent="0.35">
      <c r="B695">
        <v>342</v>
      </c>
      <c r="D695" s="78">
        <f t="shared" si="52"/>
        <v>171171.17117117118</v>
      </c>
      <c r="E695" s="24">
        <f t="shared" si="53"/>
        <v>0.57146396097779317</v>
      </c>
      <c r="F695" s="24">
        <f t="shared" si="53"/>
        <v>0.30476701961336278</v>
      </c>
      <c r="G695" s="24">
        <f t="shared" si="53"/>
        <v>0.58804482478725306</v>
      </c>
      <c r="H695" s="24">
        <f t="shared" si="53"/>
        <v>0.26731517850118103</v>
      </c>
      <c r="I695" s="24">
        <f t="shared" si="53"/>
        <v>0.48258964633702978</v>
      </c>
    </row>
    <row r="696" spans="2:9" x14ac:dyDescent="0.35">
      <c r="B696">
        <v>341</v>
      </c>
      <c r="D696" s="78">
        <f t="shared" si="52"/>
        <v>170670.67067067069</v>
      </c>
      <c r="E696" s="24">
        <f t="shared" si="53"/>
        <v>0.57098161822827154</v>
      </c>
      <c r="F696" s="24">
        <f t="shared" si="53"/>
        <v>0.30450954627943633</v>
      </c>
      <c r="G696" s="24">
        <f t="shared" si="53"/>
        <v>0.58744644045296202</v>
      </c>
      <c r="H696" s="24">
        <f t="shared" si="53"/>
        <v>0.26711690760772017</v>
      </c>
      <c r="I696" s="24">
        <f t="shared" si="53"/>
        <v>0.48194641039159747</v>
      </c>
    </row>
    <row r="697" spans="2:9" x14ac:dyDescent="0.35">
      <c r="B697">
        <v>340</v>
      </c>
      <c r="D697" s="78">
        <f t="shared" si="52"/>
        <v>170170.17017017017</v>
      </c>
      <c r="E697" s="24">
        <f t="shared" si="53"/>
        <v>0.57049726562881187</v>
      </c>
      <c r="F697" s="24">
        <f t="shared" si="53"/>
        <v>0.3042510007302347</v>
      </c>
      <c r="G697" s="24">
        <f t="shared" si="53"/>
        <v>0.58684577176853758</v>
      </c>
      <c r="H697" s="24">
        <f t="shared" si="53"/>
        <v>0.26691776991569005</v>
      </c>
      <c r="I697" s="24">
        <f t="shared" si="53"/>
        <v>0.48130112712492729</v>
      </c>
    </row>
    <row r="698" spans="2:9" x14ac:dyDescent="0.35">
      <c r="B698">
        <v>339</v>
      </c>
      <c r="D698" s="78">
        <f t="shared" si="52"/>
        <v>169669.66966966967</v>
      </c>
      <c r="E698" s="24">
        <f t="shared" si="53"/>
        <v>0.5700108905712189</v>
      </c>
      <c r="F698" s="24">
        <f t="shared" si="53"/>
        <v>0.30399137624282935</v>
      </c>
      <c r="G698" s="24">
        <f t="shared" si="53"/>
        <v>0.58624280560377018</v>
      </c>
      <c r="H698" s="24">
        <f t="shared" si="53"/>
        <v>0.26671775971957634</v>
      </c>
      <c r="I698" s="24">
        <f t="shared" si="53"/>
        <v>0.48065378672082232</v>
      </c>
    </row>
    <row r="699" spans="2:9" x14ac:dyDescent="0.35">
      <c r="B699">
        <v>338</v>
      </c>
      <c r="D699" s="78">
        <f t="shared" si="52"/>
        <v>169169.16916916915</v>
      </c>
      <c r="E699" s="24">
        <f t="shared" ref="E699:I718" si="54">E$16/(1+E$17*(0.001*$D699/E$22)^E$20)</f>
        <v>0.56952248034150132</v>
      </c>
      <c r="F699" s="24">
        <f t="shared" si="54"/>
        <v>0.30373066603790233</v>
      </c>
      <c r="G699" s="24">
        <f t="shared" si="54"/>
        <v>0.5856375287274852</v>
      </c>
      <c r="H699" s="24">
        <f t="shared" si="54"/>
        <v>0.26651687126362855</v>
      </c>
      <c r="I699" s="24">
        <f t="shared" si="54"/>
        <v>0.48000437930007706</v>
      </c>
    </row>
    <row r="700" spans="2:9" x14ac:dyDescent="0.35">
      <c r="B700">
        <v>337</v>
      </c>
      <c r="D700" s="78">
        <f t="shared" si="52"/>
        <v>168668.66866866866</v>
      </c>
      <c r="E700" s="24">
        <f t="shared" si="54"/>
        <v>0.56903202211875759</v>
      </c>
      <c r="F700" s="24">
        <f t="shared" si="54"/>
        <v>0.30346886327915362</v>
      </c>
      <c r="G700" s="24">
        <f t="shared" si="54"/>
        <v>0.58502992780656882</v>
      </c>
      <c r="H700" s="24">
        <f t="shared" si="54"/>
        <v>0.26631509874130516</v>
      </c>
      <c r="I700" s="24">
        <f t="shared" si="54"/>
        <v>0.4793528949199703</v>
      </c>
    </row>
    <row r="701" spans="2:9" x14ac:dyDescent="0.35">
      <c r="B701">
        <v>336</v>
      </c>
      <c r="D701" s="78">
        <f t="shared" si="52"/>
        <v>168168.16816816819</v>
      </c>
      <c r="E701" s="24">
        <f t="shared" si="54"/>
        <v>0.56853950297404932</v>
      </c>
      <c r="F701" s="24">
        <f t="shared" si="54"/>
        <v>0.30320596107269998</v>
      </c>
      <c r="G701" s="24">
        <f t="shared" si="54"/>
        <v>0.58441998940498407</v>
      </c>
      <c r="H701" s="24">
        <f t="shared" si="54"/>
        <v>0.26611243629471176</v>
      </c>
      <c r="I701" s="24">
        <f t="shared" si="54"/>
        <v>0.47869932357375122</v>
      </c>
    </row>
    <row r="702" spans="2:9" x14ac:dyDescent="0.35">
      <c r="B702">
        <v>335</v>
      </c>
      <c r="D702" s="78">
        <f t="shared" si="52"/>
        <v>167667.66766766767</v>
      </c>
      <c r="E702" s="24">
        <f t="shared" si="54"/>
        <v>0.56804490986925993</v>
      </c>
      <c r="F702" s="24">
        <f t="shared" si="54"/>
        <v>0.30294195246646716</v>
      </c>
      <c r="G702" s="24">
        <f t="shared" si="54"/>
        <v>0.58380769998277426</v>
      </c>
      <c r="H702" s="24">
        <f t="shared" si="54"/>
        <v>0.26590887801403174</v>
      </c>
      <c r="I702" s="24">
        <f t="shared" si="54"/>
        <v>0.47804365519012293</v>
      </c>
    </row>
    <row r="703" spans="2:9" x14ac:dyDescent="0.35">
      <c r="B703">
        <v>334</v>
      </c>
      <c r="D703" s="78">
        <f t="shared" si="52"/>
        <v>167167.16716716718</v>
      </c>
      <c r="E703" s="24">
        <f t="shared" si="54"/>
        <v>0.56754822965593821</v>
      </c>
      <c r="F703" s="24">
        <f t="shared" si="54"/>
        <v>0.30267683044957394</v>
      </c>
      <c r="G703" s="24">
        <f t="shared" si="54"/>
        <v>0.58319304589505438</v>
      </c>
      <c r="H703" s="24">
        <f t="shared" si="54"/>
        <v>0.26570441793694893</v>
      </c>
      <c r="I703" s="24">
        <f t="shared" si="54"/>
        <v>0.477385879632719</v>
      </c>
    </row>
    <row r="704" spans="2:9" x14ac:dyDescent="0.35">
      <c r="B704">
        <v>333</v>
      </c>
      <c r="D704" s="78">
        <f t="shared" si="52"/>
        <v>166666.66666666666</v>
      </c>
      <c r="E704" s="24">
        <f t="shared" si="54"/>
        <v>0.56704944907412824</v>
      </c>
      <c r="F704" s="24">
        <f t="shared" si="54"/>
        <v>0.30241058795170822</v>
      </c>
      <c r="G704" s="24">
        <f t="shared" si="54"/>
        <v>0.58257601339099152</v>
      </c>
      <c r="H704" s="24">
        <f t="shared" si="54"/>
        <v>0.26549905004806335</v>
      </c>
      <c r="I704" s="24">
        <f t="shared" si="54"/>
        <v>0.47672598669957628</v>
      </c>
    </row>
    <row r="705" spans="2:9" x14ac:dyDescent="0.35">
      <c r="B705">
        <v>332</v>
      </c>
      <c r="D705" s="78">
        <f t="shared" si="52"/>
        <v>166166.16616616616</v>
      </c>
      <c r="E705" s="24">
        <f t="shared" si="54"/>
        <v>0.56654855475118326</v>
      </c>
      <c r="F705" s="24">
        <f t="shared" si="54"/>
        <v>0.30214321784249543</v>
      </c>
      <c r="G705" s="24">
        <f t="shared" si="54"/>
        <v>0.58195658861277411</v>
      </c>
      <c r="H705" s="24">
        <f t="shared" si="54"/>
        <v>0.26529276827829806</v>
      </c>
      <c r="I705" s="24">
        <f t="shared" si="54"/>
        <v>0.47606396612260132</v>
      </c>
    </row>
    <row r="706" spans="2:9" x14ac:dyDescent="0.35">
      <c r="B706">
        <v>331</v>
      </c>
      <c r="D706" s="78">
        <f t="shared" si="52"/>
        <v>165665.66566566567</v>
      </c>
      <c r="E706" s="24">
        <f t="shared" si="54"/>
        <v>0.56604553320056483</v>
      </c>
      <c r="F706" s="24">
        <f t="shared" si="54"/>
        <v>0.30187471293085888</v>
      </c>
      <c r="G706" s="24">
        <f t="shared" si="54"/>
        <v>0.58133475759456665</v>
      </c>
      <c r="H706" s="24">
        <f t="shared" si="54"/>
        <v>0.26508556650429904</v>
      </c>
      <c r="I706" s="24">
        <f t="shared" si="54"/>
        <v>0.47539980756703254</v>
      </c>
    </row>
    <row r="707" spans="2:9" x14ac:dyDescent="0.35">
      <c r="B707">
        <v>330</v>
      </c>
      <c r="D707" s="78">
        <f t="shared" si="52"/>
        <v>165165.16516516515</v>
      </c>
      <c r="E707" s="24">
        <f t="shared" si="54"/>
        <v>0.56554037082062669</v>
      </c>
      <c r="F707" s="24">
        <f t="shared" si="54"/>
        <v>0.30160506596437137</v>
      </c>
      <c r="G707" s="24">
        <f t="shared" si="54"/>
        <v>0.58071050626145482</v>
      </c>
      <c r="H707" s="24">
        <f t="shared" si="54"/>
        <v>0.26487743854782614</v>
      </c>
      <c r="I707" s="24">
        <f t="shared" si="54"/>
        <v>0.4747335006308967</v>
      </c>
    </row>
    <row r="708" spans="2:9" x14ac:dyDescent="0.35">
      <c r="B708">
        <v>329</v>
      </c>
      <c r="D708" s="78">
        <f t="shared" si="52"/>
        <v>164664.66466466468</v>
      </c>
      <c r="E708" s="24">
        <f t="shared" si="54"/>
        <v>0.56503305389338321</v>
      </c>
      <c r="F708" s="24">
        <f t="shared" si="54"/>
        <v>0.30133426962859922</v>
      </c>
      <c r="G708" s="24">
        <f t="shared" si="54"/>
        <v>0.5800838204283767</v>
      </c>
      <c r="H708" s="24">
        <f t="shared" si="54"/>
        <v>0.26466837817513666</v>
      </c>
      <c r="I708" s="24">
        <f t="shared" si="54"/>
        <v>0.47406503484445983</v>
      </c>
    </row>
    <row r="709" spans="2:9" x14ac:dyDescent="0.35">
      <c r="B709">
        <v>328</v>
      </c>
      <c r="D709" s="78">
        <f t="shared" si="52"/>
        <v>164164.16416416416</v>
      </c>
      <c r="E709" s="24">
        <f t="shared" si="54"/>
        <v>0.56452356858326092</v>
      </c>
      <c r="F709" s="24">
        <f t="shared" si="54"/>
        <v>0.30106231654643734</v>
      </c>
      <c r="G709" s="24">
        <f t="shared" si="54"/>
        <v>0.57945468579904114</v>
      </c>
      <c r="H709" s="24">
        <f t="shared" si="54"/>
        <v>0.26445837909635972</v>
      </c>
      <c r="I709" s="24">
        <f t="shared" si="54"/>
        <v>0.47339439966967367</v>
      </c>
    </row>
    <row r="710" spans="2:9" x14ac:dyDescent="0.35">
      <c r="B710">
        <v>327</v>
      </c>
      <c r="D710" s="78">
        <f t="shared" si="52"/>
        <v>163663.66366366367</v>
      </c>
      <c r="E710" s="24">
        <f t="shared" si="54"/>
        <v>0.56401190093583553</v>
      </c>
      <c r="F710" s="24">
        <f t="shared" si="54"/>
        <v>0.30078919927743558</v>
      </c>
      <c r="G710" s="24">
        <f t="shared" si="54"/>
        <v>0.57882308796483484</v>
      </c>
      <c r="H710" s="24">
        <f t="shared" si="54"/>
        <v>0.26424743496486269</v>
      </c>
      <c r="I710" s="24">
        <f t="shared" si="54"/>
        <v>0.47272158449961482</v>
      </c>
    </row>
    <row r="711" spans="2:9" x14ac:dyDescent="0.35">
      <c r="B711">
        <v>326</v>
      </c>
      <c r="D711" s="78">
        <f t="shared" si="52"/>
        <v>163163.16316316315</v>
      </c>
      <c r="E711" s="24">
        <f t="shared" si="54"/>
        <v>0.56349803687655109</v>
      </c>
      <c r="F711" s="24">
        <f t="shared" si="54"/>
        <v>0.30051491031711741</v>
      </c>
      <c r="G711" s="24">
        <f t="shared" si="54"/>
        <v>0.57818901240371467</v>
      </c>
      <c r="H711" s="24">
        <f t="shared" si="54"/>
        <v>0.26403553937660917</v>
      </c>
      <c r="I711" s="24">
        <f t="shared" si="54"/>
        <v>0.47204657865792071</v>
      </c>
    </row>
    <row r="712" spans="2:9" x14ac:dyDescent="0.35">
      <c r="B712">
        <v>325</v>
      </c>
      <c r="D712" s="78">
        <f t="shared" si="52"/>
        <v>162662.66266266265</v>
      </c>
      <c r="E712" s="24">
        <f t="shared" si="54"/>
        <v>0.5629819622094232</v>
      </c>
      <c r="F712" s="24">
        <f t="shared" si="54"/>
        <v>0.30023944209628817</v>
      </c>
      <c r="G712" s="24">
        <f t="shared" si="54"/>
        <v>0.5775524444790886</v>
      </c>
      <c r="H712" s="24">
        <f t="shared" si="54"/>
        <v>0.26382268586950752</v>
      </c>
      <c r="I712" s="24">
        <f t="shared" si="54"/>
        <v>0.47136937139821838</v>
      </c>
    </row>
    <row r="713" spans="2:9" x14ac:dyDescent="0.35">
      <c r="B713">
        <v>324</v>
      </c>
      <c r="D713" s="78">
        <f t="shared" si="52"/>
        <v>162162.16216216216</v>
      </c>
      <c r="E713" s="24">
        <f t="shared" si="54"/>
        <v>0.562463662615726</v>
      </c>
      <c r="F713" s="24">
        <f t="shared" si="54"/>
        <v>0.29996278698033568</v>
      </c>
      <c r="G713" s="24">
        <f t="shared" si="54"/>
        <v>0.57691336943868121</v>
      </c>
      <c r="H713" s="24">
        <f t="shared" si="54"/>
        <v>0.26360886792275123</v>
      </c>
      <c r="I713" s="24">
        <f t="shared" si="54"/>
        <v>0.47068995190354757</v>
      </c>
    </row>
    <row r="714" spans="2:9" x14ac:dyDescent="0.35">
      <c r="B714">
        <v>323</v>
      </c>
      <c r="D714" s="78">
        <f t="shared" si="52"/>
        <v>161661.66166166167</v>
      </c>
      <c r="E714" s="24">
        <f t="shared" si="54"/>
        <v>0.56194312365266064</v>
      </c>
      <c r="F714" s="24">
        <f t="shared" si="54"/>
        <v>0.29968493726852108</v>
      </c>
      <c r="G714" s="24">
        <f t="shared" si="54"/>
        <v>0.57627177241338867</v>
      </c>
      <c r="H714" s="24">
        <f t="shared" si="54"/>
        <v>0.26339407895614986</v>
      </c>
      <c r="I714" s="24">
        <f t="shared" si="54"/>
        <v>0.47000830928577864</v>
      </c>
    </row>
    <row r="715" spans="2:9" x14ac:dyDescent="0.35">
      <c r="B715">
        <v>322</v>
      </c>
      <c r="D715" s="78">
        <f t="shared" si="52"/>
        <v>161161.16116116117</v>
      </c>
      <c r="E715" s="24">
        <f t="shared" si="54"/>
        <v>0.56142033075200759</v>
      </c>
      <c r="F715" s="24">
        <f t="shared" si="54"/>
        <v>0.29940588519326067</v>
      </c>
      <c r="G715" s="24">
        <f t="shared" si="54"/>
        <v>0.57562763841611642</v>
      </c>
      <c r="H715" s="24">
        <f t="shared" si="54"/>
        <v>0.26317831232945077</v>
      </c>
      <c r="I715" s="24">
        <f t="shared" si="54"/>
        <v>0.46932443258502554</v>
      </c>
    </row>
    <row r="716" spans="2:9" x14ac:dyDescent="0.35">
      <c r="B716">
        <v>321</v>
      </c>
      <c r="D716" s="78">
        <f t="shared" si="52"/>
        <v>160660.66066066065</v>
      </c>
      <c r="E716" s="24">
        <f t="shared" si="54"/>
        <v>0.56089526921876065</v>
      </c>
      <c r="F716" s="24">
        <f t="shared" si="54"/>
        <v>0.29912562291939804</v>
      </c>
      <c r="G716" s="24">
        <f t="shared" si="54"/>
        <v>0.5749809523406062</v>
      </c>
      <c r="H716" s="24">
        <f t="shared" si="54"/>
        <v>0.26296156134165177</v>
      </c>
      <c r="I716" s="24">
        <f t="shared" si="54"/>
        <v>0.46863831076905033</v>
      </c>
    </row>
    <row r="717" spans="2:9" x14ac:dyDescent="0.35">
      <c r="B717">
        <v>320</v>
      </c>
      <c r="D717" s="78">
        <f t="shared" si="52"/>
        <v>160160.16016016016</v>
      </c>
      <c r="E717" s="24">
        <f t="shared" si="54"/>
        <v>0.56036792422974391</v>
      </c>
      <c r="F717" s="24">
        <f t="shared" si="54"/>
        <v>0.29884414254346736</v>
      </c>
      <c r="G717" s="24">
        <f t="shared" si="54"/>
        <v>0.57433169896024716</v>
      </c>
      <c r="H717" s="24">
        <f t="shared" si="54"/>
        <v>0.26274381923030438</v>
      </c>
      <c r="I717" s="24">
        <f t="shared" si="54"/>
        <v>0.46794993273266494</v>
      </c>
    </row>
    <row r="718" spans="2:9" x14ac:dyDescent="0.35">
      <c r="B718">
        <v>319</v>
      </c>
      <c r="D718" s="78">
        <f t="shared" si="52"/>
        <v>159659.65965965966</v>
      </c>
      <c r="E718" s="24">
        <f t="shared" si="54"/>
        <v>0.55983828083220888</v>
      </c>
      <c r="F718" s="24">
        <f t="shared" si="54"/>
        <v>0.29856143609294578</v>
      </c>
      <c r="G718" s="24">
        <f t="shared" si="54"/>
        <v>0.57367986292687312</v>
      </c>
      <c r="H718" s="24">
        <f t="shared" si="54"/>
        <v>0.26252507917080692</v>
      </c>
      <c r="I718" s="24">
        <f t="shared" si="54"/>
        <v>0.46725928729712413</v>
      </c>
    </row>
    <row r="719" spans="2:9" x14ac:dyDescent="0.35">
      <c r="B719">
        <v>318</v>
      </c>
      <c r="D719" s="78">
        <f t="shared" si="52"/>
        <v>159159.15915915914</v>
      </c>
      <c r="E719" s="24">
        <f t="shared" ref="E719:I738" si="55">E$16/(1+E$17*(0.001*$D719/E$22)^E$20)</f>
        <v>0.55930632394241508</v>
      </c>
      <c r="F719" s="24">
        <f t="shared" si="55"/>
        <v>0.2982774955254977</v>
      </c>
      <c r="G719" s="24">
        <f t="shared" si="55"/>
        <v>0.57302542876954576</v>
      </c>
      <c r="H719" s="24">
        <f t="shared" si="55"/>
        <v>0.26230533427568836</v>
      </c>
      <c r="I719" s="24">
        <f t="shared" si="55"/>
        <v>0.46656636320951467</v>
      </c>
    </row>
    <row r="720" spans="2:9" x14ac:dyDescent="0.35">
      <c r="B720">
        <v>317</v>
      </c>
      <c r="D720" s="78">
        <f t="shared" si="52"/>
        <v>158658.65865865865</v>
      </c>
      <c r="E720" s="24">
        <f t="shared" si="55"/>
        <v>0.55877203834419031</v>
      </c>
      <c r="F720" s="24">
        <f t="shared" si="55"/>
        <v>0.29799231272820703</v>
      </c>
      <c r="G720" s="24">
        <f t="shared" si="55"/>
        <v>0.5723683808933222</v>
      </c>
      <c r="H720" s="24">
        <f t="shared" si="55"/>
        <v>0.26208457759388204</v>
      </c>
      <c r="I720" s="24">
        <f t="shared" si="55"/>
        <v>0.46587114914213629</v>
      </c>
    </row>
    <row r="721" spans="2:9" x14ac:dyDescent="0.35">
      <c r="B721">
        <v>316</v>
      </c>
      <c r="D721" s="78">
        <f t="shared" si="52"/>
        <v>158158.15815815816</v>
      </c>
      <c r="E721" s="24">
        <f t="shared" si="55"/>
        <v>0.55823540868747357</v>
      </c>
      <c r="F721" s="24">
        <f t="shared" si="55"/>
        <v>0.29770587951680133</v>
      </c>
      <c r="G721" s="24">
        <f t="shared" si="55"/>
        <v>0.57170870357800918</v>
      </c>
      <c r="H721" s="24">
        <f t="shared" si="55"/>
        <v>0.2618628021099893</v>
      </c>
      <c r="I721" s="24">
        <f t="shared" si="55"/>
        <v>0.4651736336918787</v>
      </c>
    </row>
    <row r="722" spans="2:9" x14ac:dyDescent="0.35">
      <c r="B722">
        <v>315</v>
      </c>
      <c r="D722" s="78">
        <f t="shared" si="52"/>
        <v>157657.65765765766</v>
      </c>
      <c r="E722" s="24">
        <f t="shared" si="55"/>
        <v>0.55769641948683657</v>
      </c>
      <c r="F722" s="24">
        <f t="shared" si="55"/>
        <v>0.29741818763486411</v>
      </c>
      <c r="G722" s="24">
        <f t="shared" si="55"/>
        <v>0.57104638097690041</v>
      </c>
      <c r="H722" s="24">
        <f t="shared" si="55"/>
        <v>0.26164000074353272</v>
      </c>
      <c r="I722" s="24">
        <f t="shared" si="55"/>
        <v>0.46447380537958988</v>
      </c>
    </row>
    <row r="723" spans="2:9" x14ac:dyDescent="0.35">
      <c r="B723">
        <v>314</v>
      </c>
      <c r="D723" s="78">
        <f t="shared" si="52"/>
        <v>157157.15715715717</v>
      </c>
      <c r="E723" s="24">
        <f t="shared" si="55"/>
        <v>0.55715505511998731</v>
      </c>
      <c r="F723" s="24">
        <f t="shared" si="55"/>
        <v>0.29712922875303766</v>
      </c>
      <c r="G723" s="24">
        <f t="shared" si="55"/>
        <v>0.57038139711550007</v>
      </c>
      <c r="H723" s="24">
        <f t="shared" si="55"/>
        <v>0.26141616634819925</v>
      </c>
      <c r="I723" s="24">
        <f t="shared" si="55"/>
        <v>0.46377165264943992</v>
      </c>
    </row>
    <row r="724" spans="2:9" x14ac:dyDescent="0.35">
      <c r="B724">
        <v>313</v>
      </c>
      <c r="D724" s="78">
        <f t="shared" si="52"/>
        <v>156656.65665665665</v>
      </c>
      <c r="E724" s="24">
        <f t="shared" si="55"/>
        <v>0.55661129982625324</v>
      </c>
      <c r="F724" s="24">
        <f t="shared" si="55"/>
        <v>0.29683899446821443</v>
      </c>
      <c r="G724" s="24">
        <f t="shared" si="55"/>
        <v>0.56971373589022978</v>
      </c>
      <c r="H724" s="24">
        <f t="shared" si="55"/>
        <v>0.2611912917110723</v>
      </c>
      <c r="I724" s="24">
        <f t="shared" si="55"/>
        <v>0.46306716386827779</v>
      </c>
    </row>
    <row r="725" spans="2:9" x14ac:dyDescent="0.35">
      <c r="B725">
        <v>312</v>
      </c>
      <c r="D725" s="78">
        <f t="shared" si="52"/>
        <v>156156.15615615615</v>
      </c>
      <c r="E725" s="24">
        <f t="shared" si="55"/>
        <v>0.55606513770504373</v>
      </c>
      <c r="F725" s="24">
        <f t="shared" si="55"/>
        <v>0.29654747630271849</v>
      </c>
      <c r="G725" s="24">
        <f t="shared" si="55"/>
        <v>0.56904338106712027</v>
      </c>
      <c r="H725" s="24">
        <f t="shared" si="55"/>
        <v>0.26096536955185362</v>
      </c>
      <c r="I725" s="24">
        <f t="shared" si="55"/>
        <v>0.46236032732498089</v>
      </c>
    </row>
    <row r="726" spans="2:9" x14ac:dyDescent="0.35">
      <c r="B726">
        <v>311</v>
      </c>
      <c r="D726" s="78">
        <f t="shared" si="52"/>
        <v>155655.65565565563</v>
      </c>
      <c r="E726" s="24">
        <f t="shared" si="55"/>
        <v>0.55551655271429246</v>
      </c>
      <c r="F726" s="24">
        <f t="shared" si="55"/>
        <v>0.29625466570347558</v>
      </c>
      <c r="G726" s="24">
        <f t="shared" si="55"/>
        <v>0.56837031628048773</v>
      </c>
      <c r="H726" s="24">
        <f t="shared" si="55"/>
        <v>0.26073839252207348</v>
      </c>
      <c r="I726" s="24">
        <f t="shared" si="55"/>
        <v>0.46165113122979928</v>
      </c>
    </row>
    <row r="727" spans="2:9" x14ac:dyDescent="0.35">
      <c r="B727">
        <v>310</v>
      </c>
      <c r="D727" s="78">
        <f t="shared" si="52"/>
        <v>155155.15515515517</v>
      </c>
      <c r="E727" s="24">
        <f t="shared" si="55"/>
        <v>0.55496552866887883</v>
      </c>
      <c r="F727" s="24">
        <f t="shared" si="55"/>
        <v>0.29596055404117194</v>
      </c>
      <c r="G727" s="24">
        <f t="shared" si="55"/>
        <v>0.56769452503159223</v>
      </c>
      <c r="H727" s="24">
        <f t="shared" si="55"/>
        <v>0.2605103532042905</v>
      </c>
      <c r="I727" s="24">
        <f t="shared" si="55"/>
        <v>0.46093956371369293</v>
      </c>
    </row>
    <row r="728" spans="2:9" x14ac:dyDescent="0.35">
      <c r="B728">
        <v>309</v>
      </c>
      <c r="D728" s="78">
        <f t="shared" si="52"/>
        <v>154654.65465465467</v>
      </c>
      <c r="E728" s="24">
        <f t="shared" si="55"/>
        <v>0.55441204923902798</v>
      </c>
      <c r="F728" s="24">
        <f t="shared" si="55"/>
        <v>0.29566513260940197</v>
      </c>
      <c r="G728" s="24">
        <f t="shared" si="55"/>
        <v>0.56701599068728115</v>
      </c>
      <c r="H728" s="24">
        <f t="shared" si="55"/>
        <v>0.26028124411127967</v>
      </c>
      <c r="I728" s="24">
        <f t="shared" si="55"/>
        <v>0.46022561282766034</v>
      </c>
    </row>
    <row r="729" spans="2:9" x14ac:dyDescent="0.35">
      <c r="B729">
        <v>308</v>
      </c>
      <c r="D729" s="78">
        <f t="shared" si="52"/>
        <v>154154.15415415415</v>
      </c>
      <c r="E729" s="24">
        <f t="shared" si="55"/>
        <v>0.55385609794868995</v>
      </c>
      <c r="F729" s="24">
        <f t="shared" si="55"/>
        <v>0.29536839262380465</v>
      </c>
      <c r="G729" s="24">
        <f t="shared" si="55"/>
        <v>0.56633469647861623</v>
      </c>
      <c r="H729" s="24">
        <f t="shared" si="55"/>
        <v>0.26005105768520881</v>
      </c>
      <c r="I729" s="24">
        <f t="shared" si="55"/>
        <v>0.45950926654206375</v>
      </c>
    </row>
    <row r="730" spans="2:9" x14ac:dyDescent="0.35">
      <c r="B730">
        <v>307</v>
      </c>
      <c r="D730" s="78">
        <f t="shared" si="52"/>
        <v>153653.65365365366</v>
      </c>
      <c r="E730" s="24">
        <f t="shared" si="55"/>
        <v>0.55329765817389587</v>
      </c>
      <c r="F730" s="24">
        <f t="shared" si="55"/>
        <v>0.29507032522118809</v>
      </c>
      <c r="G730" s="24">
        <f t="shared" si="55"/>
        <v>0.56565062549948186</v>
      </c>
      <c r="H730" s="24">
        <f t="shared" si="55"/>
        <v>0.25981978629680391</v>
      </c>
      <c r="I730" s="24">
        <f t="shared" si="55"/>
        <v>0.45879051274594462</v>
      </c>
    </row>
    <row r="731" spans="2:9" x14ac:dyDescent="0.35">
      <c r="B731">
        <v>306</v>
      </c>
      <c r="D731" s="78">
        <f t="shared" si="52"/>
        <v>153153.15315315314</v>
      </c>
      <c r="E731" s="24">
        <f t="shared" si="55"/>
        <v>0.55273671314109252</v>
      </c>
      <c r="F731" s="24">
        <f t="shared" si="55"/>
        <v>0.29477092145864181</v>
      </c>
      <c r="G731" s="24">
        <f t="shared" si="55"/>
        <v>0.56496376070517806</v>
      </c>
      <c r="H731" s="24">
        <f t="shared" si="55"/>
        <v>0.25958742224450176</v>
      </c>
      <c r="I731" s="24">
        <f t="shared" si="55"/>
        <v>0.45806933924633281</v>
      </c>
    </row>
    <row r="732" spans="2:9" x14ac:dyDescent="0.35">
      <c r="B732">
        <v>305</v>
      </c>
      <c r="D732" s="78">
        <f t="shared" si="52"/>
        <v>152652.65265265264</v>
      </c>
      <c r="E732" s="24">
        <f t="shared" si="55"/>
        <v>0.55217324592545458</v>
      </c>
      <c r="F732" s="24">
        <f t="shared" si="55"/>
        <v>0.29447017231263828</v>
      </c>
      <c r="G732" s="24">
        <f t="shared" si="55"/>
        <v>0.56427408491099529</v>
      </c>
      <c r="H732" s="24">
        <f t="shared" si="55"/>
        <v>0.25935395775359121</v>
      </c>
      <c r="I732" s="24">
        <f t="shared" si="55"/>
        <v>0.45734573376755006</v>
      </c>
    </row>
    <row r="733" spans="2:9" x14ac:dyDescent="0.35">
      <c r="B733">
        <v>304</v>
      </c>
      <c r="D733" s="78">
        <f t="shared" si="52"/>
        <v>152152.15215215218</v>
      </c>
      <c r="E733" s="24">
        <f t="shared" si="55"/>
        <v>0.55160723944917356</v>
      </c>
      <c r="F733" s="24">
        <f t="shared" si="55"/>
        <v>0.29416806867812062</v>
      </c>
      <c r="G733" s="24">
        <f t="shared" si="55"/>
        <v>0.56358158079077203</v>
      </c>
      <c r="H733" s="24">
        <f t="shared" si="55"/>
        <v>0.25911938497534193</v>
      </c>
      <c r="I733" s="24">
        <f t="shared" si="55"/>
        <v>0.45661968395050417</v>
      </c>
    </row>
    <row r="734" spans="2:9" x14ac:dyDescent="0.35">
      <c r="B734">
        <v>303</v>
      </c>
      <c r="D734" s="78">
        <f t="shared" si="52"/>
        <v>151651.65165165166</v>
      </c>
      <c r="E734" s="24">
        <f t="shared" si="55"/>
        <v>0.5510386764797236</v>
      </c>
      <c r="F734" s="24">
        <f t="shared" si="55"/>
        <v>0.29386460136757903</v>
      </c>
      <c r="G734" s="24">
        <f t="shared" si="55"/>
        <v>0.56288623087543299</v>
      </c>
      <c r="H734" s="24">
        <f t="shared" si="55"/>
        <v>0.25888369598612027</v>
      </c>
      <c r="I734" s="24">
        <f t="shared" si="55"/>
        <v>0.45589117735197709</v>
      </c>
    </row>
    <row r="735" spans="2:9" x14ac:dyDescent="0.35">
      <c r="B735">
        <v>302</v>
      </c>
      <c r="D735" s="78">
        <f t="shared" si="52"/>
        <v>151151.15115115116</v>
      </c>
      <c r="E735" s="24">
        <f t="shared" si="55"/>
        <v>0.55046753962810313</v>
      </c>
      <c r="F735" s="24">
        <f t="shared" si="55"/>
        <v>0.29355976111011428</v>
      </c>
      <c r="G735" s="24">
        <f t="shared" si="55"/>
        <v>0.56218801755151215</v>
      </c>
      <c r="H735" s="24">
        <f t="shared" si="55"/>
        <v>0.25864688278649284</v>
      </c>
      <c r="I735" s="24">
        <f t="shared" si="55"/>
        <v>0.45516020144390612</v>
      </c>
    </row>
    <row r="736" spans="2:9" x14ac:dyDescent="0.35">
      <c r="B736">
        <v>301</v>
      </c>
      <c r="D736" s="78">
        <f t="shared" si="52"/>
        <v>150650.65065065064</v>
      </c>
      <c r="E736" s="24">
        <f t="shared" si="55"/>
        <v>0.54989381134705351</v>
      </c>
      <c r="F736" s="24">
        <f t="shared" si="55"/>
        <v>0.29325353855048836</v>
      </c>
      <c r="G736" s="24">
        <f t="shared" si="55"/>
        <v>0.56148692305965331</v>
      </c>
      <c r="H736" s="24">
        <f t="shared" si="55"/>
        <v>0.25840893730031739</v>
      </c>
      <c r="I736" s="24">
        <f t="shared" si="55"/>
        <v>0.45442674361265678</v>
      </c>
    </row>
    <row r="737" spans="2:9" x14ac:dyDescent="0.35">
      <c r="B737">
        <v>300</v>
      </c>
      <c r="D737" s="78">
        <f t="shared" si="52"/>
        <v>150150.15015015015</v>
      </c>
      <c r="E737" s="24">
        <f t="shared" si="55"/>
        <v>0.54931747392925168</v>
      </c>
      <c r="F737" s="24">
        <f t="shared" si="55"/>
        <v>0.29294592424816207</v>
      </c>
      <c r="G737" s="24">
        <f t="shared" si="55"/>
        <v>0.56078292949309649</v>
      </c>
      <c r="H737" s="24">
        <f t="shared" si="55"/>
        <v>0.25816985137381993</v>
      </c>
      <c r="I737" s="24">
        <f t="shared" si="55"/>
        <v>0.4536907911582882</v>
      </c>
    </row>
    <row r="738" spans="2:9" x14ac:dyDescent="0.35">
      <c r="B738">
        <v>299</v>
      </c>
      <c r="D738" s="78">
        <f t="shared" si="52"/>
        <v>149649.64964964965</v>
      </c>
      <c r="E738" s="24">
        <f t="shared" si="55"/>
        <v>0.5487385095054802</v>
      </c>
      <c r="F738" s="24">
        <f t="shared" si="55"/>
        <v>0.29263690867631942</v>
      </c>
      <c r="G738" s="24">
        <f t="shared" si="55"/>
        <v>0.56007601879614066</v>
      </c>
      <c r="H738" s="24">
        <f t="shared" si="55"/>
        <v>0.2579296167746587</v>
      </c>
      <c r="I738" s="24">
        <f t="shared" si="55"/>
        <v>0.45295233129381179</v>
      </c>
    </row>
    <row r="739" spans="2:9" x14ac:dyDescent="0.35">
      <c r="B739">
        <v>298</v>
      </c>
      <c r="D739" s="78">
        <f t="shared" si="52"/>
        <v>149149.14914914913</v>
      </c>
      <c r="E739" s="24">
        <f t="shared" ref="E739:I758" si="56">E$16/(1+E$17*(0.001*$D739/E$22)^E$20)</f>
        <v>0.54815690004276951</v>
      </c>
      <c r="F739" s="24">
        <f t="shared" si="56"/>
        <v>0.29232648222087876</v>
      </c>
      <c r="G739" s="24">
        <f t="shared" si="56"/>
        <v>0.55936617276259137</v>
      </c>
      <c r="H739" s="24">
        <f t="shared" si="56"/>
        <v>0.25768822519097501</v>
      </c>
      <c r="I739" s="24">
        <f t="shared" si="56"/>
        <v>0.45221135114444116</v>
      </c>
    </row>
    <row r="740" spans="2:9" x14ac:dyDescent="0.35">
      <c r="B740">
        <v>297</v>
      </c>
      <c r="D740" s="78">
        <f t="shared" si="52"/>
        <v>148648.64864864867</v>
      </c>
      <c r="E740" s="24">
        <f t="shared" si="56"/>
        <v>0.54757262734251677</v>
      </c>
      <c r="F740" s="24">
        <f t="shared" si="56"/>
        <v>0.29201463517949</v>
      </c>
      <c r="G740" s="24">
        <f t="shared" si="56"/>
        <v>0.55865337303418661</v>
      </c>
      <c r="H740" s="24">
        <f t="shared" si="56"/>
        <v>0.25744566823042969</v>
      </c>
      <c r="I740" s="24">
        <f t="shared" si="56"/>
        <v>0.45146783774683452</v>
      </c>
    </row>
    <row r="741" spans="2:9" x14ac:dyDescent="0.35">
      <c r="B741">
        <v>296</v>
      </c>
      <c r="D741" s="78">
        <f t="shared" si="52"/>
        <v>148148.14814814815</v>
      </c>
      <c r="E741" s="24">
        <f t="shared" si="56"/>
        <v>0.54698567303857681</v>
      </c>
      <c r="F741" s="24">
        <f t="shared" si="56"/>
        <v>0.29170135776051814</v>
      </c>
      <c r="G741" s="24">
        <f t="shared" si="56"/>
        <v>0.55793760109900226</v>
      </c>
      <c r="H741" s="24">
        <f t="shared" si="56"/>
        <v>0.25720193741922576</v>
      </c>
      <c r="I741" s="24">
        <f t="shared" si="56"/>
        <v>0.45072177804833047</v>
      </c>
    </row>
    <row r="742" spans="2:9" x14ac:dyDescent="0.35">
      <c r="B742">
        <v>295</v>
      </c>
      <c r="D742" s="78">
        <f t="shared" ref="D742:D805" si="57">(B742/$B$38)*$M$9</f>
        <v>147647.64764764765</v>
      </c>
      <c r="E742" s="24">
        <f t="shared" si="56"/>
        <v>0.54639601859532816</v>
      </c>
      <c r="F742" s="24">
        <f t="shared" si="56"/>
        <v>0.29138664008201265</v>
      </c>
      <c r="G742" s="24">
        <f t="shared" si="56"/>
        <v>0.55721883828983998</v>
      </c>
      <c r="H742" s="24">
        <f t="shared" si="56"/>
        <v>0.2569570242011166</v>
      </c>
      <c r="I742" s="24">
        <f t="shared" si="56"/>
        <v>0.44997315890617295</v>
      </c>
    </row>
    <row r="743" spans="2:9" x14ac:dyDescent="0.35">
      <c r="B743">
        <v>294</v>
      </c>
      <c r="D743" s="78">
        <f t="shared" si="57"/>
        <v>147147.14714714713</v>
      </c>
      <c r="E743" s="24">
        <f t="shared" si="56"/>
        <v>0.54580364530571179</v>
      </c>
      <c r="F743" s="24">
        <f t="shared" si="56"/>
        <v>0.29107047217066262</v>
      </c>
      <c r="G743" s="24">
        <f t="shared" si="56"/>
        <v>0.55649706578259206</v>
      </c>
      <c r="H743" s="24">
        <f t="shared" si="56"/>
        <v>0.25671091993640011</v>
      </c>
      <c r="I743" s="24">
        <f t="shared" si="56"/>
        <v>0.44922196708673195</v>
      </c>
    </row>
    <row r="744" spans="2:9" x14ac:dyDescent="0.35">
      <c r="B744">
        <v>293</v>
      </c>
      <c r="D744" s="78">
        <f t="shared" si="57"/>
        <v>146646.64664664664</v>
      </c>
      <c r="E744" s="24">
        <f t="shared" si="56"/>
        <v>0.54520853428924099</v>
      </c>
      <c r="F744" s="24">
        <f t="shared" si="56"/>
        <v>0.29075284396073692</v>
      </c>
      <c r="G744" s="24">
        <f t="shared" si="56"/>
        <v>0.55577226459458706</v>
      </c>
      <c r="H744" s="24">
        <f t="shared" si="56"/>
        <v>0.25646361590089722</v>
      </c>
      <c r="I744" s="24">
        <f t="shared" si="56"/>
        <v>0.44846818926471194</v>
      </c>
    </row>
    <row r="745" spans="2:9" x14ac:dyDescent="0.35">
      <c r="B745">
        <v>292</v>
      </c>
      <c r="D745" s="78">
        <f t="shared" si="57"/>
        <v>146146.14614614614</v>
      </c>
      <c r="E745" s="24">
        <f t="shared" si="56"/>
        <v>0.54461066648998613</v>
      </c>
      <c r="F745" s="24">
        <f t="shared" si="56"/>
        <v>0.2904337452930103</v>
      </c>
      <c r="G745" s="24">
        <f t="shared" si="56"/>
        <v>0.55504441558291429</v>
      </c>
      <c r="H745" s="24">
        <f t="shared" si="56"/>
        <v>0.25621510328491648</v>
      </c>
      <c r="I745" s="24">
        <f t="shared" si="56"/>
        <v>0.44771181202235538</v>
      </c>
    </row>
    <row r="746" spans="2:9" x14ac:dyDescent="0.35">
      <c r="B746">
        <v>291</v>
      </c>
      <c r="D746" s="78">
        <f t="shared" si="57"/>
        <v>145645.64564564565</v>
      </c>
      <c r="E746" s="24">
        <f t="shared" si="56"/>
        <v>0.54401002267452925</v>
      </c>
      <c r="F746" s="24">
        <f t="shared" si="56"/>
        <v>0.29011316591367381</v>
      </c>
      <c r="G746" s="24">
        <f t="shared" si="56"/>
        <v>0.55431349944272568</v>
      </c>
      <c r="H746" s="24">
        <f t="shared" si="56"/>
        <v>0.25596537319220203</v>
      </c>
      <c r="I746" s="24">
        <f t="shared" si="56"/>
        <v>0.44695282184863594</v>
      </c>
    </row>
    <row r="747" spans="2:9" x14ac:dyDescent="0.35">
      <c r="B747">
        <v>290</v>
      </c>
      <c r="D747" s="78">
        <f t="shared" si="57"/>
        <v>145145.14514514516</v>
      </c>
      <c r="E747" s="24">
        <f t="shared" si="56"/>
        <v>0.54340658342988979</v>
      </c>
      <c r="F747" s="24">
        <f t="shared" si="56"/>
        <v>0.28979109547323018</v>
      </c>
      <c r="G747" s="24">
        <f t="shared" si="56"/>
        <v>0.55357949670551843</v>
      </c>
      <c r="H747" s="24">
        <f t="shared" si="56"/>
        <v>0.25571441663886724</v>
      </c>
      <c r="I747" s="24">
        <f t="shared" si="56"/>
        <v>0.44619120513844385</v>
      </c>
    </row>
    <row r="748" spans="2:9" x14ac:dyDescent="0.35">
      <c r="B748">
        <v>289</v>
      </c>
      <c r="D748" s="78">
        <f t="shared" si="57"/>
        <v>144644.64464464464</v>
      </c>
      <c r="E748" s="24">
        <f t="shared" si="56"/>
        <v>0.54280032916142318</v>
      </c>
      <c r="F748" s="24">
        <f t="shared" si="56"/>
        <v>0.28946752352537397</v>
      </c>
      <c r="G748" s="24">
        <f t="shared" si="56"/>
        <v>0.55284238773739303</v>
      </c>
      <c r="H748" s="24">
        <f t="shared" si="56"/>
        <v>0.25546222455231166</v>
      </c>
      <c r="I748" s="24">
        <f t="shared" si="56"/>
        <v>0.4454269481917626</v>
      </c>
    </row>
    <row r="749" spans="2:9" x14ac:dyDescent="0.35">
      <c r="B749">
        <v>288</v>
      </c>
      <c r="D749" s="78">
        <f t="shared" si="57"/>
        <v>144144.14414414414</v>
      </c>
      <c r="E749" s="24">
        <f t="shared" si="56"/>
        <v>0.54219124009068731</v>
      </c>
      <c r="F749" s="24">
        <f t="shared" si="56"/>
        <v>0.289142439525855</v>
      </c>
      <c r="G749" s="24">
        <f t="shared" si="56"/>
        <v>0.55210215273729091</v>
      </c>
      <c r="H749" s="24">
        <f t="shared" si="56"/>
        <v>0.25520878777012251</v>
      </c>
      <c r="I749" s="24">
        <f t="shared" si="56"/>
        <v>0.4446600372128372</v>
      </c>
    </row>
    <row r="750" spans="2:9" x14ac:dyDescent="0.35">
      <c r="B750">
        <v>287</v>
      </c>
      <c r="D750" s="78">
        <f t="shared" si="57"/>
        <v>143643.64364364365</v>
      </c>
      <c r="E750" s="24">
        <f t="shared" si="56"/>
        <v>0.5415792962532805</v>
      </c>
      <c r="F750" s="24">
        <f t="shared" si="56"/>
        <v>0.28881583283132695</v>
      </c>
      <c r="G750" s="24">
        <f t="shared" si="56"/>
        <v>0.55135877173520853</v>
      </c>
      <c r="H750" s="24">
        <f t="shared" si="56"/>
        <v>0.2549540970389591</v>
      </c>
      <c r="I750" s="24">
        <f t="shared" si="56"/>
        <v>0.44389045830933288</v>
      </c>
    </row>
    <row r="751" spans="2:9" x14ac:dyDescent="0.35">
      <c r="B751">
        <v>286</v>
      </c>
      <c r="D751" s="78">
        <f t="shared" si="57"/>
        <v>143143.14314314313</v>
      </c>
      <c r="E751" s="24">
        <f t="shared" si="56"/>
        <v>0.54096447749664811</v>
      </c>
      <c r="F751" s="24">
        <f t="shared" si="56"/>
        <v>0.28848769269817875</v>
      </c>
      <c r="G751" s="24">
        <f t="shared" si="56"/>
        <v>0.55061222459038828</v>
      </c>
      <c r="H751" s="24">
        <f t="shared" si="56"/>
        <v>0.25469814301342109</v>
      </c>
      <c r="I751" s="24">
        <f t="shared" si="56"/>
        <v>0.4431181974914854</v>
      </c>
    </row>
    <row r="752" spans="2:9" x14ac:dyDescent="0.35">
      <c r="B752">
        <v>285</v>
      </c>
      <c r="D752" s="78">
        <f t="shared" si="57"/>
        <v>142642.64264264263</v>
      </c>
      <c r="E752" s="24">
        <f t="shared" si="56"/>
        <v>0.54034676347785882</v>
      </c>
      <c r="F752" s="24">
        <f t="shared" si="56"/>
        <v>0.2881580082813498</v>
      </c>
      <c r="G752" s="24">
        <f t="shared" si="56"/>
        <v>0.54986249098948747</v>
      </c>
      <c r="H752" s="24">
        <f t="shared" si="56"/>
        <v>0.2544409162548999</v>
      </c>
      <c r="I752" s="24">
        <f t="shared" si="56"/>
        <v>0.44234324067124314</v>
      </c>
    </row>
    <row r="753" spans="2:9" x14ac:dyDescent="0.35">
      <c r="B753">
        <v>284</v>
      </c>
      <c r="D753" s="78">
        <f t="shared" si="57"/>
        <v>142142.14214214214</v>
      </c>
      <c r="E753" s="24">
        <f t="shared" si="56"/>
        <v>0.53972613366134747</v>
      </c>
      <c r="F753" s="24">
        <f t="shared" si="56"/>
        <v>0.28782676863312789</v>
      </c>
      <c r="G753" s="24">
        <f t="shared" si="56"/>
        <v>0.54910955044472143</v>
      </c>
      <c r="H753" s="24">
        <f t="shared" si="56"/>
        <v>0.25418240723041169</v>
      </c>
      <c r="I753" s="24">
        <f t="shared" si="56"/>
        <v>0.44156557366139754</v>
      </c>
    </row>
    <row r="754" spans="2:9" x14ac:dyDescent="0.35">
      <c r="B754">
        <v>283</v>
      </c>
      <c r="D754" s="78">
        <f t="shared" si="57"/>
        <v>141641.64164164165</v>
      </c>
      <c r="E754" s="24">
        <f t="shared" si="56"/>
        <v>0.53910256731662798</v>
      </c>
      <c r="F754" s="24">
        <f t="shared" si="56"/>
        <v>0.28749396270193089</v>
      </c>
      <c r="G754" s="24">
        <f t="shared" si="56"/>
        <v>0.54835338229198494</v>
      </c>
      <c r="H754" s="24">
        <f t="shared" si="56"/>
        <v>0.25392260631141511</v>
      </c>
      <c r="I754" s="24">
        <f t="shared" si="56"/>
        <v>0.44078518217470758</v>
      </c>
    </row>
    <row r="755" spans="2:9" x14ac:dyDescent="0.35">
      <c r="B755">
        <v>282</v>
      </c>
      <c r="D755" s="78">
        <f t="shared" si="57"/>
        <v>141141.14114114115</v>
      </c>
      <c r="E755" s="24">
        <f t="shared" si="56"/>
        <v>0.538476043515972</v>
      </c>
      <c r="F755" s="24">
        <f t="shared" si="56"/>
        <v>0.28715957933106956</v>
      </c>
      <c r="G755" s="24">
        <f t="shared" si="56"/>
        <v>0.54759396568894703</v>
      </c>
      <c r="H755" s="24">
        <f t="shared" si="56"/>
        <v>0.25366150377260821</v>
      </c>
      <c r="I755" s="24">
        <f t="shared" si="56"/>
        <v>0.44000205182301216</v>
      </c>
    </row>
    <row r="756" spans="2:9" x14ac:dyDescent="0.35">
      <c r="B756">
        <v>281</v>
      </c>
      <c r="D756" s="78">
        <f t="shared" si="57"/>
        <v>140640.64064064063</v>
      </c>
      <c r="E756" s="24">
        <f t="shared" si="56"/>
        <v>0.5378465411320541</v>
      </c>
      <c r="F756" s="24">
        <f t="shared" si="56"/>
        <v>0.28682360725749428</v>
      </c>
      <c r="G756" s="24">
        <f t="shared" si="56"/>
        <v>0.54683127961312283</v>
      </c>
      <c r="H756" s="24">
        <f t="shared" si="56"/>
        <v>0.25339908979070969</v>
      </c>
      <c r="I756" s="24">
        <f t="shared" si="56"/>
        <v>0.43921616811633452</v>
      </c>
    </row>
    <row r="757" spans="2:9" x14ac:dyDescent="0.35">
      <c r="B757">
        <v>280</v>
      </c>
      <c r="D757" s="78">
        <f t="shared" si="57"/>
        <v>140140.14014014014</v>
      </c>
      <c r="E757" s="24">
        <f t="shared" si="56"/>
        <v>0.53721403883556551</v>
      </c>
      <c r="F757" s="24">
        <f t="shared" si="56"/>
        <v>0.28648603511052251</v>
      </c>
      <c r="G757" s="24">
        <f t="shared" si="56"/>
        <v>0.54606530285991928</v>
      </c>
      <c r="H757" s="24">
        <f t="shared" si="56"/>
        <v>0.25313535444322027</v>
      </c>
      <c r="I757" s="24">
        <f t="shared" si="56"/>
        <v>0.43842751646197659</v>
      </c>
    </row>
    <row r="758" spans="2:9" x14ac:dyDescent="0.35">
      <c r="B758">
        <v>279</v>
      </c>
      <c r="D758" s="78">
        <f t="shared" si="57"/>
        <v>139639.63963963962</v>
      </c>
      <c r="E758" s="24">
        <f t="shared" si="56"/>
        <v>0.53657851509278909</v>
      </c>
      <c r="F758" s="24">
        <f t="shared" si="56"/>
        <v>0.28614685141054835</v>
      </c>
      <c r="G758" s="24">
        <f t="shared" si="56"/>
        <v>0.5452960140406552</v>
      </c>
      <c r="H758" s="24">
        <f t="shared" si="56"/>
        <v>0.25287028770716541</v>
      </c>
      <c r="I758" s="24">
        <f t="shared" si="56"/>
        <v>0.43763608216360311</v>
      </c>
    </row>
    <row r="759" spans="2:9" x14ac:dyDescent="0.35">
      <c r="B759">
        <v>278</v>
      </c>
      <c r="D759" s="78">
        <f t="shared" si="57"/>
        <v>139139.13913913915</v>
      </c>
      <c r="E759" s="24">
        <f t="shared" ref="E759:I778" si="58">E$16/(1+E$17*(0.001*$D759/E$22)^E$20)</f>
        <v>0.53593994816314461</v>
      </c>
      <c r="F759" s="24">
        <f t="shared" si="58"/>
        <v>0.28580604456773412</v>
      </c>
      <c r="G759" s="24">
        <f t="shared" si="58"/>
        <v>0.54452339158055652</v>
      </c>
      <c r="H759" s="24">
        <f t="shared" si="58"/>
        <v>0.25260387945781937</v>
      </c>
      <c r="I759" s="24">
        <f t="shared" si="58"/>
        <v>0.43684185042031731</v>
      </c>
    </row>
    <row r="760" spans="2:9" x14ac:dyDescent="0.35">
      <c r="B760">
        <v>277</v>
      </c>
      <c r="D760" s="78">
        <f t="shared" si="57"/>
        <v>138638.63863863866</v>
      </c>
      <c r="E760" s="24">
        <f t="shared" si="58"/>
        <v>0.53529831609669354</v>
      </c>
      <c r="F760" s="24">
        <f t="shared" si="58"/>
        <v>0.28546360288068112</v>
      </c>
      <c r="G760" s="24">
        <f t="shared" si="58"/>
        <v>0.54374741371672364</v>
      </c>
      <c r="H760" s="24">
        <f t="shared" si="58"/>
        <v>0.25233611946740908</v>
      </c>
      <c r="I760" s="24">
        <f t="shared" si="58"/>
        <v>0.43604480632572457</v>
      </c>
    </row>
    <row r="761" spans="2:9" x14ac:dyDescent="0.35">
      <c r="B761">
        <v>276</v>
      </c>
      <c r="D761" s="78">
        <f t="shared" si="57"/>
        <v>138138.13813813814</v>
      </c>
      <c r="E761" s="24">
        <f t="shared" si="58"/>
        <v>0.53465359673161095</v>
      </c>
      <c r="F761" s="24">
        <f t="shared" si="58"/>
        <v>0.28511951453508377</v>
      </c>
      <c r="G761" s="24">
        <f t="shared" si="58"/>
        <v>0.54296805849607288</v>
      </c>
      <c r="H761" s="24">
        <f t="shared" si="58"/>
        <v>0.2520669974037984</v>
      </c>
      <c r="I761" s="24">
        <f t="shared" si="58"/>
        <v>0.43524493486698795</v>
      </c>
    </row>
    <row r="762" spans="2:9" x14ac:dyDescent="0.35">
      <c r="B762">
        <v>275</v>
      </c>
      <c r="D762" s="78">
        <f t="shared" si="57"/>
        <v>137637.63763763764</v>
      </c>
      <c r="E762" s="24">
        <f t="shared" si="58"/>
        <v>0.53400576769161956</v>
      </c>
      <c r="F762" s="24">
        <f t="shared" si="58"/>
        <v>0.2847737676023615</v>
      </c>
      <c r="G762" s="24">
        <f t="shared" si="58"/>
        <v>0.54218530377325158</v>
      </c>
      <c r="H762" s="24">
        <f t="shared" si="58"/>
        <v>0.2517965028291525</v>
      </c>
      <c r="I762" s="24">
        <f t="shared" si="58"/>
        <v>0.43444222092387208</v>
      </c>
    </row>
    <row r="763" spans="2:9" x14ac:dyDescent="0.35">
      <c r="B763">
        <v>274</v>
      </c>
      <c r="D763" s="78">
        <f t="shared" si="57"/>
        <v>137137.13713713712</v>
      </c>
      <c r="E763" s="24">
        <f t="shared" si="58"/>
        <v>0.53335480638338584</v>
      </c>
      <c r="F763" s="24">
        <f t="shared" si="58"/>
        <v>0.28442635003827305</v>
      </c>
      <c r="G763" s="24">
        <f t="shared" si="58"/>
        <v>0.5413991272085239</v>
      </c>
      <c r="H763" s="24">
        <f t="shared" si="58"/>
        <v>0.25152462519858104</v>
      </c>
      <c r="I763" s="24">
        <f t="shared" si="58"/>
        <v>0.4336366492677779</v>
      </c>
    </row>
    <row r="764" spans="2:9" x14ac:dyDescent="0.35">
      <c r="B764">
        <v>273</v>
      </c>
      <c r="D764" s="78">
        <f t="shared" si="57"/>
        <v>136636.63663663663</v>
      </c>
      <c r="E764" s="24">
        <f t="shared" si="58"/>
        <v>0.53270068999387887</v>
      </c>
      <c r="F764" s="24">
        <f t="shared" si="58"/>
        <v>0.28407724968150866</v>
      </c>
      <c r="G764" s="24">
        <f t="shared" si="58"/>
        <v>0.54060950626563031</v>
      </c>
      <c r="H764" s="24">
        <f t="shared" si="58"/>
        <v>0.2512513538587608</v>
      </c>
      <c r="I764" s="24">
        <f t="shared" si="58"/>
        <v>0.43282820456076521</v>
      </c>
    </row>
    <row r="765" spans="2:9" x14ac:dyDescent="0.35">
      <c r="B765">
        <v>272</v>
      </c>
      <c r="D765" s="78">
        <f t="shared" si="57"/>
        <v>136136.13613613616</v>
      </c>
      <c r="E765" s="24">
        <f t="shared" si="58"/>
        <v>0.53204339548768986</v>
      </c>
      <c r="F765" s="24">
        <f t="shared" si="58"/>
        <v>0.28372645425226267</v>
      </c>
      <c r="G765" s="24">
        <f t="shared" si="58"/>
        <v>0.53981641820961679</v>
      </c>
      <c r="H765" s="24">
        <f t="shared" si="58"/>
        <v>0.25097667804653673</v>
      </c>
      <c r="I765" s="24">
        <f t="shared" si="58"/>
        <v>0.43201687135456629</v>
      </c>
    </row>
    <row r="766" spans="2:9" x14ac:dyDescent="0.35">
      <c r="B766">
        <v>271</v>
      </c>
      <c r="D766" s="78">
        <f t="shared" si="57"/>
        <v>135635.63563563564</v>
      </c>
      <c r="E766" s="24">
        <f t="shared" si="58"/>
        <v>0.53138289960431295</v>
      </c>
      <c r="F766" s="24">
        <f t="shared" si="58"/>
        <v>0.28337395135078453</v>
      </c>
      <c r="G766" s="24">
        <f t="shared" si="58"/>
        <v>0.53901984010463744</v>
      </c>
      <c r="H766" s="24">
        <f t="shared" si="58"/>
        <v>0.25070058688750124</v>
      </c>
      <c r="I766" s="24">
        <f t="shared" si="58"/>
        <v>0.43120263408958792</v>
      </c>
    </row>
    <row r="767" spans="2:9" x14ac:dyDescent="0.35">
      <c r="B767">
        <v>270</v>
      </c>
      <c r="D767" s="78">
        <f t="shared" si="57"/>
        <v>135135.13513513515</v>
      </c>
      <c r="E767" s="24">
        <f t="shared" si="58"/>
        <v>0.53071917885538489</v>
      </c>
      <c r="F767" s="24">
        <f t="shared" si="58"/>
        <v>0.2830197284559095</v>
      </c>
      <c r="G767" s="24">
        <f t="shared" si="58"/>
        <v>0.53821974881172574</v>
      </c>
      <c r="H767" s="24">
        <f t="shared" si="58"/>
        <v>0.25042306939455228</v>
      </c>
      <c r="I767" s="24">
        <f t="shared" si="58"/>
        <v>0.43038547709390301</v>
      </c>
    </row>
    <row r="768" spans="2:9" x14ac:dyDescent="0.35">
      <c r="B768">
        <v>269</v>
      </c>
      <c r="D768" s="78">
        <f t="shared" si="57"/>
        <v>134634.63463463463</v>
      </c>
      <c r="E768" s="24">
        <f t="shared" si="58"/>
        <v>0.5300522095218857</v>
      </c>
      <c r="F768" s="24">
        <f t="shared" si="58"/>
        <v>0.28266377292356643</v>
      </c>
      <c r="G768" s="24">
        <f t="shared" si="58"/>
        <v>0.53741612098653757</v>
      </c>
      <c r="H768" s="24">
        <f t="shared" si="58"/>
        <v>0.25014411446642681</v>
      </c>
      <c r="I768" s="24">
        <f t="shared" si="58"/>
        <v>0.4295653845822297</v>
      </c>
    </row>
    <row r="769" spans="2:9" x14ac:dyDescent="0.35">
      <c r="B769">
        <v>268</v>
      </c>
      <c r="D769" s="78">
        <f t="shared" si="57"/>
        <v>134134.13413413413</v>
      </c>
      <c r="E769" s="24">
        <f t="shared" si="58"/>
        <v>0.52938196765129608</v>
      </c>
      <c r="F769" s="24">
        <f t="shared" si="58"/>
        <v>0.28230607198526403</v>
      </c>
      <c r="G769" s="24">
        <f t="shared" si="58"/>
        <v>0.53660893307706281</v>
      </c>
      <c r="H769" s="24">
        <f t="shared" si="58"/>
        <v>0.24986371088621381</v>
      </c>
      <c r="I769" s="24">
        <f t="shared" si="58"/>
        <v>0.42874234065490152</v>
      </c>
    </row>
    <row r="770" spans="2:9" x14ac:dyDescent="0.35">
      <c r="B770">
        <v>267</v>
      </c>
      <c r="D770" s="78">
        <f t="shared" si="57"/>
        <v>133633.63363363364</v>
      </c>
      <c r="E770" s="24">
        <f t="shared" si="58"/>
        <v>0.52870842905471294</v>
      </c>
      <c r="F770" s="24">
        <f t="shared" si="58"/>
        <v>0.28194661274655464</v>
      </c>
      <c r="G770" s="24">
        <f t="shared" si="58"/>
        <v>0.53579816132130653</v>
      </c>
      <c r="H770" s="24">
        <f t="shared" si="58"/>
        <v>0.24958184731984201</v>
      </c>
      <c r="I770" s="24">
        <f t="shared" si="58"/>
        <v>0.42791632929682433</v>
      </c>
    </row>
    <row r="771" spans="2:9" x14ac:dyDescent="0.35">
      <c r="B771">
        <v>266</v>
      </c>
      <c r="D771" s="78">
        <f t="shared" si="57"/>
        <v>133133.13313313312</v>
      </c>
      <c r="E771" s="24">
        <f t="shared" si="58"/>
        <v>0.52803156930392392</v>
      </c>
      <c r="F771" s="24">
        <f t="shared" si="58"/>
        <v>0.28158538218547563</v>
      </c>
      <c r="G771" s="24">
        <f t="shared" si="58"/>
        <v>0.5349837817449401</v>
      </c>
      <c r="H771" s="24">
        <f t="shared" si="58"/>
        <v>0.24929851231454478</v>
      </c>
      <c r="I771" s="24">
        <f t="shared" si="58"/>
        <v>0.42708733437642277</v>
      </c>
    </row>
    <row r="772" spans="2:9" x14ac:dyDescent="0.35">
      <c r="B772">
        <v>265</v>
      </c>
      <c r="D772" s="78">
        <f t="shared" si="57"/>
        <v>132632.63263263265</v>
      </c>
      <c r="E772" s="24">
        <f t="shared" si="58"/>
        <v>0.52735136372843516</v>
      </c>
      <c r="F772" s="24">
        <f t="shared" si="58"/>
        <v>0.28122236715096638</v>
      </c>
      <c r="G772" s="24">
        <f t="shared" si="58"/>
        <v>0.53416577015891853</v>
      </c>
      <c r="H772" s="24">
        <f t="shared" si="58"/>
        <v>0.24901369429730069</v>
      </c>
      <c r="I772" s="24">
        <f t="shared" si="58"/>
        <v>0.42625533964457529</v>
      </c>
    </row>
    <row r="773" spans="2:9" x14ac:dyDescent="0.35">
      <c r="B773">
        <v>264</v>
      </c>
      <c r="D773" s="78">
        <f t="shared" si="57"/>
        <v>132132.13213213213</v>
      </c>
      <c r="E773" s="24">
        <f t="shared" si="58"/>
        <v>0.52666778741245801</v>
      </c>
      <c r="F773" s="24">
        <f t="shared" si="58"/>
        <v>0.2808575543612627</v>
      </c>
      <c r="G773" s="24">
        <f t="shared" si="58"/>
        <v>0.53334410215706773</v>
      </c>
      <c r="H773" s="24">
        <f t="shared" si="58"/>
        <v>0.24872738157324897</v>
      </c>
      <c r="I773" s="24">
        <f t="shared" si="58"/>
        <v>0.42542032873353541</v>
      </c>
    </row>
    <row r="774" spans="2:9" x14ac:dyDescent="0.35">
      <c r="B774">
        <v>263</v>
      </c>
      <c r="D774" s="78">
        <f t="shared" si="57"/>
        <v>131631.63163163164</v>
      </c>
      <c r="E774" s="24">
        <f t="shared" si="58"/>
        <v>0.52598081519184714</v>
      </c>
      <c r="F774" s="24">
        <f t="shared" si="58"/>
        <v>0.2804909304022668</v>
      </c>
      <c r="G774" s="24">
        <f t="shared" si="58"/>
        <v>0.53251875311363728</v>
      </c>
      <c r="H774" s="24">
        <f t="shared" si="58"/>
        <v>0.24843956232408027</v>
      </c>
      <c r="I774" s="24">
        <f t="shared" si="58"/>
        <v>0.42458228515584434</v>
      </c>
    </row>
    <row r="775" spans="2:9" x14ac:dyDescent="0.35">
      <c r="B775">
        <v>262</v>
      </c>
      <c r="D775" s="78">
        <f t="shared" si="57"/>
        <v>131131.13113113111</v>
      </c>
      <c r="E775" s="24">
        <f t="shared" si="58"/>
        <v>0.52529042165099549</v>
      </c>
      <c r="F775" s="24">
        <f t="shared" si="58"/>
        <v>0.28012248172589266</v>
      </c>
      <c r="G775" s="24">
        <f t="shared" si="58"/>
        <v>0.53168969818082124</v>
      </c>
      <c r="H775" s="24">
        <f t="shared" si="58"/>
        <v>0.24815022460640176</v>
      </c>
      <c r="I775" s="24">
        <f t="shared" si="58"/>
        <v>0.42374119230322888</v>
      </c>
    </row>
    <row r="776" spans="2:9" x14ac:dyDescent="0.35">
      <c r="B776">
        <v>261</v>
      </c>
      <c r="D776" s="78">
        <f t="shared" si="57"/>
        <v>130630.63063063062</v>
      </c>
      <c r="E776" s="24">
        <f t="shared" si="58"/>
        <v>0.52459658111968122</v>
      </c>
      <c r="F776" s="24">
        <f t="shared" si="58"/>
        <v>0.27975219464838658</v>
      </c>
      <c r="G776" s="24">
        <f t="shared" si="58"/>
        <v>0.53085691228624521</v>
      </c>
      <c r="H776" s="24">
        <f t="shared" si="58"/>
        <v>0.24785935635007589</v>
      </c>
      <c r="I776" s="24">
        <f t="shared" si="58"/>
        <v>0.42289703344548757</v>
      </c>
    </row>
    <row r="777" spans="2:9" x14ac:dyDescent="0.35">
      <c r="B777">
        <v>260</v>
      </c>
      <c r="D777" s="78">
        <f t="shared" si="57"/>
        <v>130130.13013013014</v>
      </c>
      <c r="E777" s="24">
        <f t="shared" si="58"/>
        <v>0.52389926766986639</v>
      </c>
      <c r="F777" s="24">
        <f t="shared" si="58"/>
        <v>0.27938005534862242</v>
      </c>
      <c r="G777" s="24">
        <f t="shared" si="58"/>
        <v>0.53002037013041781</v>
      </c>
      <c r="H777" s="24">
        <f t="shared" si="58"/>
        <v>0.24756694535653273</v>
      </c>
      <c r="I777" s="24">
        <f t="shared" si="58"/>
        <v>0.42204979172936491</v>
      </c>
    </row>
    <row r="778" spans="2:9" x14ac:dyDescent="0.35">
      <c r="B778">
        <v>259</v>
      </c>
      <c r="D778" s="78">
        <f t="shared" si="57"/>
        <v>129629.62962962962</v>
      </c>
      <c r="E778" s="24">
        <f t="shared" si="58"/>
        <v>0.52319845511244867</v>
      </c>
      <c r="F778" s="24">
        <f t="shared" si="58"/>
        <v>0.27900604986637123</v>
      </c>
      <c r="G778" s="24">
        <f t="shared" si="58"/>
        <v>0.52918004618414838</v>
      </c>
      <c r="H778" s="24">
        <f t="shared" si="58"/>
        <v>0.24727297929705538</v>
      </c>
      <c r="I778" s="24">
        <f t="shared" si="58"/>
        <v>0.42119945017741395</v>
      </c>
    </row>
    <row r="779" spans="2:9" x14ac:dyDescent="0.35">
      <c r="B779">
        <v>258</v>
      </c>
      <c r="D779" s="78">
        <f t="shared" si="57"/>
        <v>129129.12912912913</v>
      </c>
      <c r="E779" s="24">
        <f t="shared" ref="E779:I798" si="59">E$16/(1+E$17*(0.001*$D779/E$22)^E$20)</f>
        <v>0.52249411699396275</v>
      </c>
      <c r="F779" s="24">
        <f t="shared" si="59"/>
        <v>0.27863016410054364</v>
      </c>
      <c r="G779" s="24">
        <f t="shared" si="59"/>
        <v>0.52833591468592966</v>
      </c>
      <c r="H779" s="24">
        <f t="shared" si="59"/>
        <v>0.24697744571103764</v>
      </c>
      <c r="I779" s="24">
        <f t="shared" si="59"/>
        <v>0.42034599168684328</v>
      </c>
    </row>
    <row r="780" spans="2:9" x14ac:dyDescent="0.35">
      <c r="B780">
        <v>257</v>
      </c>
      <c r="D780" s="78">
        <f t="shared" si="57"/>
        <v>128628.62862862862</v>
      </c>
      <c r="E780" s="24">
        <f t="shared" si="59"/>
        <v>0.52178622659323171</v>
      </c>
      <c r="F780" s="24">
        <f t="shared" si="59"/>
        <v>0.27825238380740713</v>
      </c>
      <c r="G780" s="24">
        <f t="shared" si="59"/>
        <v>0.52748794963928303</v>
      </c>
      <c r="H780" s="24">
        <f t="shared" si="59"/>
        <v>0.24668033200421352</v>
      </c>
      <c r="I780" s="24">
        <f t="shared" si="59"/>
        <v>0.41948939902835403</v>
      </c>
    </row>
    <row r="781" spans="2:9" x14ac:dyDescent="0.35">
      <c r="B781">
        <v>256</v>
      </c>
      <c r="D781" s="78">
        <f t="shared" si="57"/>
        <v>128128.12812812813</v>
      </c>
      <c r="E781" s="24">
        <f t="shared" si="59"/>
        <v>0.52107475691796701</v>
      </c>
      <c r="F781" s="24">
        <f t="shared" si="59"/>
        <v>0.27787269459877462</v>
      </c>
      <c r="G781" s="24">
        <f t="shared" si="59"/>
        <v>0.52663612481006916</v>
      </c>
      <c r="H781" s="24">
        <f t="shared" si="59"/>
        <v>0.24638162544685832</v>
      </c>
      <c r="I781" s="24">
        <f t="shared" si="59"/>
        <v>0.41862965484496256</v>
      </c>
    </row>
    <row r="782" spans="2:9" x14ac:dyDescent="0.35">
      <c r="B782">
        <v>255</v>
      </c>
      <c r="D782" s="78">
        <f t="shared" si="57"/>
        <v>127627.62762762763</v>
      </c>
      <c r="E782" s="24">
        <f t="shared" si="59"/>
        <v>0.52035968070131755</v>
      </c>
      <c r="F782" s="24">
        <f t="shared" si="59"/>
        <v>0.27749108194016614</v>
      </c>
      <c r="G782" s="24">
        <f t="shared" si="59"/>
        <v>0.52578041372375905</v>
      </c>
      <c r="H782" s="24">
        <f t="shared" si="59"/>
        <v>0.24608131317196053</v>
      </c>
      <c r="I782" s="24">
        <f t="shared" si="59"/>
        <v>0.4177667416508089</v>
      </c>
    </row>
    <row r="783" spans="2:9" x14ac:dyDescent="0.35">
      <c r="B783">
        <v>254</v>
      </c>
      <c r="D783" s="78">
        <f t="shared" si="57"/>
        <v>127127.12712712713</v>
      </c>
      <c r="E783" s="24">
        <f t="shared" si="59"/>
        <v>0.5196409703983641</v>
      </c>
      <c r="F783" s="24">
        <f t="shared" si="59"/>
        <v>0.27710753114894221</v>
      </c>
      <c r="G783" s="24">
        <f t="shared" si="59"/>
        <v>0.52492078966267031</v>
      </c>
      <c r="H783" s="24">
        <f t="shared" si="59"/>
        <v>0.24577938217336359</v>
      </c>
      <c r="I783" s="24">
        <f t="shared" si="59"/>
        <v>0.41690064182995468</v>
      </c>
    </row>
    <row r="784" spans="2:9" x14ac:dyDescent="0.35">
      <c r="B784">
        <v>253</v>
      </c>
      <c r="D784" s="78">
        <f t="shared" si="57"/>
        <v>126626.62662662663</v>
      </c>
      <c r="E784" s="24">
        <f t="shared" si="59"/>
        <v>0.51891859818256181</v>
      </c>
      <c r="F784" s="24">
        <f t="shared" si="59"/>
        <v>0.27672202739240814</v>
      </c>
      <c r="G784" s="24">
        <f t="shared" si="59"/>
        <v>0.52405722566316237</v>
      </c>
      <c r="H784" s="24">
        <f t="shared" si="59"/>
        <v>0.24547581930387824</v>
      </c>
      <c r="I784" s="24">
        <f t="shared" si="59"/>
        <v>0.4160313376351637</v>
      </c>
    </row>
    <row r="785" spans="2:9" x14ac:dyDescent="0.35">
      <c r="B785">
        <v>252</v>
      </c>
      <c r="D785" s="78">
        <f t="shared" si="57"/>
        <v>126126.12612612611</v>
      </c>
      <c r="E785" s="24">
        <f t="shared" si="59"/>
        <v>0.518192535942126</v>
      </c>
      <c r="F785" s="24">
        <f t="shared" si="59"/>
        <v>0.27633455568588977</v>
      </c>
      <c r="G785" s="24">
        <f t="shared" si="59"/>
        <v>0.52318969451279462</v>
      </c>
      <c r="H785" s="24">
        <f t="shared" si="59"/>
        <v>0.24517061127336287</v>
      </c>
      <c r="I785" s="24">
        <f t="shared" si="59"/>
        <v>0.41515881118667186</v>
      </c>
    </row>
    <row r="786" spans="2:9" x14ac:dyDescent="0.35">
      <c r="B786">
        <v>251</v>
      </c>
      <c r="D786" s="78">
        <f t="shared" si="57"/>
        <v>125625.62562562563</v>
      </c>
      <c r="E786" s="24">
        <f t="shared" si="59"/>
        <v>0.51746275527636332</v>
      </c>
      <c r="F786" s="24">
        <f t="shared" si="59"/>
        <v>0.27594510089077906</v>
      </c>
      <c r="G786" s="24">
        <f t="shared" si="59"/>
        <v>0.52231816874744375</v>
      </c>
      <c r="H786" s="24">
        <f t="shared" si="59"/>
        <v>0.2448637446467736</v>
      </c>
      <c r="I786" s="24">
        <f t="shared" si="59"/>
        <v>0.41428304447094139</v>
      </c>
    </row>
    <row r="787" spans="2:9" x14ac:dyDescent="0.35">
      <c r="B787">
        <v>250</v>
      </c>
      <c r="D787" s="78">
        <f t="shared" si="57"/>
        <v>125125.12512512514</v>
      </c>
      <c r="E787" s="24">
        <f t="shared" si="59"/>
        <v>0.51672922749194539</v>
      </c>
      <c r="F787" s="24">
        <f t="shared" si="59"/>
        <v>0.27555364771254881</v>
      </c>
      <c r="G787" s="24">
        <f t="shared" si="59"/>
        <v>0.52144262064838087</v>
      </c>
      <c r="H787" s="24">
        <f t="shared" si="59"/>
        <v>0.2445552058421811</v>
      </c>
      <c r="I787" s="24">
        <f t="shared" si="59"/>
        <v>0.41340401933940141</v>
      </c>
    </row>
    <row r="788" spans="2:9" x14ac:dyDescent="0.35">
      <c r="B788">
        <v>249</v>
      </c>
      <c r="D788" s="78">
        <f t="shared" si="57"/>
        <v>124624.62462462462</v>
      </c>
      <c r="E788" s="24">
        <f t="shared" si="59"/>
        <v>0.51599192359912516</v>
      </c>
      <c r="F788" s="24">
        <f t="shared" si="59"/>
        <v>0.27516018069873827</v>
      </c>
      <c r="G788" s="24">
        <f t="shared" si="59"/>
        <v>0.5205630222393095</v>
      </c>
      <c r="H788" s="24">
        <f t="shared" si="59"/>
        <v>0.24424498112875589</v>
      </c>
      <c r="I788" s="24">
        <f t="shared" si="59"/>
        <v>0.41252171750717398</v>
      </c>
    </row>
    <row r="789" spans="2:9" x14ac:dyDescent="0.35">
      <c r="B789">
        <v>248</v>
      </c>
      <c r="D789" s="78">
        <f t="shared" si="57"/>
        <v>124124.12412412414</v>
      </c>
      <c r="E789" s="24">
        <f t="shared" si="59"/>
        <v>0.51525081430789355</v>
      </c>
      <c r="F789" s="24">
        <f t="shared" si="59"/>
        <v>0.2747646842369052</v>
      </c>
      <c r="G789" s="24">
        <f t="shared" si="59"/>
        <v>0.51967934528335946</v>
      </c>
      <c r="H789" s="24">
        <f t="shared" si="59"/>
        <v>0.24393305662471942</v>
      </c>
      <c r="I789" s="24">
        <f t="shared" si="59"/>
        <v>0.411636120551786</v>
      </c>
    </row>
    <row r="790" spans="2:9" x14ac:dyDescent="0.35">
      <c r="B790">
        <v>247</v>
      </c>
      <c r="D790" s="78">
        <f t="shared" si="57"/>
        <v>123623.62362362363</v>
      </c>
      <c r="E790" s="24">
        <f t="shared" si="59"/>
        <v>0.51450587002407688</v>
      </c>
      <c r="F790" s="24">
        <f t="shared" si="59"/>
        <v>0.27436714255254785</v>
      </c>
      <c r="G790" s="24">
        <f t="shared" si="59"/>
        <v>0.51879156128003989</v>
      </c>
      <c r="H790" s="24">
        <f t="shared" si="59"/>
        <v>0.24361941829526165</v>
      </c>
      <c r="I790" s="24">
        <f t="shared" si="59"/>
        <v>0.41074720991186608</v>
      </c>
    </row>
    <row r="791" spans="2:9" x14ac:dyDescent="0.35">
      <c r="B791">
        <v>246</v>
      </c>
      <c r="D791" s="78">
        <f t="shared" si="57"/>
        <v>123123.12312312312</v>
      </c>
      <c r="E791" s="24">
        <f t="shared" si="59"/>
        <v>0.51375706084537232</v>
      </c>
      <c r="F791" s="24">
        <f t="shared" si="59"/>
        <v>0.27396753970699295</v>
      </c>
      <c r="G791" s="24">
        <f t="shared" si="59"/>
        <v>0.51789964146214928</v>
      </c>
      <c r="H791" s="24">
        <f t="shared" si="59"/>
        <v>0.24330405195042415</v>
      </c>
      <c r="I791" s="24">
        <f t="shared" si="59"/>
        <v>0.40985496688582618</v>
      </c>
    </row>
    <row r="792" spans="2:9" x14ac:dyDescent="0.35">
      <c r="B792">
        <v>245</v>
      </c>
      <c r="D792" s="78">
        <f t="shared" si="57"/>
        <v>122622.62262262261</v>
      </c>
      <c r="E792" s="24">
        <f t="shared" si="59"/>
        <v>0.51300435655732179</v>
      </c>
      <c r="F792" s="24">
        <f t="shared" si="59"/>
        <v>0.27356585959525176</v>
      </c>
      <c r="G792" s="24">
        <f t="shared" si="59"/>
        <v>0.51700355679264109</v>
      </c>
      <c r="H792" s="24">
        <f t="shared" si="59"/>
        <v>0.2429869432429472</v>
      </c>
      <c r="I792" s="24">
        <f t="shared" si="59"/>
        <v>0.40895937263052878</v>
      </c>
    </row>
    <row r="793" spans="2:9" x14ac:dyDescent="0.35">
      <c r="B793">
        <v>244</v>
      </c>
      <c r="D793" s="78">
        <f t="shared" si="57"/>
        <v>122122.12212212212</v>
      </c>
      <c r="E793" s="24">
        <f t="shared" si="59"/>
        <v>0.51224772662922236</v>
      </c>
      <c r="F793" s="24">
        <f t="shared" si="59"/>
        <v>0.27316208594384117</v>
      </c>
      <c r="G793" s="24">
        <f t="shared" si="59"/>
        <v>0.51610327796144662</v>
      </c>
      <c r="H793" s="24">
        <f t="shared" si="59"/>
        <v>0.24266807766608189</v>
      </c>
      <c r="I793" s="24">
        <f t="shared" si="59"/>
        <v>0.4080604081599381</v>
      </c>
    </row>
    <row r="794" spans="2:9" x14ac:dyDescent="0.35">
      <c r="B794">
        <v>243</v>
      </c>
      <c r="D794" s="78">
        <f t="shared" si="57"/>
        <v>121621.62162162163</v>
      </c>
      <c r="E794" s="24">
        <f t="shared" si="59"/>
        <v>0.51148714020997132</v>
      </c>
      <c r="F794" s="24">
        <f t="shared" si="59"/>
        <v>0.2727562023085715</v>
      </c>
      <c r="G794" s="24">
        <f t="shared" si="59"/>
        <v>0.51519877538225012</v>
      </c>
      <c r="H794" s="24">
        <f t="shared" si="59"/>
        <v>0.24234744055136498</v>
      </c>
      <c r="I794" s="24">
        <f t="shared" si="59"/>
        <v>0.40715805434375618</v>
      </c>
    </row>
    <row r="795" spans="2:9" x14ac:dyDescent="0.35">
      <c r="B795">
        <v>242</v>
      </c>
      <c r="D795" s="78">
        <f t="shared" si="57"/>
        <v>121121.12112112112</v>
      </c>
      <c r="E795" s="24">
        <f t="shared" si="59"/>
        <v>0.51072256612384692</v>
      </c>
      <c r="F795" s="24">
        <f t="shared" si="59"/>
        <v>0.27234819207229849</v>
      </c>
      <c r="G795" s="24">
        <f t="shared" si="59"/>
        <v>0.51429001918922024</v>
      </c>
      <c r="H795" s="24">
        <f t="shared" si="59"/>
        <v>0.24202501706635596</v>
      </c>
      <c r="I795" s="24">
        <f t="shared" si="59"/>
        <v>0.40625229190604273</v>
      </c>
    </row>
    <row r="796" spans="2:9" x14ac:dyDescent="0.35">
      <c r="B796">
        <v>241</v>
      </c>
      <c r="D796" s="78">
        <f t="shared" si="57"/>
        <v>120620.62062062063</v>
      </c>
      <c r="E796" s="24">
        <f t="shared" si="59"/>
        <v>0.50995397286622068</v>
      </c>
      <c r="F796" s="24">
        <f t="shared" si="59"/>
        <v>0.27193803844264042</v>
      </c>
      <c r="G796" s="24">
        <f t="shared" si="59"/>
        <v>0.51337697923369452</v>
      </c>
      <c r="H796" s="24">
        <f t="shared" si="59"/>
        <v>0.24170079221233715</v>
      </c>
      <c r="I796" s="24">
        <f t="shared" si="59"/>
        <v>0.40534310142381985</v>
      </c>
    </row>
    <row r="797" spans="2:9" x14ac:dyDescent="0.35">
      <c r="B797">
        <v>240</v>
      </c>
      <c r="D797" s="78">
        <f t="shared" si="57"/>
        <v>120120.12012012012</v>
      </c>
      <c r="E797" s="24">
        <f t="shared" si="59"/>
        <v>0.5091813285992024</v>
      </c>
      <c r="F797" s="24">
        <f t="shared" si="59"/>
        <v>0.27152572444965778</v>
      </c>
      <c r="G797" s="24">
        <f t="shared" si="59"/>
        <v>0.51245962508081511</v>
      </c>
      <c r="H797" s="24">
        <f t="shared" si="59"/>
        <v>0.24137475082197365</v>
      </c>
      <c r="I797" s="24">
        <f t="shared" si="59"/>
        <v>0.40443046332565924</v>
      </c>
    </row>
    <row r="798" spans="2:9" x14ac:dyDescent="0.35">
      <c r="B798">
        <v>239</v>
      </c>
      <c r="D798" s="78">
        <f t="shared" si="57"/>
        <v>119619.61961961961</v>
      </c>
      <c r="E798" s="24">
        <f t="shared" si="59"/>
        <v>0.50840460114721564</v>
      </c>
      <c r="F798" s="24">
        <f t="shared" si="59"/>
        <v>0.27111123294349693</v>
      </c>
      <c r="G798" s="24">
        <f t="shared" si="59"/>
        <v>0.51153792600611769</v>
      </c>
      <c r="H798" s="24">
        <f t="shared" si="59"/>
        <v>0.24104687755693452</v>
      </c>
      <c r="I798" s="24">
        <f t="shared" si="59"/>
        <v>0.40351435789025425</v>
      </c>
    </row>
    <row r="799" spans="2:9" x14ac:dyDescent="0.35">
      <c r="B799">
        <v>238</v>
      </c>
      <c r="D799" s="78">
        <f t="shared" si="57"/>
        <v>119119.11911911912</v>
      </c>
      <c r="E799" s="24">
        <f t="shared" ref="E799:I818" si="60">E$16/(1+E$17*(0.001*$D799/E$22)^E$20)</f>
        <v>0.50762375799250115</v>
      </c>
      <c r="F799" s="24">
        <f t="shared" si="60"/>
        <v>0.27069454659199577</v>
      </c>
      <c r="G799" s="24">
        <f t="shared" si="60"/>
        <v>0.51061185099207052</v>
      </c>
      <c r="H799" s="24">
        <f t="shared" si="60"/>
        <v>0.24071715690547313</v>
      </c>
      <c r="I799" s="24">
        <f t="shared" si="60"/>
        <v>0.40259476524497451</v>
      </c>
    </row>
    <row r="800" spans="2:9" x14ac:dyDescent="0.35">
      <c r="B800">
        <v>237</v>
      </c>
      <c r="D800" s="78">
        <f t="shared" si="57"/>
        <v>118618.61861861862</v>
      </c>
      <c r="E800" s="24">
        <f t="shared" si="60"/>
        <v>0.50683876627055058</v>
      </c>
      <c r="F800" s="24">
        <f t="shared" si="60"/>
        <v>0.27027564787825104</v>
      </c>
      <c r="G800" s="24">
        <f t="shared" si="60"/>
        <v>0.50968136872456404</v>
      </c>
      <c r="H800" s="24">
        <f t="shared" si="60"/>
        <v>0.24038557317996603</v>
      </c>
      <c r="I800" s="24">
        <f t="shared" si="60"/>
        <v>0.40167166536440396</v>
      </c>
    </row>
    <row r="801" spans="2:9" x14ac:dyDescent="0.35">
      <c r="B801">
        <v>236</v>
      </c>
      <c r="D801" s="78">
        <f t="shared" si="57"/>
        <v>118118.11811811812</v>
      </c>
      <c r="E801" s="24">
        <f t="shared" si="60"/>
        <v>0.50604959276546424</v>
      </c>
      <c r="F801" s="24">
        <f t="shared" si="60"/>
        <v>0.26985451909814595</v>
      </c>
      <c r="G801" s="24">
        <f t="shared" si="60"/>
        <v>0.50874644758934973</v>
      </c>
      <c r="H801" s="24">
        <f t="shared" si="60"/>
        <v>0.24005211051441044</v>
      </c>
      <c r="I801" s="24">
        <f t="shared" si="60"/>
        <v>0.40074503806886191</v>
      </c>
    </row>
    <row r="802" spans="2:9" x14ac:dyDescent="0.35">
      <c r="B802">
        <v>235</v>
      </c>
      <c r="D802" s="78">
        <f t="shared" si="57"/>
        <v>117617.61761761762</v>
      </c>
      <c r="E802" s="24">
        <f t="shared" si="60"/>
        <v>0.50525620390523573</v>
      </c>
      <c r="F802" s="24">
        <f t="shared" si="60"/>
        <v>0.26943114235783877</v>
      </c>
      <c r="G802" s="24">
        <f t="shared" si="60"/>
        <v>0.50780705566842688</v>
      </c>
      <c r="H802" s="24">
        <f t="shared" si="60"/>
        <v>0.23971675286187824</v>
      </c>
      <c r="I802" s="24">
        <f t="shared" si="60"/>
        <v>0.39981486302290609</v>
      </c>
    </row>
    <row r="803" spans="2:9" x14ac:dyDescent="0.35">
      <c r="B803">
        <v>234</v>
      </c>
      <c r="D803" s="78">
        <f t="shared" si="57"/>
        <v>117117.11711711712</v>
      </c>
      <c r="E803" s="24">
        <f t="shared" si="60"/>
        <v>0.50445856575695902</v>
      </c>
      <c r="F803" s="24">
        <f t="shared" si="60"/>
        <v>0.26900549957121045</v>
      </c>
      <c r="G803" s="24">
        <f t="shared" si="60"/>
        <v>0.5068631607363776</v>
      </c>
      <c r="H803" s="24">
        <f t="shared" si="60"/>
        <v>0.23937948399192613</v>
      </c>
      <c r="I803" s="24">
        <f t="shared" si="60"/>
        <v>0.39888111973381901</v>
      </c>
    </row>
    <row r="804" spans="2:9" x14ac:dyDescent="0.35">
      <c r="B804">
        <v>233</v>
      </c>
      <c r="D804" s="78">
        <f t="shared" si="57"/>
        <v>116616.61661661661</v>
      </c>
      <c r="E804" s="24">
        <f t="shared" si="60"/>
        <v>0.50365664402195909</v>
      </c>
      <c r="F804" s="24">
        <f t="shared" si="60"/>
        <v>0.26857757245727065</v>
      </c>
      <c r="G804" s="24">
        <f t="shared" si="60"/>
        <v>0.50591473025664835</v>
      </c>
      <c r="H804" s="24">
        <f t="shared" si="60"/>
        <v>0.23904028748796172</v>
      </c>
      <c r="I804" s="24">
        <f t="shared" si="60"/>
        <v>0.39794378755007614</v>
      </c>
    </row>
    <row r="805" spans="2:9" x14ac:dyDescent="0.35">
      <c r="B805">
        <v>232</v>
      </c>
      <c r="D805" s="78">
        <f t="shared" si="57"/>
        <v>116116.11611611613</v>
      </c>
      <c r="E805" s="24">
        <f t="shared" si="60"/>
        <v>0.50285040403084236</v>
      </c>
      <c r="F805" s="24">
        <f t="shared" si="60"/>
        <v>0.26814734253752204</v>
      </c>
      <c r="G805" s="24">
        <f t="shared" si="60"/>
        <v>0.50496173137777633</v>
      </c>
      <c r="H805" s="24">
        <f t="shared" si="60"/>
        <v>0.23869914674456338</v>
      </c>
      <c r="I805" s="24">
        <f t="shared" si="60"/>
        <v>0.39700284565979527</v>
      </c>
    </row>
    <row r="806" spans="2:9" x14ac:dyDescent="0.35">
      <c r="B806">
        <v>231</v>
      </c>
      <c r="D806" s="78">
        <f t="shared" ref="D806:D869" si="61">(B806/$B$38)*$M$9</f>
        <v>115615.61561561562</v>
      </c>
      <c r="E806" s="24">
        <f t="shared" si="60"/>
        <v>0.50203981073846671</v>
      </c>
      <c r="F806" s="24">
        <f t="shared" si="60"/>
        <v>0.26771479113328089</v>
      </c>
      <c r="G806" s="24">
        <f t="shared" si="60"/>
        <v>0.50400413092956231</v>
      </c>
      <c r="H806" s="24">
        <f t="shared" si="60"/>
        <v>0.23835604496475402</v>
      </c>
      <c r="I806" s="24">
        <f t="shared" si="60"/>
        <v>0.39605827308916869</v>
      </c>
    </row>
    <row r="807" spans="2:9" x14ac:dyDescent="0.35">
      <c r="B807">
        <v>230</v>
      </c>
      <c r="D807" s="78">
        <f t="shared" si="61"/>
        <v>115115.11511511511</v>
      </c>
      <c r="E807" s="24">
        <f t="shared" si="60"/>
        <v>0.50122482871882912</v>
      </c>
      <c r="F807" s="24">
        <f t="shared" si="60"/>
        <v>0.26727989936295499</v>
      </c>
      <c r="G807" s="24">
        <f t="shared" si="60"/>
        <v>0.50304189541918554</v>
      </c>
      <c r="H807" s="24">
        <f t="shared" si="60"/>
        <v>0.23801096515722728</v>
      </c>
      <c r="I807" s="24">
        <f t="shared" si="60"/>
        <v>0.39511004870087657</v>
      </c>
    </row>
    <row r="808" spans="2:9" x14ac:dyDescent="0.35">
      <c r="B808">
        <v>229</v>
      </c>
      <c r="D808" s="78">
        <f t="shared" si="61"/>
        <v>114614.61461461461</v>
      </c>
      <c r="E808" s="24">
        <f t="shared" si="60"/>
        <v>0.50040542215987061</v>
      </c>
      <c r="F808" s="24">
        <f t="shared" si="60"/>
        <v>0.26684264813927577</v>
      </c>
      <c r="G808" s="24">
        <f t="shared" si="60"/>
        <v>0.50207499102726338</v>
      </c>
      <c r="H808" s="24">
        <f t="shared" si="60"/>
        <v>0.23766389013352543</v>
      </c>
      <c r="I808" s="24">
        <f t="shared" si="60"/>
        <v>0.39415815119248016</v>
      </c>
    </row>
    <row r="809" spans="2:9" x14ac:dyDescent="0.35">
      <c r="B809">
        <v>228</v>
      </c>
      <c r="D809" s="78">
        <f t="shared" si="61"/>
        <v>114114.11411411411</v>
      </c>
      <c r="E809" s="24">
        <f t="shared" si="60"/>
        <v>0.49958155485819333</v>
      </c>
      <c r="F809" s="24">
        <f t="shared" si="60"/>
        <v>0.26640301816648576</v>
      </c>
      <c r="G809" s="24">
        <f t="shared" si="60"/>
        <v>0.50110338360385087</v>
      </c>
      <c r="H809" s="24">
        <f t="shared" si="60"/>
        <v>0.2373148025051677</v>
      </c>
      <c r="I809" s="24">
        <f t="shared" si="60"/>
        <v>0.39320255909479773</v>
      </c>
    </row>
    <row r="810" spans="2:9" x14ac:dyDescent="0.35">
      <c r="B810">
        <v>227</v>
      </c>
      <c r="D810" s="78">
        <f t="shared" si="61"/>
        <v>113613.61361361362</v>
      </c>
      <c r="E810" s="24">
        <f t="shared" si="60"/>
        <v>0.49875319021369319</v>
      </c>
      <c r="F810" s="24">
        <f t="shared" si="60"/>
        <v>0.26596098993747902</v>
      </c>
      <c r="G810" s="24">
        <f t="shared" si="60"/>
        <v>0.50012703866438302</v>
      </c>
      <c r="H810" s="24">
        <f t="shared" si="60"/>
        <v>0.23696368468072831</v>
      </c>
      <c r="I810" s="24">
        <f t="shared" si="60"/>
        <v>0.39224325077026018</v>
      </c>
    </row>
    <row r="811" spans="2:9" x14ac:dyDescent="0.35">
      <c r="B811">
        <v>226</v>
      </c>
      <c r="D811" s="78">
        <f t="shared" si="61"/>
        <v>113113.11311311311</v>
      </c>
      <c r="E811" s="24">
        <f t="shared" si="60"/>
        <v>0.49792029122410203</v>
      </c>
      <c r="F811" s="24">
        <f t="shared" si="60"/>
        <v>0.26551654373089506</v>
      </c>
      <c r="G811" s="24">
        <f t="shared" si="60"/>
        <v>0.49914592138555586</v>
      </c>
      <c r="H811" s="24">
        <f t="shared" si="60"/>
        <v>0.23661051886286305</v>
      </c>
      <c r="I811" s="24">
        <f t="shared" si="60"/>
        <v>0.3912802044112465</v>
      </c>
    </row>
    <row r="812" spans="2:9" x14ac:dyDescent="0.35">
      <c r="B812">
        <v>225</v>
      </c>
      <c r="D812" s="78">
        <f t="shared" si="61"/>
        <v>112612.61261261262</v>
      </c>
      <c r="E812" s="24">
        <f t="shared" si="60"/>
        <v>0.49708282047943997</v>
      </c>
      <c r="F812" s="24">
        <f t="shared" si="60"/>
        <v>0.26506965960816375</v>
      </c>
      <c r="G812" s="24">
        <f t="shared" si="60"/>
        <v>0.49815999660114674</v>
      </c>
      <c r="H812" s="24">
        <f t="shared" si="60"/>
        <v>0.23625528704528351</v>
      </c>
      <c r="I812" s="24">
        <f t="shared" si="60"/>
        <v>0.39031339803840071</v>
      </c>
    </row>
    <row r="813" spans="2:9" x14ac:dyDescent="0.35">
      <c r="B813">
        <v>224</v>
      </c>
      <c r="D813" s="78">
        <f t="shared" si="61"/>
        <v>112112.11211211211</v>
      </c>
      <c r="E813" s="24">
        <f t="shared" si="60"/>
        <v>0.49624074015637509</v>
      </c>
      <c r="F813" s="24">
        <f t="shared" si="60"/>
        <v>0.26462031741050168</v>
      </c>
      <c r="G813" s="24">
        <f t="shared" si="60"/>
        <v>0.49716922879777203</v>
      </c>
      <c r="H813" s="24">
        <f t="shared" si="60"/>
        <v>0.23589797100967727</v>
      </c>
      <c r="I813" s="24">
        <f t="shared" si="60"/>
        <v>0.38934280949892697</v>
      </c>
    </row>
    <row r="814" spans="2:9" x14ac:dyDescent="0.35">
      <c r="B814">
        <v>223</v>
      </c>
      <c r="D814" s="78">
        <f t="shared" si="61"/>
        <v>111611.6116116116</v>
      </c>
      <c r="E814" s="24">
        <f t="shared" si="60"/>
        <v>0.49539401201248989</v>
      </c>
      <c r="F814" s="24">
        <f t="shared" si="60"/>
        <v>0.26416849675585846</v>
      </c>
      <c r="G814" s="24">
        <f t="shared" si="60"/>
        <v>0.49617358211058282</v>
      </c>
      <c r="H814" s="24">
        <f t="shared" si="60"/>
        <v>0.23553855232257406</v>
      </c>
      <c r="I814" s="24">
        <f t="shared" si="60"/>
        <v>0.38836841646486525</v>
      </c>
    </row>
    <row r="815" spans="2:9" x14ac:dyDescent="0.35">
      <c r="B815">
        <v>222</v>
      </c>
      <c r="D815" s="78">
        <f t="shared" si="61"/>
        <v>111111.11111111111</v>
      </c>
      <c r="E815" s="24">
        <f t="shared" si="60"/>
        <v>0.49454259738045081</v>
      </c>
      <c r="F815" s="24">
        <f t="shared" si="60"/>
        <v>0.26371417703581151</v>
      </c>
      <c r="G815" s="24">
        <f t="shared" si="60"/>
        <v>0.49517302031889382</v>
      </c>
      <c r="H815" s="24">
        <f t="shared" si="60"/>
        <v>0.23517701233215552</v>
      </c>
      <c r="I815" s="24">
        <f t="shared" si="60"/>
        <v>0.38739019643134615</v>
      </c>
    </row>
    <row r="816" spans="2:9" x14ac:dyDescent="0.35">
      <c r="B816">
        <v>221</v>
      </c>
      <c r="D816" s="78">
        <f t="shared" si="61"/>
        <v>110610.61061061062</v>
      </c>
      <c r="E816" s="24">
        <f t="shared" si="60"/>
        <v>0.49368645716208037</v>
      </c>
      <c r="F816" s="24">
        <f t="shared" si="60"/>
        <v>0.26325733741240914</v>
      </c>
      <c r="G816" s="24">
        <f t="shared" si="60"/>
        <v>0.49416750684174909</v>
      </c>
      <c r="H816" s="24">
        <f t="shared" si="60"/>
        <v>0.23481333216500808</v>
      </c>
      <c r="I816" s="24">
        <f t="shared" si="60"/>
        <v>0.38640812671482366</v>
      </c>
    </row>
    <row r="817" spans="2:9" x14ac:dyDescent="0.35">
      <c r="B817">
        <v>220</v>
      </c>
      <c r="D817" s="78">
        <f t="shared" si="61"/>
        <v>110110.11011011011</v>
      </c>
      <c r="E817" s="24">
        <f t="shared" si="60"/>
        <v>0.49282555182233034</v>
      </c>
      <c r="F817" s="24">
        <f t="shared" si="60"/>
        <v>0.26279795681496049</v>
      </c>
      <c r="G817" s="24">
        <f t="shared" si="60"/>
        <v>0.49315700473341939</v>
      </c>
      <c r="H817" s="24">
        <f t="shared" si="60"/>
        <v>0.23444749272281781</v>
      </c>
      <c r="I817" s="24">
        <f t="shared" si="60"/>
        <v>0.38542218445128762</v>
      </c>
    </row>
    <row r="818" spans="2:9" x14ac:dyDescent="0.35">
      <c r="B818">
        <v>219</v>
      </c>
      <c r="D818" s="78">
        <f t="shared" si="61"/>
        <v>109609.60960960962</v>
      </c>
      <c r="E818" s="24">
        <f t="shared" si="60"/>
        <v>0.49195984138315224</v>
      </c>
      <c r="F818" s="24">
        <f t="shared" si="60"/>
        <v>0.26233601393677131</v>
      </c>
      <c r="G818" s="24">
        <f t="shared" si="60"/>
        <v>0.49214147667883301</v>
      </c>
      <c r="H818" s="24">
        <f t="shared" si="60"/>
        <v>0.23407947467900586</v>
      </c>
      <c r="I818" s="24">
        <f t="shared" si="60"/>
        <v>0.38443234659445413</v>
      </c>
    </row>
    <row r="819" spans="2:9" x14ac:dyDescent="0.35">
      <c r="B819">
        <v>218</v>
      </c>
      <c r="D819" s="78">
        <f t="shared" si="61"/>
        <v>109109.10910910911</v>
      </c>
      <c r="E819" s="24">
        <f t="shared" ref="E819:I838" si="62">E$16/(1+E$17*(0.001*$D819/E$22)^E$20)</f>
        <v>0.49108928541726476</v>
      </c>
      <c r="F819" s="24">
        <f t="shared" si="62"/>
        <v>0.26187148723182457</v>
      </c>
      <c r="G819" s="24">
        <f t="shared" si="62"/>
        <v>0.49112088498893602</v>
      </c>
      <c r="H819" s="24">
        <f t="shared" si="62"/>
        <v>0.23370925847530283</v>
      </c>
      <c r="I819" s="24">
        <f t="shared" si="62"/>
        <v>0.38343858991393337</v>
      </c>
    </row>
    <row r="820" spans="2:9" x14ac:dyDescent="0.35">
      <c r="B820">
        <v>217</v>
      </c>
      <c r="D820" s="78">
        <f t="shared" si="61"/>
        <v>108608.6086086086</v>
      </c>
      <c r="E820" s="24">
        <f t="shared" si="62"/>
        <v>0.49021384304181481</v>
      </c>
      <c r="F820" s="24">
        <f t="shared" si="62"/>
        <v>0.26140435491140485</v>
      </c>
      <c r="G820" s="24">
        <f t="shared" si="62"/>
        <v>0.49009519159598358</v>
      </c>
      <c r="H820" s="24">
        <f t="shared" si="62"/>
        <v>0.23333682431826186</v>
      </c>
      <c r="I820" s="24">
        <f t="shared" si="62"/>
        <v>0.38244089099337636</v>
      </c>
    </row>
    <row r="821" spans="2:9" x14ac:dyDescent="0.35">
      <c r="B821">
        <v>216</v>
      </c>
      <c r="D821" s="78">
        <f t="shared" si="61"/>
        <v>108108.10810810812</v>
      </c>
      <c r="E821" s="24">
        <f t="shared" si="62"/>
        <v>0.48933347291193213</v>
      </c>
      <c r="F821" s="24">
        <f t="shared" si="62"/>
        <v>0.26093459494066473</v>
      </c>
      <c r="G821" s="24">
        <f t="shared" si="62"/>
        <v>0.48906435804875908</v>
      </c>
      <c r="H821" s="24">
        <f t="shared" si="62"/>
        <v>0.23296215217570762</v>
      </c>
      <c r="I821" s="24">
        <f t="shared" si="62"/>
        <v>0.38143922622859683</v>
      </c>
    </row>
    <row r="822" spans="2:9" x14ac:dyDescent="0.35">
      <c r="B822">
        <v>215</v>
      </c>
      <c r="D822" s="78">
        <f t="shared" si="61"/>
        <v>107607.60760760761</v>
      </c>
      <c r="E822" s="24">
        <f t="shared" si="62"/>
        <v>0.48844813321417213</v>
      </c>
      <c r="F822" s="24">
        <f t="shared" si="62"/>
        <v>0.26046218503513419</v>
      </c>
      <c r="G822" s="24">
        <f t="shared" si="62"/>
        <v>0.48802834550771962</v>
      </c>
      <c r="H822" s="24">
        <f t="shared" si="62"/>
        <v>0.2325852217731216</v>
      </c>
      <c r="I822" s="24">
        <f t="shared" si="62"/>
        <v>0.38043357182567306</v>
      </c>
    </row>
    <row r="823" spans="2:9" x14ac:dyDescent="0.35">
      <c r="B823">
        <v>214</v>
      </c>
      <c r="D823" s="78">
        <f t="shared" si="61"/>
        <v>107107.10710710711</v>
      </c>
      <c r="E823" s="24">
        <f t="shared" si="62"/>
        <v>0.48755778165984814</v>
      </c>
      <c r="F823" s="24">
        <f t="shared" si="62"/>
        <v>0.25998710265716796</v>
      </c>
      <c r="G823" s="24">
        <f t="shared" si="62"/>
        <v>0.48698711474006928</v>
      </c>
      <c r="H823" s="24">
        <f t="shared" si="62"/>
        <v>0.23220601258996057</v>
      </c>
      <c r="I823" s="24">
        <f t="shared" si="62"/>
        <v>0.37942390379902374</v>
      </c>
    </row>
    <row r="824" spans="2:9" x14ac:dyDescent="0.35">
      <c r="B824">
        <v>213</v>
      </c>
      <c r="D824" s="78">
        <f t="shared" si="61"/>
        <v>106606.6066066066</v>
      </c>
      <c r="E824" s="24">
        <f t="shared" si="62"/>
        <v>0.48666237547824787</v>
      </c>
      <c r="F824" s="24">
        <f t="shared" si="62"/>
        <v>0.25950932501233404</v>
      </c>
      <c r="G824" s="24">
        <f t="shared" si="62"/>
        <v>0.48594062611475497</v>
      </c>
      <c r="H824" s="24">
        <f t="shared" si="62"/>
        <v>0.23182450385590811</v>
      </c>
      <c r="I824" s="24">
        <f t="shared" si="62"/>
        <v>0.37841019796946151</v>
      </c>
    </row>
    <row r="825" spans="2:9" x14ac:dyDescent="0.35">
      <c r="B825">
        <v>212</v>
      </c>
      <c r="D825" s="78">
        <f t="shared" si="61"/>
        <v>106106.1061061061</v>
      </c>
      <c r="E825" s="24">
        <f t="shared" si="62"/>
        <v>0.48576187140973465</v>
      </c>
      <c r="F825" s="24">
        <f t="shared" si="62"/>
        <v>0.25902882904573893</v>
      </c>
      <c r="G825" s="24">
        <f t="shared" si="62"/>
        <v>0.48488883959738693</v>
      </c>
      <c r="H825" s="24">
        <f t="shared" si="62"/>
        <v>0.23144067454705744</v>
      </c>
      <c r="I825" s="24">
        <f t="shared" si="62"/>
        <v>0.37739242996222233</v>
      </c>
    </row>
    <row r="826" spans="2:9" x14ac:dyDescent="0.35">
      <c r="B826">
        <v>211</v>
      </c>
      <c r="D826" s="78">
        <f t="shared" si="61"/>
        <v>105605.60560560561</v>
      </c>
      <c r="E826" s="24">
        <f t="shared" si="62"/>
        <v>0.48485622569872844</v>
      </c>
      <c r="F826" s="24">
        <f t="shared" si="62"/>
        <v>0.25854559143828992</v>
      </c>
      <c r="G826" s="24">
        <f t="shared" si="62"/>
        <v>0.48383171474507958</v>
      </c>
      <c r="H826" s="24">
        <f t="shared" si="62"/>
        <v>0.2310545033820233</v>
      </c>
      <c r="I826" s="24">
        <f t="shared" si="62"/>
        <v>0.37637057520497014</v>
      </c>
    </row>
    <row r="827" spans="2:9" x14ac:dyDescent="0.35">
      <c r="B827">
        <v>210</v>
      </c>
      <c r="D827" s="78">
        <f t="shared" si="61"/>
        <v>105105.1051051051</v>
      </c>
      <c r="E827" s="24">
        <f t="shared" si="62"/>
        <v>0.48394539408656512</v>
      </c>
      <c r="F827" s="24">
        <f t="shared" si="62"/>
        <v>0.25805958860289219</v>
      </c>
      <c r="G827" s="24">
        <f t="shared" si="62"/>
        <v>0.48276921070121415</v>
      </c>
      <c r="H827" s="24">
        <f t="shared" si="62"/>
        <v>0.23066596881798238</v>
      </c>
      <c r="I827" s="24">
        <f t="shared" si="62"/>
        <v>0.37534460892577692</v>
      </c>
    </row>
    <row r="828" spans="2:9" x14ac:dyDescent="0.35">
      <c r="B828">
        <v>209</v>
      </c>
      <c r="D828" s="78">
        <f t="shared" si="61"/>
        <v>104604.60460460461</v>
      </c>
      <c r="E828" s="24">
        <f t="shared" si="62"/>
        <v>0.48302933180423324</v>
      </c>
      <c r="F828" s="24">
        <f t="shared" si="62"/>
        <v>0.25757079668058069</v>
      </c>
      <c r="G828" s="24">
        <f t="shared" si="62"/>
        <v>0.48170128619011926</v>
      </c>
      <c r="H828" s="24">
        <f t="shared" si="62"/>
        <v>0.2302750490466407</v>
      </c>
      <c r="I828" s="24">
        <f t="shared" si="62"/>
        <v>0.37431450615107825</v>
      </c>
    </row>
    <row r="829" spans="2:9" x14ac:dyDescent="0.35">
      <c r="B829">
        <v>208</v>
      </c>
      <c r="D829" s="78">
        <f t="shared" si="61"/>
        <v>104104.1041041041</v>
      </c>
      <c r="E829" s="24">
        <f t="shared" si="62"/>
        <v>0.48210799356498329</v>
      </c>
      <c r="F829" s="24">
        <f t="shared" si="62"/>
        <v>0.25707919153658387</v>
      </c>
      <c r="G829" s="24">
        <f t="shared" si="62"/>
        <v>0.48062789951166923</v>
      </c>
      <c r="H829" s="24">
        <f t="shared" si="62"/>
        <v>0.2298817219901251</v>
      </c>
      <c r="I829" s="24">
        <f t="shared" si="62"/>
        <v>0.3732802417036018</v>
      </c>
    </row>
    <row r="830" spans="2:9" x14ac:dyDescent="0.35">
      <c r="B830">
        <v>207</v>
      </c>
      <c r="D830" s="78">
        <f t="shared" si="61"/>
        <v>103603.60360360359</v>
      </c>
      <c r="E830" s="24">
        <f t="shared" si="62"/>
        <v>0.48118133355680759</v>
      </c>
      <c r="F830" s="24">
        <f t="shared" si="62"/>
        <v>0.25658474875631904</v>
      </c>
      <c r="G830" s="24">
        <f t="shared" si="62"/>
        <v>0.4795490085357984</v>
      </c>
      <c r="H830" s="24">
        <f t="shared" si="62"/>
        <v>0.2294859652967989</v>
      </c>
      <c r="I830" s="24">
        <f t="shared" si="62"/>
        <v>0.37224179020027226</v>
      </c>
    </row>
    <row r="831" spans="2:9" x14ac:dyDescent="0.35">
      <c r="B831">
        <v>206</v>
      </c>
      <c r="D831" s="78">
        <f t="shared" si="61"/>
        <v>103103.1031031031</v>
      </c>
      <c r="E831" s="24">
        <f t="shared" si="62"/>
        <v>0.4802493054347895</v>
      </c>
      <c r="F831" s="24">
        <f t="shared" si="62"/>
        <v>0.25608744364131797</v>
      </c>
      <c r="G831" s="24">
        <f t="shared" si="62"/>
        <v>0.47846457069693016</v>
      </c>
      <c r="H831" s="24">
        <f t="shared" si="62"/>
        <v>0.22908775633699871</v>
      </c>
      <c r="I831" s="24">
        <f t="shared" si="62"/>
        <v>0.37119912605008809</v>
      </c>
    </row>
    <row r="832" spans="2:9" x14ac:dyDescent="0.35">
      <c r="B832">
        <v>205</v>
      </c>
      <c r="D832" s="78">
        <f t="shared" si="61"/>
        <v>102602.60260260261</v>
      </c>
      <c r="E832" s="24">
        <f t="shared" si="62"/>
        <v>0.47931186231331729</v>
      </c>
      <c r="F832" s="24">
        <f t="shared" si="62"/>
        <v>0.25558725120508025</v>
      </c>
      <c r="G832" s="24">
        <f t="shared" si="62"/>
        <v>0.47737454298831761</v>
      </c>
      <c r="H832" s="24">
        <f t="shared" si="62"/>
        <v>0.22868707219869167</v>
      </c>
      <c r="I832" s="24">
        <f t="shared" si="62"/>
        <v>0.37015222345197241</v>
      </c>
    </row>
    <row r="833" spans="2:9" x14ac:dyDescent="0.35">
      <c r="B833">
        <v>204</v>
      </c>
      <c r="D833" s="78">
        <f t="shared" si="61"/>
        <v>102102.1021021021</v>
      </c>
      <c r="E833" s="24">
        <f t="shared" si="62"/>
        <v>0.47836895675816132</v>
      </c>
      <c r="F833" s="24">
        <f t="shared" si="62"/>
        <v>0.25508414616885383</v>
      </c>
      <c r="G833" s="24">
        <f t="shared" si="62"/>
        <v>0.47627888195629697</v>
      </c>
      <c r="H833" s="24">
        <f t="shared" si="62"/>
        <v>0.22828388968305047</v>
      </c>
      <c r="I833" s="24">
        <f t="shared" si="62"/>
        <v>0.36910105639259688</v>
      </c>
    </row>
    <row r="834" spans="2:9" x14ac:dyDescent="0.35">
      <c r="B834">
        <v>203</v>
      </c>
      <c r="D834" s="78">
        <f t="shared" si="61"/>
        <v>101601.60160160161</v>
      </c>
      <c r="E834" s="24">
        <f t="shared" si="62"/>
        <v>0.47742054077841151</v>
      </c>
      <c r="F834" s="24">
        <f t="shared" si="62"/>
        <v>0.25457810295734157</v>
      </c>
      <c r="G834" s="24">
        <f t="shared" si="62"/>
        <v>0.47517754369444998</v>
      </c>
      <c r="H834" s="24">
        <f t="shared" si="62"/>
        <v>0.22787818529994497</v>
      </c>
      <c r="I834" s="24">
        <f t="shared" si="62"/>
        <v>0.36804559864417852</v>
      </c>
    </row>
    <row r="835" spans="2:9" x14ac:dyDescent="0.35">
      <c r="B835">
        <v>202</v>
      </c>
      <c r="D835" s="78">
        <f t="shared" si="61"/>
        <v>101101.1011011011</v>
      </c>
      <c r="E835" s="24">
        <f t="shared" si="62"/>
        <v>0.47646656581827085</v>
      </c>
      <c r="F835" s="24">
        <f t="shared" si="62"/>
        <v>0.2540690956943305</v>
      </c>
      <c r="G835" s="24">
        <f t="shared" si="62"/>
        <v>0.47407048383767303</v>
      </c>
      <c r="H835" s="24">
        <f t="shared" si="62"/>
        <v>0.22746993526334844</v>
      </c>
      <c r="I835" s="24">
        <f t="shared" si="62"/>
        <v>0.36698582376224781</v>
      </c>
    </row>
    <row r="836" spans="2:9" x14ac:dyDescent="0.35">
      <c r="B836">
        <v>201</v>
      </c>
      <c r="D836" s="78">
        <f t="shared" si="61"/>
        <v>100600.60060060059</v>
      </c>
      <c r="E836" s="24">
        <f t="shared" si="62"/>
        <v>0.4755069827487044</v>
      </c>
      <c r="F836" s="24">
        <f t="shared" si="62"/>
        <v>0.25355709819824485</v>
      </c>
      <c r="G836" s="24">
        <f t="shared" si="62"/>
        <v>0.47295765755615521</v>
      </c>
      <c r="H836" s="24">
        <f t="shared" si="62"/>
        <v>0.22705911548665619</v>
      </c>
      <c r="I836" s="24">
        <f t="shared" si="62"/>
        <v>0.36592170508338911</v>
      </c>
    </row>
    <row r="837" spans="2:9" x14ac:dyDescent="0.35">
      <c r="B837">
        <v>200</v>
      </c>
      <c r="D837" s="78">
        <f t="shared" si="61"/>
        <v>100100.10010010011</v>
      </c>
      <c r="E837" s="24">
        <f t="shared" si="62"/>
        <v>0.47454174185893766</v>
      </c>
      <c r="F837" s="24">
        <f t="shared" si="62"/>
        <v>0.25304208397761857</v>
      </c>
      <c r="G837" s="24">
        <f t="shared" si="62"/>
        <v>0.47183901954925839</v>
      </c>
      <c r="H837" s="24">
        <f t="shared" si="62"/>
        <v>0.2266457015779153</v>
      </c>
      <c r="I837" s="24">
        <f t="shared" si="62"/>
        <v>0.36485321572295254</v>
      </c>
    </row>
    <row r="838" spans="2:9" x14ac:dyDescent="0.35">
      <c r="B838">
        <v>199</v>
      </c>
      <c r="D838" s="78">
        <f t="shared" si="61"/>
        <v>99599.599599599605</v>
      </c>
      <c r="E838" s="24">
        <f t="shared" si="62"/>
        <v>0.4735707928478049</v>
      </c>
      <c r="F838" s="24">
        <f t="shared" si="62"/>
        <v>0.25252402622648745</v>
      </c>
      <c r="G838" s="24">
        <f t="shared" si="62"/>
        <v>0.47071452403930009</v>
      </c>
      <c r="H838" s="24">
        <f t="shared" si="62"/>
        <v>0.22622966883496259</v>
      </c>
      <c r="I838" s="24">
        <f t="shared" si="62"/>
        <v>0.3637803285727364</v>
      </c>
    </row>
    <row r="839" spans="2:9" x14ac:dyDescent="0.35">
      <c r="B839">
        <v>198</v>
      </c>
      <c r="D839" s="78">
        <f t="shared" si="61"/>
        <v>99099.099099099098</v>
      </c>
      <c r="E839" s="24">
        <f t="shared" ref="E839:I858" si="63">E$16/(1+E$17*(0.001*$D839/E$22)^E$20)</f>
        <v>0.47259408481494031</v>
      </c>
      <c r="F839" s="24">
        <f t="shared" si="63"/>
        <v>0.25200289781969853</v>
      </c>
      <c r="G839" s="24">
        <f t="shared" si="63"/>
        <v>0.46958412476523936</v>
      </c>
      <c r="H839" s="24">
        <f t="shared" si="63"/>
        <v>0.22581099224046958</v>
      </c>
      <c r="I839" s="24">
        <f t="shared" si="63"/>
        <v>0.36270301629863977</v>
      </c>
    </row>
    <row r="840" spans="2:9" x14ac:dyDescent="0.35">
      <c r="B840">
        <v>197</v>
      </c>
      <c r="D840" s="78">
        <f t="shared" si="61"/>
        <v>98598.59859859859</v>
      </c>
      <c r="E840" s="24">
        <f t="shared" si="63"/>
        <v>0.47161156625181239</v>
      </c>
      <c r="F840" s="24">
        <f t="shared" si="63"/>
        <v>0.25147867130813512</v>
      </c>
      <c r="G840" s="24">
        <f t="shared" si="63"/>
        <v>0.46844777497625922</v>
      </c>
      <c r="H840" s="24">
        <f t="shared" si="63"/>
        <v>0.225389646456892</v>
      </c>
      <c r="I840" s="24">
        <f t="shared" si="63"/>
        <v>0.36162125133828649</v>
      </c>
    </row>
    <row r="841" spans="2:9" x14ac:dyDescent="0.35">
      <c r="B841">
        <v>196</v>
      </c>
      <c r="D841" s="78">
        <f t="shared" si="61"/>
        <v>98098.098098098097</v>
      </c>
      <c r="E841" s="24">
        <f t="shared" si="63"/>
        <v>0.47062318503259509</v>
      </c>
      <c r="F841" s="24">
        <f t="shared" si="63"/>
        <v>0.25095131891385547</v>
      </c>
      <c r="G841" s="24">
        <f t="shared" si="63"/>
        <v>0.46730542742524772</v>
      </c>
      <c r="H841" s="24">
        <f t="shared" si="63"/>
        <v>0.22496560582132125</v>
      </c>
      <c r="I841" s="24">
        <f t="shared" si="63"/>
        <v>0.36053500589861653</v>
      </c>
    </row>
    <row r="842" spans="2:9" x14ac:dyDescent="0.35">
      <c r="B842">
        <v>195</v>
      </c>
      <c r="D842" s="78">
        <f t="shared" si="61"/>
        <v>97597.597597597589</v>
      </c>
      <c r="E842" s="24">
        <f t="shared" si="63"/>
        <v>0.46962888840487438</v>
      </c>
      <c r="F842" s="24">
        <f t="shared" si="63"/>
        <v>0.25042081252514381</v>
      </c>
      <c r="G842" s="24">
        <f t="shared" si="63"/>
        <v>0.46615703436217326</v>
      </c>
      <c r="H842" s="24">
        <f t="shared" si="63"/>
        <v>0.22453884434023691</v>
      </c>
      <c r="I842" s="24">
        <f t="shared" si="63"/>
        <v>0.35944425195344831</v>
      </c>
    </row>
    <row r="843" spans="2:9" x14ac:dyDescent="0.35">
      <c r="B843">
        <v>194</v>
      </c>
      <c r="D843" s="78">
        <f t="shared" si="61"/>
        <v>97097.097097097096</v>
      </c>
      <c r="E843" s="24">
        <f t="shared" si="63"/>
        <v>0.46862862298018598</v>
      </c>
      <c r="F843" s="24">
        <f t="shared" si="63"/>
        <v>0.2498871236914709</v>
      </c>
      <c r="G843" s="24">
        <f t="shared" si="63"/>
        <v>0.46500254752735398</v>
      </c>
      <c r="H843" s="24">
        <f t="shared" si="63"/>
        <v>0.22410933568415617</v>
      </c>
      <c r="I843" s="24">
        <f t="shared" si="63"/>
        <v>0.35834896124100857</v>
      </c>
    </row>
    <row r="844" spans="2:9" x14ac:dyDescent="0.35">
      <c r="B844">
        <v>193</v>
      </c>
      <c r="D844" s="78">
        <f t="shared" si="61"/>
        <v>96596.596596596602</v>
      </c>
      <c r="E844" s="24">
        <f t="shared" si="63"/>
        <v>0.46762233472438053</v>
      </c>
      <c r="F844" s="24">
        <f t="shared" si="63"/>
        <v>0.2493502236183634</v>
      </c>
      <c r="G844" s="24">
        <f t="shared" si="63"/>
        <v>0.46384191814461756</v>
      </c>
      <c r="H844" s="24">
        <f t="shared" si="63"/>
        <v>0.22367705318217945</v>
      </c>
      <c r="I844" s="24">
        <f t="shared" si="63"/>
        <v>0.35724910526143094</v>
      </c>
    </row>
    <row r="845" spans="2:9" x14ac:dyDescent="0.35">
      <c r="B845">
        <v>192</v>
      </c>
      <c r="D845" s="78">
        <f t="shared" si="61"/>
        <v>96096.096096096095</v>
      </c>
      <c r="E845" s="24">
        <f t="shared" si="63"/>
        <v>0.4666099689478127</v>
      </c>
      <c r="F845" s="24">
        <f t="shared" si="63"/>
        <v>0.24881008316217923</v>
      </c>
      <c r="G845" s="24">
        <f t="shared" si="63"/>
        <v>0.46267509691435027</v>
      </c>
      <c r="H845" s="24">
        <f t="shared" si="63"/>
        <v>0.22324196981642949</v>
      </c>
      <c r="I845" s="24">
        <f t="shared" si="63"/>
        <v>0.35614465527422162</v>
      </c>
    </row>
    <row r="846" spans="2:9" x14ac:dyDescent="0.35">
      <c r="B846">
        <v>191</v>
      </c>
      <c r="D846" s="78">
        <f t="shared" si="61"/>
        <v>95595.595595595587</v>
      </c>
      <c r="E846" s="24">
        <f t="shared" si="63"/>
        <v>0.46559147029535114</v>
      </c>
      <c r="F846" s="24">
        <f t="shared" si="63"/>
        <v>0.24826667282478712</v>
      </c>
      <c r="G846" s="24">
        <f t="shared" si="63"/>
        <v>0.46150203400643308</v>
      </c>
      <c r="H846" s="24">
        <f t="shared" si="63"/>
        <v>0.22280405821638008</v>
      </c>
      <c r="I846" s="24">
        <f t="shared" si="63"/>
        <v>0.35503558229569254</v>
      </c>
    </row>
    <row r="847" spans="2:9" x14ac:dyDescent="0.35">
      <c r="B847">
        <v>190</v>
      </c>
      <c r="D847" s="78">
        <f t="shared" si="61"/>
        <v>95095.095095095094</v>
      </c>
      <c r="E847" s="24">
        <f t="shared" si="63"/>
        <v>0.46456678273620289</v>
      </c>
      <c r="F847" s="24">
        <f t="shared" si="63"/>
        <v>0.24771996274814831</v>
      </c>
      <c r="G847" s="24">
        <f t="shared" si="63"/>
        <v>0.46032267905306357</v>
      </c>
      <c r="H847" s="24">
        <f t="shared" si="63"/>
        <v>0.22236329065307417</v>
      </c>
      <c r="I847" s="24">
        <f t="shared" si="63"/>
        <v>0.35392185709636098</v>
      </c>
    </row>
    <row r="848" spans="2:9" x14ac:dyDescent="0.35">
      <c r="B848">
        <v>189</v>
      </c>
      <c r="D848" s="78">
        <f t="shared" si="61"/>
        <v>94594.5945945946</v>
      </c>
      <c r="E848" s="24">
        <f t="shared" si="63"/>
        <v>0.46353584955355254</v>
      </c>
      <c r="F848" s="24">
        <f t="shared" si="63"/>
        <v>0.24716992270879856</v>
      </c>
      <c r="G848" s="24">
        <f t="shared" si="63"/>
        <v>0.4591369811414574</v>
      </c>
      <c r="H848" s="24">
        <f t="shared" si="63"/>
        <v>0.22191963903322734</v>
      </c>
      <c r="I848" s="24">
        <f t="shared" si="63"/>
        <v>0.35280345019831544</v>
      </c>
    </row>
    <row r="849" spans="2:9" x14ac:dyDescent="0.35">
      <c r="B849">
        <v>188</v>
      </c>
      <c r="D849" s="78">
        <f t="shared" si="61"/>
        <v>94094.094094094093</v>
      </c>
      <c r="E849" s="24">
        <f t="shared" si="63"/>
        <v>0.4624986133340076</v>
      </c>
      <c r="F849" s="24">
        <f t="shared" si="63"/>
        <v>0.24661652211222776</v>
      </c>
      <c r="G849" s="24">
        <f t="shared" si="63"/>
        <v>0.45794488880643475</v>
      </c>
      <c r="H849" s="24">
        <f t="shared" si="63"/>
        <v>0.22147307489321341</v>
      </c>
      <c r="I849" s="24">
        <f t="shared" si="63"/>
        <v>0.35168033187254638</v>
      </c>
    </row>
    <row r="850" spans="2:9" x14ac:dyDescent="0.35">
      <c r="B850">
        <v>187</v>
      </c>
      <c r="D850" s="78">
        <f t="shared" si="61"/>
        <v>93593.5935935936</v>
      </c>
      <c r="E850" s="24">
        <f t="shared" si="63"/>
        <v>0.46145501595684962</v>
      </c>
      <c r="F850" s="24">
        <f t="shared" si="63"/>
        <v>0.24605972998715542</v>
      </c>
      <c r="G850" s="24">
        <f t="shared" si="63"/>
        <v>0.45674635002287978</v>
      </c>
      <c r="H850" s="24">
        <f t="shared" si="63"/>
        <v>0.22102356939293188</v>
      </c>
      <c r="I850" s="24">
        <f t="shared" si="63"/>
        <v>0.35055247213624385</v>
      </c>
    </row>
    <row r="851" spans="2:9" x14ac:dyDescent="0.35">
      <c r="B851">
        <v>186</v>
      </c>
      <c r="D851" s="78">
        <f t="shared" si="61"/>
        <v>93093.093093093092</v>
      </c>
      <c r="E851" s="24">
        <f t="shared" si="63"/>
        <v>0.46040499858308354</v>
      </c>
      <c r="F851" s="24">
        <f t="shared" si="63"/>
        <v>0.24549951497969946</v>
      </c>
      <c r="G851" s="24">
        <f t="shared" si="63"/>
        <v>0.45554131219808008</v>
      </c>
      <c r="H851" s="24">
        <f t="shared" si="63"/>
        <v>0.2205710933095511</v>
      </c>
      <c r="I851" s="24">
        <f t="shared" si="63"/>
        <v>0.3494198407500565</v>
      </c>
    </row>
    <row r="852" spans="2:9" x14ac:dyDescent="0.35">
      <c r="B852">
        <v>185</v>
      </c>
      <c r="D852" s="78">
        <f t="shared" si="61"/>
        <v>92592.592592592584</v>
      </c>
      <c r="E852" s="24">
        <f t="shared" si="63"/>
        <v>0.45934850164428331</v>
      </c>
      <c r="F852" s="24">
        <f t="shared" si="63"/>
        <v>0.24493584534743626</v>
      </c>
      <c r="G852" s="24">
        <f t="shared" si="63"/>
        <v>0.4543297221639363</v>
      </c>
      <c r="H852" s="24">
        <f t="shared" si="63"/>
        <v>0.22011561703112767</v>
      </c>
      <c r="I852" s="24">
        <f t="shared" si="63"/>
        <v>0.34828240721531806</v>
      </c>
    </row>
    <row r="853" spans="2:9" x14ac:dyDescent="0.35">
      <c r="B853">
        <v>184</v>
      </c>
      <c r="D853" s="78">
        <f t="shared" si="61"/>
        <v>92092.092092092105</v>
      </c>
      <c r="E853" s="24">
        <f t="shared" si="63"/>
        <v>0.45828546483122928</v>
      </c>
      <c r="F853" s="24">
        <f t="shared" si="63"/>
        <v>0.24436868895334898</v>
      </c>
      <c r="G853" s="24">
        <f t="shared" si="63"/>
        <v>0.45311152616904504</v>
      </c>
      <c r="H853" s="24">
        <f t="shared" si="63"/>
        <v>0.21965711055009618</v>
      </c>
      <c r="I853" s="24">
        <f t="shared" si="63"/>
        <v>0.34714014077123417</v>
      </c>
    </row>
    <row r="854" spans="2:9" x14ac:dyDescent="0.35">
      <c r="B854">
        <v>183</v>
      </c>
      <c r="D854" s="78">
        <f t="shared" si="61"/>
        <v>91591.591591591598</v>
      </c>
      <c r="E854" s="24">
        <f t="shared" si="63"/>
        <v>0.45721582708232983</v>
      </c>
      <c r="F854" s="24">
        <f t="shared" si="63"/>
        <v>0.2437980132596628</v>
      </c>
      <c r="G854" s="24">
        <f t="shared" si="63"/>
        <v>0.45188666987064646</v>
      </c>
      <c r="H854" s="24">
        <f t="shared" si="63"/>
        <v>0.21919554345662823</v>
      </c>
      <c r="I854" s="24">
        <f t="shared" si="63"/>
        <v>0.34599301039203351</v>
      </c>
    </row>
    <row r="855" spans="2:9" x14ac:dyDescent="0.35">
      <c r="B855">
        <v>182</v>
      </c>
      <c r="D855" s="78">
        <f t="shared" si="61"/>
        <v>91091.09109109109</v>
      </c>
      <c r="E855" s="24">
        <f t="shared" si="63"/>
        <v>0.45613952657182688</v>
      </c>
      <c r="F855" s="24">
        <f t="shared" si="63"/>
        <v>0.24322378532156308</v>
      </c>
      <c r="G855" s="24">
        <f t="shared" si="63"/>
        <v>0.45065509832644279</v>
      </c>
      <c r="H855" s="24">
        <f t="shared" si="63"/>
        <v>0.21873088493185688</v>
      </c>
      <c r="I855" s="24">
        <f t="shared" si="63"/>
        <v>0.34484098478408126</v>
      </c>
    </row>
    <row r="856" spans="2:9" x14ac:dyDescent="0.35">
      <c r="B856">
        <v>181</v>
      </c>
      <c r="D856" s="78">
        <f t="shared" si="61"/>
        <v>90590.590590590582</v>
      </c>
      <c r="E856" s="24">
        <f t="shared" si="63"/>
        <v>0.45505650069777681</v>
      </c>
      <c r="F856" s="24">
        <f t="shared" si="63"/>
        <v>0.2426459717807955</v>
      </c>
      <c r="G856" s="24">
        <f t="shared" si="63"/>
        <v>0.44941675598627434</v>
      </c>
      <c r="H856" s="24">
        <f t="shared" si="63"/>
        <v>0.21826310374096367</v>
      </c>
      <c r="I856" s="24">
        <f t="shared" si="63"/>
        <v>0.34368403238295309</v>
      </c>
    </row>
    <row r="857" spans="2:9" x14ac:dyDescent="0.35">
      <c r="B857">
        <v>180</v>
      </c>
      <c r="D857" s="78">
        <f t="shared" si="61"/>
        <v>90090.090090090089</v>
      </c>
      <c r="E857" s="24">
        <f t="shared" si="63"/>
        <v>0.45396668606980395</v>
      </c>
      <c r="F857" s="24">
        <f t="shared" si="63"/>
        <v>0.24206453885914392</v>
      </c>
      <c r="G857" s="24">
        <f t="shared" si="63"/>
        <v>0.44817158668366014</v>
      </c>
      <c r="H857" s="24">
        <f t="shared" si="63"/>
        <v>0.21779216822612374</v>
      </c>
      <c r="I857" s="24">
        <f t="shared" si="63"/>
        <v>0.34252212135047116</v>
      </c>
    </row>
    <row r="858" spans="2:9" x14ac:dyDescent="0.35">
      <c r="B858">
        <v>179</v>
      </c>
      <c r="D858" s="78">
        <f t="shared" si="61"/>
        <v>89589.589589589581</v>
      </c>
      <c r="E858" s="24">
        <f t="shared" si="63"/>
        <v>0.45287001849662029</v>
      </c>
      <c r="F858" s="24">
        <f t="shared" si="63"/>
        <v>0.24147945235178467</v>
      </c>
      <c r="G858" s="24">
        <f t="shared" si="63"/>
        <v>0.44691953362719355</v>
      </c>
      <c r="H858" s="24">
        <f t="shared" si="63"/>
        <v>0.21731804629930768</v>
      </c>
      <c r="I858" s="24">
        <f t="shared" si="63"/>
        <v>0.34135521957169895</v>
      </c>
    </row>
    <row r="859" spans="2:9" x14ac:dyDescent="0.35">
      <c r="B859">
        <v>178</v>
      </c>
      <c r="D859" s="78">
        <f t="shared" si="61"/>
        <v>89089.089089089088</v>
      </c>
      <c r="E859" s="24">
        <f t="shared" ref="E859:I878" si="64">E$16/(1+E$17*(0.001*$D859/E$22)^E$20)</f>
        <v>0.45176643297330682</v>
      </c>
      <c r="F859" s="24">
        <f t="shared" si="64"/>
        <v>0.24089067762051369</v>
      </c>
      <c r="G859" s="24">
        <f t="shared" si="64"/>
        <v>0.44566053939179429</v>
      </c>
      <c r="H859" s="24">
        <f t="shared" si="64"/>
        <v>0.21684070543493511</v>
      </c>
      <c r="I859" s="24">
        <f t="shared" si="64"/>
        <v>0.3401832946518985</v>
      </c>
    </row>
    <row r="860" spans="2:9" x14ac:dyDescent="0.35">
      <c r="B860">
        <v>177</v>
      </c>
      <c r="D860" s="78">
        <f t="shared" si="61"/>
        <v>88588.588588588595</v>
      </c>
      <c r="E860" s="24">
        <f t="shared" si="64"/>
        <v>0.4506558636683522</v>
      </c>
      <c r="F860" s="24">
        <f t="shared" si="64"/>
        <v>0.24029817958684346</v>
      </c>
      <c r="G860" s="24">
        <f t="shared" si="64"/>
        <v>0.44439454590981031</v>
      </c>
      <c r="H860" s="24">
        <f t="shared" si="64"/>
        <v>0.2163601126623769</v>
      </c>
      <c r="I860" s="24">
        <f t="shared" si="64"/>
        <v>0.33900631391344332</v>
      </c>
    </row>
    <row r="861" spans="2:9" x14ac:dyDescent="0.35">
      <c r="B861">
        <v>176</v>
      </c>
      <c r="D861" s="78">
        <f t="shared" si="61"/>
        <v>88088.088088088087</v>
      </c>
      <c r="E861" s="24">
        <f t="shared" si="64"/>
        <v>0.44953824391043989</v>
      </c>
      <c r="F861" s="24">
        <f t="shared" si="64"/>
        <v>0.23970192272496785</v>
      </c>
      <c r="G861" s="24">
        <f t="shared" si="64"/>
        <v>0.44312149446197124</v>
      </c>
      <c r="H861" s="24">
        <f t="shared" si="64"/>
        <v>0.2158762345583021</v>
      </c>
      <c r="I861" s="24">
        <f t="shared" si="64"/>
        <v>0.3378242443926921</v>
      </c>
    </row>
    <row r="862" spans="2:9" x14ac:dyDescent="0.35">
      <c r="B862">
        <v>175</v>
      </c>
      <c r="D862" s="78">
        <f t="shared" si="61"/>
        <v>87587.587587587579</v>
      </c>
      <c r="E862" s="24">
        <f t="shared" si="64"/>
        <v>0.44841350617498282</v>
      </c>
      <c r="F862" s="24">
        <f t="shared" si="64"/>
        <v>0.23910187105459085</v>
      </c>
      <c r="G862" s="24">
        <f t="shared" si="64"/>
        <v>0.4418413256681859</v>
      </c>
      <c r="H862" s="24">
        <f t="shared" si="64"/>
        <v>0.21538903723886679</v>
      </c>
      <c r="I862" s="24">
        <f t="shared" si="64"/>
        <v>0.33663705283681938</v>
      </c>
    </row>
    <row r="863" spans="2:9" x14ac:dyDescent="0.35">
      <c r="B863">
        <v>174</v>
      </c>
      <c r="D863" s="78">
        <f t="shared" si="61"/>
        <v>87087.087087087086</v>
      </c>
      <c r="E863" s="24">
        <f t="shared" si="64"/>
        <v>0.44728158207039553</v>
      </c>
      <c r="F863" s="24">
        <f t="shared" si="64"/>
        <v>0.23849798813361633</v>
      </c>
      <c r="G863" s="24">
        <f t="shared" si="64"/>
        <v>0.44055397947818276</v>
      </c>
      <c r="H863" s="24">
        <f t="shared" si="64"/>
        <v>0.21489848635173966</v>
      </c>
      <c r="I863" s="24">
        <f t="shared" si="64"/>
        <v>0.33544470570060292</v>
      </c>
    </row>
    <row r="864" spans="2:9" x14ac:dyDescent="0.35">
      <c r="B864">
        <v>173</v>
      </c>
      <c r="D864" s="78">
        <f t="shared" si="61"/>
        <v>86586.586586586593</v>
      </c>
      <c r="E864" s="24">
        <f t="shared" si="64"/>
        <v>0.4461424023241008</v>
      </c>
      <c r="F864" s="24">
        <f t="shared" si="64"/>
        <v>0.23789023705069604</v>
      </c>
      <c r="G864" s="24">
        <f t="shared" si="64"/>
        <v>0.43925939516199036</v>
      </c>
      <c r="H864" s="24">
        <f t="shared" si="64"/>
        <v>0.21440454706796094</v>
      </c>
      <c r="I864" s="24">
        <f t="shared" si="64"/>
        <v>0.33424716914316777</v>
      </c>
    </row>
    <row r="865" spans="2:9" x14ac:dyDescent="0.35">
      <c r="B865">
        <v>172</v>
      </c>
      <c r="D865" s="78">
        <f t="shared" si="61"/>
        <v>86086.086086086085</v>
      </c>
      <c r="E865" s="24">
        <f t="shared" si="64"/>
        <v>0.44499589676826284</v>
      </c>
      <c r="F865" s="24">
        <f t="shared" si="64"/>
        <v>0.23727858041763275</v>
      </c>
      <c r="G865" s="24">
        <f t="shared" si="64"/>
        <v>0.43795751130025473</v>
      </c>
      <c r="H865" s="24">
        <f t="shared" si="64"/>
        <v>0.21390718407363113</v>
      </c>
      <c r="I865" s="24">
        <f t="shared" si="64"/>
        <v>0.33304440902468591</v>
      </c>
    </row>
    <row r="866" spans="2:9" x14ac:dyDescent="0.35">
      <c r="B866">
        <v>171</v>
      </c>
      <c r="D866" s="78">
        <f t="shared" si="61"/>
        <v>85585.585585585592</v>
      </c>
      <c r="E866" s="24">
        <f t="shared" si="64"/>
        <v>0.44384199432524224</v>
      </c>
      <c r="F866" s="24">
        <f t="shared" si="64"/>
        <v>0.23666298036163383</v>
      </c>
      <c r="G866" s="24">
        <f t="shared" si="64"/>
        <v>0.43664826577438798</v>
      </c>
      <c r="H866" s="24">
        <f t="shared" si="64"/>
        <v>0.21340636156142434</v>
      </c>
      <c r="I866" s="24">
        <f t="shared" si="64"/>
        <v>0.33183639090303013</v>
      </c>
    </row>
    <row r="867" spans="2:9" x14ac:dyDescent="0.35">
      <c r="B867">
        <v>170</v>
      </c>
      <c r="D867" s="78">
        <f t="shared" si="61"/>
        <v>85085.085085085084</v>
      </c>
      <c r="E867" s="24">
        <f t="shared" si="64"/>
        <v>0.44268062299276489</v>
      </c>
      <c r="F867" s="24">
        <f t="shared" si="64"/>
        <v>0.2360433985174141</v>
      </c>
      <c r="G867" s="24">
        <f t="shared" si="64"/>
        <v>0.43533159575654951</v>
      </c>
      <c r="H867" s="24">
        <f t="shared" si="64"/>
        <v>0.21290204322192247</v>
      </c>
      <c r="I867" s="24">
        <f t="shared" si="64"/>
        <v>0.33062308003038349</v>
      </c>
    </row>
    <row r="868" spans="2:9" x14ac:dyDescent="0.35">
      <c r="B868">
        <v>169</v>
      </c>
      <c r="D868" s="78">
        <f t="shared" si="61"/>
        <v>84584.584584584576</v>
      </c>
      <c r="E868" s="24">
        <f t="shared" si="64"/>
        <v>0.44151170982879906</v>
      </c>
      <c r="F868" s="24">
        <f t="shared" si="64"/>
        <v>0.23541979601914231</v>
      </c>
      <c r="G868" s="24">
        <f t="shared" si="64"/>
        <v>0.43400743769944994</v>
      </c>
      <c r="H868" s="24">
        <f t="shared" si="64"/>
        <v>0.21239419223476591</v>
      </c>
      <c r="I868" s="24">
        <f t="shared" si="64"/>
        <v>0.3294044413497999</v>
      </c>
    </row>
    <row r="869" spans="2:9" x14ac:dyDescent="0.35">
      <c r="B869">
        <v>168</v>
      </c>
      <c r="D869" s="78">
        <f t="shared" si="61"/>
        <v>84084.084084084097</v>
      </c>
      <c r="E869" s="24">
        <f t="shared" si="64"/>
        <v>0.44033518093613472</v>
      </c>
      <c r="F869" s="24">
        <f t="shared" si="64"/>
        <v>0.23479213349222891</v>
      </c>
      <c r="G869" s="24">
        <f t="shared" si="64"/>
        <v>0.43267572732598136</v>
      </c>
      <c r="H869" s="24">
        <f t="shared" si="64"/>
        <v>0.21188277125961591</v>
      </c>
      <c r="I869" s="24">
        <f t="shared" si="64"/>
        <v>0.32818043949171971</v>
      </c>
    </row>
    <row r="870" spans="2:9" x14ac:dyDescent="0.35">
      <c r="B870">
        <v>167</v>
      </c>
      <c r="D870" s="78">
        <f t="shared" ref="D870:D933" si="65">(B870/$B$38)*$M$9</f>
        <v>83583.58358358359</v>
      </c>
      <c r="E870" s="24">
        <f t="shared" si="64"/>
        <v>0.43915096144665616</v>
      </c>
      <c r="F870" s="24">
        <f t="shared" si="64"/>
        <v>0.23416037104495113</v>
      </c>
      <c r="G870" s="24">
        <f t="shared" si="64"/>
        <v>0.43133639961866305</v>
      </c>
      <c r="H870" s="24">
        <f t="shared" si="64"/>
        <v>0.21136774242692344</v>
      </c>
      <c r="I870" s="24">
        <f t="shared" si="64"/>
        <v>0.32695103877043452</v>
      </c>
    </row>
    <row r="871" spans="2:9" x14ac:dyDescent="0.35">
      <c r="B871">
        <v>166</v>
      </c>
      <c r="D871" s="78">
        <f t="shared" si="65"/>
        <v>83083.083083083082</v>
      </c>
      <c r="E871" s="24">
        <f t="shared" si="64"/>
        <v>0.43795897550530161</v>
      </c>
      <c r="F871" s="24">
        <f t="shared" si="64"/>
        <v>0.23352446825991147</v>
      </c>
      <c r="G871" s="24">
        <f t="shared" si="64"/>
        <v>0.4299893888089053</v>
      </c>
      <c r="H871" s="24">
        <f t="shared" si="64"/>
        <v>0.21084906732850148</v>
      </c>
      <c r="I871" s="24">
        <f t="shared" si="64"/>
        <v>0.32571620318050643</v>
      </c>
    </row>
    <row r="872" spans="2:9" x14ac:dyDescent="0.35">
      <c r="B872">
        <v>165</v>
      </c>
      <c r="D872" s="78">
        <f t="shared" si="65"/>
        <v>82582.582582582574</v>
      </c>
      <c r="E872" s="24">
        <f t="shared" si="64"/>
        <v>0.43675914625370438</v>
      </c>
      <c r="F872" s="24">
        <f t="shared" si="64"/>
        <v>0.23288438418532573</v>
      </c>
      <c r="G872" s="24">
        <f t="shared" si="64"/>
        <v>0.42863462836608285</v>
      </c>
      <c r="H872" s="24">
        <f t="shared" si="64"/>
        <v>0.21032670700789335</v>
      </c>
      <c r="I872" s="24">
        <f t="shared" si="64"/>
        <v>0.32447589639313296</v>
      </c>
    </row>
    <row r="873" spans="2:9" x14ac:dyDescent="0.35">
      <c r="B873">
        <v>164</v>
      </c>
      <c r="D873" s="78">
        <f t="shared" si="65"/>
        <v>82082.082082082081</v>
      </c>
      <c r="E873" s="24">
        <f t="shared" si="64"/>
        <v>0.43555139581350533</v>
      </c>
      <c r="F873" s="24">
        <f t="shared" si="64"/>
        <v>0.23224007732613608</v>
      </c>
      <c r="G873" s="24">
        <f t="shared" si="64"/>
        <v>0.42727205098641757</v>
      </c>
      <c r="H873" s="24">
        <f t="shared" si="64"/>
        <v>0.20980062195053348</v>
      </c>
      <c r="I873" s="24">
        <f t="shared" si="64"/>
        <v>0.32323008175246509</v>
      </c>
    </row>
    <row r="874" spans="2:9" x14ac:dyDescent="0.35">
      <c r="B874">
        <v>163</v>
      </c>
      <c r="D874" s="78">
        <f t="shared" si="65"/>
        <v>81581.581581581573</v>
      </c>
      <c r="E874" s="24">
        <f t="shared" si="64"/>
        <v>0.43433564526932977</v>
      </c>
      <c r="F874" s="24">
        <f t="shared" si="64"/>
        <v>0.23159150563494729</v>
      </c>
      <c r="G874" s="24">
        <f t="shared" si="64"/>
        <v>0.42590158858166255</v>
      </c>
      <c r="H874" s="24">
        <f t="shared" si="64"/>
        <v>0.20927077207369554</v>
      </c>
      <c r="I874" s="24">
        <f t="shared" si="64"/>
        <v>0.32197872227187224</v>
      </c>
    </row>
    <row r="875" spans="2:9" x14ac:dyDescent="0.35">
      <c r="B875">
        <v>162</v>
      </c>
      <c r="D875" s="78">
        <f t="shared" si="65"/>
        <v>81081.08108108108</v>
      </c>
      <c r="E875" s="24">
        <f t="shared" si="64"/>
        <v>0.43311181465142218</v>
      </c>
      <c r="F875" s="24">
        <f t="shared" si="64"/>
        <v>0.23093862650277786</v>
      </c>
      <c r="G875" s="24">
        <f t="shared" si="64"/>
        <v>0.42452317226758807</v>
      </c>
      <c r="H875" s="24">
        <f t="shared" si="64"/>
        <v>0.20873711671622125</v>
      </c>
      <c r="I875" s="24">
        <f t="shared" si="64"/>
        <v>0.32072178063015433</v>
      </c>
    </row>
    <row r="876" spans="2:9" x14ac:dyDescent="0.35">
      <c r="B876">
        <v>161</v>
      </c>
      <c r="D876" s="78">
        <f t="shared" si="65"/>
        <v>80580.580580580587</v>
      </c>
      <c r="E876" s="24">
        <f t="shared" si="64"/>
        <v>0.43187982291792892</v>
      </c>
      <c r="F876" s="24">
        <f t="shared" si="64"/>
        <v>0.23028139674962583</v>
      </c>
      <c r="G876" s="24">
        <f t="shared" si="64"/>
        <v>0.42313673235226029</v>
      </c>
      <c r="H876" s="24">
        <f t="shared" si="64"/>
        <v>0.20819961462802541</v>
      </c>
      <c r="I876" s="24">
        <f t="shared" si="64"/>
        <v>0.31945921916770137</v>
      </c>
    </row>
    <row r="877" spans="2:9" x14ac:dyDescent="0.35">
      <c r="B877">
        <v>160</v>
      </c>
      <c r="D877" s="78">
        <f t="shared" si="65"/>
        <v>80080.080080080079</v>
      </c>
      <c r="E877" s="24">
        <f t="shared" si="64"/>
        <v>0.43063958793682172</v>
      </c>
      <c r="F877" s="24">
        <f t="shared" si="64"/>
        <v>0.22961977261484237</v>
      </c>
      <c r="G877" s="24">
        <f t="shared" si="64"/>
        <v>0.42174219832411414</v>
      </c>
      <c r="H877" s="24">
        <f t="shared" si="64"/>
        <v>0.20765822395937114</v>
      </c>
      <c r="I877" s="24">
        <f t="shared" si="64"/>
        <v>0.31819099988259864</v>
      </c>
    </row>
    <row r="878" spans="2:9" x14ac:dyDescent="0.35">
      <c r="B878">
        <v>159</v>
      </c>
      <c r="D878" s="78">
        <f t="shared" si="65"/>
        <v>79579.579579579571</v>
      </c>
      <c r="E878" s="24">
        <f t="shared" si="64"/>
        <v>0.42939102646745203</v>
      </c>
      <c r="F878" s="24">
        <f t="shared" si="64"/>
        <v>0.22895370974730925</v>
      </c>
      <c r="G878" s="24">
        <f t="shared" si="64"/>
        <v>0.42033949883980865</v>
      </c>
      <c r="H878" s="24">
        <f t="shared" si="64"/>
        <v>0.20711290224990891</v>
      </c>
      <c r="I878" s="24">
        <f t="shared" si="64"/>
        <v>0.31691708442667615</v>
      </c>
    </row>
    <row r="879" spans="2:9" x14ac:dyDescent="0.35">
      <c r="B879">
        <v>158</v>
      </c>
      <c r="D879" s="78">
        <f t="shared" si="65"/>
        <v>79079.079079079078</v>
      </c>
      <c r="E879" s="24">
        <f t="shared" ref="E879:I898" si="66">E$16/(1+E$17*(0.001*$D879/E$22)^E$20)</f>
        <v>0.42813405414173006</v>
      </c>
      <c r="F879" s="24">
        <f t="shared" si="66"/>
        <v>0.22828316319541586</v>
      </c>
      <c r="G879" s="24">
        <f t="shared" si="66"/>
        <v>0.41892856171186826</v>
      </c>
      <c r="H879" s="24">
        <f t="shared" si="66"/>
        <v>0.20656360641747396</v>
      </c>
      <c r="I879" s="24">
        <f t="shared" si="66"/>
        <v>0.31563743410150297</v>
      </c>
    </row>
    <row r="880" spans="2:9" x14ac:dyDescent="0.35">
      <c r="B880">
        <v>157</v>
      </c>
      <c r="D880" s="78">
        <f t="shared" si="65"/>
        <v>78578.578578578585</v>
      </c>
      <c r="E880" s="24">
        <f t="shared" si="66"/>
        <v>0.42686858544491563</v>
      </c>
      <c r="F880" s="24">
        <f t="shared" si="66"/>
        <v>0.22760808739682994</v>
      </c>
      <c r="G880" s="24">
        <f t="shared" si="66"/>
        <v>0.41750931389609908</v>
      </c>
      <c r="H880" s="24">
        <f t="shared" si="66"/>
        <v>0.20601029274663532</v>
      </c>
      <c r="I880" s="24">
        <f t="shared" si="66"/>
        <v>0.31435200985432321</v>
      </c>
    </row>
    <row r="881" spans="2:9" x14ac:dyDescent="0.35">
      <c r="B881">
        <v>156</v>
      </c>
      <c r="D881" s="78">
        <f t="shared" si="65"/>
        <v>78078.078078078077</v>
      </c>
      <c r="E881" s="24">
        <f t="shared" si="66"/>
        <v>0.42559453369601469</v>
      </c>
      <c r="F881" s="24">
        <f t="shared" si="66"/>
        <v>0.22692843616805838</v>
      </c>
      <c r="G881" s="24">
        <f t="shared" si="66"/>
        <v>0.41608168147877883</v>
      </c>
      <c r="H881" s="24">
        <f t="shared" si="66"/>
        <v>0.20545291687699038</v>
      </c>
      <c r="I881" s="24">
        <f t="shared" si="66"/>
        <v>0.31306077227393531</v>
      </c>
    </row>
    <row r="882" spans="2:9" x14ac:dyDescent="0.35">
      <c r="B882">
        <v>155</v>
      </c>
      <c r="D882" s="78">
        <f t="shared" si="65"/>
        <v>77577.577577577584</v>
      </c>
      <c r="E882" s="24">
        <f t="shared" si="66"/>
        <v>0.42431181102777132</v>
      </c>
      <c r="F882" s="24">
        <f t="shared" si="66"/>
        <v>0.22624416269379205</v>
      </c>
      <c r="G882" s="24">
        <f t="shared" si="66"/>
        <v>0.41464558966361442</v>
      </c>
      <c r="H882" s="24">
        <f t="shared" si="66"/>
        <v>0.20489143379119804</v>
      </c>
      <c r="I882" s="24">
        <f t="shared" si="66"/>
        <v>0.31176368158651063</v>
      </c>
    </row>
    <row r="883" spans="2:9" x14ac:dyDescent="0.35">
      <c r="B883">
        <v>154</v>
      </c>
      <c r="D883" s="78">
        <f t="shared" si="65"/>
        <v>77077.077077077076</v>
      </c>
      <c r="E883" s="24">
        <f t="shared" si="66"/>
        <v>0.42302032836624309</v>
      </c>
      <c r="F883" s="24">
        <f t="shared" si="66"/>
        <v>0.22555521951602928</v>
      </c>
      <c r="G883" s="24">
        <f t="shared" si="66"/>
        <v>0.4132009627584628</v>
      </c>
      <c r="H883" s="24">
        <f t="shared" si="66"/>
        <v>0.20432579780274365</v>
      </c>
      <c r="I883" s="24">
        <f t="shared" si="66"/>
        <v>0.31046069765135353</v>
      </c>
    </row>
    <row r="884" spans="2:9" x14ac:dyDescent="0.35">
      <c r="B884">
        <v>153</v>
      </c>
      <c r="D884" s="78">
        <f t="shared" si="65"/>
        <v>76576.576576576568</v>
      </c>
      <c r="E884" s="24">
        <f t="shared" si="66"/>
        <v>0.42171999540995342</v>
      </c>
      <c r="F884" s="24">
        <f t="shared" si="66"/>
        <v>0.2248615585229739</v>
      </c>
      <c r="G884" s="24">
        <f t="shared" si="66"/>
        <v>0.41174772416180799</v>
      </c>
      <c r="H884" s="24">
        <f t="shared" si="66"/>
        <v>0.20375596254342884</v>
      </c>
      <c r="I884" s="24">
        <f t="shared" si="66"/>
        <v>0.30915177995659915</v>
      </c>
    </row>
    <row r="885" spans="2:9" x14ac:dyDescent="0.35">
      <c r="B885">
        <v>152</v>
      </c>
      <c r="D885" s="78">
        <f t="shared" si="65"/>
        <v>76076.07607607609</v>
      </c>
      <c r="E885" s="24">
        <f t="shared" si="66"/>
        <v>0.4204107206086074</v>
      </c>
      <c r="F885" s="24">
        <f t="shared" si="66"/>
        <v>0.22416313093770066</v>
      </c>
      <c r="G885" s="24">
        <f t="shared" si="66"/>
        <v>0.41028579634899309</v>
      </c>
      <c r="H885" s="24">
        <f t="shared" si="66"/>
        <v>0.20318188095057882</v>
      </c>
      <c r="I885" s="24">
        <f t="shared" si="66"/>
        <v>0.30783688761484895</v>
      </c>
    </row>
    <row r="886" spans="2:9" x14ac:dyDescent="0.35">
      <c r="B886">
        <v>151</v>
      </c>
      <c r="D886" s="78">
        <f t="shared" si="65"/>
        <v>75575.575575575582</v>
      </c>
      <c r="E886" s="24">
        <f t="shared" si="66"/>
        <v>0.41909241114136125</v>
      </c>
      <c r="F886" s="24">
        <f t="shared" si="66"/>
        <v>0.22345988730658295</v>
      </c>
      <c r="G886" s="24">
        <f t="shared" si="66"/>
        <v>0.40881510085819739</v>
      </c>
      <c r="H886" s="24">
        <f t="shared" si="66"/>
        <v>0.20260350525395954</v>
      </c>
      <c r="I886" s="24">
        <f t="shared" si="66"/>
        <v>0.30651597935874353</v>
      </c>
    </row>
    <row r="887" spans="2:9" x14ac:dyDescent="0.35">
      <c r="B887">
        <v>150</v>
      </c>
      <c r="D887" s="78">
        <f t="shared" si="65"/>
        <v>75075.075075075074</v>
      </c>
      <c r="E887" s="24">
        <f t="shared" si="66"/>
        <v>0.4177649728946361</v>
      </c>
      <c r="F887" s="24">
        <f t="shared" si="66"/>
        <v>0.22275177748747793</v>
      </c>
      <c r="G887" s="24">
        <f t="shared" si="66"/>
        <v>0.40733555827615636</v>
      </c>
      <c r="H887" s="24">
        <f t="shared" si="66"/>
        <v>0.20202078696239775</v>
      </c>
      <c r="I887" s="24">
        <f t="shared" si="66"/>
        <v>0.30518901353647054</v>
      </c>
    </row>
    <row r="888" spans="2:9" x14ac:dyDescent="0.35">
      <c r="B888">
        <v>149</v>
      </c>
      <c r="D888" s="78">
        <f t="shared" si="65"/>
        <v>74574.574574574566</v>
      </c>
      <c r="E888" s="24">
        <f t="shared" si="66"/>
        <v>0.41642831043946166</v>
      </c>
      <c r="F888" s="24">
        <f t="shared" si="66"/>
        <v>0.2220387506376611</v>
      </c>
      <c r="G888" s="24">
        <f t="shared" si="66"/>
        <v>0.40584708822361709</v>
      </c>
      <c r="H888" s="24">
        <f t="shared" si="66"/>
        <v>0.20143367685009411</v>
      </c>
      <c r="I888" s="24">
        <f t="shared" si="66"/>
        <v>0.30385594810720612</v>
      </c>
    </row>
    <row r="889" spans="2:9" x14ac:dyDescent="0.35">
      <c r="B889">
        <v>148</v>
      </c>
      <c r="D889" s="78">
        <f t="shared" si="65"/>
        <v>74074.074074074073</v>
      </c>
      <c r="E889" s="24">
        <f t="shared" si="66"/>
        <v>0.41508232700834069</v>
      </c>
      <c r="F889" s="24">
        <f t="shared" si="66"/>
        <v>0.22132075520150632</v>
      </c>
      <c r="G889" s="24">
        <f t="shared" si="66"/>
        <v>0.40434960934052427</v>
      </c>
      <c r="H889" s="24">
        <f t="shared" si="66"/>
        <v>0.20084212494262407</v>
      </c>
      <c r="I889" s="24">
        <f t="shared" si="66"/>
        <v>0.30251674063649153</v>
      </c>
    </row>
    <row r="890" spans="2:9" x14ac:dyDescent="0.35">
      <c r="B890">
        <v>147</v>
      </c>
      <c r="D890" s="78">
        <f t="shared" si="65"/>
        <v>73573.573573573565</v>
      </c>
      <c r="E890" s="24">
        <f t="shared" si="66"/>
        <v>0.41372692447162213</v>
      </c>
      <c r="F890" s="24">
        <f t="shared" si="66"/>
        <v>0.22059773889790252</v>
      </c>
      <c r="G890" s="24">
        <f t="shared" si="66"/>
        <v>0.40284303927093035</v>
      </c>
      <c r="H890" s="24">
        <f t="shared" si="66"/>
        <v>0.20024608050261508</v>
      </c>
      <c r="I890" s="24">
        <f t="shared" si="66"/>
        <v>0.3011713482915393</v>
      </c>
    </row>
    <row r="891" spans="2:9" x14ac:dyDescent="0.35">
      <c r="B891">
        <v>146</v>
      </c>
      <c r="D891" s="78">
        <f t="shared" si="65"/>
        <v>73073.073073073072</v>
      </c>
      <c r="E891" s="24">
        <f t="shared" si="66"/>
        <v>0.41236200331336786</v>
      </c>
      <c r="F891" s="24">
        <f t="shared" si="66"/>
        <v>0.21986964870740305</v>
      </c>
      <c r="G891" s="24">
        <f t="shared" si="66"/>
        <v>0.40132729464762407</v>
      </c>
      <c r="H891" s="24">
        <f t="shared" si="66"/>
        <v>0.19964549201509318</v>
      </c>
      <c r="I891" s="24">
        <f t="shared" si="66"/>
        <v>0.29981972783647143</v>
      </c>
    </row>
    <row r="892" spans="2:9" x14ac:dyDescent="0.35">
      <c r="B892">
        <v>145</v>
      </c>
      <c r="D892" s="78">
        <f t="shared" si="65"/>
        <v>72572.572572572579</v>
      </c>
      <c r="E892" s="24">
        <f t="shared" si="66"/>
        <v>0.41098746260670499</v>
      </c>
      <c r="F892" s="24">
        <f t="shared" si="66"/>
        <v>0.21913643085909854</v>
      </c>
      <c r="G892" s="24">
        <f t="shared" si="66"/>
        <v>0.39980229107647119</v>
      </c>
      <c r="H892" s="24">
        <f t="shared" si="66"/>
        <v>0.19904030717248986</v>
      </c>
      <c r="I892" s="24">
        <f t="shared" si="66"/>
        <v>0.29846183562748718</v>
      </c>
    </row>
    <row r="893" spans="2:9" x14ac:dyDescent="0.35">
      <c r="B893">
        <v>144</v>
      </c>
      <c r="D893" s="78">
        <f t="shared" si="65"/>
        <v>72072.072072072071</v>
      </c>
      <c r="E893" s="24">
        <f t="shared" si="66"/>
        <v>0.40960319998864531</v>
      </c>
      <c r="F893" s="24">
        <f t="shared" si="66"/>
        <v>0.21839803081720804</v>
      </c>
      <c r="G893" s="24">
        <f t="shared" si="66"/>
        <v>0.3982679431204601</v>
      </c>
      <c r="H893" s="24">
        <f t="shared" si="66"/>
        <v>0.19843047285929885</v>
      </c>
      <c r="I893" s="24">
        <f t="shared" si="66"/>
        <v>0.29709762760795838</v>
      </c>
    </row>
    <row r="894" spans="2:9" x14ac:dyDescent="0.35">
      <c r="B894">
        <v>143</v>
      </c>
      <c r="D894" s="78">
        <f t="shared" si="65"/>
        <v>71571.571571571563</v>
      </c>
      <c r="E894" s="24">
        <f t="shared" si="66"/>
        <v>0.40820911163436424</v>
      </c>
      <c r="F894" s="24">
        <f t="shared" si="66"/>
        <v>0.2176543932673809</v>
      </c>
      <c r="G894" s="24">
        <f t="shared" si="66"/>
        <v>0.3967241642834477</v>
      </c>
      <c r="H894" s="24">
        <f t="shared" si="66"/>
        <v>0.19781593513637474</v>
      </c>
      <c r="I894" s="24">
        <f t="shared" si="66"/>
        <v>0.29572705930345128</v>
      </c>
    </row>
    <row r="895" spans="2:9" x14ac:dyDescent="0.35">
      <c r="B895">
        <v>142</v>
      </c>
      <c r="D895" s="78">
        <f t="shared" si="65"/>
        <v>71071.07107107107</v>
      </c>
      <c r="E895" s="24">
        <f t="shared" si="66"/>
        <v>0.40680509223091993</v>
      </c>
      <c r="F895" s="24">
        <f t="shared" si="66"/>
        <v>0.21690546210270076</v>
      </c>
      <c r="G895" s="24">
        <f t="shared" si="66"/>
        <v>0.39517086699359705</v>
      </c>
      <c r="H895" s="24">
        <f t="shared" si="66"/>
        <v>0.19719663922486233</v>
      </c>
      <c r="I895" s="24">
        <f t="shared" si="66"/>
        <v>0.29435008581667493</v>
      </c>
    </row>
    <row r="896" spans="2:9" x14ac:dyDescent="0.35">
      <c r="B896">
        <v>141</v>
      </c>
      <c r="D896" s="78">
        <f t="shared" si="65"/>
        <v>70570.570570570577</v>
      </c>
      <c r="E896" s="24">
        <f t="shared" si="66"/>
        <v>0.40539103495040174</v>
      </c>
      <c r="F896" s="24">
        <f t="shared" si="66"/>
        <v>0.21615118040938627</v>
      </c>
      <c r="G896" s="24">
        <f t="shared" si="66"/>
        <v>0.39360796258649994</v>
      </c>
      <c r="H896" s="24">
        <f t="shared" si="66"/>
        <v>0.19657252948974713</v>
      </c>
      <c r="I896" s="24">
        <f t="shared" si="66"/>
        <v>0.29296666182235287</v>
      </c>
    </row>
    <row r="897" spans="2:9" x14ac:dyDescent="0.35">
      <c r="B897">
        <v>140</v>
      </c>
      <c r="D897" s="78">
        <f t="shared" si="65"/>
        <v>70070.070070070069</v>
      </c>
      <c r="E897" s="24">
        <f t="shared" si="66"/>
        <v>0.4039668314224929</v>
      </c>
      <c r="F897" s="24">
        <f t="shared" si="66"/>
        <v>0.21539149045217906</v>
      </c>
      <c r="G897" s="24">
        <f t="shared" si="66"/>
        <v>0.39203536128797789</v>
      </c>
      <c r="H897" s="24">
        <f t="shared" si="66"/>
        <v>0.19594354942301628</v>
      </c>
      <c r="I897" s="24">
        <f t="shared" si="66"/>
        <v>0.29157674156201713</v>
      </c>
    </row>
    <row r="898" spans="2:9" x14ac:dyDescent="0.35">
      <c r="B898">
        <v>139</v>
      </c>
      <c r="D898" s="78">
        <f t="shared" si="65"/>
        <v>69569.569569569576</v>
      </c>
      <c r="E898" s="24">
        <f t="shared" si="66"/>
        <v>0.40253237170643219</v>
      </c>
      <c r="F898" s="24">
        <f t="shared" si="66"/>
        <v>0.21462633365941111</v>
      </c>
      <c r="G898" s="24">
        <f t="shared" si="66"/>
        <v>0.39045297219655578</v>
      </c>
      <c r="H898" s="24">
        <f t="shared" si="66"/>
        <v>0.19530964162641951</v>
      </c>
      <c r="I898" s="24">
        <f t="shared" si="66"/>
        <v>0.29018027883872471</v>
      </c>
    </row>
    <row r="899" spans="2:9" x14ac:dyDescent="0.35">
      <c r="B899">
        <v>138</v>
      </c>
      <c r="D899" s="78">
        <f t="shared" si="65"/>
        <v>69069.069069069068</v>
      </c>
      <c r="E899" s="24">
        <f t="shared" ref="E899:I918" si="67">E$16/(1+E$17*(0.001*$D899/E$22)^E$20)</f>
        <v>0.40108754426235688</v>
      </c>
      <c r="F899" s="24">
        <f t="shared" si="67"/>
        <v>0.21385565060774417</v>
      </c>
      <c r="G899" s="24">
        <f t="shared" si="67"/>
        <v>0.38886070326559691</v>
      </c>
      <c r="H899" s="24">
        <f t="shared" si="67"/>
        <v>0.19467074779381782</v>
      </c>
      <c r="I899" s="24">
        <f t="shared" si="67"/>
        <v>0.28877722701169195</v>
      </c>
    </row>
    <row r="900" spans="2:9" x14ac:dyDescent="0.35">
      <c r="B900">
        <v>137</v>
      </c>
      <c r="D900" s="78">
        <f t="shared" si="65"/>
        <v>68568.56856856856</v>
      </c>
      <c r="E900" s="24">
        <f t="shared" si="67"/>
        <v>0.39963223592201541</v>
      </c>
      <c r="F900" s="24">
        <f t="shared" si="67"/>
        <v>0.21307938100657181</v>
      </c>
      <c r="G900" s="24">
        <f t="shared" si="67"/>
        <v>0.3872584612850955</v>
      </c>
      <c r="H900" s="24">
        <f t="shared" si="67"/>
        <v>0.19402680869311015</v>
      </c>
      <c r="I900" s="24">
        <f t="shared" si="67"/>
        <v>0.28736753899084916</v>
      </c>
    </row>
    <row r="901" spans="2:9" x14ac:dyDescent="0.35">
      <c r="B901">
        <v>136</v>
      </c>
      <c r="D901" s="78">
        <f t="shared" si="65"/>
        <v>68068.068068068082</v>
      </c>
      <c r="E901" s="24">
        <f t="shared" si="67"/>
        <v>0.39816633185882871</v>
      </c>
      <c r="F901" s="24">
        <f t="shared" si="67"/>
        <v>0.21229746368207508</v>
      </c>
      <c r="G901" s="24">
        <f t="shared" si="67"/>
        <v>0.38564615186311624</v>
      </c>
      <c r="H901" s="24">
        <f t="shared" si="67"/>
        <v>0.19337776414772379</v>
      </c>
      <c r="I901" s="24">
        <f t="shared" si="67"/>
        <v>0.28595116723130981</v>
      </c>
    </row>
    <row r="902" spans="2:9" x14ac:dyDescent="0.35">
      <c r="B902">
        <v>135</v>
      </c>
      <c r="D902" s="78">
        <f t="shared" si="65"/>
        <v>67567.567567567574</v>
      </c>
      <c r="E902" s="24">
        <f t="shared" si="67"/>
        <v>0.39668971555728705</v>
      </c>
      <c r="F902" s="24">
        <f t="shared" si="67"/>
        <v>0.21150983656092481</v>
      </c>
      <c r="G902" s="24">
        <f t="shared" si="67"/>
        <v>0.38402367940687437</v>
      </c>
      <c r="H902" s="24">
        <f t="shared" si="67"/>
        <v>0.19272355301765817</v>
      </c>
      <c r="I902" s="24">
        <f t="shared" si="67"/>
        <v>0.28452806372775635</v>
      </c>
    </row>
    <row r="903" spans="2:9" x14ac:dyDescent="0.35">
      <c r="B903">
        <v>134</v>
      </c>
      <c r="D903" s="78">
        <f t="shared" si="65"/>
        <v>67067.067067067066</v>
      </c>
      <c r="E903" s="24">
        <f t="shared" si="67"/>
        <v>0.39520226878166187</v>
      </c>
      <c r="F903" s="24">
        <f t="shared" si="67"/>
        <v>0.21071643665361758</v>
      </c>
      <c r="G903" s="24">
        <f t="shared" si="67"/>
        <v>0.38239094710344762</v>
      </c>
      <c r="H903" s="24">
        <f t="shared" si="67"/>
        <v>0.19206411318006894</v>
      </c>
      <c r="I903" s="24">
        <f t="shared" si="67"/>
        <v>0.28309818000873849</v>
      </c>
    </row>
    <row r="904" spans="2:9" x14ac:dyDescent="0.35">
      <c r="B904">
        <v>133</v>
      </c>
      <c r="D904" s="78">
        <f t="shared" si="65"/>
        <v>66566.566566566558</v>
      </c>
      <c r="E904" s="24">
        <f t="shared" si="67"/>
        <v>0.39370387154401593</v>
      </c>
      <c r="F904" s="24">
        <f t="shared" si="67"/>
        <v>0.20991720003743947</v>
      </c>
      <c r="G904" s="24">
        <f t="shared" si="67"/>
        <v>0.38074785690011032</v>
      </c>
      <c r="H904" s="24">
        <f t="shared" si="67"/>
        <v>0.1913993815093776</v>
      </c>
      <c r="I904" s="24">
        <f t="shared" si="67"/>
        <v>0.28166146713088325</v>
      </c>
    </row>
    <row r="905" spans="2:9" x14ac:dyDescent="0.35">
      <c r="B905">
        <v>132</v>
      </c>
      <c r="D905" s="78">
        <f t="shared" si="65"/>
        <v>66066.066066066065</v>
      </c>
      <c r="E905" s="24">
        <f t="shared" si="67"/>
        <v>0.39219440207149453</v>
      </c>
      <c r="F905" s="24">
        <f t="shared" si="67"/>
        <v>0.20911206183904565</v>
      </c>
      <c r="G905" s="24">
        <f t="shared" si="67"/>
        <v>0.37909430948428313</v>
      </c>
      <c r="H905" s="24">
        <f t="shared" si="67"/>
        <v>0.19072929385689585</v>
      </c>
      <c r="I905" s="24">
        <f t="shared" si="67"/>
        <v>0.28021787567301593</v>
      </c>
    </row>
    <row r="906" spans="2:9" x14ac:dyDescent="0.35">
      <c r="B906">
        <v>131</v>
      </c>
      <c r="D906" s="78">
        <f t="shared" si="65"/>
        <v>65565.565565565557</v>
      </c>
      <c r="E906" s="24">
        <f t="shared" si="67"/>
        <v>0.39067373677287515</v>
      </c>
      <c r="F906" s="24">
        <f t="shared" si="67"/>
        <v>0.20830095621664532</v>
      </c>
      <c r="G906" s="24">
        <f t="shared" si="67"/>
        <v>0.37743020426308677</v>
      </c>
      <c r="H906" s="24">
        <f t="shared" si="67"/>
        <v>0.19005378502994758</v>
      </c>
      <c r="I906" s="24">
        <f t="shared" si="67"/>
        <v>0.27876735573018757</v>
      </c>
    </row>
    <row r="907" spans="2:9" x14ac:dyDescent="0.35">
      <c r="B907">
        <v>130</v>
      </c>
      <c r="D907" s="78">
        <f t="shared" si="65"/>
        <v>65065.065065065071</v>
      </c>
      <c r="E907" s="24">
        <f t="shared" si="67"/>
        <v>0.38914175020436009</v>
      </c>
      <c r="F907" s="24">
        <f t="shared" si="67"/>
        <v>0.20748381634178342</v>
      </c>
      <c r="G907" s="24">
        <f t="shared" si="67"/>
        <v>0.37575543934249345</v>
      </c>
      <c r="H907" s="24">
        <f t="shared" si="67"/>
        <v>0.189372788770477</v>
      </c>
      <c r="I907" s="24">
        <f t="shared" si="67"/>
        <v>0.27730985690761045</v>
      </c>
    </row>
    <row r="908" spans="2:9" x14ac:dyDescent="0.35">
      <c r="B908">
        <v>129</v>
      </c>
      <c r="D908" s="78">
        <f t="shared" si="65"/>
        <v>64564.564564564564</v>
      </c>
      <c r="E908" s="24">
        <f t="shared" si="67"/>
        <v>0.38759831503458791</v>
      </c>
      <c r="F908" s="24">
        <f t="shared" si="67"/>
        <v>0.20666057438070567</v>
      </c>
      <c r="G908" s="24">
        <f t="shared" si="67"/>
        <v>0.374069911506063</v>
      </c>
      <c r="H908" s="24">
        <f t="shared" si="67"/>
        <v>0.18868623773312526</v>
      </c>
      <c r="I908" s="24">
        <f t="shared" si="67"/>
        <v>0.27584532831449704</v>
      </c>
    </row>
    <row r="909" spans="2:9" x14ac:dyDescent="0.35">
      <c r="B909">
        <v>128</v>
      </c>
      <c r="D909" s="78">
        <f t="shared" si="65"/>
        <v>64064.064064064063</v>
      </c>
      <c r="E909" s="24">
        <f t="shared" si="67"/>
        <v>0.38604330200884546</v>
      </c>
      <c r="F909" s="24">
        <f t="shared" si="67"/>
        <v>0.20583116147529884</v>
      </c>
      <c r="G909" s="24">
        <f t="shared" si="67"/>
        <v>0.37237351619325731</v>
      </c>
      <c r="H909" s="24">
        <f t="shared" si="67"/>
        <v>0.18799406346276246</v>
      </c>
      <c r="I909" s="24">
        <f t="shared" si="67"/>
        <v>0.27437371855780257</v>
      </c>
    </row>
    <row r="910" spans="2:9" x14ac:dyDescent="0.35">
      <c r="B910">
        <v>127</v>
      </c>
      <c r="D910" s="78">
        <f t="shared" si="65"/>
        <v>63563.563563563563</v>
      </c>
      <c r="E910" s="24">
        <f t="shared" si="67"/>
        <v>0.38447657991245693</v>
      </c>
      <c r="F910" s="24">
        <f t="shared" si="67"/>
        <v>0.20499550772359068</v>
      </c>
      <c r="G910" s="24">
        <f t="shared" si="67"/>
        <v>0.37066614747732074</v>
      </c>
      <c r="H910" s="24">
        <f t="shared" si="67"/>
        <v>0.18729619637145656</v>
      </c>
      <c r="I910" s="24">
        <f t="shared" si="67"/>
        <v>0.27289497573586674</v>
      </c>
    </row>
    <row r="911" spans="2:9" x14ac:dyDescent="0.35">
      <c r="B911">
        <v>126</v>
      </c>
      <c r="D911" s="78">
        <f t="shared" si="65"/>
        <v>63063.063063063055</v>
      </c>
      <c r="E911" s="24">
        <f t="shared" si="67"/>
        <v>0.38289801553332986</v>
      </c>
      <c r="F911" s="24">
        <f t="shared" si="67"/>
        <v>0.2041535421598025</v>
      </c>
      <c r="G911" s="24">
        <f t="shared" si="67"/>
        <v>0.36894769804271782</v>
      </c>
      <c r="H911" s="24">
        <f t="shared" si="67"/>
        <v>0.18659256571486527</v>
      </c>
      <c r="I911" s="24">
        <f t="shared" si="67"/>
        <v>0.27140904743195621</v>
      </c>
    </row>
    <row r="912" spans="2:9" x14ac:dyDescent="0.35">
      <c r="B912">
        <v>125</v>
      </c>
      <c r="D912" s="78">
        <f t="shared" si="65"/>
        <v>62562.562562562569</v>
      </c>
      <c r="E912" s="24">
        <f t="shared" si="67"/>
        <v>0.38130747362363199</v>
      </c>
      <c r="F912" s="24">
        <f t="shared" si="67"/>
        <v>0.20330519273393749</v>
      </c>
      <c r="G912" s="24">
        <f t="shared" si="67"/>
        <v>0.3672180591621152</v>
      </c>
      <c r="H912" s="24">
        <f t="shared" si="67"/>
        <v>0.1858830995680317</v>
      </c>
      <c r="I912" s="24">
        <f t="shared" si="67"/>
        <v>0.26991588070770112</v>
      </c>
    </row>
    <row r="913" spans="2:9" x14ac:dyDescent="0.35">
      <c r="B913">
        <v>124</v>
      </c>
      <c r="D913" s="78">
        <f t="shared" si="65"/>
        <v>62062.062062062068</v>
      </c>
      <c r="E913" s="24">
        <f t="shared" si="67"/>
        <v>0.37970481686057861</v>
      </c>
      <c r="F913" s="24">
        <f t="shared" si="67"/>
        <v>0.20245038629089546</v>
      </c>
      <c r="G913" s="24">
        <f t="shared" si="67"/>
        <v>0.36547712067290011</v>
      </c>
      <c r="H913" s="24">
        <f t="shared" si="67"/>
        <v>0.18516772480056706</v>
      </c>
      <c r="I913" s="24">
        <f t="shared" si="67"/>
        <v>0.26841542209642905</v>
      </c>
    </row>
    <row r="914" spans="2:9" x14ac:dyDescent="0.35">
      <c r="B914">
        <v>123</v>
      </c>
      <c r="D914" s="78">
        <f t="shared" si="65"/>
        <v>61561.561561561561</v>
      </c>
      <c r="E914" s="24">
        <f t="shared" si="67"/>
        <v>0.37808990580630258</v>
      </c>
      <c r="F914" s="24">
        <f t="shared" si="67"/>
        <v>0.20158904854909898</v>
      </c>
      <c r="G914" s="24">
        <f t="shared" si="67"/>
        <v>0.36372477095322175</v>
      </c>
      <c r="H914" s="24">
        <f t="shared" si="67"/>
        <v>0.18444636705120204</v>
      </c>
      <c r="I914" s="24">
        <f t="shared" si="67"/>
        <v>0.26690761759638804</v>
      </c>
    </row>
    <row r="915" spans="2:9" x14ac:dyDescent="0.35">
      <c r="B915">
        <v>122</v>
      </c>
      <c r="D915" s="78">
        <f t="shared" si="65"/>
        <v>61061.06106106106</v>
      </c>
      <c r="E915" s="24">
        <f t="shared" si="67"/>
        <v>0.37646259886678568</v>
      </c>
      <c r="F915" s="24">
        <f t="shared" si="67"/>
        <v>0.20072110407861882</v>
      </c>
      <c r="G915" s="24">
        <f t="shared" si="67"/>
        <v>0.36196089689754457</v>
      </c>
      <c r="H915" s="24">
        <f t="shared" si="67"/>
        <v>0.18371895070168789</v>
      </c>
      <c r="I915" s="24">
        <f t="shared" si="67"/>
        <v>0.26539241266386276</v>
      </c>
    </row>
    <row r="916" spans="2:9" x14ac:dyDescent="0.35">
      <c r="B916">
        <v>121</v>
      </c>
      <c r="D916" s="78">
        <f t="shared" si="65"/>
        <v>60560.56056056056</v>
      </c>
      <c r="E916" s="24">
        <f t="shared" si="67"/>
        <v>0.37482275224982065</v>
      </c>
      <c r="F916" s="24">
        <f t="shared" si="67"/>
        <v>0.19984647627878291</v>
      </c>
      <c r="G916" s="24">
        <f t="shared" si="67"/>
        <v>0.36018538389170246</v>
      </c>
      <c r="H916" s="24">
        <f t="shared" si="67"/>
        <v>0.1829853988500274</v>
      </c>
      <c r="I916" s="24">
        <f t="shared" si="67"/>
        <v>0.2638697522061762</v>
      </c>
    </row>
    <row r="917" spans="2:9" x14ac:dyDescent="0.35">
      <c r="B917">
        <v>120</v>
      </c>
      <c r="D917" s="78">
        <f t="shared" si="65"/>
        <v>60060.060060060059</v>
      </c>
      <c r="E917" s="24">
        <f t="shared" si="67"/>
        <v>0.37317021992198041</v>
      </c>
      <c r="F917" s="24">
        <f t="shared" si="67"/>
        <v>0.19896508735525745</v>
      </c>
      <c r="G917" s="24">
        <f t="shared" si="67"/>
        <v>0.3583981157874398</v>
      </c>
      <c r="H917" s="24">
        <f t="shared" si="67"/>
        <v>0.18224563328301557</v>
      </c>
      <c r="I917" s="24">
        <f t="shared" si="67"/>
        <v>0.26233958057457774</v>
      </c>
    </row>
    <row r="918" spans="2:9" x14ac:dyDescent="0.35">
      <c r="B918">
        <v>119</v>
      </c>
      <c r="D918" s="78">
        <f t="shared" si="65"/>
        <v>59559.559559559559</v>
      </c>
      <c r="E918" s="24">
        <f t="shared" si="67"/>
        <v>0.37150485356456658</v>
      </c>
      <c r="F918" s="24">
        <f t="shared" si="67"/>
        <v>0.19807685829658142</v>
      </c>
      <c r="G918" s="24">
        <f t="shared" si="67"/>
        <v>0.35659897487642905</v>
      </c>
      <c r="H918" s="24">
        <f t="shared" si="67"/>
        <v>0.1814995744480693</v>
      </c>
      <c r="I918" s="24">
        <f t="shared" si="67"/>
        <v>0.26080184155701391</v>
      </c>
    </row>
    <row r="919" spans="2:9" x14ac:dyDescent="0.35">
      <c r="B919">
        <v>118</v>
      </c>
      <c r="D919" s="78">
        <f t="shared" si="65"/>
        <v>59059.059059059058</v>
      </c>
      <c r="E919" s="24">
        <f t="shared" ref="E919:I938" si="68">E$16/(1+E$17*(0.001*$D919/E$22)^E$20)</f>
        <v>0.36982650252850524</v>
      </c>
      <c r="F919" s="24">
        <f t="shared" si="68"/>
        <v>0.19718170885014299</v>
      </c>
      <c r="G919" s="24">
        <f t="shared" si="68"/>
        <v>0.35478784186375023</v>
      </c>
      <c r="H919" s="24">
        <f t="shared" si="68"/>
        <v>0.18074714142432374</v>
      </c>
      <c r="I919" s="24">
        <f t="shared" si="68"/>
        <v>0.25925647837077964</v>
      </c>
    </row>
    <row r="920" spans="2:9" x14ac:dyDescent="0.35">
      <c r="B920">
        <v>117</v>
      </c>
      <c r="D920" s="78">
        <f t="shared" si="65"/>
        <v>58558.558558558558</v>
      </c>
      <c r="E920" s="24">
        <f t="shared" si="68"/>
        <v>0.36813501378816438</v>
      </c>
      <c r="F920" s="24">
        <f t="shared" si="68"/>
        <v>0.19627955749757958</v>
      </c>
      <c r="G920" s="24">
        <f t="shared" si="68"/>
        <v>0.35296459584081924</v>
      </c>
      <c r="H920" s="24">
        <f t="shared" si="68"/>
        <v>0.1799882518929741</v>
      </c>
      <c r="I920" s="24">
        <f t="shared" si="68"/>
        <v>0.25770343365504783</v>
      </c>
    </row>
    <row r="921" spans="2:9" x14ac:dyDescent="0.35">
      <c r="B921">
        <v>116</v>
      </c>
      <c r="D921" s="78">
        <f t="shared" si="65"/>
        <v>58058.058058058064</v>
      </c>
      <c r="E921" s="24">
        <f t="shared" si="68"/>
        <v>0.3664302318940606</v>
      </c>
      <c r="F921" s="24">
        <f t="shared" si="68"/>
        <v>0.19537032142958591</v>
      </c>
      <c r="G921" s="24">
        <f t="shared" si="68"/>
        <v>0.35112911425775217</v>
      </c>
      <c r="H921" s="24">
        <f t="shared" si="68"/>
        <v>0.17922282210683751</v>
      </c>
      <c r="I921" s="24">
        <f t="shared" si="68"/>
        <v>0.25614264946327364</v>
      </c>
    </row>
    <row r="922" spans="2:9" x14ac:dyDescent="0.35">
      <c r="B922">
        <v>115</v>
      </c>
      <c r="D922" s="78">
        <f t="shared" si="65"/>
        <v>57557.557557557557</v>
      </c>
      <c r="E922" s="24">
        <f t="shared" si="68"/>
        <v>0.36471199892442263</v>
      </c>
      <c r="F922" s="24">
        <f t="shared" si="68"/>
        <v>0.19445391652011298</v>
      </c>
      <c r="G922" s="24">
        <f t="shared" si="68"/>
        <v>0.34928127289514965</v>
      </c>
      <c r="H922" s="24">
        <f t="shared" si="68"/>
        <v>0.17845076685911279</v>
      </c>
      <c r="I922" s="24">
        <f t="shared" si="68"/>
        <v>0.25457406725547038</v>
      </c>
    </row>
    <row r="923" spans="2:9" x14ac:dyDescent="0.35">
      <c r="B923">
        <v>114</v>
      </c>
      <c r="D923" s="78">
        <f t="shared" si="65"/>
        <v>57057.057057057056</v>
      </c>
      <c r="E923" s="24">
        <f t="shared" si="68"/>
        <v>0.36298015443558029</v>
      </c>
      <c r="F923" s="24">
        <f t="shared" si="68"/>
        <v>0.19353025729994169</v>
      </c>
      <c r="G923" s="24">
        <f t="shared" si="68"/>
        <v>0.34742094583528926</v>
      </c>
      <c r="H923" s="24">
        <f t="shared" si="68"/>
        <v>0.17767199945131223</v>
      </c>
      <c r="I923" s="24">
        <f t="shared" si="68"/>
        <v>0.25299762789035746</v>
      </c>
    </row>
    <row r="924" spans="2:9" x14ac:dyDescent="0.35">
      <c r="B924">
        <v>113</v>
      </c>
      <c r="D924" s="78">
        <f t="shared" si="65"/>
        <v>56556.556556556556</v>
      </c>
      <c r="E924" s="24">
        <f t="shared" si="68"/>
        <v>0.36123453541114492</v>
      </c>
      <c r="F924" s="24">
        <f t="shared" si="68"/>
        <v>0.1925992569296113</v>
      </c>
      <c r="G924" s="24">
        <f t="shared" si="68"/>
        <v>0.34554800543270858</v>
      </c>
      <c r="H924" s="24">
        <f t="shared" si="68"/>
        <v>0.17688643166033971</v>
      </c>
      <c r="I924" s="24">
        <f t="shared" si="68"/>
        <v>0.25141327161737298</v>
      </c>
    </row>
    <row r="925" spans="2:9" x14ac:dyDescent="0.35">
      <c r="B925">
        <v>112</v>
      </c>
      <c r="D925" s="78">
        <f t="shared" si="65"/>
        <v>56056.056056056055</v>
      </c>
      <c r="E925" s="24">
        <f t="shared" si="68"/>
        <v>0.35947497620994606</v>
      </c>
      <c r="F925" s="24">
        <f t="shared" si="68"/>
        <v>0.19166082717168476</v>
      </c>
      <c r="G925" s="24">
        <f t="shared" si="68"/>
        <v>0.34366232228416421</v>
      </c>
      <c r="H925" s="24">
        <f t="shared" si="68"/>
        <v>0.1760939737046876</v>
      </c>
      <c r="I925" s="24">
        <f t="shared" si="68"/>
        <v>0.24982093806855077</v>
      </c>
    </row>
    <row r="926" spans="2:9" x14ac:dyDescent="0.35">
      <c r="B926">
        <v>111</v>
      </c>
      <c r="D926" s="78">
        <f t="shared" si="65"/>
        <v>55555.555555555555</v>
      </c>
      <c r="E926" s="24">
        <f t="shared" si="68"/>
        <v>0.3577013085126875</v>
      </c>
      <c r="F926" s="24">
        <f t="shared" si="68"/>
        <v>0.19071487836233295</v>
      </c>
      <c r="G926" s="24">
        <f t="shared" si="68"/>
        <v>0.34176376519795165</v>
      </c>
      <c r="H926" s="24">
        <f t="shared" si="68"/>
        <v>0.17529453420972638</v>
      </c>
      <c r="I926" s="24">
        <f t="shared" si="68"/>
        <v>0.24822056625025865</v>
      </c>
    </row>
    <row r="927" spans="2:9" x14ac:dyDescent="0.35">
      <c r="B927">
        <v>110</v>
      </c>
      <c r="D927" s="78">
        <f t="shared" si="65"/>
        <v>55055.055055055054</v>
      </c>
      <c r="E927" s="24">
        <f t="shared" si="68"/>
        <v>0.35591336126728784</v>
      </c>
      <c r="F927" s="24">
        <f t="shared" si="68"/>
        <v>0.18976131938221533</v>
      </c>
      <c r="G927" s="24">
        <f t="shared" si="68"/>
        <v>0.33985220116256826</v>
      </c>
      <c r="H927" s="24">
        <f t="shared" si="68"/>
        <v>0.17448802017205578</v>
      </c>
      <c r="I927" s="24">
        <f t="shared" si="68"/>
        <v>0.24661209453479296</v>
      </c>
    </row>
    <row r="928" spans="2:9" x14ac:dyDescent="0.35">
      <c r="B928">
        <v>109</v>
      </c>
      <c r="D928" s="78">
        <f t="shared" si="65"/>
        <v>54554.554554554554</v>
      </c>
      <c r="E928" s="24">
        <f t="shared" si="68"/>
        <v>0.35411096063286368</v>
      </c>
      <c r="F928" s="24">
        <f t="shared" si="68"/>
        <v>0.18880005762663887</v>
      </c>
      <c r="G928" s="24">
        <f t="shared" si="68"/>
        <v>0.33792749531470351</v>
      </c>
      <c r="H928" s="24">
        <f t="shared" si="68"/>
        <v>0.17367433692288983</v>
      </c>
      <c r="I928" s="24">
        <f t="shared" si="68"/>
        <v>0.24499546065182909</v>
      </c>
    </row>
    <row r="929" spans="2:9" x14ac:dyDescent="0.35">
      <c r="B929">
        <v>108</v>
      </c>
      <c r="D929" s="78">
        <f t="shared" si="65"/>
        <v>54054.054054054061</v>
      </c>
      <c r="E929" s="24">
        <f t="shared" si="68"/>
        <v>0.35229392992231834</v>
      </c>
      <c r="F929" s="24">
        <f t="shared" si="68"/>
        <v>0.18783099897497266</v>
      </c>
      <c r="G929" s="24">
        <f t="shared" si="68"/>
        <v>0.3359895109065385</v>
      </c>
      <c r="H929" s="24">
        <f t="shared" si="68"/>
        <v>0.17285338809044293</v>
      </c>
      <c r="I929" s="24">
        <f t="shared" si="68"/>
        <v>0.24337060167972069</v>
      </c>
    </row>
    <row r="930" spans="2:9" x14ac:dyDescent="0.35">
      <c r="B930">
        <v>107</v>
      </c>
      <c r="D930" s="78">
        <f t="shared" si="65"/>
        <v>53553.553553553553</v>
      </c>
      <c r="E930" s="24">
        <f t="shared" si="68"/>
        <v>0.35046208954349317</v>
      </c>
      <c r="F930" s="24">
        <f t="shared" si="68"/>
        <v>0.18685404775929593</v>
      </c>
      <c r="G930" s="24">
        <f t="shared" si="68"/>
        <v>0.33403810927233518</v>
      </c>
      <c r="H930" s="24">
        <f t="shared" si="68"/>
        <v>0.17202507556128588</v>
      </c>
      <c r="I930" s="24">
        <f t="shared" si="68"/>
        <v>0.2417374540366482</v>
      </c>
    </row>
    <row r="931" spans="2:9" x14ac:dyDescent="0.35">
      <c r="B931">
        <v>106</v>
      </c>
      <c r="D931" s="78">
        <f t="shared" si="65"/>
        <v>53053.053053053052</v>
      </c>
      <c r="E931" s="24">
        <f t="shared" si="68"/>
        <v>0.34861525693883955</v>
      </c>
      <c r="F931" s="24">
        <f t="shared" si="68"/>
        <v>0.18586910673225793</v>
      </c>
      <c r="G931" s="24">
        <f t="shared" si="68"/>
        <v>0.33207314979430153</v>
      </c>
      <c r="H931" s="24">
        <f t="shared" si="68"/>
        <v>0.17118929944063885</v>
      </c>
      <c r="I931" s="24">
        <f t="shared" si="68"/>
        <v>0.2400959534716102</v>
      </c>
    </row>
    <row r="932" spans="2:9" x14ac:dyDescent="0.35">
      <c r="B932">
        <v>105</v>
      </c>
      <c r="D932" s="78">
        <f t="shared" si="65"/>
        <v>52552.552552552552</v>
      </c>
      <c r="E932" s="24">
        <f t="shared" si="68"/>
        <v>0.34675324652356665</v>
      </c>
      <c r="F932" s="24">
        <f t="shared" si="68"/>
        <v>0.18487607703412484</v>
      </c>
      <c r="G932" s="24">
        <f t="shared" si="68"/>
        <v>0.33009448986770679</v>
      </c>
      <c r="H932" s="24">
        <f t="shared" si="68"/>
        <v>0.17034595801156477</v>
      </c>
      <c r="I932" s="24">
        <f t="shared" si="68"/>
        <v>0.238446035055254</v>
      </c>
    </row>
    <row r="933" spans="2:9" x14ac:dyDescent="0.35">
      <c r="B933">
        <v>104</v>
      </c>
      <c r="D933" s="78">
        <f t="shared" si="65"/>
        <v>52052.052052052051</v>
      </c>
      <c r="E933" s="24">
        <f t="shared" si="68"/>
        <v>0.34487586962222</v>
      </c>
      <c r="F933" s="24">
        <f t="shared" si="68"/>
        <v>0.1838748581589891</v>
      </c>
      <c r="G933" s="24">
        <f t="shared" si="68"/>
        <v>0.32810198486523212</v>
      </c>
      <c r="H933" s="24">
        <f t="shared" si="68"/>
        <v>0.16949494769302931</v>
      </c>
      <c r="I933" s="24">
        <f t="shared" si="68"/>
        <v>0.23678763317054374</v>
      </c>
    </row>
    <row r="934" spans="2:9" x14ac:dyDescent="0.35">
      <c r="B934">
        <v>103</v>
      </c>
      <c r="D934" s="78">
        <f t="shared" ref="D934:D997" si="69">(B934/$B$38)*$M$9</f>
        <v>51551.551551551551</v>
      </c>
      <c r="E934" s="24">
        <f t="shared" si="68"/>
        <v>0.3429829344036428</v>
      </c>
      <c r="F934" s="24">
        <f t="shared" si="68"/>
        <v>0.18286534792011772</v>
      </c>
      <c r="G934" s="24">
        <f t="shared" si="68"/>
        <v>0.32609548810053424</v>
      </c>
      <c r="H934" s="24">
        <f t="shared" si="68"/>
        <v>0.16863616299678943</v>
      </c>
      <c r="I934" s="24">
        <f t="shared" si="68"/>
        <v>0.23512068150325965</v>
      </c>
    </row>
    <row r="935" spans="2:9" x14ac:dyDescent="0.35">
      <c r="B935">
        <v>102</v>
      </c>
      <c r="D935" s="78">
        <f t="shared" si="69"/>
        <v>51051.05105105105</v>
      </c>
      <c r="E935" s="24">
        <f t="shared" si="68"/>
        <v>0.34107424581427115</v>
      </c>
      <c r="F935" s="24">
        <f t="shared" si="68"/>
        <v>0.18184744241441084</v>
      </c>
      <c r="G935" s="24">
        <f t="shared" si="68"/>
        <v>0.32407485079100051</v>
      </c>
      <c r="H935" s="24">
        <f t="shared" si="68"/>
        <v>0.16776949648307077</v>
      </c>
      <c r="I935" s="24">
        <f t="shared" si="68"/>
        <v>0.23344511303232504</v>
      </c>
    </row>
    <row r="936" spans="2:9" x14ac:dyDescent="0.35">
      <c r="B936">
        <v>101</v>
      </c>
      <c r="D936" s="78">
        <f t="shared" si="69"/>
        <v>50550.55055055055</v>
      </c>
      <c r="E936" s="24">
        <f t="shared" si="68"/>
        <v>0.33914960550971279</v>
      </c>
      <c r="F936" s="24">
        <f t="shared" si="68"/>
        <v>0.18082103598594518</v>
      </c>
      <c r="G936" s="24">
        <f t="shared" si="68"/>
        <v>0.32203992201967557</v>
      </c>
      <c r="H936" s="24">
        <f t="shared" si="68"/>
        <v>0.1668948387149955</v>
      </c>
      <c r="I936" s="24">
        <f t="shared" si="68"/>
        <v>0.2317608600199578</v>
      </c>
    </row>
    <row r="937" spans="2:9" x14ac:dyDescent="0.35">
      <c r="B937">
        <v>100</v>
      </c>
      <c r="D937" s="78">
        <f t="shared" si="69"/>
        <v>50050.050050050057</v>
      </c>
      <c r="E937" s="24">
        <f t="shared" si="68"/>
        <v>0.33720881178455553</v>
      </c>
      <c r="F937" s="24">
        <f t="shared" si="68"/>
        <v>0.17978602118857359</v>
      </c>
      <c r="G937" s="24">
        <f t="shared" si="68"/>
        <v>0.31999054869633398</v>
      </c>
      <c r="H937" s="24">
        <f t="shared" si="68"/>
        <v>0.16601207821171696</v>
      </c>
      <c r="I937" s="24">
        <f t="shared" si="68"/>
        <v>0.23006785400164012</v>
      </c>
    </row>
    <row r="938" spans="2:9" x14ac:dyDescent="0.35">
      <c r="B938">
        <v>99</v>
      </c>
      <c r="D938" s="78">
        <f t="shared" si="69"/>
        <v>49549.549549549549</v>
      </c>
      <c r="E938" s="24">
        <f t="shared" si="68"/>
        <v>0.33525165950035252</v>
      </c>
      <c r="F938" s="24">
        <f t="shared" si="68"/>
        <v>0.17874228874755158</v>
      </c>
      <c r="G938" s="24">
        <f t="shared" si="68"/>
        <v>0.31792657551767856</v>
      </c>
      <c r="H938" s="24">
        <f t="shared" si="68"/>
        <v>0.16512110140021902</v>
      </c>
      <c r="I938" s="24">
        <f t="shared" si="68"/>
        <v>0.22836602577590312</v>
      </c>
    </row>
    <row r="939" spans="2:9" x14ac:dyDescent="0.35">
      <c r="B939">
        <v>98</v>
      </c>
      <c r="D939" s="78">
        <f t="shared" si="69"/>
        <v>49049.049049049048</v>
      </c>
      <c r="E939" s="24">
        <f t="shared" ref="E939:I958" si="70">E$16/(1+E$17*(0.001*$D939/E$22)^E$20)</f>
        <v>0.33327794001172628</v>
      </c>
      <c r="F939" s="24">
        <f t="shared" si="70"/>
        <v>0.17768972752016041</v>
      </c>
      <c r="G939" s="24">
        <f t="shared" si="70"/>
        <v>0.31584784492663825</v>
      </c>
      <c r="H939" s="24">
        <f t="shared" si="70"/>
        <v>0.16422179256573441</v>
      </c>
      <c r="I939" s="24">
        <f t="shared" si="70"/>
        <v>0.22665530539392126</v>
      </c>
    </row>
    <row r="940" spans="2:9" x14ac:dyDescent="0.35">
      <c r="B940">
        <v>97</v>
      </c>
      <c r="D940" s="78">
        <f t="shared" si="69"/>
        <v>48548.548548548548</v>
      </c>
      <c r="E940" s="24">
        <f t="shared" si="70"/>
        <v>0.33128744109053332</v>
      </c>
      <c r="F940" s="24">
        <f t="shared" si="70"/>
        <v>0.17662822445529597</v>
      </c>
      <c r="G940" s="24">
        <f t="shared" si="70"/>
        <v>0.31375419707074215</v>
      </c>
      <c r="H940" s="24">
        <f t="shared" si="70"/>
        <v>0.16331403380073542</v>
      </c>
      <c r="I940" s="24">
        <f t="shared" si="70"/>
        <v>0.22493562214891108</v>
      </c>
    </row>
    <row r="941" spans="2:9" x14ac:dyDescent="0.35">
      <c r="B941">
        <v>96</v>
      </c>
      <c r="D941" s="78">
        <f t="shared" si="69"/>
        <v>48048.048048048047</v>
      </c>
      <c r="E941" s="24">
        <f t="shared" si="70"/>
        <v>0.32927994684802953</v>
      </c>
      <c r="F941" s="24">
        <f t="shared" si="70"/>
        <v>0.17555766455199018</v>
      </c>
      <c r="G941" s="24">
        <f t="shared" si="70"/>
        <v>0.31164546975954255</v>
      </c>
      <c r="H941" s="24">
        <f t="shared" si="70"/>
        <v>0.16239770495244774</v>
      </c>
      <c r="I941" s="24">
        <f t="shared" si="70"/>
        <v>0.22320690456532993</v>
      </c>
    </row>
    <row r="942" spans="2:9" x14ac:dyDescent="0.35">
      <c r="B942">
        <v>95</v>
      </c>
      <c r="D942" s="78">
        <f t="shared" si="69"/>
        <v>47547.547547547547</v>
      </c>
      <c r="E942" s="24">
        <f t="shared" si="70"/>
        <v>0.32725523765497161</v>
      </c>
      <c r="F942" s="24">
        <f t="shared" si="70"/>
        <v>0.17447793081683216</v>
      </c>
      <c r="G942" s="24">
        <f t="shared" si="70"/>
        <v>0.30952149842106075</v>
      </c>
      <c r="H942" s="24">
        <f t="shared" si="70"/>
        <v>0.16147268356883701</v>
      </c>
      <c r="I942" s="24">
        <f t="shared" si="70"/>
        <v>0.22146908038786833</v>
      </c>
    </row>
    <row r="943" spans="2:9" x14ac:dyDescent="0.35">
      <c r="B943">
        <v>94</v>
      </c>
      <c r="D943" s="78">
        <f t="shared" si="69"/>
        <v>47047.047047047046</v>
      </c>
      <c r="E943" s="24">
        <f t="shared" si="70"/>
        <v>0.32521309005959065</v>
      </c>
      <c r="F943" s="24">
        <f t="shared" si="70"/>
        <v>0.17338890422025302</v>
      </c>
      <c r="G943" s="24">
        <f t="shared" si="70"/>
        <v>0.30738211605722954</v>
      </c>
      <c r="H943" s="24">
        <f t="shared" si="70"/>
        <v>0.16053884484301573</v>
      </c>
      <c r="I943" s="24">
        <f t="shared" si="70"/>
        <v>0.21972207657023116</v>
      </c>
    </row>
    <row r="944" spans="2:9" x14ac:dyDescent="0.35">
      <c r="B944">
        <v>93</v>
      </c>
      <c r="D944" s="78">
        <f t="shared" si="69"/>
        <v>46546.546546546546</v>
      </c>
      <c r="E944" s="24">
        <f t="shared" si="70"/>
        <v>0.32315327670336924</v>
      </c>
      <c r="F944" s="24">
        <f t="shared" si="70"/>
        <v>0.17229046365163919</v>
      </c>
      <c r="G944" s="24">
        <f t="shared" si="70"/>
        <v>0.30522715319830068</v>
      </c>
      <c r="H944" s="24">
        <f t="shared" si="70"/>
        <v>0.15959606155601488</v>
      </c>
      <c r="I944" s="24">
        <f t="shared" si="70"/>
        <v>0.21796581926370145</v>
      </c>
    </row>
    <row r="945" spans="2:9" x14ac:dyDescent="0.35">
      <c r="B945">
        <v>92</v>
      </c>
      <c r="D945" s="78">
        <f t="shared" si="69"/>
        <v>46046.046046046053</v>
      </c>
      <c r="E945" s="24">
        <f t="shared" si="70"/>
        <v>0.32107556623455141</v>
      </c>
      <c r="F945" s="24">
        <f t="shared" si="70"/>
        <v>0.17118248587323548</v>
      </c>
      <c r="G945" s="24">
        <f t="shared" si="70"/>
        <v>0.30305643785619119</v>
      </c>
      <c r="H945" s="24">
        <f t="shared" si="70"/>
        <v>0.15864420401786353</v>
      </c>
      <c r="I945" s="24">
        <f t="shared" si="70"/>
        <v>0.21620023380548098</v>
      </c>
    </row>
    <row r="946" spans="2:9" x14ac:dyDescent="0.35">
      <c r="B946">
        <v>91</v>
      </c>
      <c r="D946" s="78">
        <f t="shared" si="69"/>
        <v>45545.545545545545</v>
      </c>
      <c r="E946" s="24">
        <f t="shared" si="70"/>
        <v>0.31897972321931384</v>
      </c>
      <c r="F946" s="24">
        <f t="shared" si="70"/>
        <v>0.17006484547279946</v>
      </c>
      <c r="G946" s="24">
        <f t="shared" si="70"/>
        <v>0.30086979547673554</v>
      </c>
      <c r="H946" s="24">
        <f t="shared" si="70"/>
        <v>0.15768314000691672</v>
      </c>
      <c r="I946" s="24">
        <f t="shared" si="70"/>
        <v>0.21442524470680011</v>
      </c>
    </row>
    <row r="947" spans="2:9" x14ac:dyDescent="0.35">
      <c r="B947">
        <v>90</v>
      </c>
      <c r="D947" s="78">
        <f t="shared" si="69"/>
        <v>45045.045045045044</v>
      </c>
      <c r="E947" s="24">
        <f t="shared" si="70"/>
        <v>0.31686550805052</v>
      </c>
      <c r="F947" s="24">
        <f t="shared" si="70"/>
        <v>0.16893741481496691</v>
      </c>
      <c r="G947" s="24">
        <f t="shared" si="70"/>
        <v>0.29866704889081236</v>
      </c>
      <c r="H947" s="24">
        <f t="shared" si="70"/>
        <v>0.15671273470737074</v>
      </c>
      <c r="I947" s="24">
        <f t="shared" si="70"/>
        <v>0.2126407756407929</v>
      </c>
    </row>
    <row r="948" spans="2:9" x14ac:dyDescent="0.35">
      <c r="B948">
        <v>89</v>
      </c>
      <c r="D948" s="78">
        <f t="shared" si="69"/>
        <v>44544.544544544544</v>
      </c>
      <c r="E948" s="24">
        <f t="shared" si="70"/>
        <v>0.31473267685398038</v>
      </c>
      <c r="F948" s="24">
        <f t="shared" si="70"/>
        <v>0.16780006399128433</v>
      </c>
      <c r="G948" s="24">
        <f t="shared" si="70"/>
        <v>0.2964480182643135</v>
      </c>
      <c r="H948" s="24">
        <f t="shared" si="70"/>
        <v>0.15573285064489911</v>
      </c>
      <c r="I948" s="24">
        <f t="shared" si="70"/>
        <v>0.21084674943012713</v>
      </c>
    </row>
    <row r="949" spans="2:9" x14ac:dyDescent="0.35">
      <c r="B949">
        <v>88</v>
      </c>
      <c r="D949" s="78">
        <f t="shared" si="69"/>
        <v>44044.044044044043</v>
      </c>
      <c r="E949" s="24">
        <f t="shared" si="70"/>
        <v>0.31258098139213608</v>
      </c>
      <c r="F949" s="24">
        <f t="shared" si="70"/>
        <v>0.16665266076886712</v>
      </c>
      <c r="G949" s="24">
        <f t="shared" si="70"/>
        <v>0.29421252104692097</v>
      </c>
      <c r="H949" s="24">
        <f t="shared" si="70"/>
        <v>0.15474334762034453</v>
      </c>
      <c r="I949" s="24">
        <f t="shared" si="70"/>
        <v>0.20904308803438496</v>
      </c>
    </row>
    <row r="950" spans="2:9" x14ac:dyDescent="0.35">
      <c r="B950">
        <v>87</v>
      </c>
      <c r="D950" s="78">
        <f t="shared" si="69"/>
        <v>43543.543543543543</v>
      </c>
      <c r="E950" s="24">
        <f t="shared" si="70"/>
        <v>0.31041016896508017</v>
      </c>
      <c r="F950" s="24">
        <f t="shared" si="70"/>
        <v>0.16549507053763526</v>
      </c>
      <c r="G950" s="24">
        <f t="shared" si="70"/>
        <v>0.29196037191965485</v>
      </c>
      <c r="H950" s="24">
        <f t="shared" si="70"/>
        <v>0.15374408264139527</v>
      </c>
      <c r="I950" s="24">
        <f t="shared" si="70"/>
        <v>0.20722971253718497</v>
      </c>
    </row>
    <row r="951" spans="2:9" x14ac:dyDescent="0.35">
      <c r="B951">
        <v>86</v>
      </c>
      <c r="D951" s="78">
        <f t="shared" si="69"/>
        <v>43043.043043043042</v>
      </c>
      <c r="E951" s="24">
        <f t="shared" si="70"/>
        <v>0.30821998230882947</v>
      </c>
      <c r="F951" s="24">
        <f t="shared" si="70"/>
        <v>0.16432715625608191</v>
      </c>
      <c r="G951" s="24">
        <f t="shared" si="70"/>
        <v>0.28969138274115847</v>
      </c>
      <c r="H951" s="24">
        <f t="shared" si="70"/>
        <v>0.15273490985217317</v>
      </c>
      <c r="I951" s="24">
        <f t="shared" si="70"/>
        <v>0.20540654313303838</v>
      </c>
    </row>
    <row r="952" spans="2:9" x14ac:dyDescent="0.35">
      <c r="B952">
        <v>85</v>
      </c>
      <c r="D952" s="78">
        <f t="shared" si="69"/>
        <v>42542.542542542542</v>
      </c>
      <c r="E952" s="24">
        <f t="shared" si="70"/>
        <v>0.30601015949075311</v>
      </c>
      <c r="F952" s="24">
        <f t="shared" si="70"/>
        <v>0.16314877839552208</v>
      </c>
      <c r="G952" s="24">
        <f t="shared" si="70"/>
        <v>0.28740536249267895</v>
      </c>
      <c r="H952" s="24">
        <f t="shared" si="70"/>
        <v>0.15171568046065778</v>
      </c>
      <c r="I952" s="24">
        <f t="shared" si="70"/>
        <v>0.20357349911393055</v>
      </c>
    </row>
    <row r="953" spans="2:9" x14ac:dyDescent="0.35">
      <c r="B953">
        <v>84</v>
      </c>
      <c r="D953" s="78">
        <f t="shared" si="69"/>
        <v>42042.042042042049</v>
      </c>
      <c r="E953" s="24">
        <f t="shared" si="70"/>
        <v>0.30378043380206371</v>
      </c>
      <c r="F953" s="24">
        <f t="shared" si="70"/>
        <v>0.16195979488277382</v>
      </c>
      <c r="G953" s="24">
        <f t="shared" si="70"/>
        <v>0.28510211722170636</v>
      </c>
      <c r="H953" s="24">
        <f t="shared" si="70"/>
        <v>0.15068624266386671</v>
      </c>
      <c r="I953" s="24">
        <f t="shared" si="70"/>
        <v>0.20173049885562022</v>
      </c>
    </row>
    <row r="954" spans="2:9" x14ac:dyDescent="0.35">
      <c r="B954">
        <v>83</v>
      </c>
      <c r="D954" s="78">
        <f t="shared" si="69"/>
        <v>41541.541541541541</v>
      </c>
      <c r="E954" s="24">
        <f t="shared" si="70"/>
        <v>0.30153053364726884</v>
      </c>
      <c r="F954" s="24">
        <f t="shared" si="70"/>
        <v>0.1607600610412149</v>
      </c>
      <c r="G954" s="24">
        <f t="shared" si="70"/>
        <v>0.28278144998422827</v>
      </c>
      <c r="H954" s="24">
        <f t="shared" si="70"/>
        <v>0.14964644157070897</v>
      </c>
      <c r="I954" s="24">
        <f t="shared" si="70"/>
        <v>0.19987745980364513</v>
      </c>
    </row>
    <row r="955" spans="2:9" x14ac:dyDescent="0.35">
      <c r="B955">
        <v>82</v>
      </c>
      <c r="D955" s="78">
        <f t="shared" si="69"/>
        <v>41041.04104104104</v>
      </c>
      <c r="E955" s="24">
        <f t="shared" si="70"/>
        <v>0.29926018243048358</v>
      </c>
      <c r="F955" s="24">
        <f t="shared" si="70"/>
        <v>0.15954942953016218</v>
      </c>
      <c r="G955" s="24">
        <f t="shared" si="70"/>
        <v>0.28044316078555781</v>
      </c>
      <c r="H955" s="24">
        <f t="shared" si="70"/>
        <v>0.14859611912242646</v>
      </c>
      <c r="I955" s="24">
        <f t="shared" si="70"/>
        <v>0.19801429845902754</v>
      </c>
    </row>
    <row r="956" spans="2:9" x14ac:dyDescent="0.35">
      <c r="B956">
        <v>81</v>
      </c>
      <c r="D956" s="78">
        <f t="shared" si="69"/>
        <v>40540.54054054054</v>
      </c>
      <c r="E956" s="24">
        <f t="shared" si="70"/>
        <v>0.29696909843849001</v>
      </c>
      <c r="F956" s="24">
        <f t="shared" si="70"/>
        <v>0.15832775028251433</v>
      </c>
      <c r="G956" s="24">
        <f t="shared" si="70"/>
        <v>0.2780870465196898</v>
      </c>
      <c r="H956" s="24">
        <f t="shared" si="70"/>
        <v>0.14753511401053115</v>
      </c>
      <c r="I956" s="24">
        <f t="shared" si="70"/>
        <v>0.19614093036366684</v>
      </c>
    </row>
    <row r="957" spans="2:9" x14ac:dyDescent="0.35">
      <c r="B957">
        <v>80</v>
      </c>
      <c r="D957" s="78">
        <f t="shared" si="69"/>
        <v>40040.040040040039</v>
      </c>
      <c r="E957" s="24">
        <f t="shared" si="70"/>
        <v>0.29465699472043644</v>
      </c>
      <c r="F957" s="24">
        <f t="shared" si="70"/>
        <v>0.15709487044059672</v>
      </c>
      <c r="G957" s="24">
        <f t="shared" si="70"/>
        <v>0.27571290090713896</v>
      </c>
      <c r="H957" s="24">
        <f t="shared" si="70"/>
        <v>0.1464632615921454</v>
      </c>
      <c r="I957" s="24">
        <f t="shared" si="70"/>
        <v>0.19425727008540949</v>
      </c>
    </row>
    <row r="958" spans="2:9" x14ac:dyDescent="0.35">
      <c r="B958">
        <v>79</v>
      </c>
      <c r="D958" s="78">
        <f t="shared" si="69"/>
        <v>39539.539539539539</v>
      </c>
      <c r="E958" s="24">
        <f t="shared" si="70"/>
        <v>0.29232357896405531</v>
      </c>
      <c r="F958" s="24">
        <f t="shared" si="70"/>
        <v>0.15585063429014792</v>
      </c>
      <c r="G958" s="24">
        <f t="shared" si="70"/>
        <v>0.27332051443121141</v>
      </c>
      <c r="H958" s="24">
        <f t="shared" si="70"/>
        <v>0.14538039380264611</v>
      </c>
      <c r="I958" s="24">
        <f t="shared" si="70"/>
        <v>0.19236323120278578</v>
      </c>
    </row>
    <row r="959" spans="2:9" x14ac:dyDescent="0.35">
      <c r="B959">
        <v>78</v>
      </c>
      <c r="D959" s="78">
        <f t="shared" si="69"/>
        <v>39039.039039039038</v>
      </c>
      <c r="E959" s="24">
        <f t="shared" ref="E959:I978" si="71">E$16/(1+E$17*(0.001*$D959/E$22)^E$20)</f>
        <v>0.28996855336827992</v>
      </c>
      <c r="F959" s="24">
        <f t="shared" si="71"/>
        <v>0.15459488319237896</v>
      </c>
      <c r="G959" s="24">
        <f t="shared" si="71"/>
        <v>0.27090967427265816</v>
      </c>
      <c r="H959" s="24">
        <f t="shared" si="71"/>
        <v>0.14428633906551019</v>
      </c>
      <c r="I959" s="24">
        <f t="shared" si="71"/>
        <v>0.19045872628940094</v>
      </c>
    </row>
    <row r="960" spans="2:9" x14ac:dyDescent="0.35">
      <c r="B960">
        <v>77</v>
      </c>
      <c r="D960" s="78">
        <f t="shared" si="69"/>
        <v>38538.538538538538</v>
      </c>
      <c r="E960" s="24">
        <f t="shared" si="71"/>
        <v>0.28759161451212967</v>
      </c>
      <c r="F960" s="24">
        <f t="shared" si="71"/>
        <v>0.1533274555140402</v>
      </c>
      <c r="G960" s="24">
        <f t="shared" si="71"/>
        <v>0.26848016424265964</v>
      </c>
      <c r="H960" s="24">
        <f t="shared" si="71"/>
        <v>0.14318092219925324</v>
      </c>
      <c r="I960" s="24">
        <f t="shared" si="71"/>
        <v>0.18854366689796784</v>
      </c>
    </row>
    <row r="961" spans="2:9" x14ac:dyDescent="0.35">
      <c r="B961">
        <v>76</v>
      </c>
      <c r="D961" s="78">
        <f t="shared" si="69"/>
        <v>38038.038038038045</v>
      </c>
      <c r="E961" s="24">
        <f t="shared" si="71"/>
        <v>0.28519245321973369</v>
      </c>
      <c r="F961" s="24">
        <f t="shared" si="71"/>
        <v>0.15204818655542054</v>
      </c>
      <c r="G961" s="24">
        <f t="shared" si="71"/>
        <v>0.26603176471408396</v>
      </c>
      <c r="H961" s="24">
        <f t="shared" si="71"/>
        <v>0.1420639643213493</v>
      </c>
      <c r="I961" s="24">
        <f t="shared" si="71"/>
        <v>0.18661796354396809</v>
      </c>
    </row>
    <row r="962" spans="2:9" x14ac:dyDescent="0.35">
      <c r="B962">
        <v>75</v>
      </c>
      <c r="D962" s="78">
        <f t="shared" si="69"/>
        <v>37537.537537537537</v>
      </c>
      <c r="E962" s="24">
        <f t="shared" si="71"/>
        <v>0.28277075442135052</v>
      </c>
      <c r="F962" s="24">
        <f t="shared" si="71"/>
        <v>0.15075690847620801</v>
      </c>
      <c r="G962" s="24">
        <f t="shared" si="71"/>
        <v>0.263564252550963</v>
      </c>
      <c r="H962" s="24">
        <f t="shared" si="71"/>
        <v>0.14093528274901398</v>
      </c>
      <c r="I962" s="24">
        <f t="shared" si="71"/>
        <v>0.18468152568892932</v>
      </c>
    </row>
    <row r="963" spans="2:9" x14ac:dyDescent="0.35">
      <c r="B963">
        <v>74</v>
      </c>
      <c r="D963" s="78">
        <f t="shared" si="69"/>
        <v>37037.037037037036</v>
      </c>
      <c r="E963" s="24">
        <f t="shared" si="71"/>
        <v>0.28032619701024086</v>
      </c>
      <c r="F963" s="24">
        <f t="shared" si="71"/>
        <v>0.14945345021913045</v>
      </c>
      <c r="G963" s="24">
        <f t="shared" si="71"/>
        <v>0.26107740103612531</v>
      </c>
      <c r="H963" s="24">
        <f t="shared" si="71"/>
        <v>0.13979469089672708</v>
      </c>
      <c r="I963" s="24">
        <f t="shared" si="71"/>
        <v>0.18273426172330015</v>
      </c>
    </row>
    <row r="964" spans="2:9" x14ac:dyDescent="0.35">
      <c r="B964">
        <v>73</v>
      </c>
      <c r="D964" s="78">
        <f t="shared" si="69"/>
        <v>36536.536536536536</v>
      </c>
      <c r="E964" s="24">
        <f t="shared" si="71"/>
        <v>0.27785845369524143</v>
      </c>
      <c r="F964" s="24">
        <f t="shared" si="71"/>
        <v>0.14813763743129674</v>
      </c>
      <c r="G964" s="24">
        <f t="shared" si="71"/>
        <v>0.25857097979692273</v>
      </c>
      <c r="H964" s="24">
        <f t="shared" si="71"/>
        <v>0.13864199817036621</v>
      </c>
      <c r="I964" s="24">
        <f t="shared" si="71"/>
        <v>0.18077607894891129</v>
      </c>
    </row>
    <row r="965" spans="2:9" x14ac:dyDescent="0.35">
      <c r="B965">
        <v>72</v>
      </c>
      <c r="D965" s="78">
        <f t="shared" si="69"/>
        <v>36036.036036036036</v>
      </c>
      <c r="E965" s="24">
        <f t="shared" si="71"/>
        <v>0.27536719084887928</v>
      </c>
      <c r="F965" s="24">
        <f t="shared" si="71"/>
        <v>0.14680929238315216</v>
      </c>
      <c r="G965" s="24">
        <f t="shared" si="71"/>
        <v>0.25604475472898625</v>
      </c>
      <c r="H965" s="24">
        <f t="shared" si="71"/>
        <v>0.13747700985781638</v>
      </c>
      <c r="I965" s="24">
        <f t="shared" si="71"/>
        <v>0.17880688356100236</v>
      </c>
    </row>
    <row r="966" spans="2:9" x14ac:dyDescent="0.35">
      <c r="B966">
        <v>71</v>
      </c>
      <c r="D966" s="78">
        <f t="shared" si="69"/>
        <v>35535.535535535535</v>
      </c>
      <c r="E966" s="24">
        <f t="shared" si="71"/>
        <v>0.27285206835086229</v>
      </c>
      <c r="F966" s="24">
        <f t="shared" si="71"/>
        <v>0.14546823388495891</v>
      </c>
      <c r="G966" s="24">
        <f t="shared" si="71"/>
        <v>0.25349848791793905</v>
      </c>
      <c r="H966" s="24">
        <f t="shared" si="71"/>
        <v>0.13629952701591208</v>
      </c>
      <c r="I966" s="24">
        <f t="shared" si="71"/>
        <v>0.17682658062979925</v>
      </c>
    </row>
    <row r="967" spans="2:9" x14ac:dyDescent="0.35">
      <c r="B967">
        <v>70</v>
      </c>
      <c r="D967" s="78">
        <f t="shared" si="69"/>
        <v>35035.035035035035</v>
      </c>
      <c r="E967" s="24">
        <f t="shared" si="71"/>
        <v>0.27031273942677209</v>
      </c>
      <c r="F967" s="24">
        <f t="shared" si="71"/>
        <v>0.14411427720070794</v>
      </c>
      <c r="G967" s="24">
        <f t="shared" si="71"/>
        <v>0.25093193755899817</v>
      </c>
      <c r="H967" s="24">
        <f t="shared" si="71"/>
        <v>0.13510934635356639</v>
      </c>
      <c r="I967" s="24">
        <f t="shared" si="71"/>
        <v>0.17483507408162163</v>
      </c>
    </row>
    <row r="968" spans="2:9" x14ac:dyDescent="0.35">
      <c r="B968">
        <v>69</v>
      </c>
      <c r="D968" s="78">
        <f t="shared" si="69"/>
        <v>34534.534534534534</v>
      </c>
      <c r="E968" s="24">
        <f t="shared" si="71"/>
        <v>0.26774885048177538</v>
      </c>
      <c r="F968" s="24">
        <f t="shared" si="71"/>
        <v>0.14274723395936453</v>
      </c>
      <c r="G968" s="24">
        <f t="shared" si="71"/>
        <v>0.24834485787438448</v>
      </c>
      <c r="H968" s="24">
        <f t="shared" si="71"/>
        <v>0.13390626011092743</v>
      </c>
      <c r="I968" s="24">
        <f t="shared" si="71"/>
        <v>0.17283226667950088</v>
      </c>
    </row>
    <row r="969" spans="2:9" x14ac:dyDescent="0.35">
      <c r="B969">
        <v>68</v>
      </c>
      <c r="D969" s="78">
        <f t="shared" si="69"/>
        <v>34034.034034034041</v>
      </c>
      <c r="E969" s="24">
        <f t="shared" si="71"/>
        <v>0.26516004092916573</v>
      </c>
      <c r="F969" s="24">
        <f t="shared" si="71"/>
        <v>0.14136691206334404</v>
      </c>
      <c r="G969" s="24">
        <f t="shared" si="71"/>
        <v>0.24573699902846519</v>
      </c>
      <c r="H969" s="24">
        <f t="shared" si="71"/>
        <v>0.1326900559344015</v>
      </c>
      <c r="I969" s="24">
        <f t="shared" si="71"/>
        <v>0.17081806000328581</v>
      </c>
    </row>
    <row r="970" spans="2:9" x14ac:dyDescent="0.35">
      <c r="B970">
        <v>67</v>
      </c>
      <c r="D970" s="78">
        <f t="shared" si="69"/>
        <v>33533.533533533533</v>
      </c>
      <c r="E970" s="24">
        <f t="shared" si="71"/>
        <v>0.26254594301353246</v>
      </c>
      <c r="F970" s="24">
        <f t="shared" si="71"/>
        <v>0.13997311559411071</v>
      </c>
      <c r="G970" s="24">
        <f t="shared" si="71"/>
        <v>0.24310810704054023</v>
      </c>
      <c r="H970" s="24">
        <f t="shared" si="71"/>
        <v>0.13146051674736911</v>
      </c>
      <c r="I970" s="24">
        <f t="shared" si="71"/>
        <v>0.16879235442921489</v>
      </c>
    </row>
    <row r="971" spans="2:9" x14ac:dyDescent="0.35">
      <c r="B971">
        <v>66</v>
      </c>
      <c r="D971" s="78">
        <f t="shared" si="69"/>
        <v>33033.033033033033</v>
      </c>
      <c r="E971" s="24">
        <f t="shared" si="71"/>
        <v>0.25990618162834994</v>
      </c>
      <c r="F971" s="24">
        <f t="shared" si="71"/>
        <v>0.13856564471478588</v>
      </c>
      <c r="G971" s="24">
        <f t="shared" si="71"/>
        <v>0.24045792369518909</v>
      </c>
      <c r="H971" s="24">
        <f t="shared" si="71"/>
        <v>0.1302174206164142</v>
      </c>
      <c r="I971" s="24">
        <f t="shared" si="71"/>
        <v>0.16675504910892819</v>
      </c>
    </row>
    <row r="972" spans="2:9" x14ac:dyDescent="0.35">
      <c r="B972">
        <v>65</v>
      </c>
      <c r="D972" s="78">
        <f t="shared" si="69"/>
        <v>32532.532532532536</v>
      </c>
      <c r="E972" s="24">
        <f t="shared" si="71"/>
        <v>0.25724037412776435</v>
      </c>
      <c r="F972" s="24">
        <f t="shared" si="71"/>
        <v>0.13714429556964669</v>
      </c>
      <c r="G972" s="24">
        <f t="shared" si="71"/>
        <v>0.2377861864500791</v>
      </c>
      <c r="H972" s="24">
        <f t="shared" si="71"/>
        <v>0.12896054061287604</v>
      </c>
      <c r="I972" s="24">
        <f t="shared" si="71"/>
        <v>0.16470604194789282</v>
      </c>
    </row>
    <row r="973" spans="2:9" x14ac:dyDescent="0.35">
      <c r="B973">
        <v>64</v>
      </c>
      <c r="D973" s="78">
        <f t="shared" si="69"/>
        <v>32032.032032032032</v>
      </c>
      <c r="E973" s="24">
        <f t="shared" si="71"/>
        <v>0.25454813013234651</v>
      </c>
      <c r="F973" s="24">
        <f t="shared" si="71"/>
        <v>0.13570886018038988</v>
      </c>
      <c r="G973" s="24">
        <f t="shared" si="71"/>
        <v>0.23509262834114128</v>
      </c>
      <c r="H973" s="24">
        <f t="shared" si="71"/>
        <v>0.12768964466952418</v>
      </c>
      <c r="I973" s="24">
        <f t="shared" si="71"/>
        <v>0.16264522958321401</v>
      </c>
    </row>
    <row r="974" spans="2:9" x14ac:dyDescent="0.35">
      <c r="B974">
        <v>63</v>
      </c>
      <c r="D974" s="78">
        <f t="shared" si="69"/>
        <v>31531.531531531527</v>
      </c>
      <c r="E974" s="24">
        <f t="shared" si="71"/>
        <v>0.25182905132856848</v>
      </c>
      <c r="F974" s="24">
        <f t="shared" si="71"/>
        <v>0.13425912633902981</v>
      </c>
      <c r="G974" s="24">
        <f t="shared" si="71"/>
        <v>0.23237697788500558</v>
      </c>
      <c r="H974" s="24">
        <f t="shared" si="71"/>
        <v>0.12640449543214599</v>
      </c>
      <c r="I974" s="24">
        <f t="shared" si="71"/>
        <v>0.1605725073607995</v>
      </c>
    </row>
    <row r="975" spans="2:9" x14ac:dyDescent="0.35">
      <c r="B975">
        <v>62</v>
      </c>
      <c r="D975" s="78">
        <f t="shared" si="69"/>
        <v>31031.031031031034</v>
      </c>
      <c r="E975" s="24">
        <f t="shared" si="71"/>
        <v>0.24908273126174571</v>
      </c>
      <c r="F975" s="24">
        <f t="shared" si="71"/>
        <v>0.1327948774972908</v>
      </c>
      <c r="G975" s="24">
        <f t="shared" si="71"/>
        <v>0.22963895897858927</v>
      </c>
      <c r="H975" s="24">
        <f t="shared" si="71"/>
        <v>0.12510485010582534</v>
      </c>
      <c r="I975" s="24">
        <f t="shared" si="71"/>
        <v>0.15848776931184527</v>
      </c>
    </row>
    <row r="976" spans="2:9" x14ac:dyDescent="0.35">
      <c r="B976">
        <v>61</v>
      </c>
      <c r="D976" s="78">
        <f t="shared" si="69"/>
        <v>30530.53053053053</v>
      </c>
      <c r="E976" s="24">
        <f t="shared" si="71"/>
        <v>0.24630875512217409</v>
      </c>
      <c r="F976" s="24">
        <f t="shared" si="71"/>
        <v>0.13131589265234855</v>
      </c>
      <c r="G976" s="24">
        <f t="shared" si="71"/>
        <v>0.226878290795716</v>
      </c>
      <c r="H976" s="24">
        <f t="shared" si="71"/>
        <v>0.1237904602956779</v>
      </c>
      <c r="I976" s="24">
        <f t="shared" si="71"/>
        <v>0.1563909081286044</v>
      </c>
    </row>
    <row r="977" spans="2:9" x14ac:dyDescent="0.35">
      <c r="B977">
        <v>60</v>
      </c>
      <c r="D977" s="78">
        <f t="shared" si="69"/>
        <v>30030.03003003003</v>
      </c>
      <c r="E977" s="24">
        <f t="shared" si="71"/>
        <v>0.24350669952417942</v>
      </c>
      <c r="F977" s="24">
        <f t="shared" si="71"/>
        <v>0.12982194622876581</v>
      </c>
      <c r="G977" s="24">
        <f t="shared" si="71"/>
        <v>0.22409468768064775</v>
      </c>
      <c r="H977" s="24">
        <f t="shared" si="71"/>
        <v>0.12246107184179815</v>
      </c>
      <c r="I977" s="24">
        <f t="shared" si="71"/>
        <v>0.15428181513940287</v>
      </c>
    </row>
    <row r="978" spans="2:9" x14ac:dyDescent="0.35">
      <c r="B978">
        <v>59</v>
      </c>
      <c r="D978" s="78">
        <f t="shared" si="69"/>
        <v>29529.529529529529</v>
      </c>
      <c r="E978" s="24">
        <f t="shared" si="71"/>
        <v>0.24067613227777332</v>
      </c>
      <c r="F978" s="24">
        <f t="shared" si="71"/>
        <v>0.12831280795645891</v>
      </c>
      <c r="G978" s="24">
        <f t="shared" si="71"/>
        <v>0.22128785903839127</v>
      </c>
      <c r="H978" s="24">
        <f t="shared" si="71"/>
        <v>0.12111642464815556</v>
      </c>
      <c r="I978" s="24">
        <f t="shared" si="71"/>
        <v>0.15216038028285658</v>
      </c>
    </row>
    <row r="979" spans="2:9" x14ac:dyDescent="0.35">
      <c r="B979">
        <v>58</v>
      </c>
      <c r="D979" s="78">
        <f t="shared" si="69"/>
        <v>29029.029029029032</v>
      </c>
      <c r="E979" s="24">
        <f t="shared" ref="E979:I998" si="72">E$16/(1+E$17*(0.001*$D979/E$22)^E$20)</f>
        <v>0.23781661215260341</v>
      </c>
      <c r="F979" s="24">
        <f t="shared" si="72"/>
        <v>0.12678824274452377</v>
      </c>
      <c r="G979" s="24">
        <f t="shared" si="72"/>
        <v>0.21845750922164303</v>
      </c>
      <c r="H979" s="24">
        <f t="shared" si="72"/>
        <v>0.11975625250516715</v>
      </c>
      <c r="I979" s="24">
        <f t="shared" si="72"/>
        <v>0.15002649208124549</v>
      </c>
    </row>
    <row r="980" spans="2:9" x14ac:dyDescent="0.35">
      <c r="B980">
        <v>57</v>
      </c>
      <c r="D980" s="78">
        <f t="shared" si="69"/>
        <v>28528.528528528528</v>
      </c>
      <c r="E980" s="24">
        <f t="shared" si="72"/>
        <v>0.23492768863385519</v>
      </c>
      <c r="F980" s="24">
        <f t="shared" si="72"/>
        <v>0.12524801055073706</v>
      </c>
      <c r="G980" s="24">
        <f t="shared" si="72"/>
        <v>0.21560333741422014</v>
      </c>
      <c r="H980" s="24">
        <f t="shared" si="72"/>
        <v>0.11838028290565372</v>
      </c>
      <c r="I980" s="24">
        <f t="shared" si="72"/>
        <v>0.14788003761299479</v>
      </c>
    </row>
    <row r="981" spans="2:9" x14ac:dyDescent="0.35">
      <c r="B981">
        <v>56</v>
      </c>
      <c r="D981" s="78">
        <f t="shared" si="69"/>
        <v>28028.028028028028</v>
      </c>
      <c r="E981" s="24">
        <f t="shared" si="72"/>
        <v>0.23200890166975294</v>
      </c>
      <c r="F981" s="24">
        <f t="shared" si="72"/>
        <v>0.12369186624654056</v>
      </c>
      <c r="G981" s="24">
        <f t="shared" si="72"/>
        <v>0.212725037510818</v>
      </c>
      <c r="H981" s="24">
        <f t="shared" si="72"/>
        <v>0.11698823685387273</v>
      </c>
      <c r="I981" s="24">
        <f t="shared" si="72"/>
        <v>0.14572090248420558</v>
      </c>
    </row>
    <row r="982" spans="2:9" x14ac:dyDescent="0.35">
      <c r="B982">
        <v>55</v>
      </c>
      <c r="D982" s="78">
        <f t="shared" si="69"/>
        <v>27527.527527527527</v>
      </c>
      <c r="E982" s="24">
        <f t="shared" si="72"/>
        <v>0.2290597814102793</v>
      </c>
      <c r="F982" s="24">
        <f t="shared" si="72"/>
        <v>0.12211955947730208</v>
      </c>
      <c r="G982" s="24">
        <f t="shared" si="72"/>
        <v>0.2098222979929216</v>
      </c>
      <c r="H982" s="24">
        <f t="shared" si="72"/>
        <v>0.11557982866730085</v>
      </c>
      <c r="I982" s="24">
        <f t="shared" si="72"/>
        <v>0.14354897079917847</v>
      </c>
    </row>
    <row r="983" spans="2:9" x14ac:dyDescent="0.35">
      <c r="B983">
        <v>54</v>
      </c>
      <c r="D983" s="78">
        <f t="shared" si="69"/>
        <v>27027.02702702703</v>
      </c>
      <c r="E983" s="24">
        <f t="shared" si="72"/>
        <v>0.22607984793671171</v>
      </c>
      <c r="F983" s="24">
        <f t="shared" si="72"/>
        <v>0.12053083451763433</v>
      </c>
      <c r="G983" s="24">
        <f t="shared" si="72"/>
        <v>0.20689480180068759</v>
      </c>
      <c r="H983" s="24">
        <f t="shared" si="72"/>
        <v>0.11415476577082057</v>
      </c>
      <c r="I983" s="24">
        <f t="shared" si="72"/>
        <v>0.14136412512986149</v>
      </c>
    </row>
    <row r="984" spans="2:9" x14ac:dyDescent="0.35">
      <c r="B984">
        <v>53</v>
      </c>
      <c r="D984" s="78">
        <f t="shared" si="69"/>
        <v>26526.526526526526</v>
      </c>
      <c r="E984" s="24">
        <f t="shared" si="72"/>
        <v>0.22306861098154937</v>
      </c>
      <c r="F984" s="24">
        <f t="shared" si="72"/>
        <v>0.11892543012153996</v>
      </c>
      <c r="G984" s="24">
        <f t="shared" si="72"/>
        <v>0.20394222620059752</v>
      </c>
      <c r="H984" s="24">
        <f t="shared" si="72"/>
        <v>0.1127127484829426</v>
      </c>
      <c r="I984" s="24">
        <f t="shared" si="72"/>
        <v>0.13916624648415124</v>
      </c>
    </row>
    <row r="985" spans="2:9" x14ac:dyDescent="0.35">
      <c r="B985">
        <v>52</v>
      </c>
      <c r="D985" s="78">
        <f t="shared" si="69"/>
        <v>26026.026026026026</v>
      </c>
      <c r="E985" s="24">
        <f t="shared" si="72"/>
        <v>0.22002556963837266</v>
      </c>
      <c r="F985" s="24">
        <f t="shared" si="72"/>
        <v>0.11730307936713297</v>
      </c>
      <c r="G985" s="24">
        <f t="shared" si="72"/>
        <v>0.20096424264867091</v>
      </c>
      <c r="H985" s="24">
        <f t="shared" si="72"/>
        <v>0.111253469793673</v>
      </c>
      <c r="I985" s="24">
        <f t="shared" si="72"/>
        <v>0.1369552142729672</v>
      </c>
    </row>
    <row r="986" spans="2:9" x14ac:dyDescent="0.35">
      <c r="B986">
        <v>51</v>
      </c>
      <c r="D986" s="78">
        <f t="shared" si="69"/>
        <v>25525.525525525525</v>
      </c>
      <c r="E986" s="24">
        <f t="shared" si="72"/>
        <v>0.216950212061151</v>
      </c>
      <c r="F986" s="24">
        <f t="shared" si="72"/>
        <v>0.11566350949567329</v>
      </c>
      <c r="G986" s="24">
        <f t="shared" si="72"/>
        <v>0.19796051664900322</v>
      </c>
      <c r="H986" s="24">
        <f t="shared" si="72"/>
        <v>0.10977661513360928</v>
      </c>
      <c r="I986" s="24">
        <f t="shared" si="72"/>
        <v>0.13473090627601123</v>
      </c>
    </row>
    <row r="987" spans="2:9" x14ac:dyDescent="0.35">
      <c r="B987">
        <v>50</v>
      </c>
      <c r="D987" s="78">
        <f t="shared" si="69"/>
        <v>25025.025025025028</v>
      </c>
      <c r="E987" s="24">
        <f t="shared" si="72"/>
        <v>0.21384201515247819</v>
      </c>
      <c r="F987" s="24">
        <f t="shared" si="72"/>
        <v>0.11400644174462883</v>
      </c>
      <c r="G987" s="24">
        <f t="shared" si="72"/>
        <v>0.19493070760738374</v>
      </c>
      <c r="H987" s="24">
        <f t="shared" si="72"/>
        <v>0.10828186213382157</v>
      </c>
      <c r="I987" s="24">
        <f t="shared" si="72"/>
        <v>0.13249319860611569</v>
      </c>
    </row>
    <row r="988" spans="2:9" x14ac:dyDescent="0.35">
      <c r="B988">
        <v>49</v>
      </c>
      <c r="D988" s="78">
        <f t="shared" si="69"/>
        <v>24524.524524524524</v>
      </c>
      <c r="E988" s="24">
        <f t="shared" si="72"/>
        <v>0.2107004442401782</v>
      </c>
      <c r="F988" s="24">
        <f t="shared" si="72"/>
        <v>0.11233159117446166</v>
      </c>
      <c r="G988" s="24">
        <f t="shared" si="72"/>
        <v>0.19187446867971858</v>
      </c>
      <c r="H988" s="24">
        <f t="shared" si="72"/>
        <v>0.10676888037604422</v>
      </c>
      <c r="I988" s="24">
        <f t="shared" si="72"/>
        <v>0.13024196567207011</v>
      </c>
    </row>
    <row r="989" spans="2:9" x14ac:dyDescent="0.35">
      <c r="B989">
        <v>48</v>
      </c>
      <c r="D989" s="78">
        <f t="shared" si="69"/>
        <v>24024.024024024024</v>
      </c>
      <c r="E989" s="24">
        <f t="shared" si="72"/>
        <v>0.2075249527416835</v>
      </c>
      <c r="F989" s="24">
        <f t="shared" si="72"/>
        <v>0.11063866648881143</v>
      </c>
      <c r="G989" s="24">
        <f t="shared" si="72"/>
        <v>0.18879144661496461</v>
      </c>
      <c r="H989" s="24">
        <f t="shared" si="72"/>
        <v>0.10523733113267218</v>
      </c>
      <c r="I989" s="24">
        <f t="shared" si="72"/>
        <v>0.12797708013981005</v>
      </c>
    </row>
    <row r="990" spans="2:9" x14ac:dyDescent="0.35">
      <c r="B990">
        <v>47</v>
      </c>
      <c r="D990" s="78">
        <f t="shared" si="69"/>
        <v>23523.523523523523</v>
      </c>
      <c r="E990" s="24">
        <f t="shared" si="72"/>
        <v>0.20431498181554325</v>
      </c>
      <c r="F990" s="24">
        <f t="shared" si="72"/>
        <v>0.10892736984772272</v>
      </c>
      <c r="G990" s="24">
        <f t="shared" si="72"/>
        <v>0.18568128159225181</v>
      </c>
      <c r="H990" s="24">
        <f t="shared" si="72"/>
        <v>0.10368686709601864</v>
      </c>
      <c r="I990" s="24">
        <f t="shared" si="72"/>
        <v>0.1256984128918302</v>
      </c>
    </row>
    <row r="991" spans="2:9" x14ac:dyDescent="0.35">
      <c r="B991">
        <v>46</v>
      </c>
      <c r="D991" s="78">
        <f t="shared" si="69"/>
        <v>23023.023023023026</v>
      </c>
      <c r="E991" s="24">
        <f t="shared" si="72"/>
        <v>0.20106995999936708</v>
      </c>
      <c r="F991" s="24">
        <f t="shared" si="72"/>
        <v>0.10719739667353745</v>
      </c>
      <c r="G991" s="24">
        <f t="shared" si="72"/>
        <v>0.1825436070518407</v>
      </c>
      <c r="H991" s="24">
        <f t="shared" si="72"/>
        <v>0.10211713209625219</v>
      </c>
      <c r="I991" s="24">
        <f t="shared" si="72"/>
        <v>0.1234058329846756</v>
      </c>
    </row>
    <row r="992" spans="2:9" x14ac:dyDescent="0.35">
      <c r="B992">
        <v>45</v>
      </c>
      <c r="D992" s="78">
        <f t="shared" si="69"/>
        <v>22522.522522522522</v>
      </c>
      <c r="E992" s="24">
        <f t="shared" si="72"/>
        <v>0.19778930283345506</v>
      </c>
      <c r="F992" s="24">
        <f t="shared" si="72"/>
        <v>0.10544843544903926</v>
      </c>
      <c r="G992" s="24">
        <f t="shared" si="72"/>
        <v>0.1793780495195274</v>
      </c>
      <c r="H992" s="24">
        <f t="shared" si="72"/>
        <v>0.100527760807386</v>
      </c>
      <c r="I992" s="24">
        <f t="shared" si="72"/>
        <v>0.12109920760434154</v>
      </c>
    </row>
    <row r="993" spans="2:9" x14ac:dyDescent="0.35">
      <c r="B993">
        <v>44</v>
      </c>
      <c r="D993" s="78">
        <f t="shared" si="69"/>
        <v>22022.022022022022</v>
      </c>
      <c r="E993" s="24">
        <f t="shared" si="72"/>
        <v>0.19447241246930116</v>
      </c>
      <c r="F993" s="24">
        <f t="shared" si="72"/>
        <v>0.10368016750740403</v>
      </c>
      <c r="G993" s="24">
        <f t="shared" si="72"/>
        <v>0.17618422842406803</v>
      </c>
      <c r="H993" s="24">
        <f t="shared" si="72"/>
        <v>9.8918378440645771E-2</v>
      </c>
      <c r="I993" s="24">
        <f t="shared" si="72"/>
        <v>0.11877840201939459</v>
      </c>
    </row>
    <row r="994" spans="2:9" x14ac:dyDescent="0.35">
      <c r="B994">
        <v>43</v>
      </c>
      <c r="D994" s="78">
        <f t="shared" si="69"/>
        <v>21521.521521521521</v>
      </c>
      <c r="E994" s="24">
        <f t="shared" si="72"/>
        <v>0.19111867726208653</v>
      </c>
      <c r="F994" s="24">
        <f t="shared" si="72"/>
        <v>0.10189226681347044</v>
      </c>
      <c r="G994" s="24">
        <f t="shared" si="72"/>
        <v>0.17296175590715027</v>
      </c>
      <c r="H994" s="24">
        <f t="shared" si="72"/>
        <v>9.7288600424486213E-2</v>
      </c>
      <c r="I994" s="24">
        <f t="shared" si="72"/>
        <v>0.11644327953160179</v>
      </c>
    </row>
    <row r="995" spans="2:9" x14ac:dyDescent="0.35">
      <c r="B995">
        <v>42</v>
      </c>
      <c r="D995" s="78">
        <f t="shared" si="69"/>
        <v>21021.021021021024</v>
      </c>
      <c r="E995" s="24">
        <f t="shared" si="72"/>
        <v>0.18772747134619991</v>
      </c>
      <c r="F995" s="24">
        <f t="shared" si="72"/>
        <v>0.10008439973579868</v>
      </c>
      <c r="G995" s="24">
        <f t="shared" si="72"/>
        <v>0.16971023662538814</v>
      </c>
      <c r="H995" s="24">
        <f t="shared" si="72"/>
        <v>9.5638032070467963E-2</v>
      </c>
      <c r="I995" s="24">
        <f t="shared" si="72"/>
        <v>0.11409370142382785</v>
      </c>
    </row>
    <row r="996" spans="2:9" x14ac:dyDescent="0.35">
      <c r="B996">
        <v>41</v>
      </c>
      <c r="D996" s="78">
        <f t="shared" si="69"/>
        <v>20520.52052052052</v>
      </c>
      <c r="E996" s="24">
        <f t="shared" si="72"/>
        <v>0.18429815419273024</v>
      </c>
      <c r="F996" s="24">
        <f t="shared" si="72"/>
        <v>9.8256224808936699E-2</v>
      </c>
      <c r="G996" s="24">
        <f t="shared" si="72"/>
        <v>0.16642926754375423</v>
      </c>
      <c r="H996" s="24">
        <f t="shared" si="72"/>
        <v>9.3966268224138172E-2</v>
      </c>
      <c r="I996" s="24">
        <f t="shared" si="72"/>
        <v>0.11172952690492804</v>
      </c>
    </row>
    <row r="997" spans="2:9" x14ac:dyDescent="0.35">
      <c r="B997">
        <v>40</v>
      </c>
      <c r="D997" s="78">
        <f t="shared" si="69"/>
        <v>20020.02002002002</v>
      </c>
      <c r="E997" s="24">
        <f t="shared" si="72"/>
        <v>0.18083007014777616</v>
      </c>
      <c r="F997" s="24">
        <f t="shared" si="72"/>
        <v>9.6407392485254165E-2</v>
      </c>
      <c r="G997" s="24">
        <f t="shared" si="72"/>
        <v>0.16311843771979739</v>
      </c>
      <c r="H997" s="24">
        <f t="shared" si="72"/>
        <v>9.2272892899982334E-2</v>
      </c>
      <c r="I997" s="24">
        <f t="shared" si="72"/>
        <v>0.10935061305132666</v>
      </c>
    </row>
    <row r="998" spans="2:9" x14ac:dyDescent="0.35">
      <c r="B998">
        <v>39</v>
      </c>
      <c r="D998" s="78">
        <f t="shared" ref="D998:D1036" si="73">(B998/$B$38)*$M$9</f>
        <v>19519.519519519519</v>
      </c>
      <c r="E998" s="24">
        <f t="shared" si="72"/>
        <v>0.17732254795029653</v>
      </c>
      <c r="F998" s="24">
        <f t="shared" si="72"/>
        <v>9.4537544875638591E-2</v>
      </c>
      <c r="G998" s="24">
        <f t="shared" si="72"/>
        <v>0.15977732807791162</v>
      </c>
      <c r="H998" s="24">
        <f t="shared" si="72"/>
        <v>9.0557478899429722E-2</v>
      </c>
      <c r="I998" s="24">
        <f t="shared" si="72"/>
        <v>0.10695681474492497</v>
      </c>
    </row>
    <row r="999" spans="2:9" x14ac:dyDescent="0.35">
      <c r="B999">
        <v>38</v>
      </c>
      <c r="D999" s="78">
        <f t="shared" si="73"/>
        <v>19019.019019019022</v>
      </c>
      <c r="E999" s="24">
        <f t="shared" ref="E999:I1018" si="74">E$16/(1+E$17*(0.001*$D999/E$22)^E$20)</f>
        <v>0.17377490022809236</v>
      </c>
      <c r="F999" s="24">
        <f t="shared" si="74"/>
        <v>9.2646315478272068E-2</v>
      </c>
      <c r="G999" s="24">
        <f t="shared" si="74"/>
        <v>0.15640551117282991</v>
      </c>
      <c r="H999" s="24">
        <f t="shared" si="74"/>
        <v>8.8819587410795958E-2</v>
      </c>
      <c r="I999" s="24">
        <f t="shared" si="74"/>
        <v>0.10454798460693462</v>
      </c>
    </row>
    <row r="1000" spans="2:9" x14ac:dyDescent="0.35">
      <c r="B1000">
        <v>37</v>
      </c>
      <c r="D1000" s="78">
        <f t="shared" si="73"/>
        <v>18518.518518518518</v>
      </c>
      <c r="E1000" s="24">
        <f t="shared" si="74"/>
        <v>0.1701864229703533</v>
      </c>
      <c r="F1000" s="24">
        <f t="shared" si="74"/>
        <v>9.0733328894619089E-2</v>
      </c>
      <c r="G1000" s="24">
        <f t="shared" si="74"/>
        <v>0.15300255094140555</v>
      </c>
      <c r="H1000" s="24">
        <f t="shared" si="74"/>
        <v>8.7058767589937372E-2</v>
      </c>
      <c r="I1000" s="24">
        <f t="shared" si="74"/>
        <v>0.10212397292716625</v>
      </c>
    </row>
    <row r="1001" spans="2:9" x14ac:dyDescent="0.35">
      <c r="B1001">
        <v>36</v>
      </c>
      <c r="D1001" s="78">
        <f t="shared" si="73"/>
        <v>18018.018018018018</v>
      </c>
      <c r="E1001" s="24">
        <f t="shared" si="74"/>
        <v>0.16655639497501978</v>
      </c>
      <c r="F1001" s="24">
        <f t="shared" si="74"/>
        <v>8.8798200531652924E-2</v>
      </c>
      <c r="G1001" s="24">
        <f t="shared" si="74"/>
        <v>0.14956800244161611</v>
      </c>
      <c r="H1001" s="24">
        <f t="shared" si="74"/>
        <v>8.5274556120261649E-2</v>
      </c>
      <c r="I1001" s="24">
        <f t="shared" si="74"/>
        <v>9.9684627588234292E-2</v>
      </c>
    </row>
    <row r="1002" spans="2:9" x14ac:dyDescent="0.35">
      <c r="B1002">
        <v>35</v>
      </c>
      <c r="D1002" s="78">
        <f t="shared" si="73"/>
        <v>17517.517517517517</v>
      </c>
      <c r="E1002" s="24">
        <f t="shared" si="74"/>
        <v>0.16288407726900042</v>
      </c>
      <c r="F1002" s="24">
        <f t="shared" si="74"/>
        <v>8.6840536289228679E-2</v>
      </c>
      <c r="G1002" s="24">
        <f t="shared" si="74"/>
        <v>0.14610141157757156</v>
      </c>
      <c r="H1002" s="24">
        <f t="shared" si="74"/>
        <v>8.3466476750593863E-2</v>
      </c>
      <c r="I1002" s="24">
        <f t="shared" si="74"/>
        <v>9.7229793984049656E-2</v>
      </c>
    </row>
    <row r="1003" spans="2:9" x14ac:dyDescent="0.35">
      <c r="B1003">
        <v>34</v>
      </c>
      <c r="D1003" s="78">
        <f t="shared" si="73"/>
        <v>17017.01701701702</v>
      </c>
      <c r="E1003" s="24">
        <f t="shared" si="74"/>
        <v>0.15916871249903389</v>
      </c>
      <c r="F1003" s="24">
        <f t="shared" si="74"/>
        <v>8.4859932231371629E-2</v>
      </c>
      <c r="G1003" s="24">
        <f t="shared" si="74"/>
        <v>0.14260231480912824</v>
      </c>
      <c r="H1003" s="24">
        <f t="shared" si="74"/>
        <v>8.1634039809226122E-2</v>
      </c>
      <c r="I1003" s="24">
        <f t="shared" si="74"/>
        <v>9.4759314931871355E-2</v>
      </c>
    </row>
    <row r="1004" spans="2:9" x14ac:dyDescent="0.35">
      <c r="B1004">
        <v>33</v>
      </c>
      <c r="D1004" s="78">
        <f t="shared" si="73"/>
        <v>16516.516516516516</v>
      </c>
      <c r="E1004" s="24">
        <f t="shared" si="74"/>
        <v>0.15540952429068997</v>
      </c>
      <c r="F1004" s="24">
        <f t="shared" si="74"/>
        <v>8.2855974240080107E-2</v>
      </c>
      <c r="G1004" s="24">
        <f t="shared" si="74"/>
        <v>0.1390702388444908</v>
      </c>
      <c r="H1004" s="24">
        <f t="shared" si="74"/>
        <v>7.9776741692278136E-2</v>
      </c>
      <c r="I1004" s="24">
        <f t="shared" si="74"/>
        <v>9.227303057705849E-2</v>
      </c>
    </row>
    <row r="1005" spans="2:9" x14ac:dyDescent="0.35">
      <c r="B1005">
        <v>32</v>
      </c>
      <c r="D1005" s="78">
        <f t="shared" si="73"/>
        <v>16016.016016016016</v>
      </c>
      <c r="E1005" s="24">
        <f t="shared" si="74"/>
        <v>0.15160571657265365</v>
      </c>
      <c r="F1005" s="24">
        <f t="shared" si="74"/>
        <v>8.0828237650047957E-2</v>
      </c>
      <c r="G1005" s="24">
        <f t="shared" si="74"/>
        <v>0.13550470031392617</v>
      </c>
      <c r="H1005" s="24">
        <f t="shared" si="74"/>
        <v>7.789406432426281E-2</v>
      </c>
      <c r="I1005" s="24">
        <f t="shared" si="74"/>
        <v>8.9770778289521097E-2</v>
      </c>
    </row>
    <row r="1006" spans="2:9" x14ac:dyDescent="0.35">
      <c r="B1006">
        <v>31</v>
      </c>
      <c r="D1006" s="78">
        <f t="shared" si="73"/>
        <v>15515.515515515517</v>
      </c>
      <c r="E1006" s="24">
        <f t="shared" si="74"/>
        <v>0.14775647286301805</v>
      </c>
      <c r="F1006" s="24">
        <f t="shared" si="74"/>
        <v>7.8776286862470166E-2</v>
      </c>
      <c r="G1006" s="24">
        <f t="shared" si="74"/>
        <v>0.13190520542239847</v>
      </c>
      <c r="H1006" s="24">
        <f t="shared" si="74"/>
        <v>7.598547458847292E-2</v>
      </c>
      <c r="I1006" s="24">
        <f t="shared" si="74"/>
        <v>8.7252392550676572E-2</v>
      </c>
    </row>
    <row r="1007" spans="2:9" x14ac:dyDescent="0.35">
      <c r="B1007">
        <v>30</v>
      </c>
      <c r="D1007" s="78">
        <f t="shared" si="73"/>
        <v>15015.015015015015</v>
      </c>
      <c r="E1007" s="24">
        <f t="shared" si="74"/>
        <v>0.1438609555138029</v>
      </c>
      <c r="F1007" s="24">
        <f t="shared" si="74"/>
        <v>7.6699674935813117E-2</v>
      </c>
      <c r="G1007" s="24">
        <f t="shared" si="74"/>
        <v>0.12827124957854733</v>
      </c>
      <c r="H1007" s="24">
        <f t="shared" si="74"/>
        <v>7.4050423724473055E-2</v>
      </c>
      <c r="I1007" s="24">
        <f t="shared" si="74"/>
        <v>8.4717704829501611E-2</v>
      </c>
    </row>
    <row r="1008" spans="2:9" x14ac:dyDescent="0.35">
      <c r="B1008">
        <v>29</v>
      </c>
      <c r="D1008" s="78">
        <f t="shared" si="73"/>
        <v>14514.514514514516</v>
      </c>
      <c r="E1008" s="24">
        <f t="shared" si="74"/>
        <v>0.13991830490930549</v>
      </c>
      <c r="F1008" s="24">
        <f t="shared" si="74"/>
        <v>7.4597943151080898E-2</v>
      </c>
      <c r="G1008" s="24">
        <f t="shared" si="74"/>
        <v>0.12460231699696563</v>
      </c>
      <c r="H1008" s="24">
        <f t="shared" si="74"/>
        <v>7.2088346689584346E-2</v>
      </c>
      <c r="I1008" s="24">
        <f t="shared" si="74"/>
        <v>8.2166543445991447E-2</v>
      </c>
    </row>
    <row r="1009" spans="2:9" x14ac:dyDescent="0.35">
      <c r="B1009">
        <v>28</v>
      </c>
      <c r="D1009" s="78">
        <f t="shared" si="73"/>
        <v>14014.014014014014</v>
      </c>
      <c r="E1009" s="24">
        <f t="shared" si="74"/>
        <v>0.13592763861313661</v>
      </c>
      <c r="F1009" s="24">
        <f t="shared" si="74"/>
        <v>7.2470620548683667E-2</v>
      </c>
      <c r="G1009" s="24">
        <f t="shared" si="74"/>
        <v>0.1208978802701525</v>
      </c>
      <c r="H1009" s="24">
        <f t="shared" si="74"/>
        <v>7.0098661480766156E-2</v>
      </c>
      <c r="I1009" s="24">
        <f t="shared" si="74"/>
        <v>7.9598733419996071E-2</v>
      </c>
    </row>
    <row r="1010" spans="2:9" x14ac:dyDescent="0.35">
      <c r="B1010">
        <v>27</v>
      </c>
      <c r="D1010" s="78">
        <f t="shared" si="73"/>
        <v>13513.513513513515</v>
      </c>
      <c r="E1010" s="24">
        <f t="shared" si="74"/>
        <v>0.13188805045787055</v>
      </c>
      <c r="F1010" s="24">
        <f t="shared" si="74"/>
        <v>7.0317223433491727E-2</v>
      </c>
      <c r="G1010" s="24">
        <f t="shared" si="74"/>
        <v>0.11715739990579678</v>
      </c>
      <c r="H1010" s="24">
        <f t="shared" si="74"/>
        <v>6.8080768412711726E-2</v>
      </c>
      <c r="I1010" s="24">
        <f t="shared" si="74"/>
        <v>7.7014096302981991E-2</v>
      </c>
    </row>
    <row r="1011" spans="2:9" x14ac:dyDescent="0.35">
      <c r="B1011">
        <v>26</v>
      </c>
      <c r="D1011" s="78">
        <f t="shared" si="73"/>
        <v>13013.013013013013</v>
      </c>
      <c r="E1011" s="24">
        <f t="shared" si="74"/>
        <v>0.12779860957008812</v>
      </c>
      <c r="F1011" s="24">
        <f t="shared" si="74"/>
        <v>6.8137254844004153E-2</v>
      </c>
      <c r="G1011" s="24">
        <f t="shared" si="74"/>
        <v>0.11338032382414694</v>
      </c>
      <c r="H1011" s="24">
        <f t="shared" si="74"/>
        <v>6.6034049347247284E-2</v>
      </c>
      <c r="I1011" s="24">
        <f t="shared" si="74"/>
        <v>7.4412449989729235E-2</v>
      </c>
    </row>
    <row r="1012" spans="2:9" x14ac:dyDescent="0.35">
      <c r="B1012">
        <v>25</v>
      </c>
      <c r="D1012" s="78">
        <f t="shared" si="73"/>
        <v>12512.512512512514</v>
      </c>
      <c r="E1012" s="24">
        <f t="shared" si="74"/>
        <v>0.12365835932214632</v>
      </c>
      <c r="F1012" s="24">
        <f t="shared" si="74"/>
        <v>6.5930203980744756E-2</v>
      </c>
      <c r="G1012" s="24">
        <f t="shared" si="74"/>
        <v>0.10956608680908615</v>
      </c>
      <c r="H1012" s="24">
        <f t="shared" si="74"/>
        <v>6.3957866868224675E-2</v>
      </c>
      <c r="I1012" s="24">
        <f t="shared" si="74"/>
        <v>7.1793608506301815E-2</v>
      </c>
    </row>
    <row r="1013" spans="2:9" x14ac:dyDescent="0.35">
      <c r="B1013">
        <v>24</v>
      </c>
      <c r="D1013" s="78">
        <f t="shared" si="73"/>
        <v>12012.012012012012</v>
      </c>
      <c r="E1013" s="24">
        <f t="shared" si="74"/>
        <v>0.11946631620018543</v>
      </c>
      <c r="F1013" s="24">
        <f t="shared" si="74"/>
        <v>6.3695545587959798E-2</v>
      </c>
      <c r="G1013" s="24">
        <f t="shared" si="74"/>
        <v>0.10571410990508408</v>
      </c>
      <c r="H1013" s="24">
        <f t="shared" si="74"/>
        <v>6.1851563394959806E-2</v>
      </c>
      <c r="I1013" s="24">
        <f t="shared" si="74"/>
        <v>6.9157381769762508E-2</v>
      </c>
    </row>
    <row r="1014" spans="2:9" x14ac:dyDescent="0.35">
      <c r="B1014">
        <v>23</v>
      </c>
      <c r="D1014" s="78">
        <f t="shared" si="73"/>
        <v>11511.511511511513</v>
      </c>
      <c r="E1014" s="24">
        <f t="shared" si="74"/>
        <v>0.11522146857555042</v>
      </c>
      <c r="F1014" s="24">
        <f t="shared" si="74"/>
        <v>6.1432739281369816E-2</v>
      </c>
      <c r="G1014" s="24">
        <f t="shared" si="74"/>
        <v>0.10182379975033704</v>
      </c>
      <c r="H1014" s="24">
        <f t="shared" si="74"/>
        <v>5.9714460225833405E-2</v>
      </c>
      <c r="I1014" s="24">
        <f t="shared" si="74"/>
        <v>6.6503575313992092E-2</v>
      </c>
    </row>
    <row r="1015" spans="2:9" x14ac:dyDescent="0.35">
      <c r="B1015">
        <v>22</v>
      </c>
      <c r="D1015" s="78">
        <f t="shared" si="73"/>
        <v>11011.011011011011</v>
      </c>
      <c r="E1015" s="24">
        <f t="shared" si="74"/>
        <v>0.11092277536378498</v>
      </c>
      <c r="F1015" s="24">
        <f t="shared" si="74"/>
        <v>5.9141228813013702E-2</v>
      </c>
      <c r="G1015" s="24">
        <f t="shared" si="74"/>
        <v>9.7894547833994081E-2</v>
      </c>
      <c r="H1015" s="24">
        <f t="shared" si="74"/>
        <v>5.7545856501821188E-2</v>
      </c>
      <c r="I1015" s="24">
        <f t="shared" si="74"/>
        <v>6.3831989974523246E-2</v>
      </c>
    </row>
    <row r="1016" spans="2:9" x14ac:dyDescent="0.35">
      <c r="B1016">
        <v>21</v>
      </c>
      <c r="D1016" s="78">
        <f t="shared" si="73"/>
        <v>10510.510510510512</v>
      </c>
      <c r="E1016" s="24">
        <f t="shared" si="74"/>
        <v>0.10656916455142307</v>
      </c>
      <c r="F1016" s="24">
        <f t="shared" si="74"/>
        <v>5.6820441261988409E-2</v>
      </c>
      <c r="G1016" s="24">
        <f t="shared" si="74"/>
        <v>9.392572966219831E-2</v>
      </c>
      <c r="H1016" s="24">
        <f t="shared" si="74"/>
        <v>5.5345028077320439E-2</v>
      </c>
      <c r="I1016" s="24">
        <f t="shared" si="74"/>
        <v>6.1142421523393012E-2</v>
      </c>
    </row>
    <row r="1017" spans="2:9" x14ac:dyDescent="0.35">
      <c r="B1017">
        <v>20</v>
      </c>
      <c r="D1017" s="78">
        <f t="shared" si="73"/>
        <v>10010.01001001001</v>
      </c>
      <c r="E1017" s="24">
        <f t="shared" si="74"/>
        <v>0.10215953156559261</v>
      </c>
      <c r="F1017" s="24">
        <f t="shared" si="74"/>
        <v>5.4469786136928093E-2</v>
      </c>
      <c r="G1017" s="24">
        <f t="shared" si="74"/>
        <v>8.9916703813465282E-2</v>
      </c>
      <c r="H1017" s="24">
        <f t="shared" si="74"/>
        <v>5.3111226282482375E-2</v>
      </c>
      <c r="I1017" s="24">
        <f t="shared" si="74"/>
        <v>5.8434660242480389E-2</v>
      </c>
    </row>
    <row r="1018" spans="2:9" x14ac:dyDescent="0.35">
      <c r="B1018">
        <v>19</v>
      </c>
      <c r="D1018" s="78">
        <f t="shared" si="73"/>
        <v>9509.5095095095112</v>
      </c>
      <c r="E1018" s="24">
        <f t="shared" si="74"/>
        <v>9.769273745446827E-2</v>
      </c>
      <c r="F1018" s="24">
        <f t="shared" si="74"/>
        <v>5.208865437210361E-2</v>
      </c>
      <c r="G1018" s="24">
        <f t="shared" si="74"/>
        <v>8.5866810858268153E-2</v>
      </c>
      <c r="H1018" s="24">
        <f t="shared" si="74"/>
        <v>5.0843676557051388E-2</v>
      </c>
      <c r="I1018" s="24">
        <f t="shared" si="74"/>
        <v>5.5708490420377101E-2</v>
      </c>
    </row>
    <row r="1019" spans="2:9" x14ac:dyDescent="0.35">
      <c r="B1019">
        <v>18</v>
      </c>
      <c r="D1019" s="78">
        <f t="shared" si="73"/>
        <v>9009.0090090090089</v>
      </c>
      <c r="E1019" s="24">
        <f t="shared" ref="E1019:I1037" si="75">E$16/(1+E$17*(0.001*$D1019/E$22)^E$20)</f>
        <v>9.3167606837133377E-2</v>
      </c>
      <c r="F1019" s="24">
        <f t="shared" si="75"/>
        <v>4.967641719363651E-2</v>
      </c>
      <c r="G1019" s="24">
        <f t="shared" si="75"/>
        <v>8.1775372109984493E-2</v>
      </c>
      <c r="H1019" s="24">
        <f t="shared" si="75"/>
        <v>4.8541576930013479E-2</v>
      </c>
      <c r="I1019" s="24">
        <f t="shared" si="75"/>
        <v>5.2963689753166975E-2</v>
      </c>
    </row>
    <row r="1020" spans="2:9" x14ac:dyDescent="0.35">
      <c r="B1020">
        <v>17</v>
      </c>
      <c r="D1020" s="78">
        <f t="shared" si="73"/>
        <v>8508.5085085085102</v>
      </c>
      <c r="E1020" s="24">
        <f t="shared" si="75"/>
        <v>8.8582925568329168E-2</v>
      </c>
      <c r="F1020" s="24">
        <f t="shared" si="75"/>
        <v>4.7232424824887764E-2</v>
      </c>
      <c r="G1020" s="24">
        <f t="shared" si="75"/>
        <v>7.7641688163692046E-2</v>
      </c>
      <c r="H1020" s="24">
        <f t="shared" si="75"/>
        <v>4.6204096311525715E-2</v>
      </c>
      <c r="I1020" s="24">
        <f t="shared" si="75"/>
        <v>5.0200028623010928E-2</v>
      </c>
    </row>
    <row r="1021" spans="2:9" x14ac:dyDescent="0.35">
      <c r="B1021">
        <v>16</v>
      </c>
      <c r="D1021" s="78">
        <f t="shared" si="73"/>
        <v>8008.0080080080079</v>
      </c>
      <c r="E1021" s="24">
        <f t="shared" si="75"/>
        <v>8.3937438045213905E-2</v>
      </c>
      <c r="F1021" s="24">
        <f t="shared" si="75"/>
        <v>4.4756004989648907E-2</v>
      </c>
      <c r="G1021" s="24">
        <f t="shared" si="75"/>
        <v>7.3465037164284347E-2</v>
      </c>
      <c r="H1021" s="24">
        <f t="shared" si="75"/>
        <v>4.3830372552645776E-2</v>
      </c>
      <c r="I1021" s="24">
        <f t="shared" si="75"/>
        <v>4.7417269219296912E-2</v>
      </c>
    </row>
    <row r="1022" spans="2:9" x14ac:dyDescent="0.35">
      <c r="B1022">
        <v>15</v>
      </c>
      <c r="D1022" s="78">
        <f t="shared" si="73"/>
        <v>7507.5075075075074</v>
      </c>
      <c r="E1022" s="24">
        <f t="shared" si="75"/>
        <v>7.9229844057012125E-2</v>
      </c>
      <c r="F1022" s="24">
        <f t="shared" si="75"/>
        <v>4.2246461156845987E-2</v>
      </c>
      <c r="G1022" s="24">
        <f t="shared" si="75"/>
        <v>6.9244672723851403E-2</v>
      </c>
      <c r="H1022" s="24">
        <f t="shared" si="75"/>
        <v>4.1419510212766165E-2</v>
      </c>
      <c r="I1022" s="24">
        <f t="shared" si="75"/>
        <v>4.4615164453997741E-2</v>
      </c>
    </row>
    <row r="1023" spans="2:9" x14ac:dyDescent="0.35">
      <c r="B1023">
        <v>14</v>
      </c>
      <c r="D1023" s="78">
        <f t="shared" si="73"/>
        <v>7007.0070070070069</v>
      </c>
      <c r="E1023" s="24">
        <f t="shared" si="75"/>
        <v>7.4458795040129852E-2</v>
      </c>
      <c r="F1023" s="24">
        <f t="shared" si="75"/>
        <v>3.9703070448691584E-2</v>
      </c>
      <c r="G1023" s="24">
        <f t="shared" si="75"/>
        <v>6.4979821376791952E-2</v>
      </c>
      <c r="H1023" s="24">
        <f t="shared" si="75"/>
        <v>3.8970577951929014E-2</v>
      </c>
      <c r="I1023" s="24">
        <f t="shared" si="75"/>
        <v>4.1793456603647784E-2</v>
      </c>
    </row>
    <row r="1024" spans="2:9" x14ac:dyDescent="0.35">
      <c r="B1024">
        <v>13</v>
      </c>
      <c r="D1024" s="78">
        <f t="shared" si="73"/>
        <v>6506.5065065065064</v>
      </c>
      <c r="E1024" s="24">
        <f t="shared" si="75"/>
        <v>6.9622889544112138E-2</v>
      </c>
      <c r="F1024" s="24">
        <f t="shared" si="75"/>
        <v>3.7125081101701735E-2</v>
      </c>
      <c r="G1024" s="24">
        <f t="shared" si="75"/>
        <v>6.0669679413998756E-2</v>
      </c>
      <c r="H1024" s="24">
        <f t="shared" si="75"/>
        <v>3.6482605431333782E-2</v>
      </c>
      <c r="I1024" s="24">
        <f t="shared" si="75"/>
        <v>3.8951875581525693E-2</v>
      </c>
    </row>
    <row r="1025" spans="2:9" x14ac:dyDescent="0.35">
      <c r="B1025">
        <v>12</v>
      </c>
      <c r="D1025" s="78">
        <f t="shared" si="73"/>
        <v>6006.0060060060059</v>
      </c>
      <c r="E1025" s="24">
        <f t="shared" si="75"/>
        <v>6.4720667626138942E-2</v>
      </c>
      <c r="F1025" s="24">
        <f t="shared" si="75"/>
        <v>3.4511709320143621E-2</v>
      </c>
      <c r="G1025" s="24">
        <f t="shared" si="75"/>
        <v>5.631340886509504E-2</v>
      </c>
      <c r="H1025" s="24">
        <f t="shared" si="75"/>
        <v>3.3954579553552591E-2</v>
      </c>
      <c r="I1025" s="24">
        <f t="shared" si="75"/>
        <v>3.6090136699275639E-2</v>
      </c>
    </row>
    <row r="1026" spans="2:9" x14ac:dyDescent="0.35">
      <c r="B1026">
        <v>11</v>
      </c>
      <c r="D1026" s="78">
        <f t="shared" si="73"/>
        <v>5505.5055055055054</v>
      </c>
      <c r="E1026" s="24">
        <f t="shared" si="75"/>
        <v>5.9750603753359971E-2</v>
      </c>
      <c r="F1026" s="24">
        <f t="shared" si="75"/>
        <v>3.1862135282792206E-2</v>
      </c>
      <c r="G1026" s="24">
        <f t="shared" si="75"/>
        <v>5.1910132283264396E-2</v>
      </c>
      <c r="H1026" s="24">
        <f t="shared" si="75"/>
        <v>3.138543979236115E-2</v>
      </c>
      <c r="I1026" s="24">
        <f t="shared" si="75"/>
        <v>3.3207937706947084E-2</v>
      </c>
    </row>
    <row r="1027" spans="2:9" x14ac:dyDescent="0.35">
      <c r="B1027">
        <v>10</v>
      </c>
      <c r="D1027" s="78">
        <f t="shared" si="73"/>
        <v>5005.0050050050049</v>
      </c>
      <c r="E1027" s="24">
        <f t="shared" si="75"/>
        <v>5.4711097566405603E-2</v>
      </c>
      <c r="F1027" s="24">
        <f t="shared" si="75"/>
        <v>2.9175497935388886E-2</v>
      </c>
      <c r="G1027" s="24">
        <f t="shared" si="75"/>
        <v>4.7458925800046327E-2</v>
      </c>
      <c r="H1027" s="24">
        <f t="shared" si="75"/>
        <v>2.877407222908061E-2</v>
      </c>
      <c r="I1027" s="24">
        <f t="shared" si="75"/>
        <v>3.030495478533602E-2</v>
      </c>
    </row>
    <row r="1028" spans="2:9" x14ac:dyDescent="0.35">
      <c r="B1028">
        <v>9</v>
      </c>
      <c r="D1028" s="78">
        <f t="shared" si="73"/>
        <v>4504.5045045045044</v>
      </c>
      <c r="E1028" s="24">
        <f t="shared" si="75"/>
        <v>4.9600461473747602E-2</v>
      </c>
      <c r="F1028" s="24">
        <f t="shared" si="75"/>
        <v>2.6450887983033369E-2</v>
      </c>
      <c r="G1028" s="24">
        <f t="shared" si="75"/>
        <v>4.2958809599159403E-2</v>
      </c>
      <c r="H1028" s="24">
        <f t="shared" si="75"/>
        <v>2.6119301686833768E-2</v>
      </c>
      <c r="I1028" s="24">
        <f t="shared" si="75"/>
        <v>2.7380836968446391E-2</v>
      </c>
    </row>
    <row r="1029" spans="2:9" x14ac:dyDescent="0.35">
      <c r="B1029">
        <v>8</v>
      </c>
      <c r="D1029" s="78">
        <f t="shared" si="73"/>
        <v>4004.0040040040039</v>
      </c>
      <c r="E1029" s="24">
        <f t="shared" si="75"/>
        <v>4.4416903364444121E-2</v>
      </c>
      <c r="F1029" s="24">
        <f t="shared" si="75"/>
        <v>2.3687338108840571E-2</v>
      </c>
      <c r="G1029" s="24">
        <f t="shared" si="75"/>
        <v>3.8408734391572309E-2</v>
      </c>
      <c r="H1029" s="24">
        <f t="shared" si="75"/>
        <v>2.3419880953780711E-2</v>
      </c>
      <c r="I1029" s="24">
        <f t="shared" si="75"/>
        <v>2.4435198124187155E-2</v>
      </c>
    </row>
    <row r="1030" spans="2:9" x14ac:dyDescent="0.35">
      <c r="B1030">
        <v>7</v>
      </c>
      <c r="D1030" s="78">
        <f t="shared" si="73"/>
        <v>3503.5035035035035</v>
      </c>
      <c r="E1030" s="24">
        <f t="shared" si="75"/>
        <v>3.9158501445337703E-2</v>
      </c>
      <c r="F1030" s="24">
        <f t="shared" si="75"/>
        <v>2.0883808716454857E-2</v>
      </c>
      <c r="G1030" s="24">
        <f t="shared" si="75"/>
        <v>3.3807561407563483E-2</v>
      </c>
      <c r="H1030" s="24">
        <f t="shared" si="75"/>
        <v>2.0674475335333144E-2</v>
      </c>
      <c r="I1030" s="24">
        <f t="shared" si="75"/>
        <v>2.1467604962418348E-2</v>
      </c>
    </row>
    <row r="1031" spans="2:9" x14ac:dyDescent="0.35">
      <c r="B1031">
        <v>6</v>
      </c>
      <c r="D1031" s="78">
        <f t="shared" si="73"/>
        <v>3003.003003003003</v>
      </c>
      <c r="E1031" s="24">
        <f t="shared" si="75"/>
        <v>3.3823165634118461E-2</v>
      </c>
      <c r="F1031" s="24">
        <f t="shared" si="75"/>
        <v>1.8039166029807124E-2</v>
      </c>
      <c r="G1031" s="24">
        <f t="shared" si="75"/>
        <v>2.915403127562324E-2</v>
      </c>
      <c r="H1031" s="24">
        <f t="shared" si="75"/>
        <v>1.7881639268255294E-2</v>
      </c>
      <c r="I1031" s="24">
        <f t="shared" si="75"/>
        <v>1.8477558211373958E-2</v>
      </c>
    </row>
    <row r="1032" spans="2:9" x14ac:dyDescent="0.35">
      <c r="B1032">
        <v>5</v>
      </c>
      <c r="D1032" s="78">
        <f t="shared" si="73"/>
        <v>2502.5025025025025</v>
      </c>
      <c r="E1032" s="24">
        <f t="shared" si="75"/>
        <v>2.8408574312882864E-2</v>
      </c>
      <c r="F1032" s="24">
        <f t="shared" si="75"/>
        <v>1.5152146183410148E-2</v>
      </c>
      <c r="G1032" s="24">
        <f t="shared" si="75"/>
        <v>2.4446712461533536E-2</v>
      </c>
      <c r="H1032" s="24">
        <f t="shared" si="75"/>
        <v>1.5039778439883033E-2</v>
      </c>
      <c r="I1032" s="24">
        <f t="shared" si="75"/>
        <v>1.5464461192237679E-2</v>
      </c>
    </row>
    <row r="1033" spans="2:9" x14ac:dyDescent="0.35">
      <c r="B1033">
        <v>4</v>
      </c>
      <c r="D1033" s="78">
        <f t="shared" si="73"/>
        <v>2002.002002002002</v>
      </c>
      <c r="E1033" s="24">
        <f t="shared" si="75"/>
        <v>2.2912061533311937E-2</v>
      </c>
      <c r="F1033" s="24">
        <f t="shared" si="75"/>
        <v>1.2221291136887448E-2</v>
      </c>
      <c r="G1033" s="24">
        <f t="shared" si="75"/>
        <v>1.9683908478246519E-2</v>
      </c>
      <c r="H1033" s="24">
        <f t="shared" si="75"/>
        <v>1.2147082847547367E-2</v>
      </c>
      <c r="I1033" s="24">
        <f t="shared" si="75"/>
        <v>1.2427562904953404E-2</v>
      </c>
    </row>
    <row r="1034" spans="2:9" x14ac:dyDescent="0.35">
      <c r="B1034">
        <v>3</v>
      </c>
      <c r="D1034" s="78">
        <f t="shared" si="73"/>
        <v>1501.5015015015015</v>
      </c>
      <c r="E1034" s="24">
        <f t="shared" si="75"/>
        <v>1.7330390991982001E-2</v>
      </c>
      <c r="F1034" s="24">
        <f t="shared" si="75"/>
        <v>9.2448201941292048E-3</v>
      </c>
      <c r="G1034" s="24">
        <f t="shared" si="75"/>
        <v>1.4863470621661837E-2</v>
      </c>
      <c r="H1034" s="24">
        <f t="shared" si="75"/>
        <v>9.2013936176823206E-3</v>
      </c>
      <c r="I1034" s="24">
        <f t="shared" si="75"/>
        <v>9.3658425558049256E-3</v>
      </c>
    </row>
    <row r="1035" spans="2:9" x14ac:dyDescent="0.35">
      <c r="B1035">
        <v>2</v>
      </c>
      <c r="D1035" s="78">
        <f t="shared" si="73"/>
        <v>1001.001001001001</v>
      </c>
      <c r="E1035" s="24">
        <f t="shared" si="75"/>
        <v>1.1659216664558467E-2</v>
      </c>
      <c r="F1035" s="24">
        <f t="shared" si="75"/>
        <v>6.2203233027191343E-3</v>
      </c>
      <c r="G1035" s="24">
        <f t="shared" si="75"/>
        <v>9.9823486172938118E-3</v>
      </c>
      <c r="H1035" s="24">
        <f t="shared" si="75"/>
        <v>6.1998869179940965E-3</v>
      </c>
      <c r="I1035" s="24">
        <f t="shared" si="75"/>
        <v>6.2777312178029249E-3</v>
      </c>
    </row>
    <row r="1036" spans="2:9" x14ac:dyDescent="0.35">
      <c r="B1036">
        <v>1</v>
      </c>
      <c r="D1036" s="78">
        <f t="shared" si="73"/>
        <v>500.50050050050049</v>
      </c>
      <c r="E1036" s="24">
        <f t="shared" si="75"/>
        <v>5.8913314742493946E-3</v>
      </c>
      <c r="F1036" s="24">
        <f t="shared" si="75"/>
        <v>3.1437649376034413E-3</v>
      </c>
      <c r="G1036" s="24">
        <f t="shared" si="75"/>
        <v>5.0351250617539376E-3</v>
      </c>
      <c r="H1036" s="24">
        <f t="shared" si="75"/>
        <v>3.1380518224946507E-3</v>
      </c>
      <c r="I1036" s="24">
        <f t="shared" si="75"/>
        <v>3.1602003299122739E-3</v>
      </c>
    </row>
    <row r="1037" spans="2:9" x14ac:dyDescent="0.35">
      <c r="B1037">
        <v>0</v>
      </c>
      <c r="D1037" s="78">
        <v>9.9999999999999995E-7</v>
      </c>
      <c r="E1037" s="24">
        <f t="shared" si="75"/>
        <v>1.3037164496199878E-11</v>
      </c>
      <c r="F1037" s="24">
        <f t="shared" si="75"/>
        <v>7.0006669706789028E-12</v>
      </c>
      <c r="G1037" s="24">
        <f t="shared" si="75"/>
        <v>1.1110930757774918E-11</v>
      </c>
      <c r="H1037" s="24">
        <f t="shared" si="75"/>
        <v>7.0117283141980644E-12</v>
      </c>
      <c r="I1037" s="24">
        <f t="shared" si="75"/>
        <v>6.9604219809657622E-12</v>
      </c>
    </row>
    <row r="1038" spans="2:9" x14ac:dyDescent="0.35">
      <c r="E1038" s="24"/>
    </row>
    <row r="1039" spans="2:9" x14ac:dyDescent="0.35">
      <c r="E1039" s="24"/>
    </row>
    <row r="1040" spans="2:9" x14ac:dyDescent="0.35">
      <c r="E1040" s="24"/>
    </row>
    <row r="1041" spans="4:9" x14ac:dyDescent="0.35">
      <c r="E1041" s="24"/>
    </row>
    <row r="1042" spans="4:9" x14ac:dyDescent="0.35">
      <c r="D1042" s="29">
        <f>Q10</f>
        <v>164296</v>
      </c>
      <c r="E1042" s="24">
        <f>E$16/(1+E$17*(0.001*$D1042/E$22)^E$20)</f>
        <v>0.56465798223074959</v>
      </c>
    </row>
    <row r="1043" spans="4:9" x14ac:dyDescent="0.35">
      <c r="D1043" s="29">
        <f>D1042</f>
        <v>164296</v>
      </c>
      <c r="E1043" s="24">
        <v>0</v>
      </c>
    </row>
    <row r="1044" spans="4:9" x14ac:dyDescent="0.35">
      <c r="E1044" s="24"/>
    </row>
    <row r="1045" spans="4:9" x14ac:dyDescent="0.35">
      <c r="D1045" s="29">
        <f>R10</f>
        <v>48176</v>
      </c>
      <c r="F1045" s="24">
        <f>F$16/(1+F$17*(0.001*$D1045/F$22)^F$20)</f>
        <v>0.17583221920993525</v>
      </c>
      <c r="G1045" s="24"/>
      <c r="H1045" s="24"/>
      <c r="I1045" s="24"/>
    </row>
    <row r="1046" spans="4:9" x14ac:dyDescent="0.35">
      <c r="D1046" s="29">
        <f>D1045</f>
        <v>48176</v>
      </c>
      <c r="F1046" s="24">
        <v>0</v>
      </c>
      <c r="G1046" s="24"/>
      <c r="H1046" s="24"/>
      <c r="I1046" s="24"/>
    </row>
    <row r="1047" spans="4:9" x14ac:dyDescent="0.35">
      <c r="E1047" s="24"/>
    </row>
    <row r="1048" spans="4:9" x14ac:dyDescent="0.35">
      <c r="D1048" s="29">
        <f>S10</f>
        <v>171687</v>
      </c>
      <c r="G1048" s="24">
        <f>G$16/(1+G$17*(0.001*$D1048/G$22)^G$20)</f>
        <v>0.58865915865127061</v>
      </c>
      <c r="H1048" s="24"/>
      <c r="I1048" s="24"/>
    </row>
    <row r="1049" spans="4:9" x14ac:dyDescent="0.35">
      <c r="D1049" s="29">
        <f>D1048</f>
        <v>171687</v>
      </c>
      <c r="G1049" s="24">
        <v>0</v>
      </c>
      <c r="H1049" s="24"/>
      <c r="I1049" s="24"/>
    </row>
    <row r="1051" spans="4:9" x14ac:dyDescent="0.35">
      <c r="D1051" s="29">
        <f>T10</f>
        <v>27370</v>
      </c>
      <c r="H1051" s="24">
        <f t="shared" ref="H1051" si="76">H$16/(1+H$17*(0.001*$D1051/H$22)^H$20)</f>
        <v>0.11513311442413283</v>
      </c>
      <c r="I1051" s="24"/>
    </row>
    <row r="1052" spans="4:9" x14ac:dyDescent="0.35">
      <c r="D1052" s="29">
        <f>D1051</f>
        <v>27370</v>
      </c>
      <c r="H1052" s="24">
        <v>0</v>
      </c>
      <c r="I1052" s="24"/>
    </row>
    <row r="1054" spans="4:9" x14ac:dyDescent="0.35">
      <c r="D1054" s="29">
        <f>U10</f>
        <v>88471</v>
      </c>
      <c r="I1054" s="24">
        <f t="shared" ref="I1054" si="77">I$16/(1+I$17*(0.001*$D1054/I$22)^I$20)</f>
        <v>0.33872905470125919</v>
      </c>
    </row>
    <row r="1055" spans="4:9" x14ac:dyDescent="0.35">
      <c r="D1055" s="29">
        <f>D1054</f>
        <v>88471</v>
      </c>
      <c r="I1055" s="24">
        <v>0</v>
      </c>
    </row>
  </sheetData>
  <mergeCells count="5">
    <mergeCell ref="B2:J2"/>
    <mergeCell ref="L2:N2"/>
    <mergeCell ref="P2:X2"/>
    <mergeCell ref="P8:U8"/>
    <mergeCell ref="W8:X8"/>
  </mergeCells>
  <conditionalFormatting sqref="X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DE46-294D-48B2-A679-7E6E6E27883C}">
  <sheetPr>
    <tabColor theme="0" tint="-0.249977111117893"/>
  </sheetPr>
  <dimension ref="B1:GF386"/>
  <sheetViews>
    <sheetView zoomScale="55" zoomScaleNormal="55" workbookViewId="0">
      <selection activeCell="H14" sqref="H14"/>
    </sheetView>
  </sheetViews>
  <sheetFormatPr baseColWidth="10" defaultRowHeight="14.5" x14ac:dyDescent="0.35"/>
  <cols>
    <col min="2" max="3" width="20.1796875" customWidth="1"/>
    <col min="4" max="4" width="17.54296875" customWidth="1"/>
    <col min="5" max="5" width="24.453125" customWidth="1"/>
    <col min="6" max="6" width="11.54296875" customWidth="1"/>
    <col min="7" max="7" width="12.7265625" style="11" bestFit="1" customWidth="1"/>
    <col min="8" max="8" width="12.54296875" bestFit="1" customWidth="1"/>
    <col min="9" max="9" width="18.453125" bestFit="1" customWidth="1"/>
    <col min="10" max="10" width="16.81640625" bestFit="1" customWidth="1"/>
    <col min="11" max="11" width="22.453125" bestFit="1" customWidth="1"/>
    <col min="12" max="12" width="21.26953125" customWidth="1"/>
    <col min="13" max="14" width="18.453125" bestFit="1" customWidth="1"/>
    <col min="15" max="15" width="19.26953125" bestFit="1" customWidth="1"/>
    <col min="16" max="16" width="19.81640625" bestFit="1" customWidth="1"/>
    <col min="17" max="17" width="13.7265625" bestFit="1" customWidth="1"/>
    <col min="18" max="18" width="19.54296875" bestFit="1" customWidth="1"/>
    <col min="19" max="19" width="15.26953125" bestFit="1" customWidth="1"/>
    <col min="20" max="20" width="22.453125" bestFit="1" customWidth="1"/>
    <col min="21" max="21" width="18.26953125" style="11" bestFit="1" customWidth="1"/>
    <col min="22" max="22" width="9.54296875" bestFit="1" customWidth="1"/>
    <col min="23" max="23" width="9.1796875" bestFit="1" customWidth="1"/>
    <col min="24" max="24" width="15.453125" bestFit="1" customWidth="1"/>
    <col min="25" max="25" width="13.26953125" bestFit="1" customWidth="1"/>
    <col min="26" max="26" width="16.7265625" bestFit="1" customWidth="1"/>
    <col min="27" max="27" width="14.453125" bestFit="1" customWidth="1"/>
    <col min="28" max="28" width="13.7265625" bestFit="1" customWidth="1"/>
    <col min="29" max="29" width="9.7265625" bestFit="1" customWidth="1"/>
    <col min="30" max="30" width="11.54296875" style="11" bestFit="1" customWidth="1"/>
    <col min="31" max="32" width="6" bestFit="1" customWidth="1"/>
    <col min="33" max="33" width="8.81640625" bestFit="1" customWidth="1"/>
    <col min="34" max="34" width="9.453125" bestFit="1" customWidth="1"/>
    <col min="35" max="35" width="6.81640625" bestFit="1" customWidth="1"/>
    <col min="36" max="36" width="8.1796875" bestFit="1" customWidth="1"/>
    <col min="37" max="37" width="11.54296875" bestFit="1" customWidth="1"/>
    <col min="38" max="38" width="12" bestFit="1" customWidth="1"/>
    <col min="39" max="39" width="6" bestFit="1" customWidth="1"/>
    <col min="40" max="40" width="5" bestFit="1" customWidth="1"/>
    <col min="41" max="41" width="7.1796875" bestFit="1" customWidth="1"/>
    <col min="42" max="42" width="6" bestFit="1" customWidth="1"/>
    <col min="43" max="43" width="5.54296875" bestFit="1" customWidth="1"/>
    <col min="44" max="44" width="11.54296875" bestFit="1" customWidth="1"/>
    <col min="45" max="45" width="7.1796875" bestFit="1" customWidth="1"/>
    <col min="46" max="46" width="6.81640625" bestFit="1" customWidth="1"/>
    <col min="47" max="50" width="5.1796875" bestFit="1" customWidth="1"/>
    <col min="51" max="51" width="10" bestFit="1" customWidth="1"/>
    <col min="52" max="52" width="6.26953125" bestFit="1" customWidth="1"/>
    <col min="53" max="53" width="5" bestFit="1" customWidth="1"/>
    <col min="54" max="54" width="6" bestFit="1" customWidth="1"/>
    <col min="55" max="55" width="10" bestFit="1" customWidth="1"/>
    <col min="56" max="56" width="17.81640625" bestFit="1" customWidth="1"/>
    <col min="57" max="57" width="5" bestFit="1" customWidth="1"/>
    <col min="58" max="58" width="5.1796875" bestFit="1" customWidth="1"/>
    <col min="59" max="59" width="7.26953125" bestFit="1" customWidth="1"/>
    <col min="60" max="60" width="8" bestFit="1" customWidth="1"/>
    <col min="61" max="61" width="5.453125" bestFit="1" customWidth="1"/>
    <col min="62" max="62" width="6" bestFit="1" customWidth="1"/>
    <col min="63" max="63" width="17.54296875" bestFit="1" customWidth="1"/>
    <col min="64" max="64" width="12.453125" bestFit="1" customWidth="1"/>
    <col min="65" max="65" width="12.54296875" bestFit="1" customWidth="1"/>
    <col min="66" max="66" width="17.1796875" bestFit="1" customWidth="1"/>
    <col min="67" max="67" width="14.1796875" bestFit="1" customWidth="1"/>
    <col min="68" max="68" width="9.81640625" bestFit="1" customWidth="1"/>
    <col min="69" max="69" width="14.54296875" bestFit="1" customWidth="1"/>
    <col min="70" max="70" width="15.26953125" bestFit="1" customWidth="1"/>
    <col min="71" max="71" width="12.26953125" bestFit="1" customWidth="1"/>
    <col min="72" max="72" width="13.81640625" bestFit="1" customWidth="1"/>
    <col min="73" max="73" width="15.54296875" bestFit="1" customWidth="1"/>
    <col min="74" max="74" width="9.26953125" style="11" bestFit="1" customWidth="1"/>
    <col min="75" max="75" width="14.7265625" style="11" bestFit="1" customWidth="1"/>
    <col min="76" max="76" width="12.81640625" style="11" bestFit="1" customWidth="1"/>
    <col min="77" max="77" width="22.453125" bestFit="1" customWidth="1"/>
    <col min="78" max="78" width="21.26953125" bestFit="1" customWidth="1"/>
    <col min="79" max="79" width="23.54296875" bestFit="1" customWidth="1"/>
    <col min="80" max="80" width="28.1796875" bestFit="1" customWidth="1"/>
    <col min="81" max="81" width="19.1796875" style="11" bestFit="1" customWidth="1"/>
    <col min="82" max="82" width="116" style="11" bestFit="1" customWidth="1"/>
    <col min="83" max="83" width="80.26953125" style="11" bestFit="1" customWidth="1"/>
    <col min="84" max="84" width="60.81640625" bestFit="1" customWidth="1"/>
    <col min="85" max="85" width="12.1796875" bestFit="1" customWidth="1"/>
    <col min="86" max="86" width="24.1796875" bestFit="1" customWidth="1"/>
    <col min="87" max="87" width="34.1796875" style="11" bestFit="1" customWidth="1"/>
    <col min="88" max="88" width="27.7265625" bestFit="1" customWidth="1"/>
    <col min="89" max="89" width="33.81640625" bestFit="1" customWidth="1"/>
    <col min="90" max="90" width="29.81640625" bestFit="1" customWidth="1"/>
    <col min="91" max="91" width="22.7265625" bestFit="1" customWidth="1"/>
    <col min="92" max="92" width="24.1796875" bestFit="1" customWidth="1"/>
    <col min="93" max="93" width="23.81640625" bestFit="1" customWidth="1"/>
    <col min="94" max="94" width="23" bestFit="1" customWidth="1"/>
    <col min="95" max="95" width="33.54296875" bestFit="1" customWidth="1"/>
    <col min="96" max="96" width="10.26953125" bestFit="1" customWidth="1"/>
    <col min="98" max="98" width="15.81640625" customWidth="1"/>
  </cols>
  <sheetData>
    <row r="1" spans="2:188" x14ac:dyDescent="0.35">
      <c r="D1">
        <v>1</v>
      </c>
      <c r="E1">
        <f>+D1+1</f>
        <v>2</v>
      </c>
      <c r="F1">
        <f t="shared" ref="F1:BQ1" si="0">+E1+1</f>
        <v>3</v>
      </c>
      <c r="G1" s="1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 s="1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 s="1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CR1" si="1">+BQ1+1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 s="11">
        <f t="shared" si="1"/>
        <v>71</v>
      </c>
      <c r="BW1" s="11">
        <f t="shared" si="1"/>
        <v>72</v>
      </c>
      <c r="BX1" s="1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 s="11">
        <f t="shared" si="1"/>
        <v>78</v>
      </c>
      <c r="CD1" s="11">
        <f t="shared" si="1"/>
        <v>79</v>
      </c>
      <c r="CE1" s="1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 s="1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</row>
    <row r="2" spans="2:188" x14ac:dyDescent="0.35">
      <c r="B2" t="s">
        <v>221</v>
      </c>
      <c r="C2" t="s">
        <v>222</v>
      </c>
      <c r="D2" t="s">
        <v>14</v>
      </c>
      <c r="E2" t="s">
        <v>119</v>
      </c>
      <c r="F2" t="s">
        <v>4</v>
      </c>
      <c r="G2" s="110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s="11" t="s">
        <v>155</v>
      </c>
      <c r="V2" t="s">
        <v>156</v>
      </c>
      <c r="W2" t="s">
        <v>157</v>
      </c>
      <c r="X2" t="s">
        <v>158</v>
      </c>
      <c r="Y2" t="s">
        <v>159</v>
      </c>
      <c r="Z2" t="s">
        <v>160</v>
      </c>
      <c r="AA2" t="s">
        <v>161</v>
      </c>
      <c r="AB2" t="s">
        <v>162</v>
      </c>
      <c r="AC2" t="s">
        <v>163</v>
      </c>
      <c r="AD2" s="11" t="s">
        <v>164</v>
      </c>
      <c r="AE2" t="s">
        <v>165</v>
      </c>
      <c r="AF2" t="s">
        <v>166</v>
      </c>
      <c r="AG2" t="s">
        <v>44</v>
      </c>
      <c r="AH2" t="s">
        <v>43</v>
      </c>
      <c r="AI2" t="s">
        <v>45</v>
      </c>
      <c r="AJ2" t="s">
        <v>42</v>
      </c>
      <c r="AK2" t="s">
        <v>167</v>
      </c>
      <c r="AL2" t="s">
        <v>168</v>
      </c>
      <c r="AM2" t="s">
        <v>23</v>
      </c>
      <c r="AN2">
        <v>33</v>
      </c>
      <c r="AO2" t="s">
        <v>169</v>
      </c>
      <c r="AP2" t="s">
        <v>27</v>
      </c>
      <c r="AQ2" t="s">
        <v>28</v>
      </c>
      <c r="AR2" t="s">
        <v>170</v>
      </c>
      <c r="AS2" t="s">
        <v>171</v>
      </c>
      <c r="AT2" t="s">
        <v>172</v>
      </c>
      <c r="AU2" t="s">
        <v>24</v>
      </c>
      <c r="AV2" t="s">
        <v>25</v>
      </c>
      <c r="AW2" t="s">
        <v>26</v>
      </c>
      <c r="AX2" t="s">
        <v>29</v>
      </c>
      <c r="AY2" t="s">
        <v>173</v>
      </c>
      <c r="AZ2" t="s">
        <v>174</v>
      </c>
      <c r="BA2" t="s">
        <v>175</v>
      </c>
      <c r="BB2" t="s">
        <v>176</v>
      </c>
      <c r="BC2" t="s">
        <v>177</v>
      </c>
      <c r="BD2" t="s">
        <v>178</v>
      </c>
      <c r="BE2" t="s">
        <v>179</v>
      </c>
      <c r="BF2" t="s">
        <v>180</v>
      </c>
      <c r="BG2" t="s">
        <v>181</v>
      </c>
      <c r="BH2" t="s">
        <v>182</v>
      </c>
      <c r="BI2" t="s">
        <v>183</v>
      </c>
      <c r="BJ2" t="s">
        <v>184</v>
      </c>
      <c r="BK2" t="s">
        <v>185</v>
      </c>
      <c r="BL2" t="s">
        <v>186</v>
      </c>
      <c r="BM2" t="s">
        <v>187</v>
      </c>
      <c r="BN2" t="s">
        <v>188</v>
      </c>
      <c r="BO2" t="s">
        <v>189</v>
      </c>
      <c r="BP2" t="s">
        <v>190</v>
      </c>
      <c r="BQ2" t="s">
        <v>191</v>
      </c>
      <c r="BR2" t="s">
        <v>192</v>
      </c>
      <c r="BS2" t="s">
        <v>193</v>
      </c>
      <c r="BT2" t="s">
        <v>194</v>
      </c>
      <c r="BU2" t="s">
        <v>195</v>
      </c>
      <c r="BV2" s="11" t="s">
        <v>196</v>
      </c>
      <c r="BW2" s="11" t="s">
        <v>197</v>
      </c>
      <c r="BX2" s="11" t="s">
        <v>198</v>
      </c>
      <c r="BY2" t="s">
        <v>199</v>
      </c>
      <c r="BZ2" t="s">
        <v>200</v>
      </c>
      <c r="CA2" t="s">
        <v>201</v>
      </c>
      <c r="CB2" t="s">
        <v>202</v>
      </c>
      <c r="CC2" s="11" t="s">
        <v>203</v>
      </c>
      <c r="CD2" s="11" t="s">
        <v>204</v>
      </c>
      <c r="CE2" s="11" t="s">
        <v>205</v>
      </c>
      <c r="CF2" t="s">
        <v>206</v>
      </c>
      <c r="CG2" t="s">
        <v>207</v>
      </c>
      <c r="CH2" t="s">
        <v>208</v>
      </c>
      <c r="CI2" s="11" t="s">
        <v>209</v>
      </c>
      <c r="CJ2" t="s">
        <v>210</v>
      </c>
      <c r="CK2" t="s">
        <v>211</v>
      </c>
      <c r="CL2" t="s">
        <v>212</v>
      </c>
      <c r="CM2" t="s">
        <v>213</v>
      </c>
      <c r="CN2" t="s">
        <v>214</v>
      </c>
      <c r="CO2" t="s">
        <v>215</v>
      </c>
      <c r="CP2" t="s">
        <v>216</v>
      </c>
      <c r="CQ2" t="s">
        <v>217</v>
      </c>
      <c r="CR2" t="s">
        <v>218</v>
      </c>
      <c r="CT2" s="2" t="s">
        <v>41</v>
      </c>
      <c r="CU2" t="s">
        <v>141</v>
      </c>
      <c r="CV2" t="s">
        <v>142</v>
      </c>
      <c r="CW2" t="s">
        <v>143</v>
      </c>
      <c r="CX2" t="s">
        <v>144</v>
      </c>
      <c r="CY2" t="s">
        <v>145</v>
      </c>
      <c r="CZ2" t="s">
        <v>146</v>
      </c>
      <c r="DA2" t="s">
        <v>147</v>
      </c>
      <c r="DB2" t="s">
        <v>148</v>
      </c>
      <c r="DC2" t="s">
        <v>149</v>
      </c>
      <c r="DD2" t="s">
        <v>150</v>
      </c>
      <c r="DE2" t="s">
        <v>151</v>
      </c>
      <c r="DF2" t="s">
        <v>152</v>
      </c>
      <c r="DG2" t="s">
        <v>153</v>
      </c>
      <c r="DH2" t="s">
        <v>154</v>
      </c>
      <c r="DI2" t="s">
        <v>155</v>
      </c>
      <c r="DJ2" t="s">
        <v>156</v>
      </c>
      <c r="DK2" t="s">
        <v>157</v>
      </c>
      <c r="DL2" t="s">
        <v>158</v>
      </c>
      <c r="DM2" t="s">
        <v>159</v>
      </c>
      <c r="DN2" t="s">
        <v>160</v>
      </c>
      <c r="DO2" t="s">
        <v>161</v>
      </c>
      <c r="DP2" t="s">
        <v>162</v>
      </c>
      <c r="DQ2" t="s">
        <v>163</v>
      </c>
      <c r="DR2" t="s">
        <v>164</v>
      </c>
      <c r="DS2" t="s">
        <v>165</v>
      </c>
      <c r="DT2" t="s">
        <v>166</v>
      </c>
      <c r="DU2" t="s">
        <v>44</v>
      </c>
      <c r="DV2" t="s">
        <v>43</v>
      </c>
      <c r="DW2" t="s">
        <v>45</v>
      </c>
      <c r="DX2" t="s">
        <v>42</v>
      </c>
      <c r="DY2" t="s">
        <v>167</v>
      </c>
      <c r="DZ2" t="s">
        <v>168</v>
      </c>
      <c r="EA2" t="s">
        <v>23</v>
      </c>
      <c r="EB2">
        <v>33</v>
      </c>
      <c r="EC2" t="s">
        <v>169</v>
      </c>
      <c r="ED2" t="s">
        <v>27</v>
      </c>
      <c r="EE2" t="s">
        <v>28</v>
      </c>
      <c r="EF2" t="s">
        <v>170</v>
      </c>
      <c r="EG2" t="s">
        <v>171</v>
      </c>
      <c r="EH2" t="s">
        <v>172</v>
      </c>
      <c r="EI2" t="s">
        <v>24</v>
      </c>
      <c r="EJ2" t="s">
        <v>25</v>
      </c>
      <c r="EK2" t="s">
        <v>26</v>
      </c>
      <c r="EL2" t="s">
        <v>29</v>
      </c>
      <c r="EM2" t="s">
        <v>173</v>
      </c>
      <c r="EN2" t="s">
        <v>174</v>
      </c>
      <c r="EO2" t="s">
        <v>175</v>
      </c>
      <c r="EP2" t="s">
        <v>176</v>
      </c>
      <c r="EQ2" t="s">
        <v>177</v>
      </c>
      <c r="ER2" t="s">
        <v>178</v>
      </c>
      <c r="ES2" t="s">
        <v>179</v>
      </c>
      <c r="ET2" t="s">
        <v>180</v>
      </c>
      <c r="EU2" t="s">
        <v>181</v>
      </c>
      <c r="EV2" t="s">
        <v>182</v>
      </c>
      <c r="EW2" t="s">
        <v>183</v>
      </c>
      <c r="EX2" t="s">
        <v>184</v>
      </c>
      <c r="EY2" t="s">
        <v>185</v>
      </c>
      <c r="EZ2" t="s">
        <v>186</v>
      </c>
      <c r="FA2" t="s">
        <v>187</v>
      </c>
      <c r="FB2" t="s">
        <v>188</v>
      </c>
      <c r="FC2" t="s">
        <v>189</v>
      </c>
      <c r="FD2" t="s">
        <v>190</v>
      </c>
      <c r="FE2" t="s">
        <v>191</v>
      </c>
      <c r="FF2" t="s">
        <v>192</v>
      </c>
      <c r="FG2" t="s">
        <v>193</v>
      </c>
      <c r="FH2" t="s">
        <v>194</v>
      </c>
      <c r="FI2" t="s">
        <v>195</v>
      </c>
      <c r="FJ2" t="s">
        <v>196</v>
      </c>
      <c r="FK2" t="s">
        <v>197</v>
      </c>
      <c r="FL2" t="s">
        <v>198</v>
      </c>
      <c r="FM2" t="s">
        <v>199</v>
      </c>
      <c r="FN2" t="s">
        <v>200</v>
      </c>
      <c r="FO2" t="s">
        <v>201</v>
      </c>
      <c r="FP2" t="s">
        <v>202</v>
      </c>
      <c r="FQ2" t="s">
        <v>203</v>
      </c>
      <c r="FR2" t="s">
        <v>204</v>
      </c>
      <c r="FS2" t="s">
        <v>205</v>
      </c>
      <c r="FT2" t="s">
        <v>206</v>
      </c>
      <c r="FU2" t="s">
        <v>207</v>
      </c>
      <c r="FV2" t="s">
        <v>208</v>
      </c>
      <c r="FW2" t="s">
        <v>209</v>
      </c>
      <c r="FX2" t="s">
        <v>210</v>
      </c>
      <c r="FY2" t="s">
        <v>211</v>
      </c>
      <c r="FZ2" t="s">
        <v>212</v>
      </c>
      <c r="GA2" t="s">
        <v>213</v>
      </c>
      <c r="GB2" t="s">
        <v>214</v>
      </c>
      <c r="GC2" t="s">
        <v>215</v>
      </c>
      <c r="GD2" t="s">
        <v>216</v>
      </c>
      <c r="GE2" t="s">
        <v>217</v>
      </c>
      <c r="GF2" t="s">
        <v>218</v>
      </c>
    </row>
    <row r="3" spans="2:188" s="18" customFormat="1" x14ac:dyDescent="0.35">
      <c r="B3" t="str">
        <f>IF(AND(F3&gt;='PASO 2 - CHANNEL INPUT '!$G$4,F3&lt;='PASO 2 - CHANNEL INPUT '!$H$4),"OK","FUERA")</f>
        <v>OK</v>
      </c>
      <c r="C3" s="18" t="str">
        <f>IF(AND(F3&gt;='PASO 2 - CHANNEL INPUT '!$G$8,F3&lt;='PASO 2 - CHANNEL INPUT '!$H$8),"OK","FUERA")</f>
        <v>OK</v>
      </c>
      <c r="D3" t="str">
        <f>IF(AND(F3&gt;='PASO 1 - SETUP CAMPAÑA'!$C$3,F3&lt;='PASO 1 - SETUP CAMPAÑA'!$C$4),"OK","FUERA")</f>
        <v>FUERA</v>
      </c>
      <c r="E3" s="18" t="str">
        <f t="shared" ref="E3:E11" si="2">+E4</f>
        <v>INDIVIDUOS</v>
      </c>
      <c r="F3" s="18">
        <v>4</v>
      </c>
      <c r="G3" s="119">
        <f>+CU3%*$CT3</f>
        <v>27.823499999999999</v>
      </c>
      <c r="H3" s="18">
        <f t="shared" ref="H3:H66" si="3">+CV3%*$CT3</f>
        <v>27.418499999999998</v>
      </c>
      <c r="I3" s="18">
        <f t="shared" ref="I3:I66" si="4">+CW3%*$CT3</f>
        <v>0.52649999999999997</v>
      </c>
      <c r="J3" s="18">
        <f t="shared" ref="J3:J66" si="5">+CX3%*$CT3</f>
        <v>8.0190000000000001</v>
      </c>
      <c r="K3" s="18">
        <f t="shared" ref="K3:K66" si="6">+CY3%*$CT3</f>
        <v>8.0190000000000001</v>
      </c>
      <c r="L3" s="18">
        <f t="shared" ref="L3:L66" si="7">+CZ3%*$CT3</f>
        <v>0</v>
      </c>
      <c r="M3" s="18">
        <f t="shared" ref="M3:M66" si="8">+DA3%*$CT3</f>
        <v>19.9665</v>
      </c>
      <c r="N3" s="18">
        <f t="shared" ref="N3:N66" si="9">+DB3%*$CT3</f>
        <v>63.544499999999992</v>
      </c>
      <c r="O3" s="18">
        <f t="shared" ref="O3:O66" si="10">+DC3%*$CT3</f>
        <v>6.3585000000000012</v>
      </c>
      <c r="P3" s="18">
        <f t="shared" ref="P3:P66" si="11">+DD3%*$CT3</f>
        <v>11.258999999999999</v>
      </c>
      <c r="Q3" s="18">
        <f t="shared" ref="Q3:Q66" si="12">+DE3%*$CT3</f>
        <v>73.385999999999996</v>
      </c>
      <c r="R3" s="18">
        <f t="shared" ref="R3:R66" si="13">+DF3%*$CT3</f>
        <v>1.377</v>
      </c>
      <c r="S3" s="18">
        <f t="shared" ref="S3:S66" si="14">+DG3%*$CT3</f>
        <v>73.385999999999996</v>
      </c>
      <c r="T3" s="18">
        <f t="shared" ref="T3:T66" si="15">+DH3%*$CT3</f>
        <v>71.8065</v>
      </c>
      <c r="U3" s="119">
        <f t="shared" ref="U3:U66" si="16">+DI3%*$CT3</f>
        <v>77.881500000000003</v>
      </c>
      <c r="V3" s="18">
        <f t="shared" ref="V3:V66" si="17">+DJ3%*$CT3</f>
        <v>0.44550000000000001</v>
      </c>
      <c r="W3" s="18">
        <f t="shared" ref="W3:W66" si="18">+DK3%*$CT3</f>
        <v>133.56899999999999</v>
      </c>
      <c r="X3" s="18">
        <f t="shared" ref="X3:X66" si="19">+DL3%*$CT3</f>
        <v>15.632999999999997</v>
      </c>
      <c r="Y3" s="18">
        <f t="shared" ref="Y3:Y66" si="20">+DM3%*$CT3</f>
        <v>12.676500000000001</v>
      </c>
      <c r="Z3" s="18">
        <f t="shared" ref="Z3:Z66" si="21">+DN3%*$CT3</f>
        <v>45.765000000000001</v>
      </c>
      <c r="AA3" s="18">
        <f t="shared" ref="AA3:AA66" si="22">+DO3%*$CT3</f>
        <v>125.18549999999999</v>
      </c>
      <c r="AB3" s="18">
        <f t="shared" ref="AB3:AB66" si="23">+DP3%*$CT3</f>
        <v>26.932500000000001</v>
      </c>
      <c r="AC3" s="18">
        <f t="shared" ref="AC3:AC66" si="24">+DQ3%*$CT3</f>
        <v>2.9159999999999999</v>
      </c>
      <c r="AD3" s="119">
        <f t="shared" ref="AD3:AD66" si="25">+DR3%*$CT3</f>
        <v>156.73500000000001</v>
      </c>
      <c r="AE3" s="18">
        <f t="shared" ref="AE3:AE66" si="26">+DS3%*$CT3</f>
        <v>51.84</v>
      </c>
      <c r="AF3" s="18">
        <f t="shared" ref="AF3:AF66" si="27">+DT3%*$CT3</f>
        <v>11.501999999999999</v>
      </c>
      <c r="AG3" s="18">
        <f t="shared" ref="AG3:AG66" si="28">+DU3%*$CT3</f>
        <v>55.525500000000001</v>
      </c>
      <c r="AH3" s="18">
        <f t="shared" ref="AH3:AH66" si="29">+DV3%*$CT3</f>
        <v>39.973500000000001</v>
      </c>
      <c r="AI3" s="18">
        <f t="shared" ref="AI3:AI66" si="30">+DW3%*$CT3</f>
        <v>21.505499999999998</v>
      </c>
      <c r="AJ3" s="18">
        <f t="shared" ref="AJ3:AJ66" si="31">+DX3%*$CT3</f>
        <v>15.795</v>
      </c>
      <c r="AK3" s="18">
        <f t="shared" ref="AK3:AK66" si="32">+DY3%*$CT3</f>
        <v>6.9255000000000004</v>
      </c>
      <c r="AL3" s="18">
        <f t="shared" ref="AL3:AL66" si="33">+DZ3%*$CT3</f>
        <v>0.60750000000000004</v>
      </c>
      <c r="AM3" s="18">
        <f t="shared" ref="AM3:AM66" si="34">+EA3%*$CT3</f>
        <v>14.498999999999999</v>
      </c>
      <c r="AN3" s="18">
        <f t="shared" ref="AN3:AN66" si="35">+EB3%*$CT3</f>
        <v>0</v>
      </c>
      <c r="AO3" s="18">
        <f t="shared" ref="AO3:AO66" si="36">+EC3%*$CT3</f>
        <v>0</v>
      </c>
      <c r="AP3" s="18">
        <f t="shared" ref="AP3:AP66" si="37">+ED3%*$CT3</f>
        <v>5.2244999999999999</v>
      </c>
      <c r="AQ3" s="18">
        <f t="shared" ref="AQ3:AQ66" si="38">+EE3%*$CT3</f>
        <v>0</v>
      </c>
      <c r="AR3" s="18">
        <f t="shared" ref="AR3:AR66" si="39">+EF3%*$CT3</f>
        <v>2.754</v>
      </c>
      <c r="AS3" s="18">
        <f t="shared" ref="AS3:AS66" si="40">+EG3%*$CT3</f>
        <v>0</v>
      </c>
      <c r="AT3" s="18">
        <f t="shared" ref="AT3:AT66" si="41">+EH3%*$CT3</f>
        <v>0.32400000000000001</v>
      </c>
      <c r="AU3" s="18">
        <f t="shared" ref="AU3:AU66" si="42">+EI3%*$CT3</f>
        <v>0.52649999999999997</v>
      </c>
      <c r="AV3" s="18">
        <f t="shared" ref="AV3:AV66" si="43">+EJ3%*$CT3</f>
        <v>1.1340000000000001</v>
      </c>
      <c r="AW3" s="18">
        <f t="shared" ref="AW3:AW66" si="44">+EK3%*$CT3</f>
        <v>0</v>
      </c>
      <c r="AX3" s="18">
        <f t="shared" ref="AX3:AX66" si="45">+EL3%*$CT3</f>
        <v>0</v>
      </c>
      <c r="AY3" s="18">
        <f t="shared" ref="AY3:AY66" si="46">+EM3%*$CT3</f>
        <v>1.1340000000000001</v>
      </c>
      <c r="AZ3" s="18">
        <f t="shared" ref="AZ3:AZ66" si="47">+EN3%*$CT3</f>
        <v>0.24299999999999997</v>
      </c>
      <c r="BA3" s="18">
        <f t="shared" ref="BA3:BA66" si="48">+EO3%*$CT3</f>
        <v>0</v>
      </c>
      <c r="BB3" s="18">
        <f t="shared" ref="BB3:BB66" si="49">+EP3%*$CT3</f>
        <v>1.7009999999999998</v>
      </c>
      <c r="BC3" s="18">
        <f t="shared" ref="BC3:BC66" si="50">+EQ3%*$CT3</f>
        <v>1.296</v>
      </c>
      <c r="BD3" s="18">
        <f t="shared" ref="BD3:BD66" si="51">+ER3%*$CT3</f>
        <v>0</v>
      </c>
      <c r="BE3" s="18">
        <f t="shared" ref="BE3:BE66" si="52">+ES3%*$CT3</f>
        <v>4.0095000000000001</v>
      </c>
      <c r="BF3" s="18">
        <f t="shared" ref="BF3:BF66" si="53">+ET3%*$CT3</f>
        <v>0</v>
      </c>
      <c r="BG3" s="18">
        <f t="shared" ref="BG3:BG66" si="54">+EU3%*$CT3</f>
        <v>1.8225000000000002</v>
      </c>
      <c r="BH3" s="18">
        <f t="shared" ref="BH3:BH66" si="55">+EV3%*$CT3</f>
        <v>0.36449999999999999</v>
      </c>
      <c r="BI3" s="18">
        <f t="shared" ref="BI3:BI66" si="56">+EW3%*$CT3</f>
        <v>0.81</v>
      </c>
      <c r="BJ3" s="18">
        <f t="shared" ref="BJ3:BJ66" si="57">+EX3%*$CT3</f>
        <v>0</v>
      </c>
      <c r="BK3" s="18">
        <f t="shared" ref="BK3:BK66" si="58">+EY3%*$CT3</f>
        <v>41.391000000000005</v>
      </c>
      <c r="BL3" s="18">
        <f t="shared" ref="BL3:BL66" si="59">+EZ3%*$CT3</f>
        <v>40.338000000000001</v>
      </c>
      <c r="BM3" s="18">
        <f t="shared" ref="BM3:BM66" si="60">+FA3%*$CT3</f>
        <v>0.81</v>
      </c>
      <c r="BN3" s="18">
        <f t="shared" ref="BN3:BN66" si="61">+FB3%*$CT3</f>
        <v>0</v>
      </c>
      <c r="BO3" s="18">
        <f t="shared" ref="BO3:BO66" si="62">+FC3%*$CT3</f>
        <v>0.28350000000000003</v>
      </c>
      <c r="BP3" s="18">
        <f t="shared" ref="BP3:BP66" si="63">+FD3%*$CT3</f>
        <v>141.14250000000001</v>
      </c>
      <c r="BQ3" s="18">
        <f t="shared" ref="BQ3:BQ66" si="64">+FE3%*$CT3</f>
        <v>36.976500000000001</v>
      </c>
      <c r="BR3" s="18">
        <f t="shared" ref="BR3:BR66" si="65">+FF3%*$CT3</f>
        <v>116.64000000000001</v>
      </c>
      <c r="BS3" s="18">
        <f t="shared" ref="BS3:BS66" si="66">+FG3%*$CT3</f>
        <v>3.24</v>
      </c>
      <c r="BT3" s="18">
        <f t="shared" ref="BT3:BT66" si="67">+FH3%*$CT3</f>
        <v>100.2375</v>
      </c>
      <c r="BU3" s="18">
        <f t="shared" ref="BU3:BU66" si="68">+FI3%*$CT3</f>
        <v>137.21400000000003</v>
      </c>
      <c r="BV3" s="119">
        <f t="shared" ref="BV3:BV66" si="69">+FJ3%*$CT3</f>
        <v>311.16149999999999</v>
      </c>
      <c r="BW3" s="119">
        <f t="shared" ref="BW3:BW66" si="70">+FK3%*$CT3</f>
        <v>23.327999999999999</v>
      </c>
      <c r="BX3" s="119">
        <f t="shared" ref="BX3:BX66" si="71">+FL3%*$CT3</f>
        <v>392.52600000000001</v>
      </c>
      <c r="BY3" s="18">
        <f t="shared" ref="BY3:BY66" si="72">+FM3%*$CT3</f>
        <v>70.105499999999992</v>
      </c>
      <c r="BZ3" s="18">
        <f t="shared" ref="BZ3:BZ66" si="73">+FN3%*$CT3</f>
        <v>26.932500000000001</v>
      </c>
      <c r="CA3" s="18">
        <f t="shared" ref="CA3:CA66" si="74">+FO3%*$CT3</f>
        <v>7.4925000000000006</v>
      </c>
      <c r="CB3" s="18">
        <f t="shared" ref="CB3:CB66" si="75">+FP3%*$CT3</f>
        <v>0.32400000000000001</v>
      </c>
      <c r="CC3" s="119">
        <f t="shared" ref="CC3:CC66" si="76">+FQ3%*$CT3</f>
        <v>350.00099999999998</v>
      </c>
      <c r="CD3" s="119">
        <f t="shared" ref="CD3:CD66" si="77">+FR3%*$CT3</f>
        <v>379.20149999999995</v>
      </c>
      <c r="CE3" s="119">
        <f t="shared" ref="CE3:CE66" si="78">+FS3%*$CT3</f>
        <v>262.03500000000003</v>
      </c>
      <c r="CF3" s="18">
        <f t="shared" ref="CF3:CF66" si="79">+FT3%*$CT3</f>
        <v>60.831000000000003</v>
      </c>
      <c r="CG3" s="18">
        <f t="shared" ref="CG3:CG66" si="80">+FU3%*$CT3</f>
        <v>128.46599999999998</v>
      </c>
      <c r="CH3" s="18">
        <f t="shared" ref="CH3:CH66" si="81">+FV3%*$CT3</f>
        <v>13.405499999999998</v>
      </c>
      <c r="CI3" s="119">
        <f t="shared" ref="CI3:CI66" si="82">+FW3%*$CT3</f>
        <v>137.86199999999999</v>
      </c>
      <c r="CJ3" s="18">
        <f t="shared" ref="CJ3:CJ66" si="83">+FX3%*$CT3</f>
        <v>23.4495</v>
      </c>
      <c r="CK3" s="18">
        <f t="shared" ref="CK3:CK66" si="84">+FY3%*$CT3</f>
        <v>45.481500000000004</v>
      </c>
      <c r="CL3" s="18">
        <f t="shared" ref="CL3:CL66" si="85">+FZ3%*$CT3</f>
        <v>14.458499999999999</v>
      </c>
      <c r="CM3" s="18">
        <f t="shared" ref="CM3:CM66" si="86">+GA3%*$CT3</f>
        <v>18.994500000000002</v>
      </c>
      <c r="CN3" s="18">
        <f t="shared" ref="CN3:CN66" si="87">+GB3%*$CT3</f>
        <v>209.22299999999998</v>
      </c>
      <c r="CO3" s="18">
        <f t="shared" ref="CO3:CO66" si="88">+GC3%*$CT3</f>
        <v>248.7105</v>
      </c>
      <c r="CP3" s="18">
        <f t="shared" ref="CP3:CP66" si="89">+GD3%*$CT3</f>
        <v>1.7415</v>
      </c>
      <c r="CQ3" s="18">
        <f t="shared" ref="CQ3:CQ66" si="90">+GE3%*$CT3</f>
        <v>66.136499999999984</v>
      </c>
      <c r="CR3" s="18">
        <f t="shared" ref="CR3:CR66" si="91">+GF3%*$CT3</f>
        <v>51.799499999999995</v>
      </c>
      <c r="CT3" s="18">
        <f>'PASO 1 - SETUP CAMPAÑA'!E32</f>
        <v>405</v>
      </c>
      <c r="CU3" s="18">
        <v>6.87</v>
      </c>
      <c r="CV3" s="18">
        <v>6.77</v>
      </c>
      <c r="CW3" s="18">
        <v>0.13</v>
      </c>
      <c r="CX3" s="18">
        <v>1.98</v>
      </c>
      <c r="CY3" s="18">
        <v>1.98</v>
      </c>
      <c r="CZ3" s="18">
        <v>0</v>
      </c>
      <c r="DA3" s="18">
        <v>4.93</v>
      </c>
      <c r="DB3" s="18">
        <v>15.69</v>
      </c>
      <c r="DC3" s="18">
        <v>1.57</v>
      </c>
      <c r="DD3" s="18">
        <v>2.78</v>
      </c>
      <c r="DE3" s="18">
        <v>18.12</v>
      </c>
      <c r="DF3" s="18">
        <v>0.34</v>
      </c>
      <c r="DG3" s="18">
        <v>18.12</v>
      </c>
      <c r="DH3" s="18">
        <v>17.73</v>
      </c>
      <c r="DI3" s="18">
        <v>19.23</v>
      </c>
      <c r="DJ3" s="18">
        <v>0.11</v>
      </c>
      <c r="DK3" s="18">
        <v>32.979999999999997</v>
      </c>
      <c r="DL3" s="18">
        <v>3.86</v>
      </c>
      <c r="DM3" s="18">
        <v>3.13</v>
      </c>
      <c r="DN3" s="18">
        <v>11.3</v>
      </c>
      <c r="DO3" s="18">
        <v>30.91</v>
      </c>
      <c r="DP3" s="18">
        <v>6.65</v>
      </c>
      <c r="DQ3" s="18">
        <v>0.72</v>
      </c>
      <c r="DR3" s="18">
        <v>38.700000000000003</v>
      </c>
      <c r="DS3" s="18">
        <v>12.8</v>
      </c>
      <c r="DT3" s="18">
        <v>2.84</v>
      </c>
      <c r="DU3" s="18">
        <v>13.71</v>
      </c>
      <c r="DV3" s="18">
        <v>9.8699999999999992</v>
      </c>
      <c r="DW3" s="18">
        <v>5.31</v>
      </c>
      <c r="DX3" s="18">
        <v>3.9</v>
      </c>
      <c r="DY3" s="18">
        <v>1.71</v>
      </c>
      <c r="DZ3" s="18">
        <v>0.15</v>
      </c>
      <c r="EA3" s="18">
        <v>3.58</v>
      </c>
      <c r="EB3" s="18">
        <v>0</v>
      </c>
      <c r="EC3" s="18">
        <v>0</v>
      </c>
      <c r="ED3" s="18">
        <v>1.29</v>
      </c>
      <c r="EE3" s="18">
        <v>0</v>
      </c>
      <c r="EF3" s="18">
        <v>0.68</v>
      </c>
      <c r="EG3" s="18">
        <v>0</v>
      </c>
      <c r="EH3" s="18">
        <v>0.08</v>
      </c>
      <c r="EI3" s="18">
        <v>0.13</v>
      </c>
      <c r="EJ3" s="18">
        <v>0.28000000000000003</v>
      </c>
      <c r="EK3" s="18">
        <v>0</v>
      </c>
      <c r="EL3" s="18">
        <v>0</v>
      </c>
      <c r="EM3" s="18">
        <v>0.28000000000000003</v>
      </c>
      <c r="EN3" s="18">
        <v>0.06</v>
      </c>
      <c r="EO3" s="18">
        <v>0</v>
      </c>
      <c r="EP3" s="18">
        <v>0.42</v>
      </c>
      <c r="EQ3" s="18">
        <v>0.32</v>
      </c>
      <c r="ER3" s="18">
        <v>0</v>
      </c>
      <c r="ES3" s="18">
        <v>0.99</v>
      </c>
      <c r="ET3" s="18">
        <v>0</v>
      </c>
      <c r="EU3" s="18">
        <v>0.45</v>
      </c>
      <c r="EV3" s="18">
        <v>0.09</v>
      </c>
      <c r="EW3" s="18">
        <v>0.2</v>
      </c>
      <c r="EX3" s="18">
        <v>0</v>
      </c>
      <c r="EY3" s="18">
        <v>10.220000000000001</v>
      </c>
      <c r="EZ3" s="18">
        <v>9.9600000000000009</v>
      </c>
      <c r="FA3" s="18">
        <v>0.2</v>
      </c>
      <c r="FB3" s="18">
        <v>0</v>
      </c>
      <c r="FC3" s="18">
        <v>7.0000000000000007E-2</v>
      </c>
      <c r="FD3" s="18">
        <v>34.85</v>
      </c>
      <c r="FE3" s="18">
        <v>9.1300000000000008</v>
      </c>
      <c r="FF3" s="18">
        <v>28.8</v>
      </c>
      <c r="FG3" s="18">
        <v>0.8</v>
      </c>
      <c r="FH3" s="18">
        <v>24.75</v>
      </c>
      <c r="FI3" s="18">
        <v>33.880000000000003</v>
      </c>
      <c r="FJ3" s="18">
        <v>76.83</v>
      </c>
      <c r="FK3" s="18">
        <v>5.76</v>
      </c>
      <c r="FL3" s="18">
        <v>96.92</v>
      </c>
      <c r="FM3" s="18">
        <v>17.309999999999999</v>
      </c>
      <c r="FN3" s="18">
        <v>6.65</v>
      </c>
      <c r="FO3" s="18">
        <v>1.85</v>
      </c>
      <c r="FP3" s="18">
        <v>0.08</v>
      </c>
      <c r="FQ3" s="18">
        <v>86.42</v>
      </c>
      <c r="FR3" s="18">
        <v>93.63</v>
      </c>
      <c r="FS3" s="18">
        <v>64.7</v>
      </c>
      <c r="FT3" s="18">
        <v>15.02</v>
      </c>
      <c r="FU3" s="18">
        <v>31.72</v>
      </c>
      <c r="FV3" s="18">
        <v>3.31</v>
      </c>
      <c r="FW3" s="18">
        <v>34.04</v>
      </c>
      <c r="FX3" s="18">
        <v>5.79</v>
      </c>
      <c r="FY3" s="18">
        <v>11.23</v>
      </c>
      <c r="FZ3" s="18">
        <v>3.57</v>
      </c>
      <c r="GA3" s="18">
        <v>4.6900000000000004</v>
      </c>
      <c r="GB3" s="18">
        <v>51.66</v>
      </c>
      <c r="GC3" s="18">
        <v>61.41</v>
      </c>
      <c r="GD3" s="18">
        <v>0.43</v>
      </c>
      <c r="GE3" s="18">
        <v>16.329999999999998</v>
      </c>
      <c r="GF3" s="18">
        <v>12.79</v>
      </c>
    </row>
    <row r="4" spans="2:188" s="18" customFormat="1" x14ac:dyDescent="0.35">
      <c r="B4" t="str">
        <f>IF(AND(F4&gt;='PASO 2 - CHANNEL INPUT '!$G$4,F4&lt;='PASO 2 - CHANNEL INPUT '!$H$4),"OK","FUERA")</f>
        <v>OK</v>
      </c>
      <c r="C4" s="18" t="str">
        <f>IF(AND(F4&gt;='PASO 2 - CHANNEL INPUT '!$G$8,F4&lt;='PASO 2 - CHANNEL INPUT '!$H$8),"OK","FUERA")</f>
        <v>OK</v>
      </c>
      <c r="D4" t="str">
        <f>IF(AND(F4&gt;='PASO 1 - SETUP CAMPAÑA'!$C$3,F4&lt;='PASO 1 - SETUP CAMPAÑA'!$C$4),"OK","FUERA")</f>
        <v>FUERA</v>
      </c>
      <c r="E4" s="18" t="str">
        <f t="shared" si="2"/>
        <v>INDIVIDUOS</v>
      </c>
      <c r="F4" s="18">
        <v>5</v>
      </c>
      <c r="G4" s="119">
        <f t="shared" ref="G4:G67" si="92">+CU4%*$CT4</f>
        <v>27.754799999999999</v>
      </c>
      <c r="H4" s="18">
        <f t="shared" si="3"/>
        <v>27.3508</v>
      </c>
      <c r="I4" s="18">
        <f t="shared" si="4"/>
        <v>0.5252</v>
      </c>
      <c r="J4" s="18">
        <f t="shared" si="5"/>
        <v>7.9991999999999992</v>
      </c>
      <c r="K4" s="18">
        <f t="shared" si="6"/>
        <v>7.9991999999999992</v>
      </c>
      <c r="L4" s="18">
        <f t="shared" si="7"/>
        <v>0</v>
      </c>
      <c r="M4" s="18">
        <f t="shared" si="8"/>
        <v>19.917199999999998</v>
      </c>
      <c r="N4" s="18">
        <f t="shared" si="9"/>
        <v>63.387599999999992</v>
      </c>
      <c r="O4" s="18">
        <f t="shared" si="10"/>
        <v>6.3428000000000004</v>
      </c>
      <c r="P4" s="18">
        <f t="shared" si="11"/>
        <v>11.231199999999999</v>
      </c>
      <c r="Q4" s="18">
        <f t="shared" si="12"/>
        <v>73.204800000000006</v>
      </c>
      <c r="R4" s="18">
        <f t="shared" si="13"/>
        <v>1.3736000000000002</v>
      </c>
      <c r="S4" s="18">
        <f t="shared" si="14"/>
        <v>73.204800000000006</v>
      </c>
      <c r="T4" s="18">
        <f t="shared" si="15"/>
        <v>71.629200000000012</v>
      </c>
      <c r="U4" s="119">
        <f t="shared" si="16"/>
        <v>77.6892</v>
      </c>
      <c r="V4" s="18">
        <f t="shared" si="17"/>
        <v>0.44440000000000002</v>
      </c>
      <c r="W4" s="18">
        <f t="shared" si="18"/>
        <v>133.23919999999998</v>
      </c>
      <c r="X4" s="18">
        <f t="shared" si="19"/>
        <v>15.594399999999998</v>
      </c>
      <c r="Y4" s="18">
        <f t="shared" si="20"/>
        <v>12.645200000000001</v>
      </c>
      <c r="Z4" s="18">
        <f t="shared" si="21"/>
        <v>45.652000000000001</v>
      </c>
      <c r="AA4" s="18">
        <f t="shared" si="22"/>
        <v>124.87639999999999</v>
      </c>
      <c r="AB4" s="18">
        <f t="shared" si="23"/>
        <v>26.866</v>
      </c>
      <c r="AC4" s="18">
        <f t="shared" si="24"/>
        <v>2.9087999999999998</v>
      </c>
      <c r="AD4" s="119">
        <f t="shared" si="25"/>
        <v>156.34800000000001</v>
      </c>
      <c r="AE4" s="18">
        <f t="shared" si="26"/>
        <v>51.712000000000003</v>
      </c>
      <c r="AF4" s="18">
        <f t="shared" si="27"/>
        <v>11.473599999999999</v>
      </c>
      <c r="AG4" s="18">
        <f t="shared" si="28"/>
        <v>55.388399999999997</v>
      </c>
      <c r="AH4" s="18">
        <f t="shared" si="29"/>
        <v>39.8748</v>
      </c>
      <c r="AI4" s="18">
        <f t="shared" si="30"/>
        <v>21.452399999999997</v>
      </c>
      <c r="AJ4" s="18">
        <f t="shared" si="31"/>
        <v>15.756</v>
      </c>
      <c r="AK4" s="18">
        <f t="shared" si="32"/>
        <v>6.9084000000000003</v>
      </c>
      <c r="AL4" s="18">
        <f t="shared" si="33"/>
        <v>0.60599999999999998</v>
      </c>
      <c r="AM4" s="18">
        <f t="shared" si="34"/>
        <v>14.463199999999999</v>
      </c>
      <c r="AN4" s="18">
        <f t="shared" si="35"/>
        <v>0</v>
      </c>
      <c r="AO4" s="18">
        <f t="shared" si="36"/>
        <v>0</v>
      </c>
      <c r="AP4" s="18">
        <f t="shared" si="37"/>
        <v>5.2115999999999998</v>
      </c>
      <c r="AQ4" s="18">
        <f t="shared" si="38"/>
        <v>0</v>
      </c>
      <c r="AR4" s="18">
        <f t="shared" si="39"/>
        <v>2.7472000000000003</v>
      </c>
      <c r="AS4" s="18">
        <f t="shared" si="40"/>
        <v>0</v>
      </c>
      <c r="AT4" s="18">
        <f t="shared" si="41"/>
        <v>0.32320000000000004</v>
      </c>
      <c r="AU4" s="18">
        <f t="shared" si="42"/>
        <v>0.5252</v>
      </c>
      <c r="AV4" s="18">
        <f t="shared" si="43"/>
        <v>1.1312000000000002</v>
      </c>
      <c r="AW4" s="18">
        <f t="shared" si="44"/>
        <v>0</v>
      </c>
      <c r="AX4" s="18">
        <f t="shared" si="45"/>
        <v>0</v>
      </c>
      <c r="AY4" s="18">
        <f t="shared" si="46"/>
        <v>1.1312000000000002</v>
      </c>
      <c r="AZ4" s="18">
        <f t="shared" si="47"/>
        <v>0.24239999999999998</v>
      </c>
      <c r="BA4" s="18">
        <f t="shared" si="48"/>
        <v>0</v>
      </c>
      <c r="BB4" s="18">
        <f t="shared" si="49"/>
        <v>1.6967999999999999</v>
      </c>
      <c r="BC4" s="18">
        <f t="shared" si="50"/>
        <v>1.2928000000000002</v>
      </c>
      <c r="BD4" s="18">
        <f t="shared" si="51"/>
        <v>0</v>
      </c>
      <c r="BE4" s="18">
        <f t="shared" si="52"/>
        <v>3.9995999999999996</v>
      </c>
      <c r="BF4" s="18">
        <f t="shared" si="53"/>
        <v>0</v>
      </c>
      <c r="BG4" s="18">
        <f t="shared" si="54"/>
        <v>1.8180000000000003</v>
      </c>
      <c r="BH4" s="18">
        <f t="shared" si="55"/>
        <v>0.36359999999999998</v>
      </c>
      <c r="BI4" s="18">
        <f t="shared" si="56"/>
        <v>0.80800000000000005</v>
      </c>
      <c r="BJ4" s="18">
        <f t="shared" si="57"/>
        <v>0</v>
      </c>
      <c r="BK4" s="18">
        <f t="shared" si="58"/>
        <v>41.288800000000002</v>
      </c>
      <c r="BL4" s="18">
        <f t="shared" si="59"/>
        <v>40.238400000000006</v>
      </c>
      <c r="BM4" s="18">
        <f t="shared" si="60"/>
        <v>0.80800000000000005</v>
      </c>
      <c r="BN4" s="18">
        <f t="shared" si="61"/>
        <v>0</v>
      </c>
      <c r="BO4" s="18">
        <f t="shared" si="62"/>
        <v>0.28280000000000005</v>
      </c>
      <c r="BP4" s="18">
        <f t="shared" si="63"/>
        <v>140.79400000000001</v>
      </c>
      <c r="BQ4" s="18">
        <f t="shared" si="64"/>
        <v>36.885200000000005</v>
      </c>
      <c r="BR4" s="18">
        <f t="shared" si="65"/>
        <v>116.35200000000002</v>
      </c>
      <c r="BS4" s="18">
        <f t="shared" si="66"/>
        <v>3.2320000000000002</v>
      </c>
      <c r="BT4" s="18">
        <f t="shared" si="67"/>
        <v>99.99</v>
      </c>
      <c r="BU4" s="18">
        <f t="shared" si="68"/>
        <v>136.87520000000001</v>
      </c>
      <c r="BV4" s="119">
        <f t="shared" si="69"/>
        <v>310.39319999999998</v>
      </c>
      <c r="BW4" s="119">
        <f t="shared" si="70"/>
        <v>23.270399999999999</v>
      </c>
      <c r="BX4" s="119">
        <f t="shared" si="71"/>
        <v>391.55680000000001</v>
      </c>
      <c r="BY4" s="18">
        <f t="shared" si="72"/>
        <v>69.932399999999987</v>
      </c>
      <c r="BZ4" s="18">
        <f t="shared" si="73"/>
        <v>26.866</v>
      </c>
      <c r="CA4" s="18">
        <f t="shared" si="74"/>
        <v>7.4740000000000011</v>
      </c>
      <c r="CB4" s="18">
        <f t="shared" si="75"/>
        <v>0.32320000000000004</v>
      </c>
      <c r="CC4" s="119">
        <f t="shared" si="76"/>
        <v>349.13679999999999</v>
      </c>
      <c r="CD4" s="119">
        <f t="shared" si="77"/>
        <v>378.26519999999994</v>
      </c>
      <c r="CE4" s="119">
        <f t="shared" si="78"/>
        <v>261.38800000000003</v>
      </c>
      <c r="CF4" s="18">
        <f t="shared" si="79"/>
        <v>60.680799999999998</v>
      </c>
      <c r="CG4" s="18">
        <f t="shared" si="80"/>
        <v>128.14879999999999</v>
      </c>
      <c r="CH4" s="18">
        <f t="shared" si="81"/>
        <v>13.372399999999999</v>
      </c>
      <c r="CI4" s="119">
        <f t="shared" si="82"/>
        <v>137.52159999999998</v>
      </c>
      <c r="CJ4" s="18">
        <f t="shared" si="83"/>
        <v>23.3916</v>
      </c>
      <c r="CK4" s="18">
        <f t="shared" si="84"/>
        <v>45.369200000000006</v>
      </c>
      <c r="CL4" s="18">
        <f t="shared" si="85"/>
        <v>14.422799999999999</v>
      </c>
      <c r="CM4" s="18">
        <f t="shared" si="86"/>
        <v>18.947600000000001</v>
      </c>
      <c r="CN4" s="18">
        <f t="shared" si="87"/>
        <v>208.70639999999997</v>
      </c>
      <c r="CO4" s="18">
        <f t="shared" si="88"/>
        <v>248.09639999999999</v>
      </c>
      <c r="CP4" s="18">
        <f t="shared" si="89"/>
        <v>1.7372000000000001</v>
      </c>
      <c r="CQ4" s="18">
        <f t="shared" si="90"/>
        <v>65.973199999999991</v>
      </c>
      <c r="CR4" s="18">
        <f t="shared" si="91"/>
        <v>51.671599999999991</v>
      </c>
      <c r="CT4" s="18">
        <f>'PASO 1 - SETUP CAMPAÑA'!E33</f>
        <v>404</v>
      </c>
      <c r="CU4" s="18">
        <v>6.87</v>
      </c>
      <c r="CV4" s="18">
        <v>6.77</v>
      </c>
      <c r="CW4" s="18">
        <v>0.13</v>
      </c>
      <c r="CX4" s="18">
        <v>1.98</v>
      </c>
      <c r="CY4" s="18">
        <v>1.98</v>
      </c>
      <c r="CZ4" s="18">
        <v>0</v>
      </c>
      <c r="DA4" s="18">
        <v>4.93</v>
      </c>
      <c r="DB4" s="18">
        <v>15.69</v>
      </c>
      <c r="DC4" s="18">
        <v>1.57</v>
      </c>
      <c r="DD4" s="18">
        <v>2.78</v>
      </c>
      <c r="DE4" s="18">
        <v>18.12</v>
      </c>
      <c r="DF4" s="18">
        <v>0.34</v>
      </c>
      <c r="DG4" s="18">
        <v>18.12</v>
      </c>
      <c r="DH4" s="18">
        <v>17.73</v>
      </c>
      <c r="DI4" s="18">
        <v>19.23</v>
      </c>
      <c r="DJ4" s="18">
        <v>0.11</v>
      </c>
      <c r="DK4" s="18">
        <v>32.979999999999997</v>
      </c>
      <c r="DL4" s="18">
        <v>3.86</v>
      </c>
      <c r="DM4" s="18">
        <v>3.13</v>
      </c>
      <c r="DN4" s="18">
        <v>11.3</v>
      </c>
      <c r="DO4" s="18">
        <v>30.91</v>
      </c>
      <c r="DP4" s="18">
        <v>6.65</v>
      </c>
      <c r="DQ4" s="18">
        <v>0.72</v>
      </c>
      <c r="DR4" s="18">
        <v>38.700000000000003</v>
      </c>
      <c r="DS4" s="18">
        <v>12.8</v>
      </c>
      <c r="DT4" s="18">
        <v>2.84</v>
      </c>
      <c r="DU4" s="18">
        <v>13.71</v>
      </c>
      <c r="DV4" s="18">
        <v>9.8699999999999992</v>
      </c>
      <c r="DW4" s="18">
        <v>5.31</v>
      </c>
      <c r="DX4" s="18">
        <v>3.9</v>
      </c>
      <c r="DY4" s="18">
        <v>1.71</v>
      </c>
      <c r="DZ4" s="18">
        <v>0.15</v>
      </c>
      <c r="EA4" s="18">
        <v>3.58</v>
      </c>
      <c r="EB4" s="18">
        <v>0</v>
      </c>
      <c r="EC4" s="18">
        <v>0</v>
      </c>
      <c r="ED4" s="18">
        <v>1.29</v>
      </c>
      <c r="EE4" s="18">
        <v>0</v>
      </c>
      <c r="EF4" s="18">
        <v>0.68</v>
      </c>
      <c r="EG4" s="18">
        <v>0</v>
      </c>
      <c r="EH4" s="18">
        <v>0.08</v>
      </c>
      <c r="EI4" s="18">
        <v>0.13</v>
      </c>
      <c r="EJ4" s="18">
        <v>0.28000000000000003</v>
      </c>
      <c r="EK4" s="18">
        <v>0</v>
      </c>
      <c r="EL4" s="18">
        <v>0</v>
      </c>
      <c r="EM4" s="18">
        <v>0.28000000000000003</v>
      </c>
      <c r="EN4" s="18">
        <v>0.06</v>
      </c>
      <c r="EO4" s="18">
        <v>0</v>
      </c>
      <c r="EP4" s="18">
        <v>0.42</v>
      </c>
      <c r="EQ4" s="18">
        <v>0.32</v>
      </c>
      <c r="ER4" s="18">
        <v>0</v>
      </c>
      <c r="ES4" s="18">
        <v>0.99</v>
      </c>
      <c r="ET4" s="18">
        <v>0</v>
      </c>
      <c r="EU4" s="18">
        <v>0.45</v>
      </c>
      <c r="EV4" s="18">
        <v>0.09</v>
      </c>
      <c r="EW4" s="18">
        <v>0.2</v>
      </c>
      <c r="EX4" s="18">
        <v>0</v>
      </c>
      <c r="EY4" s="18">
        <v>10.220000000000001</v>
      </c>
      <c r="EZ4" s="18">
        <v>9.9600000000000009</v>
      </c>
      <c r="FA4" s="18">
        <v>0.2</v>
      </c>
      <c r="FB4" s="18">
        <v>0</v>
      </c>
      <c r="FC4" s="18">
        <v>7.0000000000000007E-2</v>
      </c>
      <c r="FD4" s="18">
        <v>34.85</v>
      </c>
      <c r="FE4" s="18">
        <v>9.1300000000000008</v>
      </c>
      <c r="FF4" s="18">
        <v>28.8</v>
      </c>
      <c r="FG4" s="18">
        <v>0.8</v>
      </c>
      <c r="FH4" s="18">
        <v>24.75</v>
      </c>
      <c r="FI4" s="18">
        <v>33.880000000000003</v>
      </c>
      <c r="FJ4" s="18">
        <v>76.83</v>
      </c>
      <c r="FK4" s="18">
        <v>5.76</v>
      </c>
      <c r="FL4" s="18">
        <v>96.92</v>
      </c>
      <c r="FM4" s="18">
        <v>17.309999999999999</v>
      </c>
      <c r="FN4" s="18">
        <v>6.65</v>
      </c>
      <c r="FO4" s="18">
        <v>1.85</v>
      </c>
      <c r="FP4" s="18">
        <v>0.08</v>
      </c>
      <c r="FQ4" s="18">
        <v>86.42</v>
      </c>
      <c r="FR4" s="18">
        <v>93.63</v>
      </c>
      <c r="FS4" s="18">
        <v>64.7</v>
      </c>
      <c r="FT4" s="18">
        <v>15.02</v>
      </c>
      <c r="FU4" s="18">
        <v>31.72</v>
      </c>
      <c r="FV4" s="18">
        <v>3.31</v>
      </c>
      <c r="FW4" s="18">
        <v>34.04</v>
      </c>
      <c r="FX4" s="18">
        <v>5.79</v>
      </c>
      <c r="FY4" s="18">
        <v>11.23</v>
      </c>
      <c r="FZ4" s="18">
        <v>3.57</v>
      </c>
      <c r="GA4" s="18">
        <v>4.6900000000000004</v>
      </c>
      <c r="GB4" s="18">
        <v>51.66</v>
      </c>
      <c r="GC4" s="18">
        <v>61.41</v>
      </c>
      <c r="GD4" s="18">
        <v>0.43</v>
      </c>
      <c r="GE4" s="18">
        <v>16.329999999999998</v>
      </c>
      <c r="GF4" s="18">
        <v>12.79</v>
      </c>
    </row>
    <row r="5" spans="2:188" s="18" customFormat="1" x14ac:dyDescent="0.35">
      <c r="B5" t="str">
        <f>IF(AND(F5&gt;='PASO 2 - CHANNEL INPUT '!$G$4,F5&lt;='PASO 2 - CHANNEL INPUT '!$H$4),"OK","FUERA")</f>
        <v>OK</v>
      </c>
      <c r="C5" s="18" t="str">
        <f>IF(AND(F5&gt;='PASO 2 - CHANNEL INPUT '!$G$8,F5&lt;='PASO 2 - CHANNEL INPUT '!$H$8),"OK","FUERA")</f>
        <v>OK</v>
      </c>
      <c r="D5" t="str">
        <f>IF(AND(F5&gt;='PASO 1 - SETUP CAMPAÑA'!$C$3,F5&lt;='PASO 1 - SETUP CAMPAÑA'!$C$4),"OK","FUERA")</f>
        <v>FUERA</v>
      </c>
      <c r="E5" s="18" t="str">
        <f t="shared" si="2"/>
        <v>INDIVIDUOS</v>
      </c>
      <c r="F5" s="18">
        <v>6</v>
      </c>
      <c r="G5" s="119">
        <f t="shared" si="92"/>
        <v>32.7699</v>
      </c>
      <c r="H5" s="18">
        <f t="shared" si="3"/>
        <v>32.292899999999996</v>
      </c>
      <c r="I5" s="18">
        <f t="shared" si="4"/>
        <v>0.62009999999999998</v>
      </c>
      <c r="J5" s="18">
        <f t="shared" si="5"/>
        <v>9.4445999999999994</v>
      </c>
      <c r="K5" s="18">
        <f t="shared" si="6"/>
        <v>9.4445999999999994</v>
      </c>
      <c r="L5" s="18">
        <f t="shared" si="7"/>
        <v>0</v>
      </c>
      <c r="M5" s="18">
        <f t="shared" si="8"/>
        <v>23.516099999999998</v>
      </c>
      <c r="N5" s="18">
        <f t="shared" si="9"/>
        <v>74.84129999999999</v>
      </c>
      <c r="O5" s="18">
        <f t="shared" si="10"/>
        <v>7.488900000000001</v>
      </c>
      <c r="P5" s="18">
        <f t="shared" si="11"/>
        <v>13.260599999999998</v>
      </c>
      <c r="Q5" s="18">
        <f t="shared" si="12"/>
        <v>86.432400000000001</v>
      </c>
      <c r="R5" s="18">
        <f t="shared" si="13"/>
        <v>1.6218000000000001</v>
      </c>
      <c r="S5" s="18">
        <f t="shared" si="14"/>
        <v>86.432400000000001</v>
      </c>
      <c r="T5" s="18">
        <f t="shared" si="15"/>
        <v>84.572100000000006</v>
      </c>
      <c r="U5" s="119">
        <f t="shared" si="16"/>
        <v>91.727099999999993</v>
      </c>
      <c r="V5" s="18">
        <f t="shared" si="17"/>
        <v>0.52470000000000006</v>
      </c>
      <c r="W5" s="18">
        <f t="shared" si="18"/>
        <v>157.31459999999998</v>
      </c>
      <c r="X5" s="18">
        <f t="shared" si="19"/>
        <v>18.412199999999999</v>
      </c>
      <c r="Y5" s="18">
        <f t="shared" si="20"/>
        <v>14.930100000000001</v>
      </c>
      <c r="Z5" s="18">
        <f t="shared" si="21"/>
        <v>53.901000000000003</v>
      </c>
      <c r="AA5" s="18">
        <f t="shared" si="22"/>
        <v>147.44069999999999</v>
      </c>
      <c r="AB5" s="18">
        <f t="shared" si="23"/>
        <v>31.720500000000001</v>
      </c>
      <c r="AC5" s="18">
        <f t="shared" si="24"/>
        <v>3.4344000000000001</v>
      </c>
      <c r="AD5" s="119">
        <f t="shared" si="25"/>
        <v>184.59900000000002</v>
      </c>
      <c r="AE5" s="18">
        <f t="shared" si="26"/>
        <v>61.056000000000004</v>
      </c>
      <c r="AF5" s="18">
        <f t="shared" si="27"/>
        <v>13.546799999999999</v>
      </c>
      <c r="AG5" s="18">
        <f t="shared" si="28"/>
        <v>65.396699999999996</v>
      </c>
      <c r="AH5" s="18">
        <f t="shared" si="29"/>
        <v>47.079899999999995</v>
      </c>
      <c r="AI5" s="18">
        <f t="shared" si="30"/>
        <v>25.328699999999998</v>
      </c>
      <c r="AJ5" s="18">
        <f t="shared" si="31"/>
        <v>18.603000000000002</v>
      </c>
      <c r="AK5" s="18">
        <f t="shared" si="32"/>
        <v>8.1567000000000007</v>
      </c>
      <c r="AL5" s="18">
        <f t="shared" si="33"/>
        <v>0.71550000000000002</v>
      </c>
      <c r="AM5" s="18">
        <f t="shared" si="34"/>
        <v>17.076599999999999</v>
      </c>
      <c r="AN5" s="18">
        <f t="shared" si="35"/>
        <v>0</v>
      </c>
      <c r="AO5" s="18">
        <f t="shared" si="36"/>
        <v>0</v>
      </c>
      <c r="AP5" s="18">
        <f t="shared" si="37"/>
        <v>6.1532999999999998</v>
      </c>
      <c r="AQ5" s="18">
        <f t="shared" si="38"/>
        <v>0</v>
      </c>
      <c r="AR5" s="18">
        <f t="shared" si="39"/>
        <v>3.2436000000000003</v>
      </c>
      <c r="AS5" s="18">
        <f t="shared" si="40"/>
        <v>0</v>
      </c>
      <c r="AT5" s="18">
        <f t="shared" si="41"/>
        <v>0.38159999999999999</v>
      </c>
      <c r="AU5" s="18">
        <f t="shared" si="42"/>
        <v>0.62009999999999998</v>
      </c>
      <c r="AV5" s="18">
        <f t="shared" si="43"/>
        <v>1.3356000000000001</v>
      </c>
      <c r="AW5" s="18">
        <f t="shared" si="44"/>
        <v>0</v>
      </c>
      <c r="AX5" s="18">
        <f t="shared" si="45"/>
        <v>0</v>
      </c>
      <c r="AY5" s="18">
        <f t="shared" si="46"/>
        <v>1.3356000000000001</v>
      </c>
      <c r="AZ5" s="18">
        <f t="shared" si="47"/>
        <v>0.28619999999999995</v>
      </c>
      <c r="BA5" s="18">
        <f t="shared" si="48"/>
        <v>0</v>
      </c>
      <c r="BB5" s="18">
        <f t="shared" si="49"/>
        <v>2.0034000000000001</v>
      </c>
      <c r="BC5" s="18">
        <f t="shared" si="50"/>
        <v>1.5264</v>
      </c>
      <c r="BD5" s="18">
        <f t="shared" si="51"/>
        <v>0</v>
      </c>
      <c r="BE5" s="18">
        <f t="shared" si="52"/>
        <v>4.7222999999999997</v>
      </c>
      <c r="BF5" s="18">
        <f t="shared" si="53"/>
        <v>0</v>
      </c>
      <c r="BG5" s="18">
        <f t="shared" si="54"/>
        <v>2.1465000000000001</v>
      </c>
      <c r="BH5" s="18">
        <f t="shared" si="55"/>
        <v>0.42930000000000001</v>
      </c>
      <c r="BI5" s="18">
        <f t="shared" si="56"/>
        <v>0.95400000000000007</v>
      </c>
      <c r="BJ5" s="18">
        <f t="shared" si="57"/>
        <v>0</v>
      </c>
      <c r="BK5" s="18">
        <f t="shared" si="58"/>
        <v>48.749400000000009</v>
      </c>
      <c r="BL5" s="18">
        <f t="shared" si="59"/>
        <v>47.509200000000007</v>
      </c>
      <c r="BM5" s="18">
        <f t="shared" si="60"/>
        <v>0.95400000000000007</v>
      </c>
      <c r="BN5" s="18">
        <f t="shared" si="61"/>
        <v>0</v>
      </c>
      <c r="BO5" s="18">
        <f t="shared" si="62"/>
        <v>0.33390000000000003</v>
      </c>
      <c r="BP5" s="18">
        <f t="shared" si="63"/>
        <v>166.23450000000003</v>
      </c>
      <c r="BQ5" s="18">
        <f t="shared" si="64"/>
        <v>43.5501</v>
      </c>
      <c r="BR5" s="18">
        <f t="shared" si="65"/>
        <v>137.376</v>
      </c>
      <c r="BS5" s="18">
        <f t="shared" si="66"/>
        <v>3.8160000000000003</v>
      </c>
      <c r="BT5" s="18">
        <f t="shared" si="67"/>
        <v>118.0575</v>
      </c>
      <c r="BU5" s="18">
        <f t="shared" si="68"/>
        <v>161.60760000000002</v>
      </c>
      <c r="BV5" s="119">
        <f t="shared" si="69"/>
        <v>366.47910000000002</v>
      </c>
      <c r="BW5" s="119">
        <f t="shared" si="70"/>
        <v>27.475200000000001</v>
      </c>
      <c r="BX5" s="119">
        <f t="shared" si="71"/>
        <v>462.30840000000001</v>
      </c>
      <c r="BY5" s="18">
        <f t="shared" si="72"/>
        <v>82.568699999999993</v>
      </c>
      <c r="BZ5" s="18">
        <f t="shared" si="73"/>
        <v>31.720500000000001</v>
      </c>
      <c r="CA5" s="18">
        <f t="shared" si="74"/>
        <v>8.8245000000000005</v>
      </c>
      <c r="CB5" s="18">
        <f t="shared" si="75"/>
        <v>0.38159999999999999</v>
      </c>
      <c r="CC5" s="119">
        <f t="shared" si="76"/>
        <v>412.22339999999997</v>
      </c>
      <c r="CD5" s="119">
        <f t="shared" si="77"/>
        <v>446.61509999999998</v>
      </c>
      <c r="CE5" s="119">
        <f t="shared" si="78"/>
        <v>308.61900000000003</v>
      </c>
      <c r="CF5" s="18">
        <f t="shared" si="79"/>
        <v>71.645399999999995</v>
      </c>
      <c r="CG5" s="18">
        <f t="shared" si="80"/>
        <v>151.30439999999999</v>
      </c>
      <c r="CH5" s="18">
        <f t="shared" si="81"/>
        <v>15.788699999999999</v>
      </c>
      <c r="CI5" s="119">
        <f t="shared" si="82"/>
        <v>162.3708</v>
      </c>
      <c r="CJ5" s="18">
        <f t="shared" si="83"/>
        <v>27.618300000000001</v>
      </c>
      <c r="CK5" s="18">
        <f t="shared" si="84"/>
        <v>53.567100000000003</v>
      </c>
      <c r="CL5" s="18">
        <f t="shared" si="85"/>
        <v>17.028899999999997</v>
      </c>
      <c r="CM5" s="18">
        <f t="shared" si="86"/>
        <v>22.371300000000002</v>
      </c>
      <c r="CN5" s="18">
        <f t="shared" si="87"/>
        <v>246.41819999999998</v>
      </c>
      <c r="CO5" s="18">
        <f t="shared" si="88"/>
        <v>292.92570000000001</v>
      </c>
      <c r="CP5" s="18">
        <f t="shared" si="89"/>
        <v>2.0510999999999999</v>
      </c>
      <c r="CQ5" s="18">
        <f t="shared" si="90"/>
        <v>77.89409999999998</v>
      </c>
      <c r="CR5" s="18">
        <f t="shared" si="91"/>
        <v>61.008299999999991</v>
      </c>
      <c r="CT5" s="18">
        <f>'PASO 1 - SETUP CAMPAÑA'!E34</f>
        <v>477</v>
      </c>
      <c r="CU5" s="18">
        <v>6.87</v>
      </c>
      <c r="CV5" s="18">
        <v>6.77</v>
      </c>
      <c r="CW5" s="18">
        <v>0.13</v>
      </c>
      <c r="CX5" s="18">
        <v>1.98</v>
      </c>
      <c r="CY5" s="18">
        <v>1.98</v>
      </c>
      <c r="CZ5" s="18">
        <v>0</v>
      </c>
      <c r="DA5" s="18">
        <v>4.93</v>
      </c>
      <c r="DB5" s="18">
        <v>15.69</v>
      </c>
      <c r="DC5" s="18">
        <v>1.57</v>
      </c>
      <c r="DD5" s="18">
        <v>2.78</v>
      </c>
      <c r="DE5" s="18">
        <v>18.12</v>
      </c>
      <c r="DF5" s="18">
        <v>0.34</v>
      </c>
      <c r="DG5" s="18">
        <v>18.12</v>
      </c>
      <c r="DH5" s="18">
        <v>17.73</v>
      </c>
      <c r="DI5" s="18">
        <v>19.23</v>
      </c>
      <c r="DJ5" s="18">
        <v>0.11</v>
      </c>
      <c r="DK5" s="18">
        <v>32.979999999999997</v>
      </c>
      <c r="DL5" s="18">
        <v>3.86</v>
      </c>
      <c r="DM5" s="18">
        <v>3.13</v>
      </c>
      <c r="DN5" s="18">
        <v>11.3</v>
      </c>
      <c r="DO5" s="18">
        <v>30.91</v>
      </c>
      <c r="DP5" s="18">
        <v>6.65</v>
      </c>
      <c r="DQ5" s="18">
        <v>0.72</v>
      </c>
      <c r="DR5" s="18">
        <v>38.700000000000003</v>
      </c>
      <c r="DS5" s="18">
        <v>12.8</v>
      </c>
      <c r="DT5" s="18">
        <v>2.84</v>
      </c>
      <c r="DU5" s="18">
        <v>13.71</v>
      </c>
      <c r="DV5" s="18">
        <v>9.8699999999999992</v>
      </c>
      <c r="DW5" s="18">
        <v>5.31</v>
      </c>
      <c r="DX5" s="18">
        <v>3.9</v>
      </c>
      <c r="DY5" s="18">
        <v>1.71</v>
      </c>
      <c r="DZ5" s="18">
        <v>0.15</v>
      </c>
      <c r="EA5" s="18">
        <v>3.58</v>
      </c>
      <c r="EB5" s="18">
        <v>0</v>
      </c>
      <c r="EC5" s="18">
        <v>0</v>
      </c>
      <c r="ED5" s="18">
        <v>1.29</v>
      </c>
      <c r="EE5" s="18">
        <v>0</v>
      </c>
      <c r="EF5" s="18">
        <v>0.68</v>
      </c>
      <c r="EG5" s="18">
        <v>0</v>
      </c>
      <c r="EH5" s="18">
        <v>0.08</v>
      </c>
      <c r="EI5" s="18">
        <v>0.13</v>
      </c>
      <c r="EJ5" s="18">
        <v>0.28000000000000003</v>
      </c>
      <c r="EK5" s="18">
        <v>0</v>
      </c>
      <c r="EL5" s="18">
        <v>0</v>
      </c>
      <c r="EM5" s="18">
        <v>0.28000000000000003</v>
      </c>
      <c r="EN5" s="18">
        <v>0.06</v>
      </c>
      <c r="EO5" s="18">
        <v>0</v>
      </c>
      <c r="EP5" s="18">
        <v>0.42</v>
      </c>
      <c r="EQ5" s="18">
        <v>0.32</v>
      </c>
      <c r="ER5" s="18">
        <v>0</v>
      </c>
      <c r="ES5" s="18">
        <v>0.99</v>
      </c>
      <c r="ET5" s="18">
        <v>0</v>
      </c>
      <c r="EU5" s="18">
        <v>0.45</v>
      </c>
      <c r="EV5" s="18">
        <v>0.09</v>
      </c>
      <c r="EW5" s="18">
        <v>0.2</v>
      </c>
      <c r="EX5" s="18">
        <v>0</v>
      </c>
      <c r="EY5" s="18">
        <v>10.220000000000001</v>
      </c>
      <c r="EZ5" s="18">
        <v>9.9600000000000009</v>
      </c>
      <c r="FA5" s="18">
        <v>0.2</v>
      </c>
      <c r="FB5" s="18">
        <v>0</v>
      </c>
      <c r="FC5" s="18">
        <v>7.0000000000000007E-2</v>
      </c>
      <c r="FD5" s="18">
        <v>34.85</v>
      </c>
      <c r="FE5" s="18">
        <v>9.1300000000000008</v>
      </c>
      <c r="FF5" s="18">
        <v>28.8</v>
      </c>
      <c r="FG5" s="18">
        <v>0.8</v>
      </c>
      <c r="FH5" s="18">
        <v>24.75</v>
      </c>
      <c r="FI5" s="18">
        <v>33.880000000000003</v>
      </c>
      <c r="FJ5" s="18">
        <v>76.83</v>
      </c>
      <c r="FK5" s="18">
        <v>5.76</v>
      </c>
      <c r="FL5" s="18">
        <v>96.92</v>
      </c>
      <c r="FM5" s="18">
        <v>17.309999999999999</v>
      </c>
      <c r="FN5" s="18">
        <v>6.65</v>
      </c>
      <c r="FO5" s="18">
        <v>1.85</v>
      </c>
      <c r="FP5" s="18">
        <v>0.08</v>
      </c>
      <c r="FQ5" s="18">
        <v>86.42</v>
      </c>
      <c r="FR5" s="18">
        <v>93.63</v>
      </c>
      <c r="FS5" s="18">
        <v>64.7</v>
      </c>
      <c r="FT5" s="18">
        <v>15.02</v>
      </c>
      <c r="FU5" s="18">
        <v>31.72</v>
      </c>
      <c r="FV5" s="18">
        <v>3.31</v>
      </c>
      <c r="FW5" s="18">
        <v>34.04</v>
      </c>
      <c r="FX5" s="18">
        <v>5.79</v>
      </c>
      <c r="FY5" s="18">
        <v>11.23</v>
      </c>
      <c r="FZ5" s="18">
        <v>3.57</v>
      </c>
      <c r="GA5" s="18">
        <v>4.6900000000000004</v>
      </c>
      <c r="GB5" s="18">
        <v>51.66</v>
      </c>
      <c r="GC5" s="18">
        <v>61.41</v>
      </c>
      <c r="GD5" s="18">
        <v>0.43</v>
      </c>
      <c r="GE5" s="18">
        <v>16.329999999999998</v>
      </c>
      <c r="GF5" s="18">
        <v>12.79</v>
      </c>
    </row>
    <row r="6" spans="2:188" s="18" customFormat="1" x14ac:dyDescent="0.35">
      <c r="B6" t="str">
        <f>IF(AND(F6&gt;='PASO 2 - CHANNEL INPUT '!$G$4,F6&lt;='PASO 2 - CHANNEL INPUT '!$H$4),"OK","FUERA")</f>
        <v>OK</v>
      </c>
      <c r="C6" s="18" t="str">
        <f>IF(AND(F6&gt;='PASO 2 - CHANNEL INPUT '!$G$8,F6&lt;='PASO 2 - CHANNEL INPUT '!$H$8),"OK","FUERA")</f>
        <v>OK</v>
      </c>
      <c r="D6" t="str">
        <f>IF(AND(F6&gt;='PASO 1 - SETUP CAMPAÑA'!$C$3,F6&lt;='PASO 1 - SETUP CAMPAÑA'!$C$4),"OK","FUERA")</f>
        <v>FUERA</v>
      </c>
      <c r="E6" s="18" t="str">
        <f t="shared" si="2"/>
        <v>INDIVIDUOS</v>
      </c>
      <c r="F6" s="18">
        <v>7</v>
      </c>
      <c r="G6" s="119">
        <f t="shared" si="92"/>
        <v>31.602</v>
      </c>
      <c r="H6" s="18">
        <f t="shared" si="3"/>
        <v>31.141999999999999</v>
      </c>
      <c r="I6" s="18">
        <f t="shared" si="4"/>
        <v>0.59799999999999998</v>
      </c>
      <c r="J6" s="18">
        <f t="shared" si="5"/>
        <v>9.1079999999999988</v>
      </c>
      <c r="K6" s="18">
        <f t="shared" si="6"/>
        <v>9.1079999999999988</v>
      </c>
      <c r="L6" s="18">
        <f t="shared" si="7"/>
        <v>0</v>
      </c>
      <c r="M6" s="18">
        <f t="shared" si="8"/>
        <v>22.677999999999997</v>
      </c>
      <c r="N6" s="18">
        <f t="shared" si="9"/>
        <v>72.173999999999992</v>
      </c>
      <c r="O6" s="18">
        <f t="shared" si="10"/>
        <v>7.2220000000000013</v>
      </c>
      <c r="P6" s="18">
        <f t="shared" si="11"/>
        <v>12.787999999999998</v>
      </c>
      <c r="Q6" s="18">
        <f t="shared" si="12"/>
        <v>83.352000000000004</v>
      </c>
      <c r="R6" s="18">
        <f t="shared" si="13"/>
        <v>1.5640000000000001</v>
      </c>
      <c r="S6" s="18">
        <f t="shared" si="14"/>
        <v>83.352000000000004</v>
      </c>
      <c r="T6" s="18">
        <f t="shared" si="15"/>
        <v>81.558000000000007</v>
      </c>
      <c r="U6" s="119">
        <f t="shared" si="16"/>
        <v>88.457999999999998</v>
      </c>
      <c r="V6" s="18">
        <f t="shared" si="17"/>
        <v>0.50600000000000001</v>
      </c>
      <c r="W6" s="18">
        <f t="shared" si="18"/>
        <v>151.708</v>
      </c>
      <c r="X6" s="18">
        <f t="shared" si="19"/>
        <v>17.755999999999997</v>
      </c>
      <c r="Y6" s="18">
        <f t="shared" si="20"/>
        <v>14.398000000000001</v>
      </c>
      <c r="Z6" s="18">
        <f t="shared" si="21"/>
        <v>51.980000000000004</v>
      </c>
      <c r="AA6" s="18">
        <f t="shared" si="22"/>
        <v>142.18600000000001</v>
      </c>
      <c r="AB6" s="18">
        <f t="shared" si="23"/>
        <v>30.590000000000003</v>
      </c>
      <c r="AC6" s="18">
        <f t="shared" si="24"/>
        <v>3.3119999999999998</v>
      </c>
      <c r="AD6" s="119">
        <f t="shared" si="25"/>
        <v>178.02</v>
      </c>
      <c r="AE6" s="18">
        <f t="shared" si="26"/>
        <v>58.88</v>
      </c>
      <c r="AF6" s="18">
        <f t="shared" si="27"/>
        <v>13.063999999999998</v>
      </c>
      <c r="AG6" s="18">
        <f t="shared" si="28"/>
        <v>63.066000000000003</v>
      </c>
      <c r="AH6" s="18">
        <f t="shared" si="29"/>
        <v>45.402000000000001</v>
      </c>
      <c r="AI6" s="18">
        <f t="shared" si="30"/>
        <v>24.425999999999998</v>
      </c>
      <c r="AJ6" s="18">
        <f t="shared" si="31"/>
        <v>17.940000000000001</v>
      </c>
      <c r="AK6" s="18">
        <f t="shared" si="32"/>
        <v>7.8660000000000005</v>
      </c>
      <c r="AL6" s="18">
        <f t="shared" si="33"/>
        <v>0.69000000000000006</v>
      </c>
      <c r="AM6" s="18">
        <f t="shared" si="34"/>
        <v>16.468</v>
      </c>
      <c r="AN6" s="18">
        <f t="shared" si="35"/>
        <v>0</v>
      </c>
      <c r="AO6" s="18">
        <f t="shared" si="36"/>
        <v>0</v>
      </c>
      <c r="AP6" s="18">
        <f t="shared" si="37"/>
        <v>5.9340000000000002</v>
      </c>
      <c r="AQ6" s="18">
        <f t="shared" si="38"/>
        <v>0</v>
      </c>
      <c r="AR6" s="18">
        <f t="shared" si="39"/>
        <v>3.1280000000000001</v>
      </c>
      <c r="AS6" s="18">
        <f t="shared" si="40"/>
        <v>0</v>
      </c>
      <c r="AT6" s="18">
        <f t="shared" si="41"/>
        <v>0.36799999999999999</v>
      </c>
      <c r="AU6" s="18">
        <f t="shared" si="42"/>
        <v>0.59799999999999998</v>
      </c>
      <c r="AV6" s="18">
        <f t="shared" si="43"/>
        <v>1.2880000000000003</v>
      </c>
      <c r="AW6" s="18">
        <f t="shared" si="44"/>
        <v>0</v>
      </c>
      <c r="AX6" s="18">
        <f t="shared" si="45"/>
        <v>0</v>
      </c>
      <c r="AY6" s="18">
        <f t="shared" si="46"/>
        <v>1.2880000000000003</v>
      </c>
      <c r="AZ6" s="18">
        <f t="shared" si="47"/>
        <v>0.27599999999999997</v>
      </c>
      <c r="BA6" s="18">
        <f t="shared" si="48"/>
        <v>0</v>
      </c>
      <c r="BB6" s="18">
        <f t="shared" si="49"/>
        <v>1.9319999999999999</v>
      </c>
      <c r="BC6" s="18">
        <f t="shared" si="50"/>
        <v>1.472</v>
      </c>
      <c r="BD6" s="18">
        <f t="shared" si="51"/>
        <v>0</v>
      </c>
      <c r="BE6" s="18">
        <f t="shared" si="52"/>
        <v>4.5539999999999994</v>
      </c>
      <c r="BF6" s="18">
        <f t="shared" si="53"/>
        <v>0</v>
      </c>
      <c r="BG6" s="18">
        <f t="shared" si="54"/>
        <v>2.0700000000000003</v>
      </c>
      <c r="BH6" s="18">
        <f t="shared" si="55"/>
        <v>0.41399999999999998</v>
      </c>
      <c r="BI6" s="18">
        <f t="shared" si="56"/>
        <v>0.92</v>
      </c>
      <c r="BJ6" s="18">
        <f t="shared" si="57"/>
        <v>0</v>
      </c>
      <c r="BK6" s="18">
        <f t="shared" si="58"/>
        <v>47.012000000000008</v>
      </c>
      <c r="BL6" s="18">
        <f t="shared" si="59"/>
        <v>45.816000000000003</v>
      </c>
      <c r="BM6" s="18">
        <f t="shared" si="60"/>
        <v>0.92</v>
      </c>
      <c r="BN6" s="18">
        <f t="shared" si="61"/>
        <v>0</v>
      </c>
      <c r="BO6" s="18">
        <f t="shared" si="62"/>
        <v>0.32200000000000006</v>
      </c>
      <c r="BP6" s="18">
        <f t="shared" si="63"/>
        <v>160.31</v>
      </c>
      <c r="BQ6" s="18">
        <f t="shared" si="64"/>
        <v>41.998000000000005</v>
      </c>
      <c r="BR6" s="18">
        <f t="shared" si="65"/>
        <v>132.48000000000002</v>
      </c>
      <c r="BS6" s="18">
        <f t="shared" si="66"/>
        <v>3.68</v>
      </c>
      <c r="BT6" s="18">
        <f t="shared" si="67"/>
        <v>113.85</v>
      </c>
      <c r="BU6" s="18">
        <f t="shared" si="68"/>
        <v>155.84800000000001</v>
      </c>
      <c r="BV6" s="119">
        <f t="shared" si="69"/>
        <v>353.41800000000001</v>
      </c>
      <c r="BW6" s="119">
        <f t="shared" si="70"/>
        <v>26.495999999999999</v>
      </c>
      <c r="BX6" s="119">
        <f t="shared" si="71"/>
        <v>445.83200000000005</v>
      </c>
      <c r="BY6" s="18">
        <f t="shared" si="72"/>
        <v>79.625999999999991</v>
      </c>
      <c r="BZ6" s="18">
        <f t="shared" si="73"/>
        <v>30.590000000000003</v>
      </c>
      <c r="CA6" s="18">
        <f t="shared" si="74"/>
        <v>8.5100000000000016</v>
      </c>
      <c r="CB6" s="18">
        <f t="shared" si="75"/>
        <v>0.36799999999999999</v>
      </c>
      <c r="CC6" s="119">
        <f t="shared" si="76"/>
        <v>397.53199999999998</v>
      </c>
      <c r="CD6" s="119">
        <f t="shared" si="77"/>
        <v>430.69799999999998</v>
      </c>
      <c r="CE6" s="119">
        <f t="shared" si="78"/>
        <v>297.62</v>
      </c>
      <c r="CF6" s="18">
        <f t="shared" si="79"/>
        <v>69.091999999999999</v>
      </c>
      <c r="CG6" s="18">
        <f t="shared" si="80"/>
        <v>145.91199999999998</v>
      </c>
      <c r="CH6" s="18">
        <f t="shared" si="81"/>
        <v>15.225999999999999</v>
      </c>
      <c r="CI6" s="119">
        <f t="shared" si="82"/>
        <v>156.584</v>
      </c>
      <c r="CJ6" s="18">
        <f t="shared" si="83"/>
        <v>26.634</v>
      </c>
      <c r="CK6" s="18">
        <f t="shared" si="84"/>
        <v>51.658000000000008</v>
      </c>
      <c r="CL6" s="18">
        <f t="shared" si="85"/>
        <v>16.421999999999997</v>
      </c>
      <c r="CM6" s="18">
        <f t="shared" si="86"/>
        <v>21.574000000000002</v>
      </c>
      <c r="CN6" s="18">
        <f t="shared" si="87"/>
        <v>237.63599999999997</v>
      </c>
      <c r="CO6" s="18">
        <f t="shared" si="88"/>
        <v>282.48599999999999</v>
      </c>
      <c r="CP6" s="18">
        <f t="shared" si="89"/>
        <v>1.978</v>
      </c>
      <c r="CQ6" s="18">
        <f t="shared" si="90"/>
        <v>75.117999999999981</v>
      </c>
      <c r="CR6" s="18">
        <f t="shared" si="91"/>
        <v>58.833999999999996</v>
      </c>
      <c r="CT6" s="18">
        <f>'PASO 1 - SETUP CAMPAÑA'!E35</f>
        <v>460</v>
      </c>
      <c r="CU6" s="18">
        <v>6.87</v>
      </c>
      <c r="CV6" s="18">
        <v>6.77</v>
      </c>
      <c r="CW6" s="18">
        <v>0.13</v>
      </c>
      <c r="CX6" s="18">
        <v>1.98</v>
      </c>
      <c r="CY6" s="18">
        <v>1.98</v>
      </c>
      <c r="CZ6" s="18">
        <v>0</v>
      </c>
      <c r="DA6" s="18">
        <v>4.93</v>
      </c>
      <c r="DB6" s="18">
        <v>15.69</v>
      </c>
      <c r="DC6" s="18">
        <v>1.57</v>
      </c>
      <c r="DD6" s="18">
        <v>2.78</v>
      </c>
      <c r="DE6" s="18">
        <v>18.12</v>
      </c>
      <c r="DF6" s="18">
        <v>0.34</v>
      </c>
      <c r="DG6" s="18">
        <v>18.12</v>
      </c>
      <c r="DH6" s="18">
        <v>17.73</v>
      </c>
      <c r="DI6" s="18">
        <v>19.23</v>
      </c>
      <c r="DJ6" s="18">
        <v>0.11</v>
      </c>
      <c r="DK6" s="18">
        <v>32.979999999999997</v>
      </c>
      <c r="DL6" s="18">
        <v>3.86</v>
      </c>
      <c r="DM6" s="18">
        <v>3.13</v>
      </c>
      <c r="DN6" s="18">
        <v>11.3</v>
      </c>
      <c r="DO6" s="18">
        <v>30.91</v>
      </c>
      <c r="DP6" s="18">
        <v>6.65</v>
      </c>
      <c r="DQ6" s="18">
        <v>0.72</v>
      </c>
      <c r="DR6" s="18">
        <v>38.700000000000003</v>
      </c>
      <c r="DS6" s="18">
        <v>12.8</v>
      </c>
      <c r="DT6" s="18">
        <v>2.84</v>
      </c>
      <c r="DU6" s="18">
        <v>13.71</v>
      </c>
      <c r="DV6" s="18">
        <v>9.8699999999999992</v>
      </c>
      <c r="DW6" s="18">
        <v>5.31</v>
      </c>
      <c r="DX6" s="18">
        <v>3.9</v>
      </c>
      <c r="DY6" s="18">
        <v>1.71</v>
      </c>
      <c r="DZ6" s="18">
        <v>0.15</v>
      </c>
      <c r="EA6" s="18">
        <v>3.58</v>
      </c>
      <c r="EB6" s="18">
        <v>0</v>
      </c>
      <c r="EC6" s="18">
        <v>0</v>
      </c>
      <c r="ED6" s="18">
        <v>1.29</v>
      </c>
      <c r="EE6" s="18">
        <v>0</v>
      </c>
      <c r="EF6" s="18">
        <v>0.68</v>
      </c>
      <c r="EG6" s="18">
        <v>0</v>
      </c>
      <c r="EH6" s="18">
        <v>0.08</v>
      </c>
      <c r="EI6" s="18">
        <v>0.13</v>
      </c>
      <c r="EJ6" s="18">
        <v>0.28000000000000003</v>
      </c>
      <c r="EK6" s="18">
        <v>0</v>
      </c>
      <c r="EL6" s="18">
        <v>0</v>
      </c>
      <c r="EM6" s="18">
        <v>0.28000000000000003</v>
      </c>
      <c r="EN6" s="18">
        <v>0.06</v>
      </c>
      <c r="EO6" s="18">
        <v>0</v>
      </c>
      <c r="EP6" s="18">
        <v>0.42</v>
      </c>
      <c r="EQ6" s="18">
        <v>0.32</v>
      </c>
      <c r="ER6" s="18">
        <v>0</v>
      </c>
      <c r="ES6" s="18">
        <v>0.99</v>
      </c>
      <c r="ET6" s="18">
        <v>0</v>
      </c>
      <c r="EU6" s="18">
        <v>0.45</v>
      </c>
      <c r="EV6" s="18">
        <v>0.09</v>
      </c>
      <c r="EW6" s="18">
        <v>0.2</v>
      </c>
      <c r="EX6" s="18">
        <v>0</v>
      </c>
      <c r="EY6" s="18">
        <v>10.220000000000001</v>
      </c>
      <c r="EZ6" s="18">
        <v>9.9600000000000009</v>
      </c>
      <c r="FA6" s="18">
        <v>0.2</v>
      </c>
      <c r="FB6" s="18">
        <v>0</v>
      </c>
      <c r="FC6" s="18">
        <v>7.0000000000000007E-2</v>
      </c>
      <c r="FD6" s="18">
        <v>34.85</v>
      </c>
      <c r="FE6" s="18">
        <v>9.1300000000000008</v>
      </c>
      <c r="FF6" s="18">
        <v>28.8</v>
      </c>
      <c r="FG6" s="18">
        <v>0.8</v>
      </c>
      <c r="FH6" s="18">
        <v>24.75</v>
      </c>
      <c r="FI6" s="18">
        <v>33.880000000000003</v>
      </c>
      <c r="FJ6" s="18">
        <v>76.83</v>
      </c>
      <c r="FK6" s="18">
        <v>5.76</v>
      </c>
      <c r="FL6" s="18">
        <v>96.92</v>
      </c>
      <c r="FM6" s="18">
        <v>17.309999999999999</v>
      </c>
      <c r="FN6" s="18">
        <v>6.65</v>
      </c>
      <c r="FO6" s="18">
        <v>1.85</v>
      </c>
      <c r="FP6" s="18">
        <v>0.08</v>
      </c>
      <c r="FQ6" s="18">
        <v>86.42</v>
      </c>
      <c r="FR6" s="18">
        <v>93.63</v>
      </c>
      <c r="FS6" s="18">
        <v>64.7</v>
      </c>
      <c r="FT6" s="18">
        <v>15.02</v>
      </c>
      <c r="FU6" s="18">
        <v>31.72</v>
      </c>
      <c r="FV6" s="18">
        <v>3.31</v>
      </c>
      <c r="FW6" s="18">
        <v>34.04</v>
      </c>
      <c r="FX6" s="18">
        <v>5.79</v>
      </c>
      <c r="FY6" s="18">
        <v>11.23</v>
      </c>
      <c r="FZ6" s="18">
        <v>3.57</v>
      </c>
      <c r="GA6" s="18">
        <v>4.6900000000000004</v>
      </c>
      <c r="GB6" s="18">
        <v>51.66</v>
      </c>
      <c r="GC6" s="18">
        <v>61.41</v>
      </c>
      <c r="GD6" s="18">
        <v>0.43</v>
      </c>
      <c r="GE6" s="18">
        <v>16.329999999999998</v>
      </c>
      <c r="GF6" s="18">
        <v>12.79</v>
      </c>
    </row>
    <row r="7" spans="2:188" s="18" customFormat="1" x14ac:dyDescent="0.35">
      <c r="B7" t="str">
        <f>IF(AND(F7&gt;='PASO 2 - CHANNEL INPUT '!$G$4,F7&lt;='PASO 2 - CHANNEL INPUT '!$H$4),"OK","FUERA")</f>
        <v>OK</v>
      </c>
      <c r="C7" s="18" t="str">
        <f>IF(AND(F7&gt;='PASO 2 - CHANNEL INPUT '!$G$8,F7&lt;='PASO 2 - CHANNEL INPUT '!$H$8),"OK","FUERA")</f>
        <v>OK</v>
      </c>
      <c r="D7" t="str">
        <f>IF(AND(F7&gt;='PASO 1 - SETUP CAMPAÑA'!$C$3,F7&lt;='PASO 1 - SETUP CAMPAÑA'!$C$4),"OK","FUERA")</f>
        <v>FUERA</v>
      </c>
      <c r="E7" s="18" t="str">
        <f t="shared" si="2"/>
        <v>INDIVIDUOS</v>
      </c>
      <c r="F7" s="18">
        <v>8</v>
      </c>
      <c r="G7" s="119">
        <f t="shared" si="92"/>
        <v>27.067799999999998</v>
      </c>
      <c r="H7" s="18">
        <f t="shared" si="3"/>
        <v>26.6738</v>
      </c>
      <c r="I7" s="18">
        <f t="shared" si="4"/>
        <v>0.51219999999999999</v>
      </c>
      <c r="J7" s="18">
        <f t="shared" si="5"/>
        <v>7.8011999999999997</v>
      </c>
      <c r="K7" s="18">
        <f t="shared" si="6"/>
        <v>7.8011999999999997</v>
      </c>
      <c r="L7" s="18">
        <f t="shared" si="7"/>
        <v>0</v>
      </c>
      <c r="M7" s="18">
        <f t="shared" si="8"/>
        <v>19.424199999999999</v>
      </c>
      <c r="N7" s="18">
        <f t="shared" si="9"/>
        <v>61.818599999999996</v>
      </c>
      <c r="O7" s="18">
        <f t="shared" si="10"/>
        <v>6.1858000000000004</v>
      </c>
      <c r="P7" s="18">
        <f t="shared" si="11"/>
        <v>10.953199999999999</v>
      </c>
      <c r="Q7" s="18">
        <f t="shared" si="12"/>
        <v>71.392799999999994</v>
      </c>
      <c r="R7" s="18">
        <f t="shared" si="13"/>
        <v>1.3396000000000001</v>
      </c>
      <c r="S7" s="18">
        <f t="shared" si="14"/>
        <v>71.392799999999994</v>
      </c>
      <c r="T7" s="18">
        <f t="shared" si="15"/>
        <v>69.856200000000001</v>
      </c>
      <c r="U7" s="119">
        <f t="shared" si="16"/>
        <v>75.766199999999998</v>
      </c>
      <c r="V7" s="18">
        <f t="shared" si="17"/>
        <v>0.43340000000000001</v>
      </c>
      <c r="W7" s="18">
        <f t="shared" si="18"/>
        <v>129.94119999999998</v>
      </c>
      <c r="X7" s="18">
        <f t="shared" si="19"/>
        <v>15.208399999999997</v>
      </c>
      <c r="Y7" s="18">
        <f t="shared" si="20"/>
        <v>12.3322</v>
      </c>
      <c r="Z7" s="18">
        <f t="shared" si="21"/>
        <v>44.521999999999998</v>
      </c>
      <c r="AA7" s="18">
        <f t="shared" si="22"/>
        <v>121.7854</v>
      </c>
      <c r="AB7" s="18">
        <f t="shared" si="23"/>
        <v>26.201000000000001</v>
      </c>
      <c r="AC7" s="18">
        <f t="shared" si="24"/>
        <v>2.8367999999999998</v>
      </c>
      <c r="AD7" s="119">
        <f t="shared" si="25"/>
        <v>152.47800000000001</v>
      </c>
      <c r="AE7" s="18">
        <f t="shared" si="26"/>
        <v>50.432000000000002</v>
      </c>
      <c r="AF7" s="18">
        <f t="shared" si="27"/>
        <v>11.189599999999999</v>
      </c>
      <c r="AG7" s="18">
        <f t="shared" si="28"/>
        <v>54.017400000000002</v>
      </c>
      <c r="AH7" s="18">
        <f t="shared" si="29"/>
        <v>38.887799999999999</v>
      </c>
      <c r="AI7" s="18">
        <f t="shared" si="30"/>
        <v>20.921399999999998</v>
      </c>
      <c r="AJ7" s="18">
        <f t="shared" si="31"/>
        <v>15.366</v>
      </c>
      <c r="AK7" s="18">
        <f t="shared" si="32"/>
        <v>6.7374000000000001</v>
      </c>
      <c r="AL7" s="18">
        <f t="shared" si="33"/>
        <v>0.59099999999999997</v>
      </c>
      <c r="AM7" s="18">
        <f t="shared" si="34"/>
        <v>14.1052</v>
      </c>
      <c r="AN7" s="18">
        <f t="shared" si="35"/>
        <v>0</v>
      </c>
      <c r="AO7" s="18">
        <f t="shared" si="36"/>
        <v>0</v>
      </c>
      <c r="AP7" s="18">
        <f t="shared" si="37"/>
        <v>5.0826000000000002</v>
      </c>
      <c r="AQ7" s="18">
        <f t="shared" si="38"/>
        <v>0</v>
      </c>
      <c r="AR7" s="18">
        <f t="shared" si="39"/>
        <v>2.6792000000000002</v>
      </c>
      <c r="AS7" s="18">
        <f t="shared" si="40"/>
        <v>0</v>
      </c>
      <c r="AT7" s="18">
        <f t="shared" si="41"/>
        <v>0.31520000000000004</v>
      </c>
      <c r="AU7" s="18">
        <f t="shared" si="42"/>
        <v>0.51219999999999999</v>
      </c>
      <c r="AV7" s="18">
        <f t="shared" si="43"/>
        <v>1.1032000000000002</v>
      </c>
      <c r="AW7" s="18">
        <f t="shared" si="44"/>
        <v>0</v>
      </c>
      <c r="AX7" s="18">
        <f t="shared" si="45"/>
        <v>0</v>
      </c>
      <c r="AY7" s="18">
        <f t="shared" si="46"/>
        <v>1.1032000000000002</v>
      </c>
      <c r="AZ7" s="18">
        <f t="shared" si="47"/>
        <v>0.23639999999999997</v>
      </c>
      <c r="BA7" s="18">
        <f t="shared" si="48"/>
        <v>0</v>
      </c>
      <c r="BB7" s="18">
        <f t="shared" si="49"/>
        <v>1.6547999999999998</v>
      </c>
      <c r="BC7" s="18">
        <f t="shared" si="50"/>
        <v>1.2608000000000001</v>
      </c>
      <c r="BD7" s="18">
        <f t="shared" si="51"/>
        <v>0</v>
      </c>
      <c r="BE7" s="18">
        <f t="shared" si="52"/>
        <v>3.9005999999999998</v>
      </c>
      <c r="BF7" s="18">
        <f t="shared" si="53"/>
        <v>0</v>
      </c>
      <c r="BG7" s="18">
        <f t="shared" si="54"/>
        <v>1.7730000000000001</v>
      </c>
      <c r="BH7" s="18">
        <f t="shared" si="55"/>
        <v>0.35459999999999997</v>
      </c>
      <c r="BI7" s="18">
        <f t="shared" si="56"/>
        <v>0.78800000000000003</v>
      </c>
      <c r="BJ7" s="18">
        <f t="shared" si="57"/>
        <v>0</v>
      </c>
      <c r="BK7" s="18">
        <f t="shared" si="58"/>
        <v>40.266800000000003</v>
      </c>
      <c r="BL7" s="18">
        <f t="shared" si="59"/>
        <v>39.242400000000004</v>
      </c>
      <c r="BM7" s="18">
        <f t="shared" si="60"/>
        <v>0.78800000000000003</v>
      </c>
      <c r="BN7" s="18">
        <f t="shared" si="61"/>
        <v>0</v>
      </c>
      <c r="BO7" s="18">
        <f t="shared" si="62"/>
        <v>0.27580000000000005</v>
      </c>
      <c r="BP7" s="18">
        <f t="shared" si="63"/>
        <v>137.30900000000003</v>
      </c>
      <c r="BQ7" s="18">
        <f t="shared" si="64"/>
        <v>35.972200000000001</v>
      </c>
      <c r="BR7" s="18">
        <f t="shared" si="65"/>
        <v>113.47200000000001</v>
      </c>
      <c r="BS7" s="18">
        <f t="shared" si="66"/>
        <v>3.1520000000000001</v>
      </c>
      <c r="BT7" s="18">
        <f t="shared" si="67"/>
        <v>97.515000000000001</v>
      </c>
      <c r="BU7" s="18">
        <f t="shared" si="68"/>
        <v>133.48720000000003</v>
      </c>
      <c r="BV7" s="119">
        <f t="shared" si="69"/>
        <v>302.71019999999999</v>
      </c>
      <c r="BW7" s="119">
        <f t="shared" si="70"/>
        <v>22.694399999999998</v>
      </c>
      <c r="BX7" s="119">
        <f t="shared" si="71"/>
        <v>381.8648</v>
      </c>
      <c r="BY7" s="18">
        <f t="shared" si="72"/>
        <v>68.201399999999992</v>
      </c>
      <c r="BZ7" s="18">
        <f t="shared" si="73"/>
        <v>26.201000000000001</v>
      </c>
      <c r="CA7" s="18">
        <f t="shared" si="74"/>
        <v>7.2890000000000006</v>
      </c>
      <c r="CB7" s="18">
        <f t="shared" si="75"/>
        <v>0.31520000000000004</v>
      </c>
      <c r="CC7" s="119">
        <f t="shared" si="76"/>
        <v>340.4948</v>
      </c>
      <c r="CD7" s="119">
        <f t="shared" si="77"/>
        <v>368.90219999999994</v>
      </c>
      <c r="CE7" s="119">
        <f t="shared" si="78"/>
        <v>254.91800000000001</v>
      </c>
      <c r="CF7" s="18">
        <f t="shared" si="79"/>
        <v>59.178800000000003</v>
      </c>
      <c r="CG7" s="18">
        <f t="shared" si="80"/>
        <v>124.9768</v>
      </c>
      <c r="CH7" s="18">
        <f t="shared" si="81"/>
        <v>13.041399999999999</v>
      </c>
      <c r="CI7" s="119">
        <f t="shared" si="82"/>
        <v>134.11759999999998</v>
      </c>
      <c r="CJ7" s="18">
        <f t="shared" si="83"/>
        <v>22.8126</v>
      </c>
      <c r="CK7" s="18">
        <f t="shared" si="84"/>
        <v>44.246200000000002</v>
      </c>
      <c r="CL7" s="18">
        <f t="shared" si="85"/>
        <v>14.065799999999998</v>
      </c>
      <c r="CM7" s="18">
        <f t="shared" si="86"/>
        <v>18.4786</v>
      </c>
      <c r="CN7" s="18">
        <f t="shared" si="87"/>
        <v>203.54039999999998</v>
      </c>
      <c r="CO7" s="18">
        <f t="shared" si="88"/>
        <v>241.9554</v>
      </c>
      <c r="CP7" s="18">
        <f t="shared" si="89"/>
        <v>1.6941999999999999</v>
      </c>
      <c r="CQ7" s="18">
        <f t="shared" si="90"/>
        <v>64.340199999999996</v>
      </c>
      <c r="CR7" s="18">
        <f t="shared" si="91"/>
        <v>50.392599999999995</v>
      </c>
      <c r="CT7" s="18">
        <f>'PASO 1 - SETUP CAMPAÑA'!E36</f>
        <v>394</v>
      </c>
      <c r="CU7" s="18">
        <v>6.87</v>
      </c>
      <c r="CV7" s="18">
        <v>6.77</v>
      </c>
      <c r="CW7" s="18">
        <v>0.13</v>
      </c>
      <c r="CX7" s="18">
        <v>1.98</v>
      </c>
      <c r="CY7" s="18">
        <v>1.98</v>
      </c>
      <c r="CZ7" s="18">
        <v>0</v>
      </c>
      <c r="DA7" s="18">
        <v>4.93</v>
      </c>
      <c r="DB7" s="18">
        <v>15.69</v>
      </c>
      <c r="DC7" s="18">
        <v>1.57</v>
      </c>
      <c r="DD7" s="18">
        <v>2.78</v>
      </c>
      <c r="DE7" s="18">
        <v>18.12</v>
      </c>
      <c r="DF7" s="18">
        <v>0.34</v>
      </c>
      <c r="DG7" s="18">
        <v>18.12</v>
      </c>
      <c r="DH7" s="18">
        <v>17.73</v>
      </c>
      <c r="DI7" s="18">
        <v>19.23</v>
      </c>
      <c r="DJ7" s="18">
        <v>0.11</v>
      </c>
      <c r="DK7" s="18">
        <v>32.979999999999997</v>
      </c>
      <c r="DL7" s="18">
        <v>3.86</v>
      </c>
      <c r="DM7" s="18">
        <v>3.13</v>
      </c>
      <c r="DN7" s="18">
        <v>11.3</v>
      </c>
      <c r="DO7" s="18">
        <v>30.91</v>
      </c>
      <c r="DP7" s="18">
        <v>6.65</v>
      </c>
      <c r="DQ7" s="18">
        <v>0.72</v>
      </c>
      <c r="DR7" s="18">
        <v>38.700000000000003</v>
      </c>
      <c r="DS7" s="18">
        <v>12.8</v>
      </c>
      <c r="DT7" s="18">
        <v>2.84</v>
      </c>
      <c r="DU7" s="18">
        <v>13.71</v>
      </c>
      <c r="DV7" s="18">
        <v>9.8699999999999992</v>
      </c>
      <c r="DW7" s="18">
        <v>5.31</v>
      </c>
      <c r="DX7" s="18">
        <v>3.9</v>
      </c>
      <c r="DY7" s="18">
        <v>1.71</v>
      </c>
      <c r="DZ7" s="18">
        <v>0.15</v>
      </c>
      <c r="EA7" s="18">
        <v>3.58</v>
      </c>
      <c r="EB7" s="18">
        <v>0</v>
      </c>
      <c r="EC7" s="18">
        <v>0</v>
      </c>
      <c r="ED7" s="18">
        <v>1.29</v>
      </c>
      <c r="EE7" s="18">
        <v>0</v>
      </c>
      <c r="EF7" s="18">
        <v>0.68</v>
      </c>
      <c r="EG7" s="18">
        <v>0</v>
      </c>
      <c r="EH7" s="18">
        <v>0.08</v>
      </c>
      <c r="EI7" s="18">
        <v>0.13</v>
      </c>
      <c r="EJ7" s="18">
        <v>0.28000000000000003</v>
      </c>
      <c r="EK7" s="18">
        <v>0</v>
      </c>
      <c r="EL7" s="18">
        <v>0</v>
      </c>
      <c r="EM7" s="18">
        <v>0.28000000000000003</v>
      </c>
      <c r="EN7" s="18">
        <v>0.06</v>
      </c>
      <c r="EO7" s="18">
        <v>0</v>
      </c>
      <c r="EP7" s="18">
        <v>0.42</v>
      </c>
      <c r="EQ7" s="18">
        <v>0.32</v>
      </c>
      <c r="ER7" s="18">
        <v>0</v>
      </c>
      <c r="ES7" s="18">
        <v>0.99</v>
      </c>
      <c r="ET7" s="18">
        <v>0</v>
      </c>
      <c r="EU7" s="18">
        <v>0.45</v>
      </c>
      <c r="EV7" s="18">
        <v>0.09</v>
      </c>
      <c r="EW7" s="18">
        <v>0.2</v>
      </c>
      <c r="EX7" s="18">
        <v>0</v>
      </c>
      <c r="EY7" s="18">
        <v>10.220000000000001</v>
      </c>
      <c r="EZ7" s="18">
        <v>9.9600000000000009</v>
      </c>
      <c r="FA7" s="18">
        <v>0.2</v>
      </c>
      <c r="FB7" s="18">
        <v>0</v>
      </c>
      <c r="FC7" s="18">
        <v>7.0000000000000007E-2</v>
      </c>
      <c r="FD7" s="18">
        <v>34.85</v>
      </c>
      <c r="FE7" s="18">
        <v>9.1300000000000008</v>
      </c>
      <c r="FF7" s="18">
        <v>28.8</v>
      </c>
      <c r="FG7" s="18">
        <v>0.8</v>
      </c>
      <c r="FH7" s="18">
        <v>24.75</v>
      </c>
      <c r="FI7" s="18">
        <v>33.880000000000003</v>
      </c>
      <c r="FJ7" s="18">
        <v>76.83</v>
      </c>
      <c r="FK7" s="18">
        <v>5.76</v>
      </c>
      <c r="FL7" s="18">
        <v>96.92</v>
      </c>
      <c r="FM7" s="18">
        <v>17.309999999999999</v>
      </c>
      <c r="FN7" s="18">
        <v>6.65</v>
      </c>
      <c r="FO7" s="18">
        <v>1.85</v>
      </c>
      <c r="FP7" s="18">
        <v>0.08</v>
      </c>
      <c r="FQ7" s="18">
        <v>86.42</v>
      </c>
      <c r="FR7" s="18">
        <v>93.63</v>
      </c>
      <c r="FS7" s="18">
        <v>64.7</v>
      </c>
      <c r="FT7" s="18">
        <v>15.02</v>
      </c>
      <c r="FU7" s="18">
        <v>31.72</v>
      </c>
      <c r="FV7" s="18">
        <v>3.31</v>
      </c>
      <c r="FW7" s="18">
        <v>34.04</v>
      </c>
      <c r="FX7" s="18">
        <v>5.79</v>
      </c>
      <c r="FY7" s="18">
        <v>11.23</v>
      </c>
      <c r="FZ7" s="18">
        <v>3.57</v>
      </c>
      <c r="GA7" s="18">
        <v>4.6900000000000004</v>
      </c>
      <c r="GB7" s="18">
        <v>51.66</v>
      </c>
      <c r="GC7" s="18">
        <v>61.41</v>
      </c>
      <c r="GD7" s="18">
        <v>0.43</v>
      </c>
      <c r="GE7" s="18">
        <v>16.329999999999998</v>
      </c>
      <c r="GF7" s="18">
        <v>12.79</v>
      </c>
    </row>
    <row r="8" spans="2:188" s="18" customFormat="1" x14ac:dyDescent="0.35">
      <c r="B8" t="str">
        <f>IF(AND(F8&gt;='PASO 2 - CHANNEL INPUT '!$G$4,F8&lt;='PASO 2 - CHANNEL INPUT '!$H$4),"OK","FUERA")</f>
        <v>OK</v>
      </c>
      <c r="C8" s="18" t="str">
        <f>IF(AND(F8&gt;='PASO 2 - CHANNEL INPUT '!$G$8,F8&lt;='PASO 2 - CHANNEL INPUT '!$H$8),"OK","FUERA")</f>
        <v>OK</v>
      </c>
      <c r="D8" t="str">
        <f>IF(AND(F8&gt;='PASO 1 - SETUP CAMPAÑA'!$C$3,F8&lt;='PASO 1 - SETUP CAMPAÑA'!$C$4),"OK","FUERA")</f>
        <v>FUERA</v>
      </c>
      <c r="E8" s="18" t="str">
        <f t="shared" si="2"/>
        <v>INDIVIDUOS</v>
      </c>
      <c r="F8" s="18">
        <v>9</v>
      </c>
      <c r="G8" s="119">
        <f t="shared" si="92"/>
        <v>31.6707</v>
      </c>
      <c r="H8" s="18">
        <f t="shared" si="3"/>
        <v>31.209699999999998</v>
      </c>
      <c r="I8" s="18">
        <f t="shared" si="4"/>
        <v>0.59929999999999994</v>
      </c>
      <c r="J8" s="18">
        <f t="shared" si="5"/>
        <v>9.1277999999999988</v>
      </c>
      <c r="K8" s="18">
        <f t="shared" si="6"/>
        <v>9.1277999999999988</v>
      </c>
      <c r="L8" s="18">
        <f t="shared" si="7"/>
        <v>0</v>
      </c>
      <c r="M8" s="18">
        <f t="shared" si="8"/>
        <v>22.7273</v>
      </c>
      <c r="N8" s="18">
        <f t="shared" si="9"/>
        <v>72.330899999999986</v>
      </c>
      <c r="O8" s="18">
        <f t="shared" si="10"/>
        <v>7.2377000000000011</v>
      </c>
      <c r="P8" s="18">
        <f t="shared" si="11"/>
        <v>12.815799999999999</v>
      </c>
      <c r="Q8" s="18">
        <f t="shared" si="12"/>
        <v>83.533199999999994</v>
      </c>
      <c r="R8" s="18">
        <f t="shared" si="13"/>
        <v>1.5674000000000001</v>
      </c>
      <c r="S8" s="18">
        <f t="shared" si="14"/>
        <v>83.533199999999994</v>
      </c>
      <c r="T8" s="18">
        <f t="shared" si="15"/>
        <v>81.735300000000009</v>
      </c>
      <c r="U8" s="119">
        <f t="shared" si="16"/>
        <v>88.650300000000001</v>
      </c>
      <c r="V8" s="18">
        <f t="shared" si="17"/>
        <v>0.5071</v>
      </c>
      <c r="W8" s="18">
        <f t="shared" si="18"/>
        <v>152.0378</v>
      </c>
      <c r="X8" s="18">
        <f t="shared" si="19"/>
        <v>17.794599999999999</v>
      </c>
      <c r="Y8" s="18">
        <f t="shared" si="20"/>
        <v>14.429300000000001</v>
      </c>
      <c r="Z8" s="18">
        <f t="shared" si="21"/>
        <v>52.093000000000004</v>
      </c>
      <c r="AA8" s="18">
        <f t="shared" si="22"/>
        <v>142.49509999999998</v>
      </c>
      <c r="AB8" s="18">
        <f t="shared" si="23"/>
        <v>30.656500000000001</v>
      </c>
      <c r="AC8" s="18">
        <f t="shared" si="24"/>
        <v>3.3191999999999999</v>
      </c>
      <c r="AD8" s="119">
        <f t="shared" si="25"/>
        <v>178.40700000000001</v>
      </c>
      <c r="AE8" s="18">
        <f t="shared" si="26"/>
        <v>59.008000000000003</v>
      </c>
      <c r="AF8" s="18">
        <f t="shared" si="27"/>
        <v>13.0924</v>
      </c>
      <c r="AG8" s="18">
        <f t="shared" si="28"/>
        <v>63.203099999999999</v>
      </c>
      <c r="AH8" s="18">
        <f t="shared" si="29"/>
        <v>45.500699999999995</v>
      </c>
      <c r="AI8" s="18">
        <f t="shared" si="30"/>
        <v>24.479099999999999</v>
      </c>
      <c r="AJ8" s="18">
        <f t="shared" si="31"/>
        <v>17.978999999999999</v>
      </c>
      <c r="AK8" s="18">
        <f t="shared" si="32"/>
        <v>7.8831000000000007</v>
      </c>
      <c r="AL8" s="18">
        <f t="shared" si="33"/>
        <v>0.6915</v>
      </c>
      <c r="AM8" s="18">
        <f t="shared" si="34"/>
        <v>16.503799999999998</v>
      </c>
      <c r="AN8" s="18">
        <f t="shared" si="35"/>
        <v>0</v>
      </c>
      <c r="AO8" s="18">
        <f t="shared" si="36"/>
        <v>0</v>
      </c>
      <c r="AP8" s="18">
        <f t="shared" si="37"/>
        <v>5.9469000000000003</v>
      </c>
      <c r="AQ8" s="18">
        <f t="shared" si="38"/>
        <v>0</v>
      </c>
      <c r="AR8" s="18">
        <f t="shared" si="39"/>
        <v>3.1348000000000003</v>
      </c>
      <c r="AS8" s="18">
        <f t="shared" si="40"/>
        <v>0</v>
      </c>
      <c r="AT8" s="18">
        <f t="shared" si="41"/>
        <v>0.36880000000000002</v>
      </c>
      <c r="AU8" s="18">
        <f t="shared" si="42"/>
        <v>0.59929999999999994</v>
      </c>
      <c r="AV8" s="18">
        <f t="shared" si="43"/>
        <v>1.2908000000000002</v>
      </c>
      <c r="AW8" s="18">
        <f t="shared" si="44"/>
        <v>0</v>
      </c>
      <c r="AX8" s="18">
        <f t="shared" si="45"/>
        <v>0</v>
      </c>
      <c r="AY8" s="18">
        <f t="shared" si="46"/>
        <v>1.2908000000000002</v>
      </c>
      <c r="AZ8" s="18">
        <f t="shared" si="47"/>
        <v>0.27659999999999996</v>
      </c>
      <c r="BA8" s="18">
        <f t="shared" si="48"/>
        <v>0</v>
      </c>
      <c r="BB8" s="18">
        <f t="shared" si="49"/>
        <v>1.9361999999999999</v>
      </c>
      <c r="BC8" s="18">
        <f t="shared" si="50"/>
        <v>1.4752000000000001</v>
      </c>
      <c r="BD8" s="18">
        <f t="shared" si="51"/>
        <v>0</v>
      </c>
      <c r="BE8" s="18">
        <f t="shared" si="52"/>
        <v>4.5638999999999994</v>
      </c>
      <c r="BF8" s="18">
        <f t="shared" si="53"/>
        <v>0</v>
      </c>
      <c r="BG8" s="18">
        <f t="shared" si="54"/>
        <v>2.0745000000000005</v>
      </c>
      <c r="BH8" s="18">
        <f t="shared" si="55"/>
        <v>0.41489999999999999</v>
      </c>
      <c r="BI8" s="18">
        <f t="shared" si="56"/>
        <v>0.92200000000000004</v>
      </c>
      <c r="BJ8" s="18">
        <f t="shared" si="57"/>
        <v>0</v>
      </c>
      <c r="BK8" s="18">
        <f t="shared" si="58"/>
        <v>47.114200000000004</v>
      </c>
      <c r="BL8" s="18">
        <f t="shared" si="59"/>
        <v>45.915600000000005</v>
      </c>
      <c r="BM8" s="18">
        <f t="shared" si="60"/>
        <v>0.92200000000000004</v>
      </c>
      <c r="BN8" s="18">
        <f t="shared" si="61"/>
        <v>0</v>
      </c>
      <c r="BO8" s="18">
        <f t="shared" si="62"/>
        <v>0.32270000000000004</v>
      </c>
      <c r="BP8" s="18">
        <f t="shared" si="63"/>
        <v>160.6585</v>
      </c>
      <c r="BQ8" s="18">
        <f t="shared" si="64"/>
        <v>42.089300000000001</v>
      </c>
      <c r="BR8" s="18">
        <f t="shared" si="65"/>
        <v>132.76800000000003</v>
      </c>
      <c r="BS8" s="18">
        <f t="shared" si="66"/>
        <v>3.6880000000000002</v>
      </c>
      <c r="BT8" s="18">
        <f t="shared" si="67"/>
        <v>114.0975</v>
      </c>
      <c r="BU8" s="18">
        <f t="shared" si="68"/>
        <v>156.18680000000003</v>
      </c>
      <c r="BV8" s="119">
        <f t="shared" si="69"/>
        <v>354.18630000000002</v>
      </c>
      <c r="BW8" s="119">
        <f t="shared" si="70"/>
        <v>26.553599999999999</v>
      </c>
      <c r="BX8" s="119">
        <f t="shared" si="71"/>
        <v>446.80120000000005</v>
      </c>
      <c r="BY8" s="18">
        <f t="shared" si="72"/>
        <v>79.799099999999996</v>
      </c>
      <c r="BZ8" s="18">
        <f t="shared" si="73"/>
        <v>30.656500000000001</v>
      </c>
      <c r="CA8" s="18">
        <f t="shared" si="74"/>
        <v>8.5285000000000011</v>
      </c>
      <c r="CB8" s="18">
        <f t="shared" si="75"/>
        <v>0.36880000000000002</v>
      </c>
      <c r="CC8" s="119">
        <f t="shared" si="76"/>
        <v>398.39619999999996</v>
      </c>
      <c r="CD8" s="119">
        <f t="shared" si="77"/>
        <v>431.63429999999994</v>
      </c>
      <c r="CE8" s="119">
        <f t="shared" si="78"/>
        <v>298.267</v>
      </c>
      <c r="CF8" s="18">
        <f t="shared" si="79"/>
        <v>69.242199999999997</v>
      </c>
      <c r="CG8" s="18">
        <f t="shared" si="80"/>
        <v>146.22919999999999</v>
      </c>
      <c r="CH8" s="18">
        <f t="shared" si="81"/>
        <v>15.259099999999998</v>
      </c>
      <c r="CI8" s="119">
        <f t="shared" si="82"/>
        <v>156.92439999999999</v>
      </c>
      <c r="CJ8" s="18">
        <f t="shared" si="83"/>
        <v>26.6919</v>
      </c>
      <c r="CK8" s="18">
        <f t="shared" si="84"/>
        <v>51.770300000000006</v>
      </c>
      <c r="CL8" s="18">
        <f t="shared" si="85"/>
        <v>16.457699999999999</v>
      </c>
      <c r="CM8" s="18">
        <f t="shared" si="86"/>
        <v>21.620900000000002</v>
      </c>
      <c r="CN8" s="18">
        <f t="shared" si="87"/>
        <v>238.15259999999998</v>
      </c>
      <c r="CO8" s="18">
        <f t="shared" si="88"/>
        <v>283.1001</v>
      </c>
      <c r="CP8" s="18">
        <f t="shared" si="89"/>
        <v>1.9823</v>
      </c>
      <c r="CQ8" s="18">
        <f t="shared" si="90"/>
        <v>75.281299999999987</v>
      </c>
      <c r="CR8" s="18">
        <f t="shared" si="91"/>
        <v>58.961899999999993</v>
      </c>
      <c r="CT8" s="18">
        <f>'PASO 1 - SETUP CAMPAÑA'!E37</f>
        <v>461</v>
      </c>
      <c r="CU8" s="18">
        <v>6.87</v>
      </c>
      <c r="CV8" s="18">
        <v>6.77</v>
      </c>
      <c r="CW8" s="18">
        <v>0.13</v>
      </c>
      <c r="CX8" s="18">
        <v>1.98</v>
      </c>
      <c r="CY8" s="18">
        <v>1.98</v>
      </c>
      <c r="CZ8" s="18">
        <v>0</v>
      </c>
      <c r="DA8" s="18">
        <v>4.93</v>
      </c>
      <c r="DB8" s="18">
        <v>15.69</v>
      </c>
      <c r="DC8" s="18">
        <v>1.57</v>
      </c>
      <c r="DD8" s="18">
        <v>2.78</v>
      </c>
      <c r="DE8" s="18">
        <v>18.12</v>
      </c>
      <c r="DF8" s="18">
        <v>0.34</v>
      </c>
      <c r="DG8" s="18">
        <v>18.12</v>
      </c>
      <c r="DH8" s="18">
        <v>17.73</v>
      </c>
      <c r="DI8" s="18">
        <v>19.23</v>
      </c>
      <c r="DJ8" s="18">
        <v>0.11</v>
      </c>
      <c r="DK8" s="18">
        <v>32.979999999999997</v>
      </c>
      <c r="DL8" s="18">
        <v>3.86</v>
      </c>
      <c r="DM8" s="18">
        <v>3.13</v>
      </c>
      <c r="DN8" s="18">
        <v>11.3</v>
      </c>
      <c r="DO8" s="18">
        <v>30.91</v>
      </c>
      <c r="DP8" s="18">
        <v>6.65</v>
      </c>
      <c r="DQ8" s="18">
        <v>0.72</v>
      </c>
      <c r="DR8" s="18">
        <v>38.700000000000003</v>
      </c>
      <c r="DS8" s="18">
        <v>12.8</v>
      </c>
      <c r="DT8" s="18">
        <v>2.84</v>
      </c>
      <c r="DU8" s="18">
        <v>13.71</v>
      </c>
      <c r="DV8" s="18">
        <v>9.8699999999999992</v>
      </c>
      <c r="DW8" s="18">
        <v>5.31</v>
      </c>
      <c r="DX8" s="18">
        <v>3.9</v>
      </c>
      <c r="DY8" s="18">
        <v>1.71</v>
      </c>
      <c r="DZ8" s="18">
        <v>0.15</v>
      </c>
      <c r="EA8" s="18">
        <v>3.58</v>
      </c>
      <c r="EB8" s="18">
        <v>0</v>
      </c>
      <c r="EC8" s="18">
        <v>0</v>
      </c>
      <c r="ED8" s="18">
        <v>1.29</v>
      </c>
      <c r="EE8" s="18">
        <v>0</v>
      </c>
      <c r="EF8" s="18">
        <v>0.68</v>
      </c>
      <c r="EG8" s="18">
        <v>0</v>
      </c>
      <c r="EH8" s="18">
        <v>0.08</v>
      </c>
      <c r="EI8" s="18">
        <v>0.13</v>
      </c>
      <c r="EJ8" s="18">
        <v>0.28000000000000003</v>
      </c>
      <c r="EK8" s="18">
        <v>0</v>
      </c>
      <c r="EL8" s="18">
        <v>0</v>
      </c>
      <c r="EM8" s="18">
        <v>0.28000000000000003</v>
      </c>
      <c r="EN8" s="18">
        <v>0.06</v>
      </c>
      <c r="EO8" s="18">
        <v>0</v>
      </c>
      <c r="EP8" s="18">
        <v>0.42</v>
      </c>
      <c r="EQ8" s="18">
        <v>0.32</v>
      </c>
      <c r="ER8" s="18">
        <v>0</v>
      </c>
      <c r="ES8" s="18">
        <v>0.99</v>
      </c>
      <c r="ET8" s="18">
        <v>0</v>
      </c>
      <c r="EU8" s="18">
        <v>0.45</v>
      </c>
      <c r="EV8" s="18">
        <v>0.09</v>
      </c>
      <c r="EW8" s="18">
        <v>0.2</v>
      </c>
      <c r="EX8" s="18">
        <v>0</v>
      </c>
      <c r="EY8" s="18">
        <v>10.220000000000001</v>
      </c>
      <c r="EZ8" s="18">
        <v>9.9600000000000009</v>
      </c>
      <c r="FA8" s="18">
        <v>0.2</v>
      </c>
      <c r="FB8" s="18">
        <v>0</v>
      </c>
      <c r="FC8" s="18">
        <v>7.0000000000000007E-2</v>
      </c>
      <c r="FD8" s="18">
        <v>34.85</v>
      </c>
      <c r="FE8" s="18">
        <v>9.1300000000000008</v>
      </c>
      <c r="FF8" s="18">
        <v>28.8</v>
      </c>
      <c r="FG8" s="18">
        <v>0.8</v>
      </c>
      <c r="FH8" s="18">
        <v>24.75</v>
      </c>
      <c r="FI8" s="18">
        <v>33.880000000000003</v>
      </c>
      <c r="FJ8" s="18">
        <v>76.83</v>
      </c>
      <c r="FK8" s="18">
        <v>5.76</v>
      </c>
      <c r="FL8" s="18">
        <v>96.92</v>
      </c>
      <c r="FM8" s="18">
        <v>17.309999999999999</v>
      </c>
      <c r="FN8" s="18">
        <v>6.65</v>
      </c>
      <c r="FO8" s="18">
        <v>1.85</v>
      </c>
      <c r="FP8" s="18">
        <v>0.08</v>
      </c>
      <c r="FQ8" s="18">
        <v>86.42</v>
      </c>
      <c r="FR8" s="18">
        <v>93.63</v>
      </c>
      <c r="FS8" s="18">
        <v>64.7</v>
      </c>
      <c r="FT8" s="18">
        <v>15.02</v>
      </c>
      <c r="FU8" s="18">
        <v>31.72</v>
      </c>
      <c r="FV8" s="18">
        <v>3.31</v>
      </c>
      <c r="FW8" s="18">
        <v>34.04</v>
      </c>
      <c r="FX8" s="18">
        <v>5.79</v>
      </c>
      <c r="FY8" s="18">
        <v>11.23</v>
      </c>
      <c r="FZ8" s="18">
        <v>3.57</v>
      </c>
      <c r="GA8" s="18">
        <v>4.6900000000000004</v>
      </c>
      <c r="GB8" s="18">
        <v>51.66</v>
      </c>
      <c r="GC8" s="18">
        <v>61.41</v>
      </c>
      <c r="GD8" s="18">
        <v>0.43</v>
      </c>
      <c r="GE8" s="18">
        <v>16.329999999999998</v>
      </c>
      <c r="GF8" s="18">
        <v>12.79</v>
      </c>
    </row>
    <row r="9" spans="2:188" s="18" customFormat="1" x14ac:dyDescent="0.35">
      <c r="B9" t="str">
        <f>IF(AND(F9&gt;='PASO 2 - CHANNEL INPUT '!$G$4,F9&lt;='PASO 2 - CHANNEL INPUT '!$H$4),"OK","FUERA")</f>
        <v>OK</v>
      </c>
      <c r="C9" s="18" t="str">
        <f>IF(AND(F9&gt;='PASO 2 - CHANNEL INPUT '!$G$8,F9&lt;='PASO 2 - CHANNEL INPUT '!$H$8),"OK","FUERA")</f>
        <v>OK</v>
      </c>
      <c r="D9" t="str">
        <f>IF(AND(F9&gt;='PASO 1 - SETUP CAMPAÑA'!$C$3,F9&lt;='PASO 1 - SETUP CAMPAÑA'!$C$4),"OK","FUERA")</f>
        <v>FUERA</v>
      </c>
      <c r="E9" s="18" t="str">
        <f t="shared" si="2"/>
        <v>INDIVIDUOS</v>
      </c>
      <c r="F9" s="18">
        <v>10</v>
      </c>
      <c r="G9" s="119">
        <f t="shared" si="92"/>
        <v>36.617100000000001</v>
      </c>
      <c r="H9" s="18">
        <f t="shared" si="3"/>
        <v>36.084099999999999</v>
      </c>
      <c r="I9" s="18">
        <f t="shared" si="4"/>
        <v>0.69289999999999996</v>
      </c>
      <c r="J9" s="18">
        <f t="shared" si="5"/>
        <v>10.5534</v>
      </c>
      <c r="K9" s="18">
        <f t="shared" si="6"/>
        <v>10.5534</v>
      </c>
      <c r="L9" s="18">
        <f t="shared" si="7"/>
        <v>0</v>
      </c>
      <c r="M9" s="18">
        <f t="shared" si="8"/>
        <v>26.276899999999998</v>
      </c>
      <c r="N9" s="18">
        <f t="shared" si="9"/>
        <v>83.62769999999999</v>
      </c>
      <c r="O9" s="18">
        <f t="shared" si="10"/>
        <v>8.3681000000000019</v>
      </c>
      <c r="P9" s="18">
        <f t="shared" si="11"/>
        <v>14.817399999999999</v>
      </c>
      <c r="Q9" s="18">
        <f t="shared" si="12"/>
        <v>96.579599999999999</v>
      </c>
      <c r="R9" s="18">
        <f t="shared" si="13"/>
        <v>1.8122</v>
      </c>
      <c r="S9" s="18">
        <f t="shared" si="14"/>
        <v>96.579599999999999</v>
      </c>
      <c r="T9" s="18">
        <f t="shared" si="15"/>
        <v>94.500900000000001</v>
      </c>
      <c r="U9" s="119">
        <f t="shared" si="16"/>
        <v>102.49590000000001</v>
      </c>
      <c r="V9" s="18">
        <f t="shared" si="17"/>
        <v>0.58630000000000004</v>
      </c>
      <c r="W9" s="18">
        <f t="shared" si="18"/>
        <v>175.7834</v>
      </c>
      <c r="X9" s="18">
        <f t="shared" si="19"/>
        <v>20.573799999999999</v>
      </c>
      <c r="Y9" s="18">
        <f t="shared" si="20"/>
        <v>16.6829</v>
      </c>
      <c r="Z9" s="18">
        <f t="shared" si="21"/>
        <v>60.228999999999999</v>
      </c>
      <c r="AA9" s="18">
        <f t="shared" si="22"/>
        <v>164.75029999999998</v>
      </c>
      <c r="AB9" s="18">
        <f t="shared" si="23"/>
        <v>35.444500000000005</v>
      </c>
      <c r="AC9" s="18">
        <f t="shared" si="24"/>
        <v>3.8375999999999997</v>
      </c>
      <c r="AD9" s="119">
        <f t="shared" si="25"/>
        <v>206.27100000000002</v>
      </c>
      <c r="AE9" s="18">
        <f t="shared" si="26"/>
        <v>68.224000000000004</v>
      </c>
      <c r="AF9" s="18">
        <f t="shared" si="27"/>
        <v>15.137199999999998</v>
      </c>
      <c r="AG9" s="18">
        <f t="shared" si="28"/>
        <v>73.074299999999994</v>
      </c>
      <c r="AH9" s="18">
        <f t="shared" si="29"/>
        <v>52.607099999999996</v>
      </c>
      <c r="AI9" s="18">
        <f t="shared" si="30"/>
        <v>28.302299999999995</v>
      </c>
      <c r="AJ9" s="18">
        <f t="shared" si="31"/>
        <v>20.786999999999999</v>
      </c>
      <c r="AK9" s="18">
        <f t="shared" si="32"/>
        <v>9.1143000000000001</v>
      </c>
      <c r="AL9" s="18">
        <f t="shared" si="33"/>
        <v>0.79949999999999999</v>
      </c>
      <c r="AM9" s="18">
        <f t="shared" si="34"/>
        <v>19.081399999999999</v>
      </c>
      <c r="AN9" s="18">
        <f t="shared" si="35"/>
        <v>0</v>
      </c>
      <c r="AO9" s="18">
        <f t="shared" si="36"/>
        <v>0</v>
      </c>
      <c r="AP9" s="18">
        <f t="shared" si="37"/>
        <v>6.8757000000000001</v>
      </c>
      <c r="AQ9" s="18">
        <f t="shared" si="38"/>
        <v>0</v>
      </c>
      <c r="AR9" s="18">
        <f t="shared" si="39"/>
        <v>3.6244000000000001</v>
      </c>
      <c r="AS9" s="18">
        <f t="shared" si="40"/>
        <v>0</v>
      </c>
      <c r="AT9" s="18">
        <f t="shared" si="41"/>
        <v>0.4264</v>
      </c>
      <c r="AU9" s="18">
        <f t="shared" si="42"/>
        <v>0.69289999999999996</v>
      </c>
      <c r="AV9" s="18">
        <f t="shared" si="43"/>
        <v>1.4924000000000002</v>
      </c>
      <c r="AW9" s="18">
        <f t="shared" si="44"/>
        <v>0</v>
      </c>
      <c r="AX9" s="18">
        <f t="shared" si="45"/>
        <v>0</v>
      </c>
      <c r="AY9" s="18">
        <f t="shared" si="46"/>
        <v>1.4924000000000002</v>
      </c>
      <c r="AZ9" s="18">
        <f t="shared" si="47"/>
        <v>0.31979999999999997</v>
      </c>
      <c r="BA9" s="18">
        <f t="shared" si="48"/>
        <v>0</v>
      </c>
      <c r="BB9" s="18">
        <f t="shared" si="49"/>
        <v>2.2385999999999999</v>
      </c>
      <c r="BC9" s="18">
        <f t="shared" si="50"/>
        <v>1.7056</v>
      </c>
      <c r="BD9" s="18">
        <f t="shared" si="51"/>
        <v>0</v>
      </c>
      <c r="BE9" s="18">
        <f t="shared" si="52"/>
        <v>5.2766999999999999</v>
      </c>
      <c r="BF9" s="18">
        <f t="shared" si="53"/>
        <v>0</v>
      </c>
      <c r="BG9" s="18">
        <f t="shared" si="54"/>
        <v>2.3985000000000003</v>
      </c>
      <c r="BH9" s="18">
        <f t="shared" si="55"/>
        <v>0.47969999999999996</v>
      </c>
      <c r="BI9" s="18">
        <f t="shared" si="56"/>
        <v>1.0660000000000001</v>
      </c>
      <c r="BJ9" s="18">
        <f t="shared" si="57"/>
        <v>0</v>
      </c>
      <c r="BK9" s="18">
        <f t="shared" si="58"/>
        <v>54.472600000000007</v>
      </c>
      <c r="BL9" s="18">
        <f t="shared" si="59"/>
        <v>53.086800000000004</v>
      </c>
      <c r="BM9" s="18">
        <f t="shared" si="60"/>
        <v>1.0660000000000001</v>
      </c>
      <c r="BN9" s="18">
        <f t="shared" si="61"/>
        <v>0</v>
      </c>
      <c r="BO9" s="18">
        <f t="shared" si="62"/>
        <v>0.37310000000000004</v>
      </c>
      <c r="BP9" s="18">
        <f t="shared" si="63"/>
        <v>185.75050000000002</v>
      </c>
      <c r="BQ9" s="18">
        <f t="shared" si="64"/>
        <v>48.6629</v>
      </c>
      <c r="BR9" s="18">
        <f t="shared" si="65"/>
        <v>153.50400000000002</v>
      </c>
      <c r="BS9" s="18">
        <f t="shared" si="66"/>
        <v>4.2640000000000002</v>
      </c>
      <c r="BT9" s="18">
        <f t="shared" si="67"/>
        <v>131.91749999999999</v>
      </c>
      <c r="BU9" s="18">
        <f t="shared" si="68"/>
        <v>180.58040000000003</v>
      </c>
      <c r="BV9" s="119">
        <f t="shared" si="69"/>
        <v>409.50389999999999</v>
      </c>
      <c r="BW9" s="119">
        <f t="shared" si="70"/>
        <v>30.700799999999997</v>
      </c>
      <c r="BX9" s="119">
        <f t="shared" si="71"/>
        <v>516.58360000000005</v>
      </c>
      <c r="BY9" s="18">
        <f t="shared" si="72"/>
        <v>92.262299999999982</v>
      </c>
      <c r="BZ9" s="18">
        <f t="shared" si="73"/>
        <v>35.444500000000005</v>
      </c>
      <c r="CA9" s="18">
        <f t="shared" si="74"/>
        <v>9.8605000000000018</v>
      </c>
      <c r="CB9" s="18">
        <f t="shared" si="75"/>
        <v>0.4264</v>
      </c>
      <c r="CC9" s="119">
        <f t="shared" si="76"/>
        <v>460.61859999999996</v>
      </c>
      <c r="CD9" s="119">
        <f t="shared" si="77"/>
        <v>499.04789999999997</v>
      </c>
      <c r="CE9" s="119">
        <f t="shared" si="78"/>
        <v>344.851</v>
      </c>
      <c r="CF9" s="18">
        <f t="shared" si="79"/>
        <v>80.056600000000003</v>
      </c>
      <c r="CG9" s="18">
        <f t="shared" si="80"/>
        <v>169.0676</v>
      </c>
      <c r="CH9" s="18">
        <f t="shared" si="81"/>
        <v>17.642299999999999</v>
      </c>
      <c r="CI9" s="119">
        <f t="shared" si="82"/>
        <v>181.4332</v>
      </c>
      <c r="CJ9" s="18">
        <f t="shared" si="83"/>
        <v>30.860700000000001</v>
      </c>
      <c r="CK9" s="18">
        <f t="shared" si="84"/>
        <v>59.855900000000005</v>
      </c>
      <c r="CL9" s="18">
        <f t="shared" si="85"/>
        <v>19.028099999999998</v>
      </c>
      <c r="CM9" s="18">
        <f t="shared" si="86"/>
        <v>24.997700000000002</v>
      </c>
      <c r="CN9" s="18">
        <f t="shared" si="87"/>
        <v>275.34779999999995</v>
      </c>
      <c r="CO9" s="18">
        <f t="shared" si="88"/>
        <v>327.31529999999998</v>
      </c>
      <c r="CP9" s="18">
        <f t="shared" si="89"/>
        <v>2.2919</v>
      </c>
      <c r="CQ9" s="18">
        <f t="shared" si="90"/>
        <v>87.038899999999984</v>
      </c>
      <c r="CR9" s="18">
        <f t="shared" si="91"/>
        <v>68.170699999999997</v>
      </c>
      <c r="CT9" s="18">
        <f>'PASO 1 - SETUP CAMPAÑA'!E38</f>
        <v>533</v>
      </c>
      <c r="CU9" s="18">
        <v>6.87</v>
      </c>
      <c r="CV9" s="18">
        <v>6.77</v>
      </c>
      <c r="CW9" s="18">
        <v>0.13</v>
      </c>
      <c r="CX9" s="18">
        <v>1.98</v>
      </c>
      <c r="CY9" s="18">
        <v>1.98</v>
      </c>
      <c r="CZ9" s="18">
        <v>0</v>
      </c>
      <c r="DA9" s="18">
        <v>4.93</v>
      </c>
      <c r="DB9" s="18">
        <v>15.69</v>
      </c>
      <c r="DC9" s="18">
        <v>1.57</v>
      </c>
      <c r="DD9" s="18">
        <v>2.78</v>
      </c>
      <c r="DE9" s="18">
        <v>18.12</v>
      </c>
      <c r="DF9" s="18">
        <v>0.34</v>
      </c>
      <c r="DG9" s="18">
        <v>18.12</v>
      </c>
      <c r="DH9" s="18">
        <v>17.73</v>
      </c>
      <c r="DI9" s="18">
        <v>19.23</v>
      </c>
      <c r="DJ9" s="18">
        <v>0.11</v>
      </c>
      <c r="DK9" s="18">
        <v>32.979999999999997</v>
      </c>
      <c r="DL9" s="18">
        <v>3.86</v>
      </c>
      <c r="DM9" s="18">
        <v>3.13</v>
      </c>
      <c r="DN9" s="18">
        <v>11.3</v>
      </c>
      <c r="DO9" s="18">
        <v>30.91</v>
      </c>
      <c r="DP9" s="18">
        <v>6.65</v>
      </c>
      <c r="DQ9" s="18">
        <v>0.72</v>
      </c>
      <c r="DR9" s="18">
        <v>38.700000000000003</v>
      </c>
      <c r="DS9" s="18">
        <v>12.8</v>
      </c>
      <c r="DT9" s="18">
        <v>2.84</v>
      </c>
      <c r="DU9" s="18">
        <v>13.71</v>
      </c>
      <c r="DV9" s="18">
        <v>9.8699999999999992</v>
      </c>
      <c r="DW9" s="18">
        <v>5.31</v>
      </c>
      <c r="DX9" s="18">
        <v>3.9</v>
      </c>
      <c r="DY9" s="18">
        <v>1.71</v>
      </c>
      <c r="DZ9" s="18">
        <v>0.15</v>
      </c>
      <c r="EA9" s="18">
        <v>3.58</v>
      </c>
      <c r="EB9" s="18">
        <v>0</v>
      </c>
      <c r="EC9" s="18">
        <v>0</v>
      </c>
      <c r="ED9" s="18">
        <v>1.29</v>
      </c>
      <c r="EE9" s="18">
        <v>0</v>
      </c>
      <c r="EF9" s="18">
        <v>0.68</v>
      </c>
      <c r="EG9" s="18">
        <v>0</v>
      </c>
      <c r="EH9" s="18">
        <v>0.08</v>
      </c>
      <c r="EI9" s="18">
        <v>0.13</v>
      </c>
      <c r="EJ9" s="18">
        <v>0.28000000000000003</v>
      </c>
      <c r="EK9" s="18">
        <v>0</v>
      </c>
      <c r="EL9" s="18">
        <v>0</v>
      </c>
      <c r="EM9" s="18">
        <v>0.28000000000000003</v>
      </c>
      <c r="EN9" s="18">
        <v>0.06</v>
      </c>
      <c r="EO9" s="18">
        <v>0</v>
      </c>
      <c r="EP9" s="18">
        <v>0.42</v>
      </c>
      <c r="EQ9" s="18">
        <v>0.32</v>
      </c>
      <c r="ER9" s="18">
        <v>0</v>
      </c>
      <c r="ES9" s="18">
        <v>0.99</v>
      </c>
      <c r="ET9" s="18">
        <v>0</v>
      </c>
      <c r="EU9" s="18">
        <v>0.45</v>
      </c>
      <c r="EV9" s="18">
        <v>0.09</v>
      </c>
      <c r="EW9" s="18">
        <v>0.2</v>
      </c>
      <c r="EX9" s="18">
        <v>0</v>
      </c>
      <c r="EY9" s="18">
        <v>10.220000000000001</v>
      </c>
      <c r="EZ9" s="18">
        <v>9.9600000000000009</v>
      </c>
      <c r="FA9" s="18">
        <v>0.2</v>
      </c>
      <c r="FB9" s="18">
        <v>0</v>
      </c>
      <c r="FC9" s="18">
        <v>7.0000000000000007E-2</v>
      </c>
      <c r="FD9" s="18">
        <v>34.85</v>
      </c>
      <c r="FE9" s="18">
        <v>9.1300000000000008</v>
      </c>
      <c r="FF9" s="18">
        <v>28.8</v>
      </c>
      <c r="FG9" s="18">
        <v>0.8</v>
      </c>
      <c r="FH9" s="18">
        <v>24.75</v>
      </c>
      <c r="FI9" s="18">
        <v>33.880000000000003</v>
      </c>
      <c r="FJ9" s="18">
        <v>76.83</v>
      </c>
      <c r="FK9" s="18">
        <v>5.76</v>
      </c>
      <c r="FL9" s="18">
        <v>96.92</v>
      </c>
      <c r="FM9" s="18">
        <v>17.309999999999999</v>
      </c>
      <c r="FN9" s="18">
        <v>6.65</v>
      </c>
      <c r="FO9" s="18">
        <v>1.85</v>
      </c>
      <c r="FP9" s="18">
        <v>0.08</v>
      </c>
      <c r="FQ9" s="18">
        <v>86.42</v>
      </c>
      <c r="FR9" s="18">
        <v>93.63</v>
      </c>
      <c r="FS9" s="18">
        <v>64.7</v>
      </c>
      <c r="FT9" s="18">
        <v>15.02</v>
      </c>
      <c r="FU9" s="18">
        <v>31.72</v>
      </c>
      <c r="FV9" s="18">
        <v>3.31</v>
      </c>
      <c r="FW9" s="18">
        <v>34.04</v>
      </c>
      <c r="FX9" s="18">
        <v>5.79</v>
      </c>
      <c r="FY9" s="18">
        <v>11.23</v>
      </c>
      <c r="FZ9" s="18">
        <v>3.57</v>
      </c>
      <c r="GA9" s="18">
        <v>4.6900000000000004</v>
      </c>
      <c r="GB9" s="18">
        <v>51.66</v>
      </c>
      <c r="GC9" s="18">
        <v>61.41</v>
      </c>
      <c r="GD9" s="18">
        <v>0.43</v>
      </c>
      <c r="GE9" s="18">
        <v>16.329999999999998</v>
      </c>
      <c r="GF9" s="18">
        <v>12.79</v>
      </c>
    </row>
    <row r="10" spans="2:188" s="18" customFormat="1" x14ac:dyDescent="0.35">
      <c r="B10" t="str">
        <f>IF(AND(F10&gt;='PASO 2 - CHANNEL INPUT '!$G$4,F10&lt;='PASO 2 - CHANNEL INPUT '!$H$4),"OK","FUERA")</f>
        <v>OK</v>
      </c>
      <c r="C10" s="18" t="str">
        <f>IF(AND(F10&gt;='PASO 2 - CHANNEL INPUT '!$G$8,F10&lt;='PASO 2 - CHANNEL INPUT '!$H$8),"OK","FUERA")</f>
        <v>OK</v>
      </c>
      <c r="D10" t="str">
        <f>IF(AND(F10&gt;='PASO 1 - SETUP CAMPAÑA'!$C$3,F10&lt;='PASO 1 - SETUP CAMPAÑA'!$C$4),"OK","FUERA")</f>
        <v>FUERA</v>
      </c>
      <c r="E10" s="18" t="str">
        <f t="shared" si="2"/>
        <v>INDIVIDUOS</v>
      </c>
      <c r="F10" s="18">
        <v>11</v>
      </c>
      <c r="G10" s="119">
        <f t="shared" si="92"/>
        <v>31.052399999999999</v>
      </c>
      <c r="H10" s="18">
        <f t="shared" si="3"/>
        <v>30.600399999999997</v>
      </c>
      <c r="I10" s="18">
        <f t="shared" si="4"/>
        <v>0.58760000000000001</v>
      </c>
      <c r="J10" s="18">
        <f t="shared" si="5"/>
        <v>8.9495999999999984</v>
      </c>
      <c r="K10" s="18">
        <f t="shared" si="6"/>
        <v>8.9495999999999984</v>
      </c>
      <c r="L10" s="18">
        <f t="shared" si="7"/>
        <v>0</v>
      </c>
      <c r="M10" s="18">
        <f t="shared" si="8"/>
        <v>22.2836</v>
      </c>
      <c r="N10" s="18">
        <f t="shared" si="9"/>
        <v>70.91879999999999</v>
      </c>
      <c r="O10" s="18">
        <f t="shared" si="10"/>
        <v>7.0964000000000009</v>
      </c>
      <c r="P10" s="18">
        <f t="shared" si="11"/>
        <v>12.5656</v>
      </c>
      <c r="Q10" s="18">
        <f t="shared" si="12"/>
        <v>81.9024</v>
      </c>
      <c r="R10" s="18">
        <f t="shared" si="13"/>
        <v>1.5368000000000002</v>
      </c>
      <c r="S10" s="18">
        <f t="shared" si="14"/>
        <v>81.9024</v>
      </c>
      <c r="T10" s="18">
        <f t="shared" si="15"/>
        <v>80.139600000000002</v>
      </c>
      <c r="U10" s="119">
        <f t="shared" si="16"/>
        <v>86.919600000000003</v>
      </c>
      <c r="V10" s="18">
        <f t="shared" si="17"/>
        <v>0.49720000000000003</v>
      </c>
      <c r="W10" s="18">
        <f t="shared" si="18"/>
        <v>149.06959999999998</v>
      </c>
      <c r="X10" s="18">
        <f t="shared" si="19"/>
        <v>17.447199999999999</v>
      </c>
      <c r="Y10" s="18">
        <f t="shared" si="20"/>
        <v>14.147600000000001</v>
      </c>
      <c r="Z10" s="18">
        <f t="shared" si="21"/>
        <v>51.076000000000001</v>
      </c>
      <c r="AA10" s="18">
        <f t="shared" si="22"/>
        <v>139.7132</v>
      </c>
      <c r="AB10" s="18">
        <f t="shared" si="23"/>
        <v>30.058</v>
      </c>
      <c r="AC10" s="18">
        <f t="shared" si="24"/>
        <v>3.2544</v>
      </c>
      <c r="AD10" s="119">
        <f t="shared" si="25"/>
        <v>174.92400000000001</v>
      </c>
      <c r="AE10" s="18">
        <f t="shared" si="26"/>
        <v>57.856000000000002</v>
      </c>
      <c r="AF10" s="18">
        <f t="shared" si="27"/>
        <v>12.836799999999998</v>
      </c>
      <c r="AG10" s="18">
        <f t="shared" si="28"/>
        <v>61.969200000000001</v>
      </c>
      <c r="AH10" s="18">
        <f t="shared" si="29"/>
        <v>44.612400000000001</v>
      </c>
      <c r="AI10" s="18">
        <f t="shared" si="30"/>
        <v>24.001199999999997</v>
      </c>
      <c r="AJ10" s="18">
        <f t="shared" si="31"/>
        <v>17.628</v>
      </c>
      <c r="AK10" s="18">
        <f t="shared" si="32"/>
        <v>7.7292000000000005</v>
      </c>
      <c r="AL10" s="18">
        <f t="shared" si="33"/>
        <v>0.67800000000000005</v>
      </c>
      <c r="AM10" s="18">
        <f t="shared" si="34"/>
        <v>16.1816</v>
      </c>
      <c r="AN10" s="18">
        <f t="shared" si="35"/>
        <v>0</v>
      </c>
      <c r="AO10" s="18">
        <f t="shared" si="36"/>
        <v>0</v>
      </c>
      <c r="AP10" s="18">
        <f t="shared" si="37"/>
        <v>5.8308</v>
      </c>
      <c r="AQ10" s="18">
        <f t="shared" si="38"/>
        <v>0</v>
      </c>
      <c r="AR10" s="18">
        <f t="shared" si="39"/>
        <v>3.0736000000000003</v>
      </c>
      <c r="AS10" s="18">
        <f t="shared" si="40"/>
        <v>0</v>
      </c>
      <c r="AT10" s="18">
        <f t="shared" si="41"/>
        <v>0.36160000000000003</v>
      </c>
      <c r="AU10" s="18">
        <f t="shared" si="42"/>
        <v>0.58760000000000001</v>
      </c>
      <c r="AV10" s="18">
        <f t="shared" si="43"/>
        <v>1.2656000000000003</v>
      </c>
      <c r="AW10" s="18">
        <f t="shared" si="44"/>
        <v>0</v>
      </c>
      <c r="AX10" s="18">
        <f t="shared" si="45"/>
        <v>0</v>
      </c>
      <c r="AY10" s="18">
        <f t="shared" si="46"/>
        <v>1.2656000000000003</v>
      </c>
      <c r="AZ10" s="18">
        <f t="shared" si="47"/>
        <v>0.2712</v>
      </c>
      <c r="BA10" s="18">
        <f t="shared" si="48"/>
        <v>0</v>
      </c>
      <c r="BB10" s="18">
        <f t="shared" si="49"/>
        <v>1.8983999999999999</v>
      </c>
      <c r="BC10" s="18">
        <f t="shared" si="50"/>
        <v>1.4464000000000001</v>
      </c>
      <c r="BD10" s="18">
        <f t="shared" si="51"/>
        <v>0</v>
      </c>
      <c r="BE10" s="18">
        <f t="shared" si="52"/>
        <v>4.4747999999999992</v>
      </c>
      <c r="BF10" s="18">
        <f t="shared" si="53"/>
        <v>0</v>
      </c>
      <c r="BG10" s="18">
        <f t="shared" si="54"/>
        <v>2.0340000000000003</v>
      </c>
      <c r="BH10" s="18">
        <f t="shared" si="55"/>
        <v>0.40679999999999999</v>
      </c>
      <c r="BI10" s="18">
        <f t="shared" si="56"/>
        <v>0.90400000000000003</v>
      </c>
      <c r="BJ10" s="18">
        <f t="shared" si="57"/>
        <v>0</v>
      </c>
      <c r="BK10" s="18">
        <f t="shared" si="58"/>
        <v>46.194400000000009</v>
      </c>
      <c r="BL10" s="18">
        <f t="shared" si="59"/>
        <v>45.019200000000005</v>
      </c>
      <c r="BM10" s="18">
        <f t="shared" si="60"/>
        <v>0.90400000000000003</v>
      </c>
      <c r="BN10" s="18">
        <f t="shared" si="61"/>
        <v>0</v>
      </c>
      <c r="BO10" s="18">
        <f t="shared" si="62"/>
        <v>0.31640000000000007</v>
      </c>
      <c r="BP10" s="18">
        <f t="shared" si="63"/>
        <v>157.52200000000002</v>
      </c>
      <c r="BQ10" s="18">
        <f t="shared" si="64"/>
        <v>41.267600000000002</v>
      </c>
      <c r="BR10" s="18">
        <f t="shared" si="65"/>
        <v>130.17600000000002</v>
      </c>
      <c r="BS10" s="18">
        <f t="shared" si="66"/>
        <v>3.6160000000000001</v>
      </c>
      <c r="BT10" s="18">
        <f t="shared" si="67"/>
        <v>111.87</v>
      </c>
      <c r="BU10" s="18">
        <f t="shared" si="68"/>
        <v>153.13760000000002</v>
      </c>
      <c r="BV10" s="119">
        <f t="shared" si="69"/>
        <v>347.27159999999998</v>
      </c>
      <c r="BW10" s="119">
        <f t="shared" si="70"/>
        <v>26.0352</v>
      </c>
      <c r="BX10" s="119">
        <f t="shared" si="71"/>
        <v>438.07840000000004</v>
      </c>
      <c r="BY10" s="18">
        <f t="shared" si="72"/>
        <v>78.241199999999992</v>
      </c>
      <c r="BZ10" s="18">
        <f t="shared" si="73"/>
        <v>30.058</v>
      </c>
      <c r="CA10" s="18">
        <f t="shared" si="74"/>
        <v>8.3620000000000019</v>
      </c>
      <c r="CB10" s="18">
        <f t="shared" si="75"/>
        <v>0.36160000000000003</v>
      </c>
      <c r="CC10" s="119">
        <f t="shared" si="76"/>
        <v>390.61840000000001</v>
      </c>
      <c r="CD10" s="119">
        <f t="shared" si="77"/>
        <v>423.20759999999996</v>
      </c>
      <c r="CE10" s="119">
        <f t="shared" si="78"/>
        <v>292.44400000000002</v>
      </c>
      <c r="CF10" s="18">
        <f t="shared" si="79"/>
        <v>67.8904</v>
      </c>
      <c r="CG10" s="18">
        <f t="shared" si="80"/>
        <v>143.37439999999998</v>
      </c>
      <c r="CH10" s="18">
        <f t="shared" si="81"/>
        <v>14.961199999999998</v>
      </c>
      <c r="CI10" s="119">
        <f t="shared" si="82"/>
        <v>153.86079999999998</v>
      </c>
      <c r="CJ10" s="18">
        <f t="shared" si="83"/>
        <v>26.1708</v>
      </c>
      <c r="CK10" s="18">
        <f t="shared" si="84"/>
        <v>50.759600000000006</v>
      </c>
      <c r="CL10" s="18">
        <f t="shared" si="85"/>
        <v>16.136399999999998</v>
      </c>
      <c r="CM10" s="18">
        <f t="shared" si="86"/>
        <v>21.198800000000002</v>
      </c>
      <c r="CN10" s="18">
        <f t="shared" si="87"/>
        <v>233.50319999999996</v>
      </c>
      <c r="CO10" s="18">
        <f t="shared" si="88"/>
        <v>277.57319999999999</v>
      </c>
      <c r="CP10" s="18">
        <f t="shared" si="89"/>
        <v>1.9436</v>
      </c>
      <c r="CQ10" s="18">
        <f t="shared" si="90"/>
        <v>73.811599999999984</v>
      </c>
      <c r="CR10" s="18">
        <f t="shared" si="91"/>
        <v>57.810799999999993</v>
      </c>
      <c r="CT10" s="18">
        <f>'PASO 1 - SETUP CAMPAÑA'!E39</f>
        <v>452</v>
      </c>
      <c r="CU10" s="18">
        <v>6.87</v>
      </c>
      <c r="CV10" s="18">
        <v>6.77</v>
      </c>
      <c r="CW10" s="18">
        <v>0.13</v>
      </c>
      <c r="CX10" s="18">
        <v>1.98</v>
      </c>
      <c r="CY10" s="18">
        <v>1.98</v>
      </c>
      <c r="CZ10" s="18">
        <v>0</v>
      </c>
      <c r="DA10" s="18">
        <v>4.93</v>
      </c>
      <c r="DB10" s="18">
        <v>15.69</v>
      </c>
      <c r="DC10" s="18">
        <v>1.57</v>
      </c>
      <c r="DD10" s="18">
        <v>2.78</v>
      </c>
      <c r="DE10" s="18">
        <v>18.12</v>
      </c>
      <c r="DF10" s="18">
        <v>0.34</v>
      </c>
      <c r="DG10" s="18">
        <v>18.12</v>
      </c>
      <c r="DH10" s="18">
        <v>17.73</v>
      </c>
      <c r="DI10" s="18">
        <v>19.23</v>
      </c>
      <c r="DJ10" s="18">
        <v>0.11</v>
      </c>
      <c r="DK10" s="18">
        <v>32.979999999999997</v>
      </c>
      <c r="DL10" s="18">
        <v>3.86</v>
      </c>
      <c r="DM10" s="18">
        <v>3.13</v>
      </c>
      <c r="DN10" s="18">
        <v>11.3</v>
      </c>
      <c r="DO10" s="18">
        <v>30.91</v>
      </c>
      <c r="DP10" s="18">
        <v>6.65</v>
      </c>
      <c r="DQ10" s="18">
        <v>0.72</v>
      </c>
      <c r="DR10" s="18">
        <v>38.700000000000003</v>
      </c>
      <c r="DS10" s="18">
        <v>12.8</v>
      </c>
      <c r="DT10" s="18">
        <v>2.84</v>
      </c>
      <c r="DU10" s="18">
        <v>13.71</v>
      </c>
      <c r="DV10" s="18">
        <v>9.8699999999999992</v>
      </c>
      <c r="DW10" s="18">
        <v>5.31</v>
      </c>
      <c r="DX10" s="18">
        <v>3.9</v>
      </c>
      <c r="DY10" s="18">
        <v>1.71</v>
      </c>
      <c r="DZ10" s="18">
        <v>0.15</v>
      </c>
      <c r="EA10" s="18">
        <v>3.58</v>
      </c>
      <c r="EB10" s="18">
        <v>0</v>
      </c>
      <c r="EC10" s="18">
        <v>0</v>
      </c>
      <c r="ED10" s="18">
        <v>1.29</v>
      </c>
      <c r="EE10" s="18">
        <v>0</v>
      </c>
      <c r="EF10" s="18">
        <v>0.68</v>
      </c>
      <c r="EG10" s="18">
        <v>0</v>
      </c>
      <c r="EH10" s="18">
        <v>0.08</v>
      </c>
      <c r="EI10" s="18">
        <v>0.13</v>
      </c>
      <c r="EJ10" s="18">
        <v>0.28000000000000003</v>
      </c>
      <c r="EK10" s="18">
        <v>0</v>
      </c>
      <c r="EL10" s="18">
        <v>0</v>
      </c>
      <c r="EM10" s="18">
        <v>0.28000000000000003</v>
      </c>
      <c r="EN10" s="18">
        <v>0.06</v>
      </c>
      <c r="EO10" s="18">
        <v>0</v>
      </c>
      <c r="EP10" s="18">
        <v>0.42</v>
      </c>
      <c r="EQ10" s="18">
        <v>0.32</v>
      </c>
      <c r="ER10" s="18">
        <v>0</v>
      </c>
      <c r="ES10" s="18">
        <v>0.99</v>
      </c>
      <c r="ET10" s="18">
        <v>0</v>
      </c>
      <c r="EU10" s="18">
        <v>0.45</v>
      </c>
      <c r="EV10" s="18">
        <v>0.09</v>
      </c>
      <c r="EW10" s="18">
        <v>0.2</v>
      </c>
      <c r="EX10" s="18">
        <v>0</v>
      </c>
      <c r="EY10" s="18">
        <v>10.220000000000001</v>
      </c>
      <c r="EZ10" s="18">
        <v>9.9600000000000009</v>
      </c>
      <c r="FA10" s="18">
        <v>0.2</v>
      </c>
      <c r="FB10" s="18">
        <v>0</v>
      </c>
      <c r="FC10" s="18">
        <v>7.0000000000000007E-2</v>
      </c>
      <c r="FD10" s="18">
        <v>34.85</v>
      </c>
      <c r="FE10" s="18">
        <v>9.1300000000000008</v>
      </c>
      <c r="FF10" s="18">
        <v>28.8</v>
      </c>
      <c r="FG10" s="18">
        <v>0.8</v>
      </c>
      <c r="FH10" s="18">
        <v>24.75</v>
      </c>
      <c r="FI10" s="18">
        <v>33.880000000000003</v>
      </c>
      <c r="FJ10" s="18">
        <v>76.83</v>
      </c>
      <c r="FK10" s="18">
        <v>5.76</v>
      </c>
      <c r="FL10" s="18">
        <v>96.92</v>
      </c>
      <c r="FM10" s="18">
        <v>17.309999999999999</v>
      </c>
      <c r="FN10" s="18">
        <v>6.65</v>
      </c>
      <c r="FO10" s="18">
        <v>1.85</v>
      </c>
      <c r="FP10" s="18">
        <v>0.08</v>
      </c>
      <c r="FQ10" s="18">
        <v>86.42</v>
      </c>
      <c r="FR10" s="18">
        <v>93.63</v>
      </c>
      <c r="FS10" s="18">
        <v>64.7</v>
      </c>
      <c r="FT10" s="18">
        <v>15.02</v>
      </c>
      <c r="FU10" s="18">
        <v>31.72</v>
      </c>
      <c r="FV10" s="18">
        <v>3.31</v>
      </c>
      <c r="FW10" s="18">
        <v>34.04</v>
      </c>
      <c r="FX10" s="18">
        <v>5.79</v>
      </c>
      <c r="FY10" s="18">
        <v>11.23</v>
      </c>
      <c r="FZ10" s="18">
        <v>3.57</v>
      </c>
      <c r="GA10" s="18">
        <v>4.6900000000000004</v>
      </c>
      <c r="GB10" s="18">
        <v>51.66</v>
      </c>
      <c r="GC10" s="18">
        <v>61.41</v>
      </c>
      <c r="GD10" s="18">
        <v>0.43</v>
      </c>
      <c r="GE10" s="18">
        <v>16.329999999999998</v>
      </c>
      <c r="GF10" s="18">
        <v>12.79</v>
      </c>
    </row>
    <row r="11" spans="2:188" s="18" customFormat="1" x14ac:dyDescent="0.35">
      <c r="B11" t="str">
        <f>IF(AND(F11&gt;='PASO 2 - CHANNEL INPUT '!$G$4,F11&lt;='PASO 2 - CHANNEL INPUT '!$H$4),"OK","FUERA")</f>
        <v>OK</v>
      </c>
      <c r="C11" s="18" t="str">
        <f>IF(AND(F11&gt;='PASO 2 - CHANNEL INPUT '!$G$8,F11&lt;='PASO 2 - CHANNEL INPUT '!$H$8),"OK","FUERA")</f>
        <v>OK</v>
      </c>
      <c r="D11" t="str">
        <f>IF(AND(F11&gt;='PASO 1 - SETUP CAMPAÑA'!$C$3,F11&lt;='PASO 1 - SETUP CAMPAÑA'!$C$4),"OK","FUERA")</f>
        <v>FUERA</v>
      </c>
      <c r="E11" s="18" t="str">
        <f t="shared" si="2"/>
        <v>INDIVIDUOS</v>
      </c>
      <c r="F11" s="18">
        <v>12</v>
      </c>
      <c r="G11" s="119">
        <f t="shared" si="92"/>
        <v>32.8386</v>
      </c>
      <c r="H11" s="18">
        <f t="shared" si="3"/>
        <v>32.360599999999998</v>
      </c>
      <c r="I11" s="18">
        <f t="shared" si="4"/>
        <v>0.62139999999999995</v>
      </c>
      <c r="J11" s="18">
        <f t="shared" si="5"/>
        <v>9.4643999999999995</v>
      </c>
      <c r="K11" s="18">
        <f t="shared" si="6"/>
        <v>9.4643999999999995</v>
      </c>
      <c r="L11" s="18">
        <f t="shared" si="7"/>
        <v>0</v>
      </c>
      <c r="M11" s="18">
        <f t="shared" si="8"/>
        <v>23.565399999999997</v>
      </c>
      <c r="N11" s="18">
        <f t="shared" si="9"/>
        <v>74.998199999999997</v>
      </c>
      <c r="O11" s="18">
        <f t="shared" si="10"/>
        <v>7.5046000000000008</v>
      </c>
      <c r="P11" s="18">
        <f t="shared" si="11"/>
        <v>13.288399999999999</v>
      </c>
      <c r="Q11" s="18">
        <f t="shared" si="12"/>
        <v>86.613600000000005</v>
      </c>
      <c r="R11" s="18">
        <f t="shared" si="13"/>
        <v>1.6252000000000002</v>
      </c>
      <c r="S11" s="18">
        <f t="shared" si="14"/>
        <v>86.613600000000005</v>
      </c>
      <c r="T11" s="18">
        <f t="shared" si="15"/>
        <v>84.749400000000009</v>
      </c>
      <c r="U11" s="119">
        <f t="shared" si="16"/>
        <v>91.919399999999996</v>
      </c>
      <c r="V11" s="18">
        <f t="shared" si="17"/>
        <v>0.52580000000000005</v>
      </c>
      <c r="W11" s="18">
        <f t="shared" si="18"/>
        <v>157.64439999999999</v>
      </c>
      <c r="X11" s="18">
        <f t="shared" si="19"/>
        <v>18.450799999999997</v>
      </c>
      <c r="Y11" s="18">
        <f t="shared" si="20"/>
        <v>14.961400000000001</v>
      </c>
      <c r="Z11" s="18">
        <f t="shared" si="21"/>
        <v>54.014000000000003</v>
      </c>
      <c r="AA11" s="18">
        <f t="shared" si="22"/>
        <v>147.74979999999999</v>
      </c>
      <c r="AB11" s="18">
        <f t="shared" si="23"/>
        <v>31.787000000000003</v>
      </c>
      <c r="AC11" s="18">
        <f t="shared" si="24"/>
        <v>3.4415999999999998</v>
      </c>
      <c r="AD11" s="119">
        <f t="shared" si="25"/>
        <v>184.98600000000002</v>
      </c>
      <c r="AE11" s="18">
        <f t="shared" si="26"/>
        <v>61.184000000000005</v>
      </c>
      <c r="AF11" s="18">
        <f t="shared" si="27"/>
        <v>13.575199999999999</v>
      </c>
      <c r="AG11" s="18">
        <f t="shared" si="28"/>
        <v>65.533799999999999</v>
      </c>
      <c r="AH11" s="18">
        <f t="shared" si="29"/>
        <v>47.178599999999996</v>
      </c>
      <c r="AI11" s="18">
        <f t="shared" si="30"/>
        <v>25.381799999999998</v>
      </c>
      <c r="AJ11" s="18">
        <f t="shared" si="31"/>
        <v>18.641999999999999</v>
      </c>
      <c r="AK11" s="18">
        <f t="shared" si="32"/>
        <v>8.1738</v>
      </c>
      <c r="AL11" s="18">
        <f t="shared" si="33"/>
        <v>0.71699999999999997</v>
      </c>
      <c r="AM11" s="18">
        <f t="shared" si="34"/>
        <v>17.112400000000001</v>
      </c>
      <c r="AN11" s="18">
        <f t="shared" si="35"/>
        <v>0</v>
      </c>
      <c r="AO11" s="18">
        <f t="shared" si="36"/>
        <v>0</v>
      </c>
      <c r="AP11" s="18">
        <f t="shared" si="37"/>
        <v>6.1661999999999999</v>
      </c>
      <c r="AQ11" s="18">
        <f t="shared" si="38"/>
        <v>0</v>
      </c>
      <c r="AR11" s="18">
        <f t="shared" si="39"/>
        <v>3.2504000000000004</v>
      </c>
      <c r="AS11" s="18">
        <f t="shared" si="40"/>
        <v>0</v>
      </c>
      <c r="AT11" s="18">
        <f t="shared" si="41"/>
        <v>0.38240000000000002</v>
      </c>
      <c r="AU11" s="18">
        <f t="shared" si="42"/>
        <v>0.62139999999999995</v>
      </c>
      <c r="AV11" s="18">
        <f t="shared" si="43"/>
        <v>1.3384000000000003</v>
      </c>
      <c r="AW11" s="18">
        <f t="shared" si="44"/>
        <v>0</v>
      </c>
      <c r="AX11" s="18">
        <f t="shared" si="45"/>
        <v>0</v>
      </c>
      <c r="AY11" s="18">
        <f t="shared" si="46"/>
        <v>1.3384000000000003</v>
      </c>
      <c r="AZ11" s="18">
        <f t="shared" si="47"/>
        <v>0.2868</v>
      </c>
      <c r="BA11" s="18">
        <f t="shared" si="48"/>
        <v>0</v>
      </c>
      <c r="BB11" s="18">
        <f t="shared" si="49"/>
        <v>2.0076000000000001</v>
      </c>
      <c r="BC11" s="18">
        <f t="shared" si="50"/>
        <v>1.5296000000000001</v>
      </c>
      <c r="BD11" s="18">
        <f t="shared" si="51"/>
        <v>0</v>
      </c>
      <c r="BE11" s="18">
        <f t="shared" si="52"/>
        <v>4.7321999999999997</v>
      </c>
      <c r="BF11" s="18">
        <f t="shared" si="53"/>
        <v>0</v>
      </c>
      <c r="BG11" s="18">
        <f t="shared" si="54"/>
        <v>2.1510000000000002</v>
      </c>
      <c r="BH11" s="18">
        <f t="shared" si="55"/>
        <v>0.43019999999999997</v>
      </c>
      <c r="BI11" s="18">
        <f t="shared" si="56"/>
        <v>0.95600000000000007</v>
      </c>
      <c r="BJ11" s="18">
        <f t="shared" si="57"/>
        <v>0</v>
      </c>
      <c r="BK11" s="18">
        <f t="shared" si="58"/>
        <v>48.851600000000005</v>
      </c>
      <c r="BL11" s="18">
        <f t="shared" si="59"/>
        <v>47.608800000000002</v>
      </c>
      <c r="BM11" s="18">
        <f t="shared" si="60"/>
        <v>0.95600000000000007</v>
      </c>
      <c r="BN11" s="18">
        <f t="shared" si="61"/>
        <v>0</v>
      </c>
      <c r="BO11" s="18">
        <f t="shared" si="62"/>
        <v>0.33460000000000006</v>
      </c>
      <c r="BP11" s="18">
        <f t="shared" si="63"/>
        <v>166.58300000000003</v>
      </c>
      <c r="BQ11" s="18">
        <f t="shared" si="64"/>
        <v>43.641400000000004</v>
      </c>
      <c r="BR11" s="18">
        <f t="shared" si="65"/>
        <v>137.66400000000002</v>
      </c>
      <c r="BS11" s="18">
        <f t="shared" si="66"/>
        <v>3.8240000000000003</v>
      </c>
      <c r="BT11" s="18">
        <f t="shared" si="67"/>
        <v>118.30499999999999</v>
      </c>
      <c r="BU11" s="18">
        <f t="shared" si="68"/>
        <v>161.94640000000001</v>
      </c>
      <c r="BV11" s="119">
        <f t="shared" si="69"/>
        <v>367.24739999999997</v>
      </c>
      <c r="BW11" s="119">
        <f t="shared" si="70"/>
        <v>27.532799999999998</v>
      </c>
      <c r="BX11" s="119">
        <f t="shared" si="71"/>
        <v>463.27760000000001</v>
      </c>
      <c r="BY11" s="18">
        <f t="shared" si="72"/>
        <v>82.741799999999984</v>
      </c>
      <c r="BZ11" s="18">
        <f t="shared" si="73"/>
        <v>31.787000000000003</v>
      </c>
      <c r="CA11" s="18">
        <f t="shared" si="74"/>
        <v>8.8430000000000017</v>
      </c>
      <c r="CB11" s="18">
        <f t="shared" si="75"/>
        <v>0.38240000000000002</v>
      </c>
      <c r="CC11" s="119">
        <f t="shared" si="76"/>
        <v>413.08760000000001</v>
      </c>
      <c r="CD11" s="119">
        <f t="shared" si="77"/>
        <v>447.55139999999994</v>
      </c>
      <c r="CE11" s="119">
        <f t="shared" si="78"/>
        <v>309.26600000000002</v>
      </c>
      <c r="CF11" s="18">
        <f t="shared" si="79"/>
        <v>71.795599999999993</v>
      </c>
      <c r="CG11" s="18">
        <f t="shared" si="80"/>
        <v>151.6216</v>
      </c>
      <c r="CH11" s="18">
        <f t="shared" si="81"/>
        <v>15.8218</v>
      </c>
      <c r="CI11" s="119">
        <f t="shared" si="82"/>
        <v>162.71119999999999</v>
      </c>
      <c r="CJ11" s="18">
        <f t="shared" si="83"/>
        <v>27.676200000000001</v>
      </c>
      <c r="CK11" s="18">
        <f t="shared" si="84"/>
        <v>53.679400000000008</v>
      </c>
      <c r="CL11" s="18">
        <f t="shared" si="85"/>
        <v>17.064599999999999</v>
      </c>
      <c r="CM11" s="18">
        <f t="shared" si="86"/>
        <v>22.418200000000002</v>
      </c>
      <c r="CN11" s="18">
        <f t="shared" si="87"/>
        <v>246.93479999999997</v>
      </c>
      <c r="CO11" s="18">
        <f t="shared" si="88"/>
        <v>293.53980000000001</v>
      </c>
      <c r="CP11" s="18">
        <f t="shared" si="89"/>
        <v>2.0554000000000001</v>
      </c>
      <c r="CQ11" s="18">
        <f t="shared" si="90"/>
        <v>78.057399999999987</v>
      </c>
      <c r="CR11" s="18">
        <f t="shared" si="91"/>
        <v>61.136199999999995</v>
      </c>
      <c r="CT11" s="18">
        <f>'PASO 1 - SETUP CAMPAÑA'!E40</f>
        <v>478</v>
      </c>
      <c r="CU11" s="18">
        <v>6.87</v>
      </c>
      <c r="CV11" s="18">
        <v>6.77</v>
      </c>
      <c r="CW11" s="18">
        <v>0.13</v>
      </c>
      <c r="CX11" s="18">
        <v>1.98</v>
      </c>
      <c r="CY11" s="18">
        <v>1.98</v>
      </c>
      <c r="CZ11" s="18">
        <v>0</v>
      </c>
      <c r="DA11" s="18">
        <v>4.93</v>
      </c>
      <c r="DB11" s="18">
        <v>15.69</v>
      </c>
      <c r="DC11" s="18">
        <v>1.57</v>
      </c>
      <c r="DD11" s="18">
        <v>2.78</v>
      </c>
      <c r="DE11" s="18">
        <v>18.12</v>
      </c>
      <c r="DF11" s="18">
        <v>0.34</v>
      </c>
      <c r="DG11" s="18">
        <v>18.12</v>
      </c>
      <c r="DH11" s="18">
        <v>17.73</v>
      </c>
      <c r="DI11" s="18">
        <v>19.23</v>
      </c>
      <c r="DJ11" s="18">
        <v>0.11</v>
      </c>
      <c r="DK11" s="18">
        <v>32.979999999999997</v>
      </c>
      <c r="DL11" s="18">
        <v>3.86</v>
      </c>
      <c r="DM11" s="18">
        <v>3.13</v>
      </c>
      <c r="DN11" s="18">
        <v>11.3</v>
      </c>
      <c r="DO11" s="18">
        <v>30.91</v>
      </c>
      <c r="DP11" s="18">
        <v>6.65</v>
      </c>
      <c r="DQ11" s="18">
        <v>0.72</v>
      </c>
      <c r="DR11" s="18">
        <v>38.700000000000003</v>
      </c>
      <c r="DS11" s="18">
        <v>12.8</v>
      </c>
      <c r="DT11" s="18">
        <v>2.84</v>
      </c>
      <c r="DU11" s="18">
        <v>13.71</v>
      </c>
      <c r="DV11" s="18">
        <v>9.8699999999999992</v>
      </c>
      <c r="DW11" s="18">
        <v>5.31</v>
      </c>
      <c r="DX11" s="18">
        <v>3.9</v>
      </c>
      <c r="DY11" s="18">
        <v>1.71</v>
      </c>
      <c r="DZ11" s="18">
        <v>0.15</v>
      </c>
      <c r="EA11" s="18">
        <v>3.58</v>
      </c>
      <c r="EB11" s="18">
        <v>0</v>
      </c>
      <c r="EC11" s="18">
        <v>0</v>
      </c>
      <c r="ED11" s="18">
        <v>1.29</v>
      </c>
      <c r="EE11" s="18">
        <v>0</v>
      </c>
      <c r="EF11" s="18">
        <v>0.68</v>
      </c>
      <c r="EG11" s="18">
        <v>0</v>
      </c>
      <c r="EH11" s="18">
        <v>0.08</v>
      </c>
      <c r="EI11" s="18">
        <v>0.13</v>
      </c>
      <c r="EJ11" s="18">
        <v>0.28000000000000003</v>
      </c>
      <c r="EK11" s="18">
        <v>0</v>
      </c>
      <c r="EL11" s="18">
        <v>0</v>
      </c>
      <c r="EM11" s="18">
        <v>0.28000000000000003</v>
      </c>
      <c r="EN11" s="18">
        <v>0.06</v>
      </c>
      <c r="EO11" s="18">
        <v>0</v>
      </c>
      <c r="EP11" s="18">
        <v>0.42</v>
      </c>
      <c r="EQ11" s="18">
        <v>0.32</v>
      </c>
      <c r="ER11" s="18">
        <v>0</v>
      </c>
      <c r="ES11" s="18">
        <v>0.99</v>
      </c>
      <c r="ET11" s="18">
        <v>0</v>
      </c>
      <c r="EU11" s="18">
        <v>0.45</v>
      </c>
      <c r="EV11" s="18">
        <v>0.09</v>
      </c>
      <c r="EW11" s="18">
        <v>0.2</v>
      </c>
      <c r="EX11" s="18">
        <v>0</v>
      </c>
      <c r="EY11" s="18">
        <v>10.220000000000001</v>
      </c>
      <c r="EZ11" s="18">
        <v>9.9600000000000009</v>
      </c>
      <c r="FA11" s="18">
        <v>0.2</v>
      </c>
      <c r="FB11" s="18">
        <v>0</v>
      </c>
      <c r="FC11" s="18">
        <v>7.0000000000000007E-2</v>
      </c>
      <c r="FD11" s="18">
        <v>34.85</v>
      </c>
      <c r="FE11" s="18">
        <v>9.1300000000000008</v>
      </c>
      <c r="FF11" s="18">
        <v>28.8</v>
      </c>
      <c r="FG11" s="18">
        <v>0.8</v>
      </c>
      <c r="FH11" s="18">
        <v>24.75</v>
      </c>
      <c r="FI11" s="18">
        <v>33.880000000000003</v>
      </c>
      <c r="FJ11" s="18">
        <v>76.83</v>
      </c>
      <c r="FK11" s="18">
        <v>5.76</v>
      </c>
      <c r="FL11" s="18">
        <v>96.92</v>
      </c>
      <c r="FM11" s="18">
        <v>17.309999999999999</v>
      </c>
      <c r="FN11" s="18">
        <v>6.65</v>
      </c>
      <c r="FO11" s="18">
        <v>1.85</v>
      </c>
      <c r="FP11" s="18">
        <v>0.08</v>
      </c>
      <c r="FQ11" s="18">
        <v>86.42</v>
      </c>
      <c r="FR11" s="18">
        <v>93.63</v>
      </c>
      <c r="FS11" s="18">
        <v>64.7</v>
      </c>
      <c r="FT11" s="18">
        <v>15.02</v>
      </c>
      <c r="FU11" s="18">
        <v>31.72</v>
      </c>
      <c r="FV11" s="18">
        <v>3.31</v>
      </c>
      <c r="FW11" s="18">
        <v>34.04</v>
      </c>
      <c r="FX11" s="18">
        <v>5.79</v>
      </c>
      <c r="FY11" s="18">
        <v>11.23</v>
      </c>
      <c r="FZ11" s="18">
        <v>3.57</v>
      </c>
      <c r="GA11" s="18">
        <v>4.6900000000000004</v>
      </c>
      <c r="GB11" s="18">
        <v>51.66</v>
      </c>
      <c r="GC11" s="18">
        <v>61.41</v>
      </c>
      <c r="GD11" s="18">
        <v>0.43</v>
      </c>
      <c r="GE11" s="18">
        <v>16.329999999999998</v>
      </c>
      <c r="GF11" s="18">
        <v>12.79</v>
      </c>
    </row>
    <row r="12" spans="2:188" s="18" customFormat="1" x14ac:dyDescent="0.35">
      <c r="B12" t="str">
        <f>IF(AND(F12&gt;='PASO 2 - CHANNEL INPUT '!$G$4,F12&lt;='PASO 2 - CHANNEL INPUT '!$H$4),"OK","FUERA")</f>
        <v>OK</v>
      </c>
      <c r="C12" s="18" t="str">
        <f>IF(AND(F12&gt;='PASO 2 - CHANNEL INPUT '!$G$8,F12&lt;='PASO 2 - CHANNEL INPUT '!$H$8),"OK","FUERA")</f>
        <v>OK</v>
      </c>
      <c r="D12" t="str">
        <f>IF(AND(F12&gt;='PASO 1 - SETUP CAMPAÑA'!$C$3,F12&lt;='PASO 1 - SETUP CAMPAÑA'!$C$4),"OK","FUERA")</f>
        <v>FUERA</v>
      </c>
      <c r="E12" s="18" t="str">
        <f>+E13</f>
        <v>INDIVIDUOS</v>
      </c>
      <c r="F12" s="18">
        <v>13</v>
      </c>
      <c r="G12" s="119">
        <f t="shared" si="92"/>
        <v>30.021899999999999</v>
      </c>
      <c r="H12" s="18">
        <f t="shared" si="3"/>
        <v>29.584899999999998</v>
      </c>
      <c r="I12" s="18">
        <f t="shared" si="4"/>
        <v>0.56809999999999994</v>
      </c>
      <c r="J12" s="18">
        <f t="shared" si="5"/>
        <v>8.6525999999999996</v>
      </c>
      <c r="K12" s="18">
        <f t="shared" si="6"/>
        <v>8.6525999999999996</v>
      </c>
      <c r="L12" s="18">
        <f t="shared" si="7"/>
        <v>0</v>
      </c>
      <c r="M12" s="18">
        <f t="shared" si="8"/>
        <v>21.5441</v>
      </c>
      <c r="N12" s="18">
        <f t="shared" si="9"/>
        <v>68.565299999999993</v>
      </c>
      <c r="O12" s="18">
        <f t="shared" si="10"/>
        <v>6.8609000000000009</v>
      </c>
      <c r="P12" s="18">
        <f t="shared" si="11"/>
        <v>12.1486</v>
      </c>
      <c r="Q12" s="18">
        <f t="shared" si="12"/>
        <v>79.184399999999997</v>
      </c>
      <c r="R12" s="18">
        <f t="shared" si="13"/>
        <v>1.4858</v>
      </c>
      <c r="S12" s="18">
        <f t="shared" si="14"/>
        <v>79.184399999999997</v>
      </c>
      <c r="T12" s="18">
        <f t="shared" si="15"/>
        <v>77.480100000000007</v>
      </c>
      <c r="U12" s="119">
        <f t="shared" si="16"/>
        <v>84.0351</v>
      </c>
      <c r="V12" s="18">
        <f t="shared" si="17"/>
        <v>0.48070000000000002</v>
      </c>
      <c r="W12" s="18">
        <f t="shared" si="18"/>
        <v>144.12260000000001</v>
      </c>
      <c r="X12" s="18">
        <f t="shared" si="19"/>
        <v>16.868199999999998</v>
      </c>
      <c r="Y12" s="18">
        <f t="shared" si="20"/>
        <v>13.678100000000001</v>
      </c>
      <c r="Z12" s="18">
        <f t="shared" si="21"/>
        <v>49.381</v>
      </c>
      <c r="AA12" s="18">
        <f t="shared" si="22"/>
        <v>135.07669999999999</v>
      </c>
      <c r="AB12" s="18">
        <f t="shared" si="23"/>
        <v>29.060500000000001</v>
      </c>
      <c r="AC12" s="18">
        <f t="shared" si="24"/>
        <v>3.1463999999999999</v>
      </c>
      <c r="AD12" s="119">
        <f t="shared" si="25"/>
        <v>169.119</v>
      </c>
      <c r="AE12" s="18">
        <f t="shared" si="26"/>
        <v>55.936</v>
      </c>
      <c r="AF12" s="18">
        <f t="shared" si="27"/>
        <v>12.4108</v>
      </c>
      <c r="AG12" s="18">
        <f t="shared" si="28"/>
        <v>59.912700000000001</v>
      </c>
      <c r="AH12" s="18">
        <f t="shared" si="29"/>
        <v>43.131900000000002</v>
      </c>
      <c r="AI12" s="18">
        <f t="shared" si="30"/>
        <v>23.204699999999999</v>
      </c>
      <c r="AJ12" s="18">
        <f t="shared" si="31"/>
        <v>17.042999999999999</v>
      </c>
      <c r="AK12" s="18">
        <f t="shared" si="32"/>
        <v>7.4727000000000006</v>
      </c>
      <c r="AL12" s="18">
        <f t="shared" si="33"/>
        <v>0.65549999999999997</v>
      </c>
      <c r="AM12" s="18">
        <f t="shared" si="34"/>
        <v>15.644599999999999</v>
      </c>
      <c r="AN12" s="18">
        <f t="shared" si="35"/>
        <v>0</v>
      </c>
      <c r="AO12" s="18">
        <f t="shared" si="36"/>
        <v>0</v>
      </c>
      <c r="AP12" s="18">
        <f t="shared" si="37"/>
        <v>5.6372999999999998</v>
      </c>
      <c r="AQ12" s="18">
        <f t="shared" si="38"/>
        <v>0</v>
      </c>
      <c r="AR12" s="18">
        <f t="shared" si="39"/>
        <v>2.9716</v>
      </c>
      <c r="AS12" s="18">
        <f t="shared" si="40"/>
        <v>0</v>
      </c>
      <c r="AT12" s="18">
        <f t="shared" si="41"/>
        <v>0.34960000000000002</v>
      </c>
      <c r="AU12" s="18">
        <f t="shared" si="42"/>
        <v>0.56809999999999994</v>
      </c>
      <c r="AV12" s="18">
        <f t="shared" si="43"/>
        <v>1.2236000000000002</v>
      </c>
      <c r="AW12" s="18">
        <f t="shared" si="44"/>
        <v>0</v>
      </c>
      <c r="AX12" s="18">
        <f t="shared" si="45"/>
        <v>0</v>
      </c>
      <c r="AY12" s="18">
        <f t="shared" si="46"/>
        <v>1.2236000000000002</v>
      </c>
      <c r="AZ12" s="18">
        <f t="shared" si="47"/>
        <v>0.26219999999999999</v>
      </c>
      <c r="BA12" s="18">
        <f t="shared" si="48"/>
        <v>0</v>
      </c>
      <c r="BB12" s="18">
        <f t="shared" si="49"/>
        <v>1.8353999999999999</v>
      </c>
      <c r="BC12" s="18">
        <f t="shared" si="50"/>
        <v>1.3984000000000001</v>
      </c>
      <c r="BD12" s="18">
        <f t="shared" si="51"/>
        <v>0</v>
      </c>
      <c r="BE12" s="18">
        <f t="shared" si="52"/>
        <v>4.3262999999999998</v>
      </c>
      <c r="BF12" s="18">
        <f t="shared" si="53"/>
        <v>0</v>
      </c>
      <c r="BG12" s="18">
        <f t="shared" si="54"/>
        <v>1.9665000000000001</v>
      </c>
      <c r="BH12" s="18">
        <f t="shared" si="55"/>
        <v>0.39329999999999998</v>
      </c>
      <c r="BI12" s="18">
        <f t="shared" si="56"/>
        <v>0.874</v>
      </c>
      <c r="BJ12" s="18">
        <f t="shared" si="57"/>
        <v>0</v>
      </c>
      <c r="BK12" s="18">
        <f t="shared" si="58"/>
        <v>44.661400000000008</v>
      </c>
      <c r="BL12" s="18">
        <f t="shared" si="59"/>
        <v>43.525200000000005</v>
      </c>
      <c r="BM12" s="18">
        <f t="shared" si="60"/>
        <v>0.874</v>
      </c>
      <c r="BN12" s="18">
        <f t="shared" si="61"/>
        <v>0</v>
      </c>
      <c r="BO12" s="18">
        <f t="shared" si="62"/>
        <v>0.30590000000000006</v>
      </c>
      <c r="BP12" s="18">
        <f t="shared" si="63"/>
        <v>152.29450000000003</v>
      </c>
      <c r="BQ12" s="18">
        <f t="shared" si="64"/>
        <v>39.898099999999999</v>
      </c>
      <c r="BR12" s="18">
        <f t="shared" si="65"/>
        <v>125.85600000000001</v>
      </c>
      <c r="BS12" s="18">
        <f t="shared" si="66"/>
        <v>3.496</v>
      </c>
      <c r="BT12" s="18">
        <f t="shared" si="67"/>
        <v>108.1575</v>
      </c>
      <c r="BU12" s="18">
        <f t="shared" si="68"/>
        <v>148.05560000000003</v>
      </c>
      <c r="BV12" s="119">
        <f t="shared" si="69"/>
        <v>335.74709999999999</v>
      </c>
      <c r="BW12" s="119">
        <f t="shared" si="70"/>
        <v>25.171199999999999</v>
      </c>
      <c r="BX12" s="119">
        <f t="shared" si="71"/>
        <v>423.54040000000003</v>
      </c>
      <c r="BY12" s="18">
        <f t="shared" si="72"/>
        <v>75.644699999999986</v>
      </c>
      <c r="BZ12" s="18">
        <f t="shared" si="73"/>
        <v>29.060500000000001</v>
      </c>
      <c r="CA12" s="18">
        <f t="shared" si="74"/>
        <v>8.0845000000000002</v>
      </c>
      <c r="CB12" s="18">
        <f t="shared" si="75"/>
        <v>0.34960000000000002</v>
      </c>
      <c r="CC12" s="119">
        <f t="shared" si="76"/>
        <v>377.65539999999999</v>
      </c>
      <c r="CD12" s="119">
        <f t="shared" si="77"/>
        <v>409.16309999999999</v>
      </c>
      <c r="CE12" s="119">
        <f t="shared" si="78"/>
        <v>282.73900000000003</v>
      </c>
      <c r="CF12" s="18">
        <f t="shared" si="79"/>
        <v>65.6374</v>
      </c>
      <c r="CG12" s="18">
        <f t="shared" si="80"/>
        <v>138.6164</v>
      </c>
      <c r="CH12" s="18">
        <f t="shared" si="81"/>
        <v>14.464699999999999</v>
      </c>
      <c r="CI12" s="119">
        <f t="shared" si="82"/>
        <v>148.75479999999999</v>
      </c>
      <c r="CJ12" s="18">
        <f t="shared" si="83"/>
        <v>25.302299999999999</v>
      </c>
      <c r="CK12" s="18">
        <f t="shared" si="84"/>
        <v>49.075100000000006</v>
      </c>
      <c r="CL12" s="18">
        <f t="shared" si="85"/>
        <v>15.600899999999998</v>
      </c>
      <c r="CM12" s="18">
        <f t="shared" si="86"/>
        <v>20.4953</v>
      </c>
      <c r="CN12" s="18">
        <f t="shared" si="87"/>
        <v>225.75419999999997</v>
      </c>
      <c r="CO12" s="18">
        <f t="shared" si="88"/>
        <v>268.36169999999998</v>
      </c>
      <c r="CP12" s="18">
        <f t="shared" si="89"/>
        <v>1.8791</v>
      </c>
      <c r="CQ12" s="18">
        <f t="shared" si="90"/>
        <v>71.362099999999984</v>
      </c>
      <c r="CR12" s="18">
        <f t="shared" si="91"/>
        <v>55.892299999999992</v>
      </c>
      <c r="CT12" s="18">
        <f>'PASO 1 - SETUP CAMPAÑA'!E41</f>
        <v>437</v>
      </c>
      <c r="CU12" s="18">
        <v>6.87</v>
      </c>
      <c r="CV12" s="18">
        <v>6.77</v>
      </c>
      <c r="CW12" s="18">
        <v>0.13</v>
      </c>
      <c r="CX12" s="18">
        <v>1.98</v>
      </c>
      <c r="CY12" s="18">
        <v>1.98</v>
      </c>
      <c r="CZ12" s="18">
        <v>0</v>
      </c>
      <c r="DA12" s="18">
        <v>4.93</v>
      </c>
      <c r="DB12" s="18">
        <v>15.69</v>
      </c>
      <c r="DC12" s="18">
        <v>1.57</v>
      </c>
      <c r="DD12" s="18">
        <v>2.78</v>
      </c>
      <c r="DE12" s="18">
        <v>18.12</v>
      </c>
      <c r="DF12" s="18">
        <v>0.34</v>
      </c>
      <c r="DG12" s="18">
        <v>18.12</v>
      </c>
      <c r="DH12" s="18">
        <v>17.73</v>
      </c>
      <c r="DI12" s="18">
        <v>19.23</v>
      </c>
      <c r="DJ12" s="18">
        <v>0.11</v>
      </c>
      <c r="DK12" s="18">
        <v>32.979999999999997</v>
      </c>
      <c r="DL12" s="18">
        <v>3.86</v>
      </c>
      <c r="DM12" s="18">
        <v>3.13</v>
      </c>
      <c r="DN12" s="18">
        <v>11.3</v>
      </c>
      <c r="DO12" s="18">
        <v>30.91</v>
      </c>
      <c r="DP12" s="18">
        <v>6.65</v>
      </c>
      <c r="DQ12" s="18">
        <v>0.72</v>
      </c>
      <c r="DR12" s="18">
        <v>38.700000000000003</v>
      </c>
      <c r="DS12" s="18">
        <v>12.8</v>
      </c>
      <c r="DT12" s="18">
        <v>2.84</v>
      </c>
      <c r="DU12" s="18">
        <v>13.71</v>
      </c>
      <c r="DV12" s="18">
        <v>9.8699999999999992</v>
      </c>
      <c r="DW12" s="18">
        <v>5.31</v>
      </c>
      <c r="DX12" s="18">
        <v>3.9</v>
      </c>
      <c r="DY12" s="18">
        <v>1.71</v>
      </c>
      <c r="DZ12" s="18">
        <v>0.15</v>
      </c>
      <c r="EA12" s="18">
        <v>3.58</v>
      </c>
      <c r="EB12" s="18">
        <v>0</v>
      </c>
      <c r="EC12" s="18">
        <v>0</v>
      </c>
      <c r="ED12" s="18">
        <v>1.29</v>
      </c>
      <c r="EE12" s="18">
        <v>0</v>
      </c>
      <c r="EF12" s="18">
        <v>0.68</v>
      </c>
      <c r="EG12" s="18">
        <v>0</v>
      </c>
      <c r="EH12" s="18">
        <v>0.08</v>
      </c>
      <c r="EI12" s="18">
        <v>0.13</v>
      </c>
      <c r="EJ12" s="18">
        <v>0.28000000000000003</v>
      </c>
      <c r="EK12" s="18">
        <v>0</v>
      </c>
      <c r="EL12" s="18">
        <v>0</v>
      </c>
      <c r="EM12" s="18">
        <v>0.28000000000000003</v>
      </c>
      <c r="EN12" s="18">
        <v>0.06</v>
      </c>
      <c r="EO12" s="18">
        <v>0</v>
      </c>
      <c r="EP12" s="18">
        <v>0.42</v>
      </c>
      <c r="EQ12" s="18">
        <v>0.32</v>
      </c>
      <c r="ER12" s="18">
        <v>0</v>
      </c>
      <c r="ES12" s="18">
        <v>0.99</v>
      </c>
      <c r="ET12" s="18">
        <v>0</v>
      </c>
      <c r="EU12" s="18">
        <v>0.45</v>
      </c>
      <c r="EV12" s="18">
        <v>0.09</v>
      </c>
      <c r="EW12" s="18">
        <v>0.2</v>
      </c>
      <c r="EX12" s="18">
        <v>0</v>
      </c>
      <c r="EY12" s="18">
        <v>10.220000000000001</v>
      </c>
      <c r="EZ12" s="18">
        <v>9.9600000000000009</v>
      </c>
      <c r="FA12" s="18">
        <v>0.2</v>
      </c>
      <c r="FB12" s="18">
        <v>0</v>
      </c>
      <c r="FC12" s="18">
        <v>7.0000000000000007E-2</v>
      </c>
      <c r="FD12" s="18">
        <v>34.85</v>
      </c>
      <c r="FE12" s="18">
        <v>9.1300000000000008</v>
      </c>
      <c r="FF12" s="18">
        <v>28.8</v>
      </c>
      <c r="FG12" s="18">
        <v>0.8</v>
      </c>
      <c r="FH12" s="18">
        <v>24.75</v>
      </c>
      <c r="FI12" s="18">
        <v>33.880000000000003</v>
      </c>
      <c r="FJ12" s="18">
        <v>76.83</v>
      </c>
      <c r="FK12" s="18">
        <v>5.76</v>
      </c>
      <c r="FL12" s="18">
        <v>96.92</v>
      </c>
      <c r="FM12" s="18">
        <v>17.309999999999999</v>
      </c>
      <c r="FN12" s="18">
        <v>6.65</v>
      </c>
      <c r="FO12" s="18">
        <v>1.85</v>
      </c>
      <c r="FP12" s="18">
        <v>0.08</v>
      </c>
      <c r="FQ12" s="18">
        <v>86.42</v>
      </c>
      <c r="FR12" s="18">
        <v>93.63</v>
      </c>
      <c r="FS12" s="18">
        <v>64.7</v>
      </c>
      <c r="FT12" s="18">
        <v>15.02</v>
      </c>
      <c r="FU12" s="18">
        <v>31.72</v>
      </c>
      <c r="FV12" s="18">
        <v>3.31</v>
      </c>
      <c r="FW12" s="18">
        <v>34.04</v>
      </c>
      <c r="FX12" s="18">
        <v>5.79</v>
      </c>
      <c r="FY12" s="18">
        <v>11.23</v>
      </c>
      <c r="FZ12" s="18">
        <v>3.57</v>
      </c>
      <c r="GA12" s="18">
        <v>4.6900000000000004</v>
      </c>
      <c r="GB12" s="18">
        <v>51.66</v>
      </c>
      <c r="GC12" s="18">
        <v>61.41</v>
      </c>
      <c r="GD12" s="18">
        <v>0.43</v>
      </c>
      <c r="GE12" s="18">
        <v>16.329999999999998</v>
      </c>
      <c r="GF12" s="18">
        <v>12.79</v>
      </c>
    </row>
    <row r="13" spans="2:188" x14ac:dyDescent="0.35">
      <c r="B13" t="str">
        <f>IF(AND(F13&gt;='PASO 2 - CHANNEL INPUT '!$G$4,F13&lt;='PASO 2 - CHANNEL INPUT '!$H$4),"OK","FUERA")</f>
        <v>OK</v>
      </c>
      <c r="C13" s="18" t="str">
        <f>IF(AND(F13&gt;='PASO 2 - CHANNEL INPUT '!$G$8,F13&lt;='PASO 2 - CHANNEL INPUT '!$H$8),"OK","FUERA")</f>
        <v>OK</v>
      </c>
      <c r="D13" t="str">
        <f>IF(AND(F13&gt;='PASO 1 - SETUP CAMPAÑA'!$C$3,F13&lt;='PASO 1 - SETUP CAMPAÑA'!$C$4),"OK","FUERA")</f>
        <v>FUERA</v>
      </c>
      <c r="E13" t="s">
        <v>0</v>
      </c>
      <c r="F13">
        <v>14</v>
      </c>
      <c r="G13" s="11">
        <f t="shared" si="92"/>
        <v>37.853699999999996</v>
      </c>
      <c r="H13">
        <f t="shared" si="3"/>
        <v>37.302699999999994</v>
      </c>
      <c r="I13">
        <f t="shared" si="4"/>
        <v>0.71629999999999994</v>
      </c>
      <c r="J13">
        <f t="shared" si="5"/>
        <v>10.909799999999999</v>
      </c>
      <c r="K13">
        <f t="shared" si="6"/>
        <v>10.909799999999999</v>
      </c>
      <c r="L13">
        <f t="shared" si="7"/>
        <v>0</v>
      </c>
      <c r="M13">
        <f t="shared" si="8"/>
        <v>27.164299999999997</v>
      </c>
      <c r="N13">
        <f t="shared" si="9"/>
        <v>86.451899999999995</v>
      </c>
      <c r="O13">
        <f t="shared" si="10"/>
        <v>8.6507000000000005</v>
      </c>
      <c r="P13">
        <f t="shared" si="11"/>
        <v>15.317799999999998</v>
      </c>
      <c r="Q13">
        <f t="shared" si="12"/>
        <v>99.841200000000001</v>
      </c>
      <c r="R13">
        <f t="shared" si="13"/>
        <v>1.8734000000000002</v>
      </c>
      <c r="S13">
        <f t="shared" si="14"/>
        <v>99.841200000000001</v>
      </c>
      <c r="T13">
        <f t="shared" si="15"/>
        <v>97.692300000000003</v>
      </c>
      <c r="U13" s="11">
        <f t="shared" si="16"/>
        <v>105.9573</v>
      </c>
      <c r="V13">
        <f t="shared" si="17"/>
        <v>0.60610000000000008</v>
      </c>
      <c r="W13">
        <f t="shared" si="18"/>
        <v>181.71979999999999</v>
      </c>
      <c r="X13">
        <f t="shared" si="19"/>
        <v>21.268599999999996</v>
      </c>
      <c r="Y13">
        <f t="shared" si="20"/>
        <v>17.246300000000002</v>
      </c>
      <c r="Z13">
        <f t="shared" si="21"/>
        <v>62.263000000000005</v>
      </c>
      <c r="AA13">
        <f t="shared" si="22"/>
        <v>170.3141</v>
      </c>
      <c r="AB13">
        <f t="shared" si="23"/>
        <v>36.641500000000001</v>
      </c>
      <c r="AC13">
        <f t="shared" si="24"/>
        <v>3.9672000000000001</v>
      </c>
      <c r="AD13" s="11">
        <f t="shared" si="25"/>
        <v>213.23699999999999</v>
      </c>
      <c r="AE13">
        <f t="shared" si="26"/>
        <v>70.528000000000006</v>
      </c>
      <c r="AF13">
        <f t="shared" si="27"/>
        <v>15.648399999999999</v>
      </c>
      <c r="AG13">
        <f t="shared" si="28"/>
        <v>75.542100000000005</v>
      </c>
      <c r="AH13">
        <f t="shared" si="29"/>
        <v>54.383699999999997</v>
      </c>
      <c r="AI13">
        <f t="shared" si="30"/>
        <v>29.258099999999995</v>
      </c>
      <c r="AJ13">
        <f t="shared" si="31"/>
        <v>21.489000000000001</v>
      </c>
      <c r="AK13">
        <f t="shared" si="32"/>
        <v>9.4221000000000004</v>
      </c>
      <c r="AL13">
        <f t="shared" si="33"/>
        <v>0.82650000000000001</v>
      </c>
      <c r="AM13">
        <f t="shared" si="34"/>
        <v>19.7258</v>
      </c>
      <c r="AN13">
        <f t="shared" si="35"/>
        <v>0</v>
      </c>
      <c r="AO13">
        <f t="shared" si="36"/>
        <v>0</v>
      </c>
      <c r="AP13">
        <f t="shared" si="37"/>
        <v>7.1078999999999999</v>
      </c>
      <c r="AQ13">
        <f t="shared" si="38"/>
        <v>0</v>
      </c>
      <c r="AR13">
        <f t="shared" si="39"/>
        <v>3.7468000000000004</v>
      </c>
      <c r="AS13">
        <f t="shared" si="40"/>
        <v>0</v>
      </c>
      <c r="AT13">
        <f t="shared" si="41"/>
        <v>0.44080000000000003</v>
      </c>
      <c r="AU13">
        <f t="shared" si="42"/>
        <v>0.71629999999999994</v>
      </c>
      <c r="AV13">
        <f t="shared" si="43"/>
        <v>1.5428000000000002</v>
      </c>
      <c r="AW13">
        <f t="shared" si="44"/>
        <v>0</v>
      </c>
      <c r="AX13">
        <f t="shared" si="45"/>
        <v>0</v>
      </c>
      <c r="AY13">
        <f t="shared" si="46"/>
        <v>1.5428000000000002</v>
      </c>
      <c r="AZ13">
        <f t="shared" si="47"/>
        <v>0.33059999999999995</v>
      </c>
      <c r="BA13">
        <f t="shared" si="48"/>
        <v>0</v>
      </c>
      <c r="BB13">
        <f t="shared" si="49"/>
        <v>2.3142</v>
      </c>
      <c r="BC13">
        <f t="shared" si="50"/>
        <v>1.7632000000000001</v>
      </c>
      <c r="BD13">
        <f t="shared" si="51"/>
        <v>0</v>
      </c>
      <c r="BE13">
        <f t="shared" si="52"/>
        <v>5.4548999999999994</v>
      </c>
      <c r="BF13">
        <f t="shared" si="53"/>
        <v>0</v>
      </c>
      <c r="BG13">
        <f t="shared" si="54"/>
        <v>2.4795000000000003</v>
      </c>
      <c r="BH13">
        <f t="shared" si="55"/>
        <v>0.49590000000000001</v>
      </c>
      <c r="BI13">
        <f t="shared" si="56"/>
        <v>1.1020000000000001</v>
      </c>
      <c r="BJ13">
        <f t="shared" si="57"/>
        <v>0</v>
      </c>
      <c r="BK13">
        <f t="shared" si="58"/>
        <v>56.312200000000004</v>
      </c>
      <c r="BL13">
        <f t="shared" si="59"/>
        <v>54.879600000000003</v>
      </c>
      <c r="BM13">
        <f t="shared" si="60"/>
        <v>1.1020000000000001</v>
      </c>
      <c r="BN13">
        <f t="shared" si="61"/>
        <v>0</v>
      </c>
      <c r="BO13">
        <f t="shared" si="62"/>
        <v>0.38570000000000004</v>
      </c>
      <c r="BP13">
        <f t="shared" si="63"/>
        <v>192.02350000000001</v>
      </c>
      <c r="BQ13">
        <f t="shared" si="64"/>
        <v>50.3063</v>
      </c>
      <c r="BR13">
        <f t="shared" si="65"/>
        <v>158.68800000000002</v>
      </c>
      <c r="BS13">
        <f t="shared" si="66"/>
        <v>4.4080000000000004</v>
      </c>
      <c r="BT13">
        <f t="shared" si="67"/>
        <v>136.3725</v>
      </c>
      <c r="BU13">
        <f t="shared" si="68"/>
        <v>186.67880000000002</v>
      </c>
      <c r="BV13" s="11">
        <f t="shared" si="69"/>
        <v>423.33330000000001</v>
      </c>
      <c r="BW13" s="11">
        <f t="shared" si="70"/>
        <v>31.7376</v>
      </c>
      <c r="BX13" s="11">
        <f t="shared" si="71"/>
        <v>534.02920000000006</v>
      </c>
      <c r="BY13">
        <f t="shared" si="72"/>
        <v>95.378099999999989</v>
      </c>
      <c r="BZ13">
        <f t="shared" si="73"/>
        <v>36.641500000000001</v>
      </c>
      <c r="CA13">
        <f t="shared" si="74"/>
        <v>10.193500000000002</v>
      </c>
      <c r="CB13">
        <f t="shared" si="75"/>
        <v>0.44080000000000003</v>
      </c>
      <c r="CC13" s="11">
        <f t="shared" si="76"/>
        <v>476.17419999999998</v>
      </c>
      <c r="CD13" s="11">
        <f t="shared" si="77"/>
        <v>515.90129999999999</v>
      </c>
      <c r="CE13" s="11">
        <f t="shared" si="78"/>
        <v>356.49700000000001</v>
      </c>
      <c r="CF13">
        <f t="shared" si="79"/>
        <v>82.760199999999998</v>
      </c>
      <c r="CG13">
        <f t="shared" si="80"/>
        <v>174.77719999999999</v>
      </c>
      <c r="CH13">
        <f t="shared" si="81"/>
        <v>18.238099999999999</v>
      </c>
      <c r="CI13" s="11">
        <f t="shared" si="82"/>
        <v>187.56039999999999</v>
      </c>
      <c r="CJ13">
        <f t="shared" si="83"/>
        <v>31.902899999999999</v>
      </c>
      <c r="CK13">
        <f t="shared" si="84"/>
        <v>61.877300000000005</v>
      </c>
      <c r="CL13">
        <f t="shared" si="85"/>
        <v>19.670699999999997</v>
      </c>
      <c r="CM13">
        <f t="shared" si="86"/>
        <v>25.841900000000003</v>
      </c>
      <c r="CN13">
        <f t="shared" si="87"/>
        <v>284.64659999999998</v>
      </c>
      <c r="CO13">
        <f t="shared" si="88"/>
        <v>338.3691</v>
      </c>
      <c r="CP13">
        <f t="shared" si="89"/>
        <v>2.3693</v>
      </c>
      <c r="CQ13">
        <f t="shared" si="90"/>
        <v>89.97829999999999</v>
      </c>
      <c r="CR13">
        <f t="shared" si="91"/>
        <v>70.472899999999996</v>
      </c>
      <c r="CT13" s="18">
        <f>'PASO 1 - SETUP CAMPAÑA'!E42</f>
        <v>551</v>
      </c>
      <c r="CU13">
        <v>6.87</v>
      </c>
      <c r="CV13">
        <v>6.77</v>
      </c>
      <c r="CW13">
        <v>0.13</v>
      </c>
      <c r="CX13">
        <v>1.98</v>
      </c>
      <c r="CY13">
        <v>1.98</v>
      </c>
      <c r="CZ13">
        <v>0</v>
      </c>
      <c r="DA13">
        <v>4.93</v>
      </c>
      <c r="DB13">
        <v>15.69</v>
      </c>
      <c r="DC13">
        <v>1.57</v>
      </c>
      <c r="DD13">
        <v>2.78</v>
      </c>
      <c r="DE13">
        <v>18.12</v>
      </c>
      <c r="DF13">
        <v>0.34</v>
      </c>
      <c r="DG13">
        <v>18.12</v>
      </c>
      <c r="DH13">
        <v>17.73</v>
      </c>
      <c r="DI13">
        <v>19.23</v>
      </c>
      <c r="DJ13">
        <v>0.11</v>
      </c>
      <c r="DK13">
        <v>32.979999999999997</v>
      </c>
      <c r="DL13">
        <v>3.86</v>
      </c>
      <c r="DM13">
        <v>3.13</v>
      </c>
      <c r="DN13">
        <v>11.3</v>
      </c>
      <c r="DO13">
        <v>30.91</v>
      </c>
      <c r="DP13">
        <v>6.65</v>
      </c>
      <c r="DQ13">
        <v>0.72</v>
      </c>
      <c r="DR13">
        <v>38.700000000000003</v>
      </c>
      <c r="DS13">
        <v>12.8</v>
      </c>
      <c r="DT13">
        <v>2.84</v>
      </c>
      <c r="DU13">
        <v>13.71</v>
      </c>
      <c r="DV13">
        <v>9.8699999999999992</v>
      </c>
      <c r="DW13">
        <v>5.31</v>
      </c>
      <c r="DX13">
        <v>3.9</v>
      </c>
      <c r="DY13">
        <v>1.71</v>
      </c>
      <c r="DZ13">
        <v>0.15</v>
      </c>
      <c r="EA13">
        <v>3.58</v>
      </c>
      <c r="EB13">
        <v>0</v>
      </c>
      <c r="EC13">
        <v>0</v>
      </c>
      <c r="ED13">
        <v>1.29</v>
      </c>
      <c r="EE13">
        <v>0</v>
      </c>
      <c r="EF13">
        <v>0.68</v>
      </c>
      <c r="EG13">
        <v>0</v>
      </c>
      <c r="EH13">
        <v>0.08</v>
      </c>
      <c r="EI13">
        <v>0.13</v>
      </c>
      <c r="EJ13">
        <v>0.28000000000000003</v>
      </c>
      <c r="EK13">
        <v>0</v>
      </c>
      <c r="EL13">
        <v>0</v>
      </c>
      <c r="EM13">
        <v>0.28000000000000003</v>
      </c>
      <c r="EN13">
        <v>0.06</v>
      </c>
      <c r="EO13">
        <v>0</v>
      </c>
      <c r="EP13">
        <v>0.42</v>
      </c>
      <c r="EQ13">
        <v>0.32</v>
      </c>
      <c r="ER13">
        <v>0</v>
      </c>
      <c r="ES13">
        <v>0.99</v>
      </c>
      <c r="ET13">
        <v>0</v>
      </c>
      <c r="EU13">
        <v>0.45</v>
      </c>
      <c r="EV13">
        <v>0.09</v>
      </c>
      <c r="EW13">
        <v>0.2</v>
      </c>
      <c r="EX13">
        <v>0</v>
      </c>
      <c r="EY13">
        <v>10.220000000000001</v>
      </c>
      <c r="EZ13">
        <v>9.9600000000000009</v>
      </c>
      <c r="FA13">
        <v>0.2</v>
      </c>
      <c r="FB13">
        <v>0</v>
      </c>
      <c r="FC13">
        <v>7.0000000000000007E-2</v>
      </c>
      <c r="FD13">
        <v>34.85</v>
      </c>
      <c r="FE13">
        <v>9.1300000000000008</v>
      </c>
      <c r="FF13">
        <v>28.8</v>
      </c>
      <c r="FG13">
        <v>0.8</v>
      </c>
      <c r="FH13">
        <v>24.75</v>
      </c>
      <c r="FI13">
        <v>33.880000000000003</v>
      </c>
      <c r="FJ13">
        <v>76.83</v>
      </c>
      <c r="FK13">
        <v>5.76</v>
      </c>
      <c r="FL13">
        <v>96.92</v>
      </c>
      <c r="FM13">
        <v>17.309999999999999</v>
      </c>
      <c r="FN13">
        <v>6.65</v>
      </c>
      <c r="FO13">
        <v>1.85</v>
      </c>
      <c r="FP13">
        <v>0.08</v>
      </c>
      <c r="FQ13">
        <v>86.42</v>
      </c>
      <c r="FR13">
        <v>93.63</v>
      </c>
      <c r="FS13">
        <v>64.7</v>
      </c>
      <c r="FT13">
        <v>15.02</v>
      </c>
      <c r="FU13">
        <v>31.72</v>
      </c>
      <c r="FV13">
        <v>3.31</v>
      </c>
      <c r="FW13">
        <v>34.04</v>
      </c>
      <c r="FX13">
        <v>5.79</v>
      </c>
      <c r="FY13">
        <v>11.23</v>
      </c>
      <c r="FZ13">
        <v>3.57</v>
      </c>
      <c r="GA13">
        <v>4.6900000000000004</v>
      </c>
      <c r="GB13">
        <v>51.66</v>
      </c>
      <c r="GC13">
        <v>61.41</v>
      </c>
      <c r="GD13">
        <v>0.43</v>
      </c>
      <c r="GE13">
        <v>16.329999999999998</v>
      </c>
      <c r="GF13">
        <v>12.79</v>
      </c>
    </row>
    <row r="14" spans="2:188" x14ac:dyDescent="0.35">
      <c r="B14" t="str">
        <f>IF(AND(F14&gt;='PASO 2 - CHANNEL INPUT '!$G$4,F14&lt;='PASO 2 - CHANNEL INPUT '!$H$4),"OK","FUERA")</f>
        <v>OK</v>
      </c>
      <c r="C14" s="18" t="str">
        <f>IF(AND(F14&gt;='PASO 2 - CHANNEL INPUT '!$G$8,F14&lt;='PASO 2 - CHANNEL INPUT '!$H$8),"OK","FUERA")</f>
        <v>OK</v>
      </c>
      <c r="D14" t="str">
        <f>IF(AND(F14&gt;='PASO 1 - SETUP CAMPAÑA'!$C$3,F14&lt;='PASO 1 - SETUP CAMPAÑA'!$C$4),"OK","FUERA")</f>
        <v>FUERA</v>
      </c>
      <c r="E14" t="s">
        <v>0</v>
      </c>
      <c r="F14">
        <v>15</v>
      </c>
      <c r="G14" s="11">
        <f t="shared" si="92"/>
        <v>30.270800000000001</v>
      </c>
      <c r="H14">
        <f t="shared" si="3"/>
        <v>28.905199999999997</v>
      </c>
      <c r="I14">
        <f t="shared" si="4"/>
        <v>1.8776999999999999</v>
      </c>
      <c r="J14">
        <f t="shared" si="5"/>
        <v>17.582099999999997</v>
      </c>
      <c r="K14">
        <f t="shared" si="6"/>
        <v>17.582099999999997</v>
      </c>
      <c r="L14">
        <f t="shared" si="7"/>
        <v>0</v>
      </c>
      <c r="M14">
        <f t="shared" si="8"/>
        <v>31.408799999999999</v>
      </c>
      <c r="N14">
        <f t="shared" si="9"/>
        <v>115.50700000000001</v>
      </c>
      <c r="O14">
        <f t="shared" si="10"/>
        <v>25.0929</v>
      </c>
      <c r="P14">
        <f t="shared" si="11"/>
        <v>20.085699999999999</v>
      </c>
      <c r="Q14">
        <f t="shared" si="12"/>
        <v>134.96680000000001</v>
      </c>
      <c r="R14">
        <f t="shared" si="13"/>
        <v>0.96730000000000005</v>
      </c>
      <c r="S14">
        <f t="shared" si="14"/>
        <v>135.87719999999999</v>
      </c>
      <c r="T14">
        <f t="shared" si="15"/>
        <v>129.6182</v>
      </c>
      <c r="U14" s="11">
        <f t="shared" si="16"/>
        <v>136.38929999999999</v>
      </c>
      <c r="V14">
        <f t="shared" si="17"/>
        <v>5.6900000000000006E-2</v>
      </c>
      <c r="W14">
        <f t="shared" si="18"/>
        <v>192.6634</v>
      </c>
      <c r="X14">
        <f t="shared" si="19"/>
        <v>34.822800000000001</v>
      </c>
      <c r="Y14">
        <f t="shared" si="20"/>
        <v>27.1982</v>
      </c>
      <c r="Z14">
        <f t="shared" si="21"/>
        <v>79.773799999999994</v>
      </c>
      <c r="AA14">
        <f t="shared" si="22"/>
        <v>194.08590000000001</v>
      </c>
      <c r="AB14">
        <f t="shared" si="23"/>
        <v>57.582799999999999</v>
      </c>
      <c r="AC14">
        <f t="shared" si="24"/>
        <v>8.1366999999999994</v>
      </c>
      <c r="AD14" s="11">
        <f t="shared" si="25"/>
        <v>254.05850000000001</v>
      </c>
      <c r="AE14">
        <f t="shared" si="26"/>
        <v>61.338199999999993</v>
      </c>
      <c r="AF14">
        <f t="shared" si="27"/>
        <v>7.3970000000000002</v>
      </c>
      <c r="AG14">
        <f t="shared" si="28"/>
        <v>76.075299999999999</v>
      </c>
      <c r="AH14">
        <f t="shared" si="29"/>
        <v>69.247299999999996</v>
      </c>
      <c r="AI14">
        <f t="shared" si="30"/>
        <v>31.920900000000003</v>
      </c>
      <c r="AJ14">
        <f t="shared" si="31"/>
        <v>24.5808</v>
      </c>
      <c r="AK14">
        <f t="shared" si="32"/>
        <v>10.3558</v>
      </c>
      <c r="AL14">
        <f t="shared" si="33"/>
        <v>0</v>
      </c>
      <c r="AM14">
        <f t="shared" si="34"/>
        <v>23.5566</v>
      </c>
      <c r="AN14">
        <f t="shared" si="35"/>
        <v>0</v>
      </c>
      <c r="AO14">
        <f t="shared" si="36"/>
        <v>0.62590000000000001</v>
      </c>
      <c r="AP14">
        <f t="shared" si="37"/>
        <v>2.9587999999999997</v>
      </c>
      <c r="AQ14">
        <f t="shared" si="38"/>
        <v>0</v>
      </c>
      <c r="AR14">
        <f t="shared" si="39"/>
        <v>2.2760000000000002</v>
      </c>
      <c r="AS14">
        <f t="shared" si="40"/>
        <v>0</v>
      </c>
      <c r="AT14">
        <f t="shared" si="41"/>
        <v>2.9587999999999997</v>
      </c>
      <c r="AU14">
        <f t="shared" si="42"/>
        <v>1.1380000000000001</v>
      </c>
      <c r="AV14">
        <f t="shared" si="43"/>
        <v>3.6416000000000004</v>
      </c>
      <c r="AW14">
        <f t="shared" si="44"/>
        <v>0</v>
      </c>
      <c r="AX14">
        <f t="shared" si="45"/>
        <v>0</v>
      </c>
      <c r="AY14">
        <f t="shared" si="46"/>
        <v>4.7795999999999994</v>
      </c>
      <c r="AZ14">
        <f t="shared" si="47"/>
        <v>0.56900000000000006</v>
      </c>
      <c r="BA14">
        <f t="shared" si="48"/>
        <v>1.6500999999999999</v>
      </c>
      <c r="BB14">
        <f t="shared" si="49"/>
        <v>0</v>
      </c>
      <c r="BC14">
        <f t="shared" si="50"/>
        <v>1.0810999999999999</v>
      </c>
      <c r="BD14">
        <f t="shared" si="51"/>
        <v>0.11380000000000001</v>
      </c>
      <c r="BE14">
        <f t="shared" si="52"/>
        <v>0.34139999999999998</v>
      </c>
      <c r="BF14">
        <f t="shared" si="53"/>
        <v>0</v>
      </c>
      <c r="BG14">
        <f t="shared" si="54"/>
        <v>0.73969999999999991</v>
      </c>
      <c r="BH14">
        <f t="shared" si="55"/>
        <v>1.4793999999999998</v>
      </c>
      <c r="BI14">
        <f t="shared" si="56"/>
        <v>0</v>
      </c>
      <c r="BJ14">
        <f t="shared" si="57"/>
        <v>0</v>
      </c>
      <c r="BK14">
        <f t="shared" si="58"/>
        <v>51.494500000000009</v>
      </c>
      <c r="BL14">
        <f t="shared" si="59"/>
        <v>50.641000000000005</v>
      </c>
      <c r="BM14">
        <f t="shared" si="60"/>
        <v>0</v>
      </c>
      <c r="BN14">
        <f t="shared" si="61"/>
        <v>0</v>
      </c>
      <c r="BO14">
        <f t="shared" si="62"/>
        <v>0.85350000000000004</v>
      </c>
      <c r="BP14">
        <f t="shared" si="63"/>
        <v>142.59139999999999</v>
      </c>
      <c r="BQ14">
        <f t="shared" si="64"/>
        <v>42.390499999999996</v>
      </c>
      <c r="BR14">
        <f t="shared" si="65"/>
        <v>113.0034</v>
      </c>
      <c r="BS14">
        <f t="shared" si="66"/>
        <v>7.4539</v>
      </c>
      <c r="BT14">
        <f t="shared" si="67"/>
        <v>149.13489999999999</v>
      </c>
      <c r="BU14">
        <f t="shared" si="68"/>
        <v>190.89949999999999</v>
      </c>
      <c r="BV14" s="11">
        <f t="shared" si="69"/>
        <v>405.98149999999993</v>
      </c>
      <c r="BW14" s="11">
        <f t="shared" si="70"/>
        <v>50.697899999999997</v>
      </c>
      <c r="BX14" s="11">
        <f t="shared" si="71"/>
        <v>548.11770000000001</v>
      </c>
      <c r="BY14">
        <f t="shared" si="72"/>
        <v>130.75620000000001</v>
      </c>
      <c r="BZ14">
        <f t="shared" si="73"/>
        <v>57.582799999999999</v>
      </c>
      <c r="CA14">
        <f t="shared" si="74"/>
        <v>15.875100000000002</v>
      </c>
      <c r="CB14">
        <f t="shared" si="75"/>
        <v>0.39830000000000004</v>
      </c>
      <c r="CC14" s="11">
        <f t="shared" si="76"/>
        <v>494.23340000000002</v>
      </c>
      <c r="CD14" s="11">
        <f t="shared" si="77"/>
        <v>536.96530000000007</v>
      </c>
      <c r="CE14" s="11">
        <f t="shared" si="78"/>
        <v>339.6361</v>
      </c>
      <c r="CF14">
        <f t="shared" si="79"/>
        <v>63.557299999999998</v>
      </c>
      <c r="CG14">
        <f t="shared" si="80"/>
        <v>142.07929999999999</v>
      </c>
      <c r="CH14">
        <f t="shared" si="81"/>
        <v>14.168100000000001</v>
      </c>
      <c r="CI14" s="11">
        <f t="shared" si="82"/>
        <v>184.07150000000001</v>
      </c>
      <c r="CJ14">
        <f t="shared" si="83"/>
        <v>40.171399999999998</v>
      </c>
      <c r="CK14">
        <f t="shared" si="84"/>
        <v>68.792099999999991</v>
      </c>
      <c r="CL14">
        <f t="shared" si="85"/>
        <v>28.563799999999997</v>
      </c>
      <c r="CM14">
        <f t="shared" si="86"/>
        <v>20.711600000000001</v>
      </c>
      <c r="CN14">
        <f t="shared" si="87"/>
        <v>356.30779999999999</v>
      </c>
      <c r="CO14">
        <f t="shared" si="88"/>
        <v>361.03050000000002</v>
      </c>
      <c r="CP14">
        <f t="shared" si="89"/>
        <v>2.3328999999999995</v>
      </c>
      <c r="CQ14">
        <f t="shared" si="90"/>
        <v>69.759399999999999</v>
      </c>
      <c r="CR14">
        <f t="shared" si="91"/>
        <v>77.554699999999997</v>
      </c>
      <c r="CT14" s="18">
        <f>'PASO 1 - SETUP CAMPAÑA'!E43</f>
        <v>569</v>
      </c>
      <c r="CU14">
        <v>5.32</v>
      </c>
      <c r="CV14">
        <v>5.08</v>
      </c>
      <c r="CW14">
        <v>0.33</v>
      </c>
      <c r="CX14">
        <v>3.09</v>
      </c>
      <c r="CY14">
        <v>3.09</v>
      </c>
      <c r="CZ14">
        <v>0</v>
      </c>
      <c r="DA14">
        <v>5.52</v>
      </c>
      <c r="DB14">
        <v>20.3</v>
      </c>
      <c r="DC14">
        <v>4.41</v>
      </c>
      <c r="DD14">
        <v>3.53</v>
      </c>
      <c r="DE14">
        <v>23.72</v>
      </c>
      <c r="DF14">
        <v>0.17</v>
      </c>
      <c r="DG14">
        <v>23.88</v>
      </c>
      <c r="DH14">
        <v>22.78</v>
      </c>
      <c r="DI14">
        <v>23.97</v>
      </c>
      <c r="DJ14">
        <v>0.01</v>
      </c>
      <c r="DK14">
        <v>33.86</v>
      </c>
      <c r="DL14">
        <v>6.12</v>
      </c>
      <c r="DM14">
        <v>4.78</v>
      </c>
      <c r="DN14">
        <v>14.02</v>
      </c>
      <c r="DO14">
        <v>34.11</v>
      </c>
      <c r="DP14">
        <v>10.119999999999999</v>
      </c>
      <c r="DQ14">
        <v>1.43</v>
      </c>
      <c r="DR14">
        <v>44.65</v>
      </c>
      <c r="DS14">
        <v>10.78</v>
      </c>
      <c r="DT14">
        <v>1.3</v>
      </c>
      <c r="DU14">
        <v>13.37</v>
      </c>
      <c r="DV14">
        <v>12.17</v>
      </c>
      <c r="DW14">
        <v>5.61</v>
      </c>
      <c r="DX14">
        <v>4.32</v>
      </c>
      <c r="DY14">
        <v>1.82</v>
      </c>
      <c r="DZ14">
        <v>0</v>
      </c>
      <c r="EA14">
        <v>4.1399999999999997</v>
      </c>
      <c r="EB14">
        <v>0</v>
      </c>
      <c r="EC14">
        <v>0.11</v>
      </c>
      <c r="ED14">
        <v>0.52</v>
      </c>
      <c r="EE14">
        <v>0</v>
      </c>
      <c r="EF14">
        <v>0.4</v>
      </c>
      <c r="EG14">
        <v>0</v>
      </c>
      <c r="EH14">
        <v>0.52</v>
      </c>
      <c r="EI14">
        <v>0.2</v>
      </c>
      <c r="EJ14">
        <v>0.64</v>
      </c>
      <c r="EK14">
        <v>0</v>
      </c>
      <c r="EL14">
        <v>0</v>
      </c>
      <c r="EM14">
        <v>0.84</v>
      </c>
      <c r="EN14">
        <v>0.1</v>
      </c>
      <c r="EO14">
        <v>0.28999999999999998</v>
      </c>
      <c r="EP14">
        <v>0</v>
      </c>
      <c r="EQ14">
        <v>0.19</v>
      </c>
      <c r="ER14">
        <v>0.02</v>
      </c>
      <c r="ES14">
        <v>0.06</v>
      </c>
      <c r="ET14">
        <v>0</v>
      </c>
      <c r="EU14">
        <v>0.13</v>
      </c>
      <c r="EV14">
        <v>0.26</v>
      </c>
      <c r="EW14">
        <v>0</v>
      </c>
      <c r="EX14">
        <v>0</v>
      </c>
      <c r="EY14">
        <v>9.0500000000000007</v>
      </c>
      <c r="EZ14">
        <v>8.9</v>
      </c>
      <c r="FA14">
        <v>0</v>
      </c>
      <c r="FB14">
        <v>0</v>
      </c>
      <c r="FC14">
        <v>0.15</v>
      </c>
      <c r="FD14">
        <v>25.06</v>
      </c>
      <c r="FE14">
        <v>7.45</v>
      </c>
      <c r="FF14">
        <v>19.86</v>
      </c>
      <c r="FG14">
        <v>1.31</v>
      </c>
      <c r="FH14">
        <v>26.21</v>
      </c>
      <c r="FI14">
        <v>33.549999999999997</v>
      </c>
      <c r="FJ14">
        <v>71.349999999999994</v>
      </c>
      <c r="FK14">
        <v>8.91</v>
      </c>
      <c r="FL14">
        <v>96.33</v>
      </c>
      <c r="FM14">
        <v>22.98</v>
      </c>
      <c r="FN14">
        <v>10.119999999999999</v>
      </c>
      <c r="FO14">
        <v>2.79</v>
      </c>
      <c r="FP14">
        <v>7.0000000000000007E-2</v>
      </c>
      <c r="FQ14">
        <v>86.86</v>
      </c>
      <c r="FR14">
        <v>94.37</v>
      </c>
      <c r="FS14">
        <v>59.69</v>
      </c>
      <c r="FT14">
        <v>11.17</v>
      </c>
      <c r="FU14">
        <v>24.97</v>
      </c>
      <c r="FV14">
        <v>2.4900000000000002</v>
      </c>
      <c r="FW14">
        <v>32.35</v>
      </c>
      <c r="FX14">
        <v>7.06</v>
      </c>
      <c r="FY14">
        <v>12.09</v>
      </c>
      <c r="FZ14">
        <v>5.0199999999999996</v>
      </c>
      <c r="GA14">
        <v>3.64</v>
      </c>
      <c r="GB14">
        <v>62.62</v>
      </c>
      <c r="GC14">
        <v>63.45</v>
      </c>
      <c r="GD14">
        <v>0.41</v>
      </c>
      <c r="GE14">
        <v>12.26</v>
      </c>
      <c r="GF14">
        <v>13.63</v>
      </c>
    </row>
    <row r="15" spans="2:188" x14ac:dyDescent="0.35">
      <c r="B15" t="str">
        <f>IF(AND(F15&gt;='PASO 2 - CHANNEL INPUT '!$G$4,F15&lt;='PASO 2 - CHANNEL INPUT '!$H$4),"OK","FUERA")</f>
        <v>OK</v>
      </c>
      <c r="C15" s="18" t="str">
        <f>IF(AND(F15&gt;='PASO 2 - CHANNEL INPUT '!$G$8,F15&lt;='PASO 2 - CHANNEL INPUT '!$H$8),"OK","FUERA")</f>
        <v>OK</v>
      </c>
      <c r="D15" t="str">
        <f>IF(AND(F15&gt;='PASO 1 - SETUP CAMPAÑA'!$C$3,F15&lt;='PASO 1 - SETUP CAMPAÑA'!$C$4),"OK","FUERA")</f>
        <v>OK</v>
      </c>
      <c r="E15" t="s">
        <v>0</v>
      </c>
      <c r="F15">
        <v>16</v>
      </c>
      <c r="G15" s="11">
        <f t="shared" si="92"/>
        <v>29.8566</v>
      </c>
      <c r="H15">
        <f t="shared" si="3"/>
        <v>28.420199999999998</v>
      </c>
      <c r="I15">
        <f t="shared" si="4"/>
        <v>2.1032999999999999</v>
      </c>
      <c r="J15">
        <f t="shared" si="5"/>
        <v>16.467299999999998</v>
      </c>
      <c r="K15">
        <f t="shared" si="6"/>
        <v>15.5952</v>
      </c>
      <c r="L15">
        <f t="shared" si="7"/>
        <v>1.4876999999999998</v>
      </c>
      <c r="M15">
        <f t="shared" si="8"/>
        <v>29.7027</v>
      </c>
      <c r="N15">
        <f t="shared" si="9"/>
        <v>113.373</v>
      </c>
      <c r="O15">
        <f t="shared" si="10"/>
        <v>26.265600000000003</v>
      </c>
      <c r="P15">
        <f t="shared" si="11"/>
        <v>18.570600000000002</v>
      </c>
      <c r="Q15">
        <f t="shared" si="12"/>
        <v>123.5817</v>
      </c>
      <c r="R15">
        <f t="shared" si="13"/>
        <v>4.0014000000000003</v>
      </c>
      <c r="S15">
        <f t="shared" si="14"/>
        <v>126.711</v>
      </c>
      <c r="T15">
        <f t="shared" si="15"/>
        <v>125.27460000000002</v>
      </c>
      <c r="U15" s="11">
        <f t="shared" si="16"/>
        <v>135.43200000000002</v>
      </c>
      <c r="V15">
        <f t="shared" si="17"/>
        <v>0.76949999999999996</v>
      </c>
      <c r="W15">
        <f t="shared" si="18"/>
        <v>162.108</v>
      </c>
      <c r="X15">
        <f t="shared" si="19"/>
        <v>25.7013</v>
      </c>
      <c r="Y15">
        <f t="shared" si="20"/>
        <v>35.807400000000001</v>
      </c>
      <c r="Z15">
        <f t="shared" si="21"/>
        <v>82.798200000000008</v>
      </c>
      <c r="AA15">
        <f t="shared" si="22"/>
        <v>148.05179999999999</v>
      </c>
      <c r="AB15">
        <f t="shared" si="23"/>
        <v>57.763799999999996</v>
      </c>
      <c r="AC15">
        <f t="shared" si="24"/>
        <v>4.3091999999999997</v>
      </c>
      <c r="AD15" s="11">
        <f t="shared" si="25"/>
        <v>209.56050000000002</v>
      </c>
      <c r="AE15">
        <f t="shared" si="26"/>
        <v>61.559999999999995</v>
      </c>
      <c r="AF15">
        <f t="shared" si="27"/>
        <v>12.7224</v>
      </c>
      <c r="AG15">
        <f t="shared" si="28"/>
        <v>81.51570000000001</v>
      </c>
      <c r="AH15">
        <f t="shared" si="29"/>
        <v>53.557199999999995</v>
      </c>
      <c r="AI15">
        <f t="shared" si="30"/>
        <v>29.189700000000002</v>
      </c>
      <c r="AJ15">
        <f t="shared" si="31"/>
        <v>22.982400000000002</v>
      </c>
      <c r="AK15">
        <f t="shared" si="32"/>
        <v>4.9760999999999997</v>
      </c>
      <c r="AL15">
        <f t="shared" si="33"/>
        <v>0</v>
      </c>
      <c r="AM15">
        <f t="shared" si="34"/>
        <v>17.2881</v>
      </c>
      <c r="AN15">
        <f t="shared" si="35"/>
        <v>0.76949999999999996</v>
      </c>
      <c r="AO15">
        <f t="shared" si="36"/>
        <v>1.2311999999999999</v>
      </c>
      <c r="AP15">
        <f t="shared" si="37"/>
        <v>4.1040000000000001</v>
      </c>
      <c r="AQ15">
        <f t="shared" si="38"/>
        <v>0</v>
      </c>
      <c r="AR15">
        <f t="shared" si="39"/>
        <v>1.5389999999999999</v>
      </c>
      <c r="AS15">
        <f t="shared" si="40"/>
        <v>0.35910000000000003</v>
      </c>
      <c r="AT15">
        <f t="shared" si="41"/>
        <v>0</v>
      </c>
      <c r="AU15">
        <f t="shared" si="42"/>
        <v>0.10260000000000001</v>
      </c>
      <c r="AV15">
        <f t="shared" si="43"/>
        <v>1.2825</v>
      </c>
      <c r="AW15">
        <f t="shared" si="44"/>
        <v>0</v>
      </c>
      <c r="AX15">
        <f t="shared" si="45"/>
        <v>0</v>
      </c>
      <c r="AY15">
        <f t="shared" si="46"/>
        <v>1.2825</v>
      </c>
      <c r="AZ15">
        <f t="shared" si="47"/>
        <v>1.6416000000000002</v>
      </c>
      <c r="BA15">
        <f t="shared" si="48"/>
        <v>0</v>
      </c>
      <c r="BB15">
        <f t="shared" si="49"/>
        <v>0.56430000000000002</v>
      </c>
      <c r="BC15">
        <f t="shared" si="50"/>
        <v>0.66689999999999994</v>
      </c>
      <c r="BD15">
        <f t="shared" si="51"/>
        <v>0</v>
      </c>
      <c r="BE15">
        <f t="shared" si="52"/>
        <v>0.15389999999999998</v>
      </c>
      <c r="BF15">
        <f t="shared" si="53"/>
        <v>0</v>
      </c>
      <c r="BG15">
        <f t="shared" si="54"/>
        <v>2.7189000000000001</v>
      </c>
      <c r="BH15">
        <f t="shared" si="55"/>
        <v>0</v>
      </c>
      <c r="BI15">
        <f t="shared" si="56"/>
        <v>0</v>
      </c>
      <c r="BJ15">
        <f t="shared" si="57"/>
        <v>0.15389999999999998</v>
      </c>
      <c r="BK15">
        <f t="shared" si="58"/>
        <v>37.551600000000001</v>
      </c>
      <c r="BL15">
        <f t="shared" si="59"/>
        <v>35.397000000000006</v>
      </c>
      <c r="BM15">
        <f t="shared" si="60"/>
        <v>1.6416000000000002</v>
      </c>
      <c r="BN15">
        <f t="shared" si="61"/>
        <v>0</v>
      </c>
      <c r="BO15">
        <f t="shared" si="62"/>
        <v>0.51300000000000001</v>
      </c>
      <c r="BP15">
        <f t="shared" si="63"/>
        <v>140.66460000000001</v>
      </c>
      <c r="BQ15">
        <f t="shared" si="64"/>
        <v>35.653500000000001</v>
      </c>
      <c r="BR15">
        <f t="shared" si="65"/>
        <v>114.34769999999999</v>
      </c>
      <c r="BS15">
        <f t="shared" si="66"/>
        <v>5.3351999999999995</v>
      </c>
      <c r="BT15">
        <f t="shared" si="67"/>
        <v>125.4285</v>
      </c>
      <c r="BU15">
        <f t="shared" si="68"/>
        <v>173.13750000000002</v>
      </c>
      <c r="BV15" s="11">
        <f t="shared" si="69"/>
        <v>368.12880000000001</v>
      </c>
      <c r="BW15" s="11">
        <f t="shared" si="70"/>
        <v>45.041399999999996</v>
      </c>
      <c r="BX15" s="11">
        <f t="shared" si="71"/>
        <v>492.8904</v>
      </c>
      <c r="BY15">
        <f t="shared" si="72"/>
        <v>96.444000000000003</v>
      </c>
      <c r="BZ15">
        <f t="shared" si="73"/>
        <v>57.763799999999996</v>
      </c>
      <c r="CA15">
        <f t="shared" si="74"/>
        <v>13.184099999999999</v>
      </c>
      <c r="CB15">
        <f t="shared" si="75"/>
        <v>1.5903</v>
      </c>
      <c r="CC15" s="11">
        <f t="shared" si="76"/>
        <v>441.23130000000003</v>
      </c>
      <c r="CD15" s="11">
        <f t="shared" si="77"/>
        <v>476.32049999999998</v>
      </c>
      <c r="CE15" s="11">
        <f t="shared" si="78"/>
        <v>313.69949999999994</v>
      </c>
      <c r="CF15">
        <f t="shared" si="79"/>
        <v>65.304900000000004</v>
      </c>
      <c r="CG15">
        <f t="shared" si="80"/>
        <v>119.0673</v>
      </c>
      <c r="CH15">
        <f t="shared" si="81"/>
        <v>9.2340000000000018</v>
      </c>
      <c r="CI15" s="11">
        <f t="shared" si="82"/>
        <v>179.8578</v>
      </c>
      <c r="CJ15">
        <f t="shared" si="83"/>
        <v>37.192499999999995</v>
      </c>
      <c r="CK15">
        <f t="shared" si="84"/>
        <v>62.329499999999996</v>
      </c>
      <c r="CL15">
        <f t="shared" si="85"/>
        <v>22.572000000000003</v>
      </c>
      <c r="CM15">
        <f t="shared" si="86"/>
        <v>24.572699999999998</v>
      </c>
      <c r="CN15">
        <f t="shared" si="87"/>
        <v>307.85129999999998</v>
      </c>
      <c r="CO15">
        <f t="shared" si="88"/>
        <v>321.24059999999997</v>
      </c>
      <c r="CP15">
        <f t="shared" si="89"/>
        <v>2.9753999999999996</v>
      </c>
      <c r="CQ15">
        <f t="shared" si="90"/>
        <v>77.001300000000001</v>
      </c>
      <c r="CR15">
        <f t="shared" si="91"/>
        <v>68.793300000000002</v>
      </c>
      <c r="CT15" s="18">
        <f>'PASO 1 - SETUP CAMPAÑA'!E44</f>
        <v>513</v>
      </c>
      <c r="CU15">
        <v>5.82</v>
      </c>
      <c r="CV15">
        <v>5.54</v>
      </c>
      <c r="CW15">
        <v>0.41</v>
      </c>
      <c r="CX15">
        <v>3.21</v>
      </c>
      <c r="CY15">
        <v>3.04</v>
      </c>
      <c r="CZ15">
        <v>0.28999999999999998</v>
      </c>
      <c r="DA15">
        <v>5.79</v>
      </c>
      <c r="DB15">
        <v>22.1</v>
      </c>
      <c r="DC15">
        <v>5.12</v>
      </c>
      <c r="DD15">
        <v>3.62</v>
      </c>
      <c r="DE15">
        <v>24.09</v>
      </c>
      <c r="DF15">
        <v>0.78</v>
      </c>
      <c r="DG15">
        <v>24.7</v>
      </c>
      <c r="DH15">
        <v>24.42</v>
      </c>
      <c r="DI15">
        <v>26.4</v>
      </c>
      <c r="DJ15">
        <v>0.15</v>
      </c>
      <c r="DK15">
        <v>31.6</v>
      </c>
      <c r="DL15">
        <v>5.01</v>
      </c>
      <c r="DM15">
        <v>6.98</v>
      </c>
      <c r="DN15">
        <v>16.14</v>
      </c>
      <c r="DO15">
        <v>28.86</v>
      </c>
      <c r="DP15">
        <v>11.26</v>
      </c>
      <c r="DQ15">
        <v>0.84</v>
      </c>
      <c r="DR15">
        <v>40.85</v>
      </c>
      <c r="DS15">
        <v>12</v>
      </c>
      <c r="DT15">
        <v>2.48</v>
      </c>
      <c r="DU15">
        <v>15.89</v>
      </c>
      <c r="DV15">
        <v>10.44</v>
      </c>
      <c r="DW15">
        <v>5.69</v>
      </c>
      <c r="DX15">
        <v>4.4800000000000004</v>
      </c>
      <c r="DY15">
        <v>0.97</v>
      </c>
      <c r="DZ15">
        <v>0</v>
      </c>
      <c r="EA15">
        <v>3.37</v>
      </c>
      <c r="EB15">
        <v>0.15</v>
      </c>
      <c r="EC15">
        <v>0.24</v>
      </c>
      <c r="ED15">
        <v>0.8</v>
      </c>
      <c r="EE15">
        <v>0</v>
      </c>
      <c r="EF15">
        <v>0.3</v>
      </c>
      <c r="EG15">
        <v>7.0000000000000007E-2</v>
      </c>
      <c r="EH15">
        <v>0</v>
      </c>
      <c r="EI15">
        <v>0.02</v>
      </c>
      <c r="EJ15">
        <v>0.25</v>
      </c>
      <c r="EK15">
        <v>0</v>
      </c>
      <c r="EL15">
        <v>0</v>
      </c>
      <c r="EM15">
        <v>0.25</v>
      </c>
      <c r="EN15">
        <v>0.32</v>
      </c>
      <c r="EO15">
        <v>0</v>
      </c>
      <c r="EP15">
        <v>0.11</v>
      </c>
      <c r="EQ15">
        <v>0.13</v>
      </c>
      <c r="ER15">
        <v>0</v>
      </c>
      <c r="ES15">
        <v>0.03</v>
      </c>
      <c r="ET15">
        <v>0</v>
      </c>
      <c r="EU15">
        <v>0.53</v>
      </c>
      <c r="EV15">
        <v>0</v>
      </c>
      <c r="EW15">
        <v>0</v>
      </c>
      <c r="EX15">
        <v>0.03</v>
      </c>
      <c r="EY15">
        <v>7.32</v>
      </c>
      <c r="EZ15">
        <v>6.9</v>
      </c>
      <c r="FA15">
        <v>0.32</v>
      </c>
      <c r="FB15">
        <v>0</v>
      </c>
      <c r="FC15">
        <v>0.1</v>
      </c>
      <c r="FD15">
        <v>27.42</v>
      </c>
      <c r="FE15">
        <v>6.95</v>
      </c>
      <c r="FF15">
        <v>22.29</v>
      </c>
      <c r="FG15">
        <v>1.04</v>
      </c>
      <c r="FH15">
        <v>24.45</v>
      </c>
      <c r="FI15">
        <v>33.75</v>
      </c>
      <c r="FJ15">
        <v>71.760000000000005</v>
      </c>
      <c r="FK15">
        <v>8.7799999999999994</v>
      </c>
      <c r="FL15">
        <v>96.08</v>
      </c>
      <c r="FM15">
        <v>18.8</v>
      </c>
      <c r="FN15">
        <v>11.26</v>
      </c>
      <c r="FO15">
        <v>2.57</v>
      </c>
      <c r="FP15">
        <v>0.31</v>
      </c>
      <c r="FQ15">
        <v>86.01</v>
      </c>
      <c r="FR15">
        <v>92.85</v>
      </c>
      <c r="FS15">
        <v>61.15</v>
      </c>
      <c r="FT15">
        <v>12.73</v>
      </c>
      <c r="FU15">
        <v>23.21</v>
      </c>
      <c r="FV15">
        <v>1.8</v>
      </c>
      <c r="FW15">
        <v>35.06</v>
      </c>
      <c r="FX15">
        <v>7.25</v>
      </c>
      <c r="FY15">
        <v>12.15</v>
      </c>
      <c r="FZ15">
        <v>4.4000000000000004</v>
      </c>
      <c r="GA15">
        <v>4.79</v>
      </c>
      <c r="GB15">
        <v>60.01</v>
      </c>
      <c r="GC15">
        <v>62.62</v>
      </c>
      <c r="GD15">
        <v>0.57999999999999996</v>
      </c>
      <c r="GE15">
        <v>15.01</v>
      </c>
      <c r="GF15">
        <v>13.41</v>
      </c>
    </row>
    <row r="16" spans="2:188" x14ac:dyDescent="0.35">
      <c r="B16" t="str">
        <f>IF(AND(F16&gt;='PASO 2 - CHANNEL INPUT '!$G$4,F16&lt;='PASO 2 - CHANNEL INPUT '!$H$4),"OK","FUERA")</f>
        <v>OK</v>
      </c>
      <c r="C16" s="18" t="str">
        <f>IF(AND(F16&gt;='PASO 2 - CHANNEL INPUT '!$G$8,F16&lt;='PASO 2 - CHANNEL INPUT '!$H$8),"OK","FUERA")</f>
        <v>OK</v>
      </c>
      <c r="D16" t="str">
        <f>IF(AND(F16&gt;='PASO 1 - SETUP CAMPAÑA'!$C$3,F16&lt;='PASO 1 - SETUP CAMPAÑA'!$C$4),"OK","FUERA")</f>
        <v>OK</v>
      </c>
      <c r="E16" t="s">
        <v>0</v>
      </c>
      <c r="F16">
        <v>17</v>
      </c>
      <c r="G16" s="11">
        <f t="shared" si="92"/>
        <v>30.3688</v>
      </c>
      <c r="H16">
        <f t="shared" si="3"/>
        <v>28.3475</v>
      </c>
      <c r="I16">
        <f t="shared" si="4"/>
        <v>2.4156999999999997</v>
      </c>
      <c r="J16">
        <f t="shared" si="5"/>
        <v>7.4935999999999998</v>
      </c>
      <c r="K16">
        <f t="shared" si="6"/>
        <v>7.1978</v>
      </c>
      <c r="L16">
        <f t="shared" si="7"/>
        <v>0.29579999999999995</v>
      </c>
      <c r="M16">
        <f t="shared" si="8"/>
        <v>23.713299999999997</v>
      </c>
      <c r="N16">
        <f t="shared" si="9"/>
        <v>84.648100000000014</v>
      </c>
      <c r="O16">
        <f t="shared" si="10"/>
        <v>19.522799999999997</v>
      </c>
      <c r="P16">
        <f t="shared" si="11"/>
        <v>14.0998</v>
      </c>
      <c r="Q16">
        <f t="shared" si="12"/>
        <v>99.290199999999999</v>
      </c>
      <c r="R16">
        <f t="shared" si="13"/>
        <v>1.6269</v>
      </c>
      <c r="S16">
        <f t="shared" si="14"/>
        <v>100.22689999999999</v>
      </c>
      <c r="T16">
        <f t="shared" si="15"/>
        <v>97.022400000000005</v>
      </c>
      <c r="U16" s="11">
        <f t="shared" si="16"/>
        <v>102.2975</v>
      </c>
      <c r="V16">
        <f t="shared" si="17"/>
        <v>0.14789999999999998</v>
      </c>
      <c r="W16">
        <f t="shared" si="18"/>
        <v>143.85740000000001</v>
      </c>
      <c r="X16">
        <f t="shared" si="19"/>
        <v>21.051099999999998</v>
      </c>
      <c r="Y16">
        <f t="shared" si="20"/>
        <v>34.5593</v>
      </c>
      <c r="Z16">
        <f t="shared" si="21"/>
        <v>61.674299999999995</v>
      </c>
      <c r="AA16">
        <f t="shared" si="22"/>
        <v>147.5549</v>
      </c>
      <c r="AB16">
        <f t="shared" si="23"/>
        <v>54.328599999999994</v>
      </c>
      <c r="AC16">
        <f t="shared" si="24"/>
        <v>4.7327999999999992</v>
      </c>
      <c r="AD16" s="11">
        <f t="shared" si="25"/>
        <v>191.3826</v>
      </c>
      <c r="AE16">
        <f t="shared" si="26"/>
        <v>51.617100000000001</v>
      </c>
      <c r="AF16">
        <f t="shared" si="27"/>
        <v>6.7541000000000002</v>
      </c>
      <c r="AG16">
        <f t="shared" si="28"/>
        <v>72.766800000000003</v>
      </c>
      <c r="AH16">
        <f t="shared" si="29"/>
        <v>56.349899999999998</v>
      </c>
      <c r="AI16">
        <f t="shared" si="30"/>
        <v>34.017000000000003</v>
      </c>
      <c r="AJ16">
        <f t="shared" si="31"/>
        <v>20.508800000000001</v>
      </c>
      <c r="AK16">
        <f t="shared" si="32"/>
        <v>6.8033999999999999</v>
      </c>
      <c r="AL16">
        <f t="shared" si="33"/>
        <v>0</v>
      </c>
      <c r="AM16">
        <f t="shared" si="34"/>
        <v>9.0219000000000005</v>
      </c>
      <c r="AN16">
        <f t="shared" si="35"/>
        <v>0</v>
      </c>
      <c r="AO16">
        <f t="shared" si="36"/>
        <v>0.49299999999999999</v>
      </c>
      <c r="AP16">
        <f t="shared" si="37"/>
        <v>0.49299999999999999</v>
      </c>
      <c r="AQ16">
        <f t="shared" si="38"/>
        <v>0</v>
      </c>
      <c r="AR16">
        <f t="shared" si="39"/>
        <v>0.83810000000000007</v>
      </c>
      <c r="AS16">
        <f t="shared" si="40"/>
        <v>0.34510000000000007</v>
      </c>
      <c r="AT16">
        <f t="shared" si="41"/>
        <v>2.1692</v>
      </c>
      <c r="AU16">
        <f t="shared" si="42"/>
        <v>0</v>
      </c>
      <c r="AV16">
        <f t="shared" si="43"/>
        <v>2.6129000000000002</v>
      </c>
      <c r="AW16">
        <f t="shared" si="44"/>
        <v>0</v>
      </c>
      <c r="AX16">
        <f t="shared" si="45"/>
        <v>0</v>
      </c>
      <c r="AY16">
        <f t="shared" si="46"/>
        <v>2.6129000000000002</v>
      </c>
      <c r="AZ16">
        <f t="shared" si="47"/>
        <v>0.2465</v>
      </c>
      <c r="BA16">
        <f t="shared" si="48"/>
        <v>0.69020000000000015</v>
      </c>
      <c r="BB16">
        <f t="shared" si="49"/>
        <v>0</v>
      </c>
      <c r="BC16">
        <f t="shared" si="50"/>
        <v>0.34510000000000007</v>
      </c>
      <c r="BD16">
        <f t="shared" si="51"/>
        <v>0.93669999999999998</v>
      </c>
      <c r="BE16">
        <f t="shared" si="52"/>
        <v>0.93669999999999998</v>
      </c>
      <c r="BF16">
        <f t="shared" si="53"/>
        <v>0</v>
      </c>
      <c r="BG16">
        <f t="shared" si="54"/>
        <v>3.3031000000000001</v>
      </c>
      <c r="BH16">
        <f t="shared" si="55"/>
        <v>2.1692</v>
      </c>
      <c r="BI16">
        <f t="shared" si="56"/>
        <v>0</v>
      </c>
      <c r="BJ16">
        <f t="shared" si="57"/>
        <v>0</v>
      </c>
      <c r="BK16">
        <f t="shared" si="58"/>
        <v>29.087000000000003</v>
      </c>
      <c r="BL16">
        <f t="shared" si="59"/>
        <v>28.495400000000004</v>
      </c>
      <c r="BM16">
        <f t="shared" si="60"/>
        <v>0</v>
      </c>
      <c r="BN16">
        <f t="shared" si="61"/>
        <v>0</v>
      </c>
      <c r="BO16">
        <f t="shared" si="62"/>
        <v>1.7747999999999999</v>
      </c>
      <c r="BP16">
        <f t="shared" si="63"/>
        <v>141.8854</v>
      </c>
      <c r="BQ16">
        <f t="shared" si="64"/>
        <v>37.221499999999999</v>
      </c>
      <c r="BR16">
        <f t="shared" si="65"/>
        <v>114.869</v>
      </c>
      <c r="BS16">
        <f t="shared" si="66"/>
        <v>2.7608000000000006</v>
      </c>
      <c r="BT16">
        <f t="shared" si="67"/>
        <v>122.6584</v>
      </c>
      <c r="BU16">
        <f t="shared" si="68"/>
        <v>174.7192</v>
      </c>
      <c r="BV16" s="11">
        <f t="shared" si="69"/>
        <v>348.50169999999997</v>
      </c>
      <c r="BW16" s="11">
        <f t="shared" si="70"/>
        <v>45.503900000000002</v>
      </c>
      <c r="BX16" s="11">
        <f t="shared" si="71"/>
        <v>481.36520000000002</v>
      </c>
      <c r="BY16">
        <f t="shared" si="72"/>
        <v>111.02359999999999</v>
      </c>
      <c r="BZ16">
        <f t="shared" si="73"/>
        <v>54.328599999999994</v>
      </c>
      <c r="CA16">
        <f t="shared" si="74"/>
        <v>7.7401000000000009</v>
      </c>
      <c r="CB16">
        <f t="shared" si="75"/>
        <v>0.73950000000000005</v>
      </c>
      <c r="CC16" s="11">
        <f t="shared" si="76"/>
        <v>430.83269999999999</v>
      </c>
      <c r="CD16" s="11">
        <f t="shared" si="77"/>
        <v>473.37859999999995</v>
      </c>
      <c r="CE16" s="11">
        <f t="shared" si="78"/>
        <v>304.47679999999997</v>
      </c>
      <c r="CF16">
        <f t="shared" si="79"/>
        <v>64.829499999999996</v>
      </c>
      <c r="CG16">
        <f t="shared" si="80"/>
        <v>121.86959999999999</v>
      </c>
      <c r="CH16">
        <f t="shared" si="81"/>
        <v>12.2264</v>
      </c>
      <c r="CI16" s="11">
        <f t="shared" si="82"/>
        <v>178.81110000000001</v>
      </c>
      <c r="CJ16">
        <f t="shared" si="83"/>
        <v>32.784500000000001</v>
      </c>
      <c r="CK16">
        <f t="shared" si="84"/>
        <v>60.096699999999998</v>
      </c>
      <c r="CL16">
        <f t="shared" si="85"/>
        <v>25.093700000000002</v>
      </c>
      <c r="CM16">
        <f t="shared" si="86"/>
        <v>19.128399999999999</v>
      </c>
      <c r="CN16">
        <f t="shared" si="87"/>
        <v>308.17430000000002</v>
      </c>
      <c r="CO16">
        <f t="shared" si="88"/>
        <v>316.85109999999997</v>
      </c>
      <c r="CP16">
        <f t="shared" si="89"/>
        <v>3.0566</v>
      </c>
      <c r="CQ16">
        <f t="shared" si="90"/>
        <v>67.442400000000006</v>
      </c>
      <c r="CR16">
        <f t="shared" si="91"/>
        <v>72.865399999999994</v>
      </c>
      <c r="CT16" s="18">
        <f>'PASO 1 - SETUP CAMPAÑA'!E45</f>
        <v>493</v>
      </c>
      <c r="CU16">
        <v>6.16</v>
      </c>
      <c r="CV16">
        <v>5.75</v>
      </c>
      <c r="CW16">
        <v>0.49</v>
      </c>
      <c r="CX16">
        <v>1.52</v>
      </c>
      <c r="CY16">
        <v>1.46</v>
      </c>
      <c r="CZ16">
        <v>0.06</v>
      </c>
      <c r="DA16">
        <v>4.8099999999999996</v>
      </c>
      <c r="DB16">
        <v>17.170000000000002</v>
      </c>
      <c r="DC16">
        <v>3.96</v>
      </c>
      <c r="DD16">
        <v>2.86</v>
      </c>
      <c r="DE16">
        <v>20.14</v>
      </c>
      <c r="DF16">
        <v>0.33</v>
      </c>
      <c r="DG16">
        <v>20.329999999999998</v>
      </c>
      <c r="DH16">
        <v>19.68</v>
      </c>
      <c r="DI16">
        <v>20.75</v>
      </c>
      <c r="DJ16">
        <v>0.03</v>
      </c>
      <c r="DK16">
        <v>29.18</v>
      </c>
      <c r="DL16">
        <v>4.2699999999999996</v>
      </c>
      <c r="DM16">
        <v>7.01</v>
      </c>
      <c r="DN16">
        <v>12.51</v>
      </c>
      <c r="DO16">
        <v>29.93</v>
      </c>
      <c r="DP16">
        <v>11.02</v>
      </c>
      <c r="DQ16">
        <v>0.96</v>
      </c>
      <c r="DR16">
        <v>38.82</v>
      </c>
      <c r="DS16">
        <v>10.47</v>
      </c>
      <c r="DT16">
        <v>1.37</v>
      </c>
      <c r="DU16">
        <v>14.76</v>
      </c>
      <c r="DV16">
        <v>11.43</v>
      </c>
      <c r="DW16">
        <v>6.9</v>
      </c>
      <c r="DX16">
        <v>4.16</v>
      </c>
      <c r="DY16">
        <v>1.38</v>
      </c>
      <c r="DZ16">
        <v>0</v>
      </c>
      <c r="EA16">
        <v>1.83</v>
      </c>
      <c r="EB16">
        <v>0</v>
      </c>
      <c r="EC16">
        <v>0.1</v>
      </c>
      <c r="ED16">
        <v>0.1</v>
      </c>
      <c r="EE16">
        <v>0</v>
      </c>
      <c r="EF16">
        <v>0.17</v>
      </c>
      <c r="EG16">
        <v>7.0000000000000007E-2</v>
      </c>
      <c r="EH16">
        <v>0.44</v>
      </c>
      <c r="EI16">
        <v>0</v>
      </c>
      <c r="EJ16">
        <v>0.53</v>
      </c>
      <c r="EK16">
        <v>0</v>
      </c>
      <c r="EL16">
        <v>0</v>
      </c>
      <c r="EM16">
        <v>0.53</v>
      </c>
      <c r="EN16">
        <v>0.05</v>
      </c>
      <c r="EO16">
        <v>0.14000000000000001</v>
      </c>
      <c r="EP16">
        <v>0</v>
      </c>
      <c r="EQ16">
        <v>7.0000000000000007E-2</v>
      </c>
      <c r="ER16">
        <v>0.19</v>
      </c>
      <c r="ES16">
        <v>0.19</v>
      </c>
      <c r="ET16">
        <v>0</v>
      </c>
      <c r="EU16">
        <v>0.67</v>
      </c>
      <c r="EV16">
        <v>0.44</v>
      </c>
      <c r="EW16">
        <v>0</v>
      </c>
      <c r="EX16">
        <v>0</v>
      </c>
      <c r="EY16">
        <v>5.9</v>
      </c>
      <c r="EZ16">
        <v>5.78</v>
      </c>
      <c r="FA16">
        <v>0</v>
      </c>
      <c r="FB16">
        <v>0</v>
      </c>
      <c r="FC16">
        <v>0.36</v>
      </c>
      <c r="FD16">
        <v>28.78</v>
      </c>
      <c r="FE16">
        <v>7.55</v>
      </c>
      <c r="FF16">
        <v>23.3</v>
      </c>
      <c r="FG16">
        <v>0.56000000000000005</v>
      </c>
      <c r="FH16">
        <v>24.88</v>
      </c>
      <c r="FI16">
        <v>35.44</v>
      </c>
      <c r="FJ16">
        <v>70.69</v>
      </c>
      <c r="FK16">
        <v>9.23</v>
      </c>
      <c r="FL16">
        <v>97.64</v>
      </c>
      <c r="FM16">
        <v>22.52</v>
      </c>
      <c r="FN16">
        <v>11.02</v>
      </c>
      <c r="FO16">
        <v>1.57</v>
      </c>
      <c r="FP16">
        <v>0.15</v>
      </c>
      <c r="FQ16">
        <v>87.39</v>
      </c>
      <c r="FR16">
        <v>96.02</v>
      </c>
      <c r="FS16">
        <v>61.76</v>
      </c>
      <c r="FT16">
        <v>13.15</v>
      </c>
      <c r="FU16">
        <v>24.72</v>
      </c>
      <c r="FV16">
        <v>2.48</v>
      </c>
      <c r="FW16">
        <v>36.270000000000003</v>
      </c>
      <c r="FX16">
        <v>6.65</v>
      </c>
      <c r="FY16">
        <v>12.19</v>
      </c>
      <c r="FZ16">
        <v>5.09</v>
      </c>
      <c r="GA16">
        <v>3.88</v>
      </c>
      <c r="GB16">
        <v>62.51</v>
      </c>
      <c r="GC16">
        <v>64.27</v>
      </c>
      <c r="GD16">
        <v>0.62</v>
      </c>
      <c r="GE16">
        <v>13.68</v>
      </c>
      <c r="GF16">
        <v>14.78</v>
      </c>
    </row>
    <row r="17" spans="2:188" x14ac:dyDescent="0.35">
      <c r="B17" t="str">
        <f>IF(AND(F17&gt;='PASO 2 - CHANNEL INPUT '!$G$4,F17&lt;='PASO 2 - CHANNEL INPUT '!$H$4),"OK","FUERA")</f>
        <v>OK</v>
      </c>
      <c r="C17" s="18" t="str">
        <f>IF(AND(F17&gt;='PASO 2 - CHANNEL INPUT '!$G$8,F17&lt;='PASO 2 - CHANNEL INPUT '!$H$8),"OK","FUERA")</f>
        <v>OK</v>
      </c>
      <c r="D17" t="str">
        <f>IF(AND(F17&gt;='PASO 1 - SETUP CAMPAÑA'!$C$3,F17&lt;='PASO 1 - SETUP CAMPAÑA'!$C$4),"OK","FUERA")</f>
        <v>OK</v>
      </c>
      <c r="E17" t="s">
        <v>0</v>
      </c>
      <c r="F17">
        <v>18</v>
      </c>
      <c r="G17" s="11">
        <f t="shared" si="92"/>
        <v>36.280999999999999</v>
      </c>
      <c r="H17">
        <f t="shared" si="3"/>
        <v>33.981500000000004</v>
      </c>
      <c r="I17">
        <f t="shared" si="4"/>
        <v>2.3506</v>
      </c>
      <c r="J17">
        <f t="shared" si="5"/>
        <v>11.8552</v>
      </c>
      <c r="K17">
        <f t="shared" si="6"/>
        <v>11.548599999999999</v>
      </c>
      <c r="L17">
        <f t="shared" si="7"/>
        <v>0.45989999999999998</v>
      </c>
      <c r="M17">
        <f t="shared" si="8"/>
        <v>33.266099999999994</v>
      </c>
      <c r="N17">
        <f t="shared" si="9"/>
        <v>126.16590000000001</v>
      </c>
      <c r="O17">
        <f t="shared" si="10"/>
        <v>31.988600000000002</v>
      </c>
      <c r="P17">
        <f t="shared" si="11"/>
        <v>27.3385</v>
      </c>
      <c r="Q17">
        <f t="shared" si="12"/>
        <v>142.82449999999997</v>
      </c>
      <c r="R17">
        <f t="shared" si="13"/>
        <v>2.2484000000000002</v>
      </c>
      <c r="S17">
        <f t="shared" si="14"/>
        <v>143.33550000000002</v>
      </c>
      <c r="T17">
        <f t="shared" si="15"/>
        <v>139.96290000000002</v>
      </c>
      <c r="U17" s="11">
        <f t="shared" si="16"/>
        <v>147.78120000000001</v>
      </c>
      <c r="V17">
        <f t="shared" si="17"/>
        <v>0.71540000000000015</v>
      </c>
      <c r="W17">
        <f t="shared" si="18"/>
        <v>166.89259999999996</v>
      </c>
      <c r="X17">
        <f t="shared" si="19"/>
        <v>19.8779</v>
      </c>
      <c r="Y17">
        <f t="shared" si="20"/>
        <v>31.477600000000002</v>
      </c>
      <c r="Z17">
        <f t="shared" si="21"/>
        <v>73.737299999999991</v>
      </c>
      <c r="AA17">
        <f t="shared" si="22"/>
        <v>150.54060000000001</v>
      </c>
      <c r="AB17">
        <f t="shared" si="23"/>
        <v>48.340600000000002</v>
      </c>
      <c r="AC17">
        <f t="shared" si="24"/>
        <v>3.6280999999999999</v>
      </c>
      <c r="AD17" s="11">
        <f t="shared" si="25"/>
        <v>204.04229999999998</v>
      </c>
      <c r="AE17">
        <f t="shared" si="26"/>
        <v>58.816099999999999</v>
      </c>
      <c r="AF17">
        <f t="shared" si="27"/>
        <v>6.4386000000000001</v>
      </c>
      <c r="AG17">
        <f t="shared" si="28"/>
        <v>82.066599999999994</v>
      </c>
      <c r="AH17">
        <f t="shared" si="29"/>
        <v>54.319300000000005</v>
      </c>
      <c r="AI17">
        <f t="shared" si="30"/>
        <v>23.4038</v>
      </c>
      <c r="AJ17">
        <f t="shared" si="31"/>
        <v>29.6891</v>
      </c>
      <c r="AK17">
        <f t="shared" si="32"/>
        <v>6.5918999999999999</v>
      </c>
      <c r="AL17">
        <f t="shared" si="33"/>
        <v>0</v>
      </c>
      <c r="AM17">
        <f t="shared" si="34"/>
        <v>13.132699999999998</v>
      </c>
      <c r="AN17">
        <f t="shared" si="35"/>
        <v>0.45989999999999998</v>
      </c>
      <c r="AO17">
        <f t="shared" si="36"/>
        <v>0.35770000000000007</v>
      </c>
      <c r="AP17">
        <f t="shared" si="37"/>
        <v>1.2775000000000001</v>
      </c>
      <c r="AQ17">
        <f t="shared" si="38"/>
        <v>0</v>
      </c>
      <c r="AR17">
        <f t="shared" si="39"/>
        <v>2.1461999999999999</v>
      </c>
      <c r="AS17">
        <f t="shared" si="40"/>
        <v>0</v>
      </c>
      <c r="AT17">
        <f t="shared" si="41"/>
        <v>1.8907</v>
      </c>
      <c r="AU17">
        <f t="shared" si="42"/>
        <v>0.51100000000000001</v>
      </c>
      <c r="AV17">
        <f t="shared" si="43"/>
        <v>0.45989999999999998</v>
      </c>
      <c r="AW17">
        <f t="shared" si="44"/>
        <v>0</v>
      </c>
      <c r="AX17">
        <f t="shared" si="45"/>
        <v>0</v>
      </c>
      <c r="AY17">
        <f t="shared" si="46"/>
        <v>0.86870000000000003</v>
      </c>
      <c r="AZ17">
        <f t="shared" si="47"/>
        <v>2.9126999999999996</v>
      </c>
      <c r="BA17">
        <f t="shared" si="48"/>
        <v>0.76650000000000007</v>
      </c>
      <c r="BB17">
        <f t="shared" si="49"/>
        <v>0</v>
      </c>
      <c r="BC17">
        <f t="shared" si="50"/>
        <v>0.1022</v>
      </c>
      <c r="BD17">
        <f t="shared" si="51"/>
        <v>1.1753</v>
      </c>
      <c r="BE17">
        <f t="shared" si="52"/>
        <v>1.022</v>
      </c>
      <c r="BF17">
        <f t="shared" si="53"/>
        <v>0</v>
      </c>
      <c r="BG17">
        <f t="shared" si="54"/>
        <v>0.86870000000000003</v>
      </c>
      <c r="BH17">
        <f t="shared" si="55"/>
        <v>1.2775000000000001</v>
      </c>
      <c r="BI17">
        <f t="shared" si="56"/>
        <v>0</v>
      </c>
      <c r="BJ17">
        <f t="shared" si="57"/>
        <v>1.1242000000000001</v>
      </c>
      <c r="BK17">
        <f t="shared" si="58"/>
        <v>35.923299999999998</v>
      </c>
      <c r="BL17">
        <f t="shared" si="59"/>
        <v>32.959499999999998</v>
      </c>
      <c r="BM17">
        <f t="shared" si="60"/>
        <v>1.6862999999999999</v>
      </c>
      <c r="BN17">
        <f t="shared" si="61"/>
        <v>0</v>
      </c>
      <c r="BO17">
        <f t="shared" si="62"/>
        <v>1.7374000000000001</v>
      </c>
      <c r="BP17">
        <f t="shared" si="63"/>
        <v>136.0282</v>
      </c>
      <c r="BQ17">
        <f t="shared" si="64"/>
        <v>46.500999999999998</v>
      </c>
      <c r="BR17">
        <f t="shared" si="65"/>
        <v>106.64570000000001</v>
      </c>
      <c r="BS17">
        <f t="shared" si="66"/>
        <v>3.2193000000000001</v>
      </c>
      <c r="BT17">
        <f t="shared" si="67"/>
        <v>138.68540000000002</v>
      </c>
      <c r="BU17">
        <f t="shared" si="68"/>
        <v>168.73220000000003</v>
      </c>
      <c r="BV17" s="11">
        <f t="shared" si="69"/>
        <v>359.0797</v>
      </c>
      <c r="BW17" s="11">
        <f t="shared" si="70"/>
        <v>57.487500000000004</v>
      </c>
      <c r="BX17" s="11">
        <f t="shared" si="71"/>
        <v>498.78710000000001</v>
      </c>
      <c r="BY17">
        <f t="shared" si="72"/>
        <v>118.6031</v>
      </c>
      <c r="BZ17">
        <f t="shared" si="73"/>
        <v>48.340600000000002</v>
      </c>
      <c r="CA17">
        <f t="shared" si="74"/>
        <v>14.870100000000001</v>
      </c>
      <c r="CB17">
        <f t="shared" si="75"/>
        <v>0.71540000000000015</v>
      </c>
      <c r="CC17" s="11">
        <f t="shared" si="76"/>
        <v>450.34429999999998</v>
      </c>
      <c r="CD17" s="11">
        <f t="shared" si="77"/>
        <v>486.67639999999994</v>
      </c>
      <c r="CE17" s="11">
        <f t="shared" si="78"/>
        <v>315.1848</v>
      </c>
      <c r="CF17">
        <f t="shared" si="79"/>
        <v>73.839500000000001</v>
      </c>
      <c r="CG17">
        <f t="shared" si="80"/>
        <v>126.98350000000001</v>
      </c>
      <c r="CH17">
        <f t="shared" si="81"/>
        <v>13.745900000000001</v>
      </c>
      <c r="CI17" s="11">
        <f t="shared" si="82"/>
        <v>176.8571</v>
      </c>
      <c r="CJ17">
        <f t="shared" si="83"/>
        <v>44.968000000000004</v>
      </c>
      <c r="CK17">
        <f t="shared" si="84"/>
        <v>70.160300000000007</v>
      </c>
      <c r="CL17">
        <f t="shared" si="85"/>
        <v>23.250499999999999</v>
      </c>
      <c r="CM17">
        <f t="shared" si="86"/>
        <v>19.469100000000001</v>
      </c>
      <c r="CN17">
        <f t="shared" si="87"/>
        <v>331.23019999999997</v>
      </c>
      <c r="CO17">
        <f t="shared" si="88"/>
        <v>323.20749999999998</v>
      </c>
      <c r="CP17">
        <f t="shared" si="89"/>
        <v>6.6941000000000006</v>
      </c>
      <c r="CQ17">
        <f t="shared" si="90"/>
        <v>78.285200000000003</v>
      </c>
      <c r="CR17">
        <f t="shared" si="91"/>
        <v>69.496000000000009</v>
      </c>
      <c r="CT17" s="18">
        <f>'PASO 1 - SETUP CAMPAÑA'!E46</f>
        <v>511</v>
      </c>
      <c r="CU17">
        <v>7.1</v>
      </c>
      <c r="CV17">
        <v>6.65</v>
      </c>
      <c r="CW17">
        <v>0.46</v>
      </c>
      <c r="CX17">
        <v>2.3199999999999998</v>
      </c>
      <c r="CY17">
        <v>2.2599999999999998</v>
      </c>
      <c r="CZ17">
        <v>0.09</v>
      </c>
      <c r="DA17">
        <v>6.51</v>
      </c>
      <c r="DB17">
        <v>24.69</v>
      </c>
      <c r="DC17">
        <v>6.26</v>
      </c>
      <c r="DD17">
        <v>5.35</v>
      </c>
      <c r="DE17">
        <v>27.95</v>
      </c>
      <c r="DF17">
        <v>0.44</v>
      </c>
      <c r="DG17">
        <v>28.05</v>
      </c>
      <c r="DH17">
        <v>27.39</v>
      </c>
      <c r="DI17">
        <v>28.92</v>
      </c>
      <c r="DJ17">
        <v>0.14000000000000001</v>
      </c>
      <c r="DK17">
        <v>32.659999999999997</v>
      </c>
      <c r="DL17">
        <v>3.89</v>
      </c>
      <c r="DM17">
        <v>6.16</v>
      </c>
      <c r="DN17">
        <v>14.43</v>
      </c>
      <c r="DO17">
        <v>29.46</v>
      </c>
      <c r="DP17">
        <v>9.4600000000000009</v>
      </c>
      <c r="DQ17">
        <v>0.71</v>
      </c>
      <c r="DR17">
        <v>39.93</v>
      </c>
      <c r="DS17">
        <v>11.51</v>
      </c>
      <c r="DT17">
        <v>1.26</v>
      </c>
      <c r="DU17">
        <v>16.059999999999999</v>
      </c>
      <c r="DV17">
        <v>10.63</v>
      </c>
      <c r="DW17">
        <v>4.58</v>
      </c>
      <c r="DX17">
        <v>5.81</v>
      </c>
      <c r="DY17">
        <v>1.29</v>
      </c>
      <c r="DZ17">
        <v>0</v>
      </c>
      <c r="EA17">
        <v>2.57</v>
      </c>
      <c r="EB17">
        <v>0.09</v>
      </c>
      <c r="EC17">
        <v>7.0000000000000007E-2</v>
      </c>
      <c r="ED17">
        <v>0.25</v>
      </c>
      <c r="EE17">
        <v>0</v>
      </c>
      <c r="EF17">
        <v>0.42</v>
      </c>
      <c r="EG17">
        <v>0</v>
      </c>
      <c r="EH17">
        <v>0.37</v>
      </c>
      <c r="EI17">
        <v>0.1</v>
      </c>
      <c r="EJ17">
        <v>0.09</v>
      </c>
      <c r="EK17">
        <v>0</v>
      </c>
      <c r="EL17">
        <v>0</v>
      </c>
      <c r="EM17">
        <v>0.17</v>
      </c>
      <c r="EN17">
        <v>0.56999999999999995</v>
      </c>
      <c r="EO17">
        <v>0.15</v>
      </c>
      <c r="EP17">
        <v>0</v>
      </c>
      <c r="EQ17">
        <v>0.02</v>
      </c>
      <c r="ER17">
        <v>0.23</v>
      </c>
      <c r="ES17">
        <v>0.2</v>
      </c>
      <c r="ET17">
        <v>0</v>
      </c>
      <c r="EU17">
        <v>0.17</v>
      </c>
      <c r="EV17">
        <v>0.25</v>
      </c>
      <c r="EW17">
        <v>0</v>
      </c>
      <c r="EX17">
        <v>0.22</v>
      </c>
      <c r="EY17">
        <v>7.03</v>
      </c>
      <c r="EZ17">
        <v>6.45</v>
      </c>
      <c r="FA17">
        <v>0.33</v>
      </c>
      <c r="FB17">
        <v>0</v>
      </c>
      <c r="FC17">
        <v>0.34</v>
      </c>
      <c r="FD17">
        <v>26.62</v>
      </c>
      <c r="FE17">
        <v>9.1</v>
      </c>
      <c r="FF17">
        <v>20.87</v>
      </c>
      <c r="FG17">
        <v>0.63</v>
      </c>
      <c r="FH17">
        <v>27.14</v>
      </c>
      <c r="FI17">
        <v>33.020000000000003</v>
      </c>
      <c r="FJ17">
        <v>70.27</v>
      </c>
      <c r="FK17">
        <v>11.25</v>
      </c>
      <c r="FL17">
        <v>97.61</v>
      </c>
      <c r="FM17">
        <v>23.21</v>
      </c>
      <c r="FN17">
        <v>9.4600000000000009</v>
      </c>
      <c r="FO17">
        <v>2.91</v>
      </c>
      <c r="FP17">
        <v>0.14000000000000001</v>
      </c>
      <c r="FQ17">
        <v>88.13</v>
      </c>
      <c r="FR17">
        <v>95.24</v>
      </c>
      <c r="FS17">
        <v>61.68</v>
      </c>
      <c r="FT17">
        <v>14.45</v>
      </c>
      <c r="FU17">
        <v>24.85</v>
      </c>
      <c r="FV17">
        <v>2.69</v>
      </c>
      <c r="FW17">
        <v>34.61</v>
      </c>
      <c r="FX17">
        <v>8.8000000000000007</v>
      </c>
      <c r="FY17">
        <v>13.73</v>
      </c>
      <c r="FZ17">
        <v>4.55</v>
      </c>
      <c r="GA17">
        <v>3.81</v>
      </c>
      <c r="GB17">
        <v>64.819999999999993</v>
      </c>
      <c r="GC17">
        <v>63.25</v>
      </c>
      <c r="GD17">
        <v>1.31</v>
      </c>
      <c r="GE17">
        <v>15.32</v>
      </c>
      <c r="GF17">
        <v>13.6</v>
      </c>
    </row>
    <row r="18" spans="2:188" x14ac:dyDescent="0.35">
      <c r="B18" t="str">
        <f>IF(AND(F18&gt;='PASO 2 - CHANNEL INPUT '!$G$4,F18&lt;='PASO 2 - CHANNEL INPUT '!$H$4),"OK","FUERA")</f>
        <v>OK</v>
      </c>
      <c r="C18" s="18" t="str">
        <f>IF(AND(F18&gt;='PASO 2 - CHANNEL INPUT '!$G$8,F18&lt;='PASO 2 - CHANNEL INPUT '!$H$8),"OK","FUERA")</f>
        <v>OK</v>
      </c>
      <c r="D18" t="str">
        <f>IF(AND(F18&gt;='PASO 1 - SETUP CAMPAÑA'!$C$3,F18&lt;='PASO 1 - SETUP CAMPAÑA'!$C$4),"OK","FUERA")</f>
        <v>OK</v>
      </c>
      <c r="E18" t="s">
        <v>0</v>
      </c>
      <c r="F18">
        <v>19</v>
      </c>
      <c r="G18" s="11">
        <f t="shared" si="92"/>
        <v>41.603399999999993</v>
      </c>
      <c r="H18">
        <f t="shared" si="3"/>
        <v>37.061999999999998</v>
      </c>
      <c r="I18">
        <f t="shared" si="4"/>
        <v>5.2721999999999998</v>
      </c>
      <c r="J18">
        <f t="shared" si="5"/>
        <v>14.355</v>
      </c>
      <c r="K18">
        <f t="shared" si="6"/>
        <v>13.676400000000001</v>
      </c>
      <c r="L18">
        <f t="shared" si="7"/>
        <v>1.0961999999999998</v>
      </c>
      <c r="M18">
        <f t="shared" si="8"/>
        <v>36.853200000000001</v>
      </c>
      <c r="N18">
        <f t="shared" si="9"/>
        <v>133.78859999999997</v>
      </c>
      <c r="O18">
        <f t="shared" si="10"/>
        <v>38.628000000000007</v>
      </c>
      <c r="P18">
        <f t="shared" si="11"/>
        <v>31.581</v>
      </c>
      <c r="Q18">
        <f t="shared" si="12"/>
        <v>148.19579999999999</v>
      </c>
      <c r="R18">
        <f t="shared" si="13"/>
        <v>5.22</v>
      </c>
      <c r="S18">
        <f t="shared" si="14"/>
        <v>149.03100000000001</v>
      </c>
      <c r="T18">
        <f t="shared" si="15"/>
        <v>147.6738</v>
      </c>
      <c r="U18" s="11">
        <f t="shared" si="16"/>
        <v>155.92140000000001</v>
      </c>
      <c r="V18">
        <f t="shared" si="17"/>
        <v>1.6704000000000001</v>
      </c>
      <c r="W18">
        <f t="shared" si="18"/>
        <v>158.0616</v>
      </c>
      <c r="X18">
        <f t="shared" si="19"/>
        <v>18.792000000000002</v>
      </c>
      <c r="Y18">
        <f t="shared" si="20"/>
        <v>32.468400000000003</v>
      </c>
      <c r="Z18">
        <f t="shared" si="21"/>
        <v>73.654200000000003</v>
      </c>
      <c r="AA18">
        <f t="shared" si="22"/>
        <v>145.89899999999997</v>
      </c>
      <c r="AB18">
        <f t="shared" si="23"/>
        <v>48.4938</v>
      </c>
      <c r="AC18">
        <f t="shared" si="24"/>
        <v>7.0470000000000006</v>
      </c>
      <c r="AD18" s="11">
        <f t="shared" si="25"/>
        <v>203.37119999999999</v>
      </c>
      <c r="AE18">
        <f t="shared" si="26"/>
        <v>65.093400000000003</v>
      </c>
      <c r="AF18">
        <f t="shared" si="27"/>
        <v>12.058199999999999</v>
      </c>
      <c r="AG18">
        <f t="shared" si="28"/>
        <v>82.110599999999991</v>
      </c>
      <c r="AH18">
        <f t="shared" si="29"/>
        <v>61.96139999999999</v>
      </c>
      <c r="AI18">
        <f t="shared" si="30"/>
        <v>34.556399999999996</v>
      </c>
      <c r="AJ18">
        <f t="shared" si="31"/>
        <v>33.5124</v>
      </c>
      <c r="AK18">
        <f t="shared" si="32"/>
        <v>7.6734</v>
      </c>
      <c r="AL18">
        <f t="shared" si="33"/>
        <v>0.52200000000000002</v>
      </c>
      <c r="AM18">
        <f t="shared" si="34"/>
        <v>18.635399999999997</v>
      </c>
      <c r="AN18">
        <f t="shared" si="35"/>
        <v>5.2200000000000003E-2</v>
      </c>
      <c r="AO18">
        <f t="shared" si="36"/>
        <v>0.73080000000000012</v>
      </c>
      <c r="AP18">
        <f t="shared" si="37"/>
        <v>3.8628</v>
      </c>
      <c r="AQ18">
        <f t="shared" si="38"/>
        <v>0.15659999999999999</v>
      </c>
      <c r="AR18">
        <f t="shared" si="39"/>
        <v>1.9314</v>
      </c>
      <c r="AS18">
        <f t="shared" si="40"/>
        <v>0</v>
      </c>
      <c r="AT18">
        <f t="shared" si="41"/>
        <v>5.2721999999999998</v>
      </c>
      <c r="AU18">
        <f t="shared" si="42"/>
        <v>1.6181999999999999</v>
      </c>
      <c r="AV18">
        <f t="shared" si="43"/>
        <v>2.7143999999999999</v>
      </c>
      <c r="AW18">
        <f t="shared" si="44"/>
        <v>0</v>
      </c>
      <c r="AX18">
        <f t="shared" si="45"/>
        <v>0</v>
      </c>
      <c r="AY18">
        <f t="shared" si="46"/>
        <v>3.7584</v>
      </c>
      <c r="AZ18">
        <f t="shared" si="47"/>
        <v>1.0961999999999998</v>
      </c>
      <c r="BA18">
        <f t="shared" si="48"/>
        <v>0.93959999999999999</v>
      </c>
      <c r="BB18">
        <f t="shared" si="49"/>
        <v>4.1238000000000001</v>
      </c>
      <c r="BC18">
        <f t="shared" si="50"/>
        <v>0.31319999999999998</v>
      </c>
      <c r="BD18">
        <f t="shared" si="51"/>
        <v>1.2527999999999999</v>
      </c>
      <c r="BE18">
        <f t="shared" si="52"/>
        <v>0.20880000000000001</v>
      </c>
      <c r="BF18">
        <f t="shared" si="53"/>
        <v>0.20880000000000001</v>
      </c>
      <c r="BG18">
        <f t="shared" si="54"/>
        <v>1.7748000000000002</v>
      </c>
      <c r="BH18">
        <f t="shared" si="55"/>
        <v>0.93959999999999999</v>
      </c>
      <c r="BI18">
        <f t="shared" si="56"/>
        <v>0.15659999999999999</v>
      </c>
      <c r="BJ18">
        <f t="shared" si="57"/>
        <v>0.41760000000000003</v>
      </c>
      <c r="BK18">
        <f t="shared" si="58"/>
        <v>51.208200000000005</v>
      </c>
      <c r="BL18">
        <f t="shared" si="59"/>
        <v>49.537799999999997</v>
      </c>
      <c r="BM18">
        <f t="shared" si="60"/>
        <v>0.62639999999999996</v>
      </c>
      <c r="BN18">
        <f t="shared" si="61"/>
        <v>0</v>
      </c>
      <c r="BO18">
        <f t="shared" si="62"/>
        <v>1.044</v>
      </c>
      <c r="BP18">
        <f t="shared" si="63"/>
        <v>146.47319999999999</v>
      </c>
      <c r="BQ18">
        <f t="shared" si="64"/>
        <v>44.317799999999998</v>
      </c>
      <c r="BR18">
        <f t="shared" si="65"/>
        <v>114.8922</v>
      </c>
      <c r="BS18">
        <f t="shared" si="66"/>
        <v>3.6017999999999999</v>
      </c>
      <c r="BT18">
        <f t="shared" si="67"/>
        <v>117.29339999999999</v>
      </c>
      <c r="BU18">
        <f t="shared" si="68"/>
        <v>176.8014</v>
      </c>
      <c r="BV18" s="11">
        <f t="shared" si="69"/>
        <v>366.49619999999999</v>
      </c>
      <c r="BW18" s="11">
        <f t="shared" si="70"/>
        <v>48.650400000000005</v>
      </c>
      <c r="BX18" s="11">
        <f t="shared" si="71"/>
        <v>504.93060000000003</v>
      </c>
      <c r="BY18">
        <f t="shared" si="72"/>
        <v>130.34339999999997</v>
      </c>
      <c r="BZ18">
        <f t="shared" si="73"/>
        <v>48.4938</v>
      </c>
      <c r="CA18">
        <f t="shared" si="74"/>
        <v>12.214799999999999</v>
      </c>
      <c r="CB18">
        <f t="shared" si="75"/>
        <v>2.4533999999999998</v>
      </c>
      <c r="CC18" s="11">
        <f t="shared" si="76"/>
        <v>459.67320000000001</v>
      </c>
      <c r="CD18" s="11">
        <f t="shared" si="77"/>
        <v>487.8612</v>
      </c>
      <c r="CE18" s="11">
        <f t="shared" si="78"/>
        <v>309.75480000000005</v>
      </c>
      <c r="CF18">
        <f t="shared" si="79"/>
        <v>77.203800000000001</v>
      </c>
      <c r="CG18">
        <f t="shared" si="80"/>
        <v>146.94299999999998</v>
      </c>
      <c r="CH18">
        <f t="shared" si="81"/>
        <v>9.1872000000000007</v>
      </c>
      <c r="CI18" s="11">
        <f t="shared" si="82"/>
        <v>174.45240000000001</v>
      </c>
      <c r="CJ18">
        <f t="shared" si="83"/>
        <v>41.864399999999996</v>
      </c>
      <c r="CK18">
        <f t="shared" si="84"/>
        <v>66.1374</v>
      </c>
      <c r="CL18">
        <f t="shared" si="85"/>
        <v>22.863599999999998</v>
      </c>
      <c r="CM18">
        <f t="shared" si="86"/>
        <v>20.88</v>
      </c>
      <c r="CN18">
        <f t="shared" si="87"/>
        <v>333.97559999999999</v>
      </c>
      <c r="CO18">
        <f t="shared" si="88"/>
        <v>314.92259999999999</v>
      </c>
      <c r="CP18">
        <f t="shared" si="89"/>
        <v>3.1320000000000001</v>
      </c>
      <c r="CQ18">
        <f t="shared" si="90"/>
        <v>82.893599999999992</v>
      </c>
      <c r="CR18">
        <f t="shared" si="91"/>
        <v>62.2224</v>
      </c>
      <c r="CT18" s="18">
        <f>'PASO 1 - SETUP CAMPAÑA'!E47</f>
        <v>522</v>
      </c>
      <c r="CU18">
        <v>7.97</v>
      </c>
      <c r="CV18">
        <v>7.1</v>
      </c>
      <c r="CW18">
        <v>1.01</v>
      </c>
      <c r="CX18">
        <v>2.75</v>
      </c>
      <c r="CY18">
        <v>2.62</v>
      </c>
      <c r="CZ18">
        <v>0.21</v>
      </c>
      <c r="DA18">
        <v>7.06</v>
      </c>
      <c r="DB18">
        <v>25.63</v>
      </c>
      <c r="DC18">
        <v>7.4</v>
      </c>
      <c r="DD18">
        <v>6.05</v>
      </c>
      <c r="DE18">
        <v>28.39</v>
      </c>
      <c r="DF18">
        <v>1</v>
      </c>
      <c r="DG18">
        <v>28.55</v>
      </c>
      <c r="DH18">
        <v>28.29</v>
      </c>
      <c r="DI18">
        <v>29.87</v>
      </c>
      <c r="DJ18">
        <v>0.32</v>
      </c>
      <c r="DK18">
        <v>30.28</v>
      </c>
      <c r="DL18">
        <v>3.6</v>
      </c>
      <c r="DM18">
        <v>6.22</v>
      </c>
      <c r="DN18">
        <v>14.11</v>
      </c>
      <c r="DO18">
        <v>27.95</v>
      </c>
      <c r="DP18">
        <v>9.2899999999999991</v>
      </c>
      <c r="DQ18">
        <v>1.35</v>
      </c>
      <c r="DR18">
        <v>38.96</v>
      </c>
      <c r="DS18">
        <v>12.47</v>
      </c>
      <c r="DT18">
        <v>2.31</v>
      </c>
      <c r="DU18">
        <v>15.73</v>
      </c>
      <c r="DV18">
        <v>11.87</v>
      </c>
      <c r="DW18">
        <v>6.62</v>
      </c>
      <c r="DX18">
        <v>6.42</v>
      </c>
      <c r="DY18">
        <v>1.47</v>
      </c>
      <c r="DZ18">
        <v>0.1</v>
      </c>
      <c r="EA18">
        <v>3.57</v>
      </c>
      <c r="EB18">
        <v>0.01</v>
      </c>
      <c r="EC18">
        <v>0.14000000000000001</v>
      </c>
      <c r="ED18">
        <v>0.74</v>
      </c>
      <c r="EE18">
        <v>0.03</v>
      </c>
      <c r="EF18">
        <v>0.37</v>
      </c>
      <c r="EG18">
        <v>0</v>
      </c>
      <c r="EH18">
        <v>1.01</v>
      </c>
      <c r="EI18">
        <v>0.31</v>
      </c>
      <c r="EJ18">
        <v>0.52</v>
      </c>
      <c r="EK18">
        <v>0</v>
      </c>
      <c r="EL18">
        <v>0</v>
      </c>
      <c r="EM18">
        <v>0.72</v>
      </c>
      <c r="EN18">
        <v>0.21</v>
      </c>
      <c r="EO18">
        <v>0.18</v>
      </c>
      <c r="EP18">
        <v>0.79</v>
      </c>
      <c r="EQ18">
        <v>0.06</v>
      </c>
      <c r="ER18">
        <v>0.24</v>
      </c>
      <c r="ES18">
        <v>0.04</v>
      </c>
      <c r="ET18">
        <v>0.04</v>
      </c>
      <c r="EU18">
        <v>0.34</v>
      </c>
      <c r="EV18">
        <v>0.18</v>
      </c>
      <c r="EW18">
        <v>0.03</v>
      </c>
      <c r="EX18">
        <v>0.08</v>
      </c>
      <c r="EY18">
        <v>9.81</v>
      </c>
      <c r="EZ18">
        <v>9.49</v>
      </c>
      <c r="FA18">
        <v>0.12</v>
      </c>
      <c r="FB18">
        <v>0</v>
      </c>
      <c r="FC18">
        <v>0.2</v>
      </c>
      <c r="FD18">
        <v>28.06</v>
      </c>
      <c r="FE18">
        <v>8.49</v>
      </c>
      <c r="FF18">
        <v>22.01</v>
      </c>
      <c r="FG18">
        <v>0.69</v>
      </c>
      <c r="FH18">
        <v>22.47</v>
      </c>
      <c r="FI18">
        <v>33.869999999999997</v>
      </c>
      <c r="FJ18">
        <v>70.209999999999994</v>
      </c>
      <c r="FK18">
        <v>9.32</v>
      </c>
      <c r="FL18">
        <v>96.73</v>
      </c>
      <c r="FM18">
        <v>24.97</v>
      </c>
      <c r="FN18">
        <v>9.2899999999999991</v>
      </c>
      <c r="FO18">
        <v>2.34</v>
      </c>
      <c r="FP18">
        <v>0.47</v>
      </c>
      <c r="FQ18">
        <v>88.06</v>
      </c>
      <c r="FR18">
        <v>93.46</v>
      </c>
      <c r="FS18">
        <v>59.34</v>
      </c>
      <c r="FT18">
        <v>14.79</v>
      </c>
      <c r="FU18">
        <v>28.15</v>
      </c>
      <c r="FV18">
        <v>1.76</v>
      </c>
      <c r="FW18">
        <v>33.42</v>
      </c>
      <c r="FX18">
        <v>8.02</v>
      </c>
      <c r="FY18">
        <v>12.67</v>
      </c>
      <c r="FZ18">
        <v>4.38</v>
      </c>
      <c r="GA18">
        <v>4</v>
      </c>
      <c r="GB18">
        <v>63.98</v>
      </c>
      <c r="GC18">
        <v>60.33</v>
      </c>
      <c r="GD18">
        <v>0.6</v>
      </c>
      <c r="GE18">
        <v>15.88</v>
      </c>
      <c r="GF18">
        <v>11.92</v>
      </c>
    </row>
    <row r="19" spans="2:188" x14ac:dyDescent="0.35">
      <c r="B19" t="str">
        <f>IF(AND(F19&gt;='PASO 2 - CHANNEL INPUT '!$G$4,F19&lt;='PASO 2 - CHANNEL INPUT '!$H$4),"OK","FUERA")</f>
        <v>OK</v>
      </c>
      <c r="C19" s="18" t="str">
        <f>IF(AND(F19&gt;='PASO 2 - CHANNEL INPUT '!$G$8,F19&lt;='PASO 2 - CHANNEL INPUT '!$H$8),"OK","FUERA")</f>
        <v>OK</v>
      </c>
      <c r="D19" t="str">
        <f>IF(AND(F19&gt;='PASO 1 - SETUP CAMPAÑA'!$C$3,F19&lt;='PASO 1 - SETUP CAMPAÑA'!$C$4),"OK","FUERA")</f>
        <v>OK</v>
      </c>
      <c r="E19" t="s">
        <v>0</v>
      </c>
      <c r="F19">
        <v>20</v>
      </c>
      <c r="G19" s="11">
        <f t="shared" si="92"/>
        <v>38.739899999999999</v>
      </c>
      <c r="H19">
        <f t="shared" si="3"/>
        <v>35.892099999999999</v>
      </c>
      <c r="I19">
        <f t="shared" si="4"/>
        <v>3.5842999999999998</v>
      </c>
      <c r="J19">
        <f t="shared" si="5"/>
        <v>9.3290000000000006</v>
      </c>
      <c r="K19">
        <f t="shared" si="6"/>
        <v>9.3290000000000006</v>
      </c>
      <c r="L19">
        <f t="shared" si="7"/>
        <v>0.98199999999999998</v>
      </c>
      <c r="M19">
        <f t="shared" si="8"/>
        <v>36.677700000000002</v>
      </c>
      <c r="N19">
        <f t="shared" si="9"/>
        <v>131.04790000000003</v>
      </c>
      <c r="O19">
        <f t="shared" si="10"/>
        <v>40.065600000000003</v>
      </c>
      <c r="P19">
        <f t="shared" si="11"/>
        <v>30.0001</v>
      </c>
      <c r="Q19">
        <f t="shared" si="12"/>
        <v>148.0856</v>
      </c>
      <c r="R19">
        <f t="shared" si="13"/>
        <v>4.9590999999999994</v>
      </c>
      <c r="S19">
        <f t="shared" si="14"/>
        <v>148.38019999999997</v>
      </c>
      <c r="T19">
        <f t="shared" si="15"/>
        <v>142.38999999999999</v>
      </c>
      <c r="U19" s="11">
        <f t="shared" si="16"/>
        <v>147.20179999999999</v>
      </c>
      <c r="V19">
        <f t="shared" si="17"/>
        <v>1.6694000000000002</v>
      </c>
      <c r="W19">
        <f t="shared" si="18"/>
        <v>165.5652</v>
      </c>
      <c r="X19">
        <f t="shared" si="19"/>
        <v>21.3094</v>
      </c>
      <c r="Y19">
        <f t="shared" si="20"/>
        <v>28.134300000000003</v>
      </c>
      <c r="Z19">
        <f t="shared" si="21"/>
        <v>67.414299999999997</v>
      </c>
      <c r="AA19">
        <f t="shared" si="22"/>
        <v>155.20509999999999</v>
      </c>
      <c r="AB19">
        <f t="shared" si="23"/>
        <v>47.185099999999998</v>
      </c>
      <c r="AC19">
        <f t="shared" si="24"/>
        <v>4.2225999999999999</v>
      </c>
      <c r="AD19" s="11">
        <f t="shared" si="25"/>
        <v>203.5686</v>
      </c>
      <c r="AE19">
        <f t="shared" si="26"/>
        <v>64.075500000000005</v>
      </c>
      <c r="AF19">
        <f t="shared" si="27"/>
        <v>8.3961000000000006</v>
      </c>
      <c r="AG19">
        <f t="shared" si="28"/>
        <v>74.484700000000004</v>
      </c>
      <c r="AH19">
        <f t="shared" si="29"/>
        <v>60.638500000000001</v>
      </c>
      <c r="AI19">
        <f t="shared" si="30"/>
        <v>33.0443</v>
      </c>
      <c r="AJ19">
        <f t="shared" si="31"/>
        <v>33.191599999999994</v>
      </c>
      <c r="AK19">
        <f t="shared" si="32"/>
        <v>6.9230999999999998</v>
      </c>
      <c r="AL19">
        <f t="shared" si="33"/>
        <v>0</v>
      </c>
      <c r="AM19">
        <f t="shared" si="34"/>
        <v>16.055700000000002</v>
      </c>
      <c r="AN19">
        <f t="shared" si="35"/>
        <v>0.19640000000000002</v>
      </c>
      <c r="AO19">
        <f t="shared" si="36"/>
        <v>1.2766</v>
      </c>
      <c r="AP19">
        <f t="shared" si="37"/>
        <v>3.4861</v>
      </c>
      <c r="AQ19">
        <f t="shared" si="38"/>
        <v>0</v>
      </c>
      <c r="AR19">
        <f t="shared" si="39"/>
        <v>3.0933000000000002</v>
      </c>
      <c r="AS19">
        <f t="shared" si="40"/>
        <v>0</v>
      </c>
      <c r="AT19">
        <f t="shared" si="41"/>
        <v>1.3257000000000001</v>
      </c>
      <c r="AU19">
        <f t="shared" si="42"/>
        <v>0</v>
      </c>
      <c r="AV19">
        <f t="shared" si="43"/>
        <v>0.73650000000000004</v>
      </c>
      <c r="AW19">
        <f t="shared" si="44"/>
        <v>0</v>
      </c>
      <c r="AX19">
        <f t="shared" si="45"/>
        <v>0</v>
      </c>
      <c r="AY19">
        <f t="shared" si="46"/>
        <v>0.73650000000000004</v>
      </c>
      <c r="AZ19">
        <f t="shared" si="47"/>
        <v>0.93289999999999995</v>
      </c>
      <c r="BA19">
        <f t="shared" si="48"/>
        <v>4.9100000000000005E-2</v>
      </c>
      <c r="BB19">
        <f t="shared" si="49"/>
        <v>2.5041000000000002</v>
      </c>
      <c r="BC19">
        <f t="shared" si="50"/>
        <v>0.63829999999999998</v>
      </c>
      <c r="BD19">
        <f t="shared" si="51"/>
        <v>0.63829999999999998</v>
      </c>
      <c r="BE19">
        <f t="shared" si="52"/>
        <v>0.68740000000000012</v>
      </c>
      <c r="BF19">
        <f t="shared" si="53"/>
        <v>0</v>
      </c>
      <c r="BG19">
        <f t="shared" si="54"/>
        <v>3.4861</v>
      </c>
      <c r="BH19">
        <f t="shared" si="55"/>
        <v>0.73650000000000004</v>
      </c>
      <c r="BI19">
        <f t="shared" si="56"/>
        <v>4.9100000000000005E-2</v>
      </c>
      <c r="BJ19">
        <f t="shared" si="57"/>
        <v>4.9100000000000005E-2</v>
      </c>
      <c r="BK19">
        <f t="shared" si="58"/>
        <v>39.525500000000001</v>
      </c>
      <c r="BL19">
        <f t="shared" si="59"/>
        <v>38.494399999999999</v>
      </c>
      <c r="BM19">
        <f t="shared" si="60"/>
        <v>0.54010000000000002</v>
      </c>
      <c r="BN19">
        <f t="shared" si="61"/>
        <v>0</v>
      </c>
      <c r="BO19">
        <f t="shared" si="62"/>
        <v>0.54010000000000002</v>
      </c>
      <c r="BP19">
        <f t="shared" si="63"/>
        <v>147.49639999999999</v>
      </c>
      <c r="BQ19">
        <f t="shared" si="64"/>
        <v>48.609000000000002</v>
      </c>
      <c r="BR19">
        <f t="shared" si="65"/>
        <v>112.3408</v>
      </c>
      <c r="BS19">
        <f t="shared" si="66"/>
        <v>5.5482999999999993</v>
      </c>
      <c r="BT19">
        <f t="shared" si="67"/>
        <v>115.97420000000001</v>
      </c>
      <c r="BU19">
        <f t="shared" si="68"/>
        <v>184.8124</v>
      </c>
      <c r="BV19" s="11">
        <f t="shared" si="69"/>
        <v>352.68529999999998</v>
      </c>
      <c r="BW19" s="11">
        <f t="shared" si="70"/>
        <v>54.451900000000002</v>
      </c>
      <c r="BX19" s="11">
        <f t="shared" si="71"/>
        <v>478.18489999999997</v>
      </c>
      <c r="BY19">
        <f t="shared" si="72"/>
        <v>137.03810000000001</v>
      </c>
      <c r="BZ19">
        <f t="shared" si="73"/>
        <v>47.185099999999998</v>
      </c>
      <c r="CA19">
        <f t="shared" si="74"/>
        <v>16.6449</v>
      </c>
      <c r="CB19">
        <f t="shared" si="75"/>
        <v>0.73650000000000004</v>
      </c>
      <c r="CC19" s="11">
        <f t="shared" si="76"/>
        <v>440.67249999999996</v>
      </c>
      <c r="CD19" s="11">
        <f t="shared" si="77"/>
        <v>465.17339999999996</v>
      </c>
      <c r="CE19" s="11">
        <f t="shared" si="78"/>
        <v>295.23830000000004</v>
      </c>
      <c r="CF19">
        <f t="shared" si="79"/>
        <v>77.2834</v>
      </c>
      <c r="CG19">
        <f t="shared" si="80"/>
        <v>125.15589999999997</v>
      </c>
      <c r="CH19">
        <f t="shared" si="81"/>
        <v>11.3912</v>
      </c>
      <c r="CI19" s="11">
        <f t="shared" si="82"/>
        <v>178.72399999999999</v>
      </c>
      <c r="CJ19">
        <f t="shared" si="83"/>
        <v>36.432200000000002</v>
      </c>
      <c r="CK19">
        <f t="shared" si="84"/>
        <v>85.139399999999995</v>
      </c>
      <c r="CL19">
        <f t="shared" si="85"/>
        <v>27.790600000000001</v>
      </c>
      <c r="CM19">
        <f t="shared" si="86"/>
        <v>23.518899999999999</v>
      </c>
      <c r="CN19">
        <f t="shared" si="87"/>
        <v>318.02069999999998</v>
      </c>
      <c r="CO19">
        <f t="shared" si="88"/>
        <v>301.5231</v>
      </c>
      <c r="CP19">
        <f t="shared" si="89"/>
        <v>4.7135999999999996</v>
      </c>
      <c r="CQ19">
        <f t="shared" si="90"/>
        <v>75.908600000000007</v>
      </c>
      <c r="CR19">
        <f t="shared" si="91"/>
        <v>62.651599999999995</v>
      </c>
      <c r="CT19" s="18">
        <f>'PASO 1 - SETUP CAMPAÑA'!E48</f>
        <v>491</v>
      </c>
      <c r="CU19">
        <v>7.89</v>
      </c>
      <c r="CV19">
        <v>7.31</v>
      </c>
      <c r="CW19">
        <v>0.73</v>
      </c>
      <c r="CX19">
        <v>1.9</v>
      </c>
      <c r="CY19">
        <v>1.9</v>
      </c>
      <c r="CZ19">
        <v>0.2</v>
      </c>
      <c r="DA19">
        <v>7.47</v>
      </c>
      <c r="DB19">
        <v>26.69</v>
      </c>
      <c r="DC19">
        <v>8.16</v>
      </c>
      <c r="DD19">
        <v>6.11</v>
      </c>
      <c r="DE19">
        <v>30.16</v>
      </c>
      <c r="DF19">
        <v>1.01</v>
      </c>
      <c r="DG19">
        <v>30.22</v>
      </c>
      <c r="DH19">
        <v>29</v>
      </c>
      <c r="DI19">
        <v>29.98</v>
      </c>
      <c r="DJ19">
        <v>0.34</v>
      </c>
      <c r="DK19">
        <v>33.72</v>
      </c>
      <c r="DL19">
        <v>4.34</v>
      </c>
      <c r="DM19">
        <v>5.73</v>
      </c>
      <c r="DN19">
        <v>13.73</v>
      </c>
      <c r="DO19">
        <v>31.61</v>
      </c>
      <c r="DP19">
        <v>9.61</v>
      </c>
      <c r="DQ19">
        <v>0.86</v>
      </c>
      <c r="DR19">
        <v>41.46</v>
      </c>
      <c r="DS19">
        <v>13.05</v>
      </c>
      <c r="DT19">
        <v>1.71</v>
      </c>
      <c r="DU19">
        <v>15.17</v>
      </c>
      <c r="DV19">
        <v>12.35</v>
      </c>
      <c r="DW19">
        <v>6.73</v>
      </c>
      <c r="DX19">
        <v>6.76</v>
      </c>
      <c r="DY19">
        <v>1.41</v>
      </c>
      <c r="DZ19">
        <v>0</v>
      </c>
      <c r="EA19">
        <v>3.27</v>
      </c>
      <c r="EB19">
        <v>0.04</v>
      </c>
      <c r="EC19">
        <v>0.26</v>
      </c>
      <c r="ED19">
        <v>0.71</v>
      </c>
      <c r="EE19">
        <v>0</v>
      </c>
      <c r="EF19">
        <v>0.63</v>
      </c>
      <c r="EG19">
        <v>0</v>
      </c>
      <c r="EH19">
        <v>0.27</v>
      </c>
      <c r="EI19">
        <v>0</v>
      </c>
      <c r="EJ19">
        <v>0.15</v>
      </c>
      <c r="EK19">
        <v>0</v>
      </c>
      <c r="EL19">
        <v>0</v>
      </c>
      <c r="EM19">
        <v>0.15</v>
      </c>
      <c r="EN19">
        <v>0.19</v>
      </c>
      <c r="EO19">
        <v>0.01</v>
      </c>
      <c r="EP19">
        <v>0.51</v>
      </c>
      <c r="EQ19">
        <v>0.13</v>
      </c>
      <c r="ER19">
        <v>0.13</v>
      </c>
      <c r="ES19">
        <v>0.14000000000000001</v>
      </c>
      <c r="ET19">
        <v>0</v>
      </c>
      <c r="EU19">
        <v>0.71</v>
      </c>
      <c r="EV19">
        <v>0.15</v>
      </c>
      <c r="EW19">
        <v>0.01</v>
      </c>
      <c r="EX19">
        <v>0.01</v>
      </c>
      <c r="EY19">
        <v>8.0500000000000007</v>
      </c>
      <c r="EZ19">
        <v>7.84</v>
      </c>
      <c r="FA19">
        <v>0.11</v>
      </c>
      <c r="FB19">
        <v>0</v>
      </c>
      <c r="FC19">
        <v>0.11</v>
      </c>
      <c r="FD19">
        <v>30.04</v>
      </c>
      <c r="FE19">
        <v>9.9</v>
      </c>
      <c r="FF19">
        <v>22.88</v>
      </c>
      <c r="FG19">
        <v>1.1299999999999999</v>
      </c>
      <c r="FH19">
        <v>23.62</v>
      </c>
      <c r="FI19">
        <v>37.64</v>
      </c>
      <c r="FJ19">
        <v>71.83</v>
      </c>
      <c r="FK19">
        <v>11.09</v>
      </c>
      <c r="FL19">
        <v>97.39</v>
      </c>
      <c r="FM19">
        <v>27.91</v>
      </c>
      <c r="FN19">
        <v>9.61</v>
      </c>
      <c r="FO19">
        <v>3.39</v>
      </c>
      <c r="FP19">
        <v>0.15</v>
      </c>
      <c r="FQ19">
        <v>89.75</v>
      </c>
      <c r="FR19">
        <v>94.74</v>
      </c>
      <c r="FS19">
        <v>60.13</v>
      </c>
      <c r="FT19">
        <v>15.74</v>
      </c>
      <c r="FU19">
        <v>25.49</v>
      </c>
      <c r="FV19">
        <v>2.3199999999999998</v>
      </c>
      <c r="FW19">
        <v>36.4</v>
      </c>
      <c r="FX19">
        <v>7.42</v>
      </c>
      <c r="FY19">
        <v>17.34</v>
      </c>
      <c r="FZ19">
        <v>5.66</v>
      </c>
      <c r="GA19">
        <v>4.79</v>
      </c>
      <c r="GB19">
        <v>64.77</v>
      </c>
      <c r="GC19">
        <v>61.41</v>
      </c>
      <c r="GD19">
        <v>0.96</v>
      </c>
      <c r="GE19">
        <v>15.46</v>
      </c>
      <c r="GF19">
        <v>12.76</v>
      </c>
    </row>
    <row r="20" spans="2:188" x14ac:dyDescent="0.35">
      <c r="B20" t="str">
        <f>IF(AND(F20&gt;='PASO 2 - CHANNEL INPUT '!$G$4,F20&lt;='PASO 2 - CHANNEL INPUT '!$H$4),"OK","FUERA")</f>
        <v>OK</v>
      </c>
      <c r="C20" s="18" t="str">
        <f>IF(AND(F20&gt;='PASO 2 - CHANNEL INPUT '!$G$8,F20&lt;='PASO 2 - CHANNEL INPUT '!$H$8),"OK","FUERA")</f>
        <v>OK</v>
      </c>
      <c r="D20" t="str">
        <f>IF(AND(F20&gt;='PASO 1 - SETUP CAMPAÑA'!$C$3,F20&lt;='PASO 1 - SETUP CAMPAÑA'!$C$4),"OK","FUERA")</f>
        <v>OK</v>
      </c>
      <c r="E20" t="s">
        <v>0</v>
      </c>
      <c r="F20">
        <v>21</v>
      </c>
      <c r="G20" s="11">
        <f t="shared" si="92"/>
        <v>45.1312</v>
      </c>
      <c r="H20">
        <f t="shared" si="3"/>
        <v>41.54</v>
      </c>
      <c r="I20">
        <f t="shared" si="4"/>
        <v>5.5743999999999998</v>
      </c>
      <c r="J20">
        <f t="shared" si="5"/>
        <v>20.8504</v>
      </c>
      <c r="K20">
        <f t="shared" si="6"/>
        <v>19.8856</v>
      </c>
      <c r="L20">
        <f t="shared" si="7"/>
        <v>2.5728</v>
      </c>
      <c r="M20">
        <f t="shared" si="8"/>
        <v>39.449599999999997</v>
      </c>
      <c r="N20">
        <f t="shared" si="9"/>
        <v>127.7824</v>
      </c>
      <c r="O20">
        <f t="shared" si="10"/>
        <v>43.576800000000006</v>
      </c>
      <c r="P20">
        <f t="shared" si="11"/>
        <v>27.335999999999999</v>
      </c>
      <c r="Q20">
        <f t="shared" si="12"/>
        <v>150.9376</v>
      </c>
      <c r="R20">
        <f t="shared" si="13"/>
        <v>5.1456</v>
      </c>
      <c r="S20">
        <f t="shared" si="14"/>
        <v>152.7064</v>
      </c>
      <c r="T20">
        <f t="shared" si="15"/>
        <v>146.4888</v>
      </c>
      <c r="U20" s="11">
        <f t="shared" si="16"/>
        <v>158.5488</v>
      </c>
      <c r="V20">
        <f t="shared" si="17"/>
        <v>0.69679999999999997</v>
      </c>
      <c r="W20">
        <f t="shared" si="18"/>
        <v>180.73920000000001</v>
      </c>
      <c r="X20">
        <f t="shared" si="19"/>
        <v>26.746400000000001</v>
      </c>
      <c r="Y20">
        <f t="shared" si="20"/>
        <v>40.199999999999996</v>
      </c>
      <c r="Z20">
        <f t="shared" si="21"/>
        <v>87.368000000000009</v>
      </c>
      <c r="AA20">
        <f t="shared" si="22"/>
        <v>166.21360000000001</v>
      </c>
      <c r="AB20">
        <f t="shared" si="23"/>
        <v>62.926400000000001</v>
      </c>
      <c r="AC20">
        <f t="shared" si="24"/>
        <v>5.1456</v>
      </c>
      <c r="AD20" s="11">
        <f t="shared" si="25"/>
        <v>230.26559999999998</v>
      </c>
      <c r="AE20">
        <f t="shared" si="26"/>
        <v>61.908000000000001</v>
      </c>
      <c r="AF20">
        <f t="shared" si="27"/>
        <v>13.507200000000001</v>
      </c>
      <c r="AG20">
        <f t="shared" si="28"/>
        <v>86.563999999999993</v>
      </c>
      <c r="AH20">
        <f t="shared" si="29"/>
        <v>71.502399999999994</v>
      </c>
      <c r="AI20">
        <f t="shared" si="30"/>
        <v>35.858400000000003</v>
      </c>
      <c r="AJ20">
        <f t="shared" si="31"/>
        <v>33.982399999999998</v>
      </c>
      <c r="AK20">
        <f t="shared" si="32"/>
        <v>5.7352000000000007</v>
      </c>
      <c r="AL20">
        <f t="shared" si="33"/>
        <v>0</v>
      </c>
      <c r="AM20">
        <f t="shared" si="34"/>
        <v>20.5288</v>
      </c>
      <c r="AN20">
        <f t="shared" si="35"/>
        <v>0.21440000000000001</v>
      </c>
      <c r="AO20">
        <f t="shared" si="36"/>
        <v>0.37520000000000003</v>
      </c>
      <c r="AP20">
        <f t="shared" si="37"/>
        <v>3.1087999999999996</v>
      </c>
      <c r="AQ20">
        <f t="shared" si="38"/>
        <v>5.3600000000000002E-2</v>
      </c>
      <c r="AR20">
        <f t="shared" si="39"/>
        <v>4.3416000000000006</v>
      </c>
      <c r="AS20">
        <f t="shared" si="40"/>
        <v>0.64319999999999999</v>
      </c>
      <c r="AT20">
        <f t="shared" si="41"/>
        <v>2.2511999999999999</v>
      </c>
      <c r="AU20">
        <f t="shared" si="42"/>
        <v>1.7152000000000001</v>
      </c>
      <c r="AV20">
        <f t="shared" si="43"/>
        <v>0.80400000000000005</v>
      </c>
      <c r="AW20">
        <f t="shared" si="44"/>
        <v>0</v>
      </c>
      <c r="AX20">
        <f t="shared" si="45"/>
        <v>0</v>
      </c>
      <c r="AY20">
        <f t="shared" si="46"/>
        <v>2.5191999999999997</v>
      </c>
      <c r="AZ20">
        <f t="shared" si="47"/>
        <v>1.2327999999999999</v>
      </c>
      <c r="BA20">
        <f t="shared" si="48"/>
        <v>0.26800000000000002</v>
      </c>
      <c r="BB20">
        <f t="shared" si="49"/>
        <v>1.4472</v>
      </c>
      <c r="BC20">
        <f t="shared" si="50"/>
        <v>0.26800000000000002</v>
      </c>
      <c r="BD20">
        <f t="shared" si="51"/>
        <v>0</v>
      </c>
      <c r="BE20">
        <f t="shared" si="52"/>
        <v>0.69679999999999997</v>
      </c>
      <c r="BF20">
        <f t="shared" si="53"/>
        <v>0</v>
      </c>
      <c r="BG20">
        <f t="shared" si="54"/>
        <v>4.1272000000000002</v>
      </c>
      <c r="BH20">
        <f t="shared" si="55"/>
        <v>1.1792</v>
      </c>
      <c r="BI20">
        <f t="shared" si="56"/>
        <v>0.26800000000000002</v>
      </c>
      <c r="BJ20">
        <f t="shared" si="57"/>
        <v>0</v>
      </c>
      <c r="BK20">
        <f t="shared" si="58"/>
        <v>44.863199999999999</v>
      </c>
      <c r="BL20">
        <f t="shared" si="59"/>
        <v>44.22</v>
      </c>
      <c r="BM20">
        <f t="shared" si="60"/>
        <v>0.85760000000000003</v>
      </c>
      <c r="BN20">
        <f t="shared" si="61"/>
        <v>0</v>
      </c>
      <c r="BO20">
        <f t="shared" si="62"/>
        <v>0</v>
      </c>
      <c r="BP20">
        <f t="shared" si="63"/>
        <v>140.96800000000002</v>
      </c>
      <c r="BQ20">
        <f t="shared" si="64"/>
        <v>39.074400000000004</v>
      </c>
      <c r="BR20">
        <f t="shared" si="65"/>
        <v>115.29360000000001</v>
      </c>
      <c r="BS20">
        <f t="shared" si="66"/>
        <v>3.6448</v>
      </c>
      <c r="BT20">
        <f t="shared" si="67"/>
        <v>109.07600000000001</v>
      </c>
      <c r="BU20">
        <f t="shared" si="68"/>
        <v>208.55759999999998</v>
      </c>
      <c r="BV20" s="11">
        <f t="shared" si="69"/>
        <v>382.32879999999994</v>
      </c>
      <c r="BW20" s="11">
        <f t="shared" si="70"/>
        <v>48.347200000000001</v>
      </c>
      <c r="BX20" s="11">
        <f t="shared" si="71"/>
        <v>523.51120000000003</v>
      </c>
      <c r="BY20">
        <f t="shared" si="72"/>
        <v>148.04320000000001</v>
      </c>
      <c r="BZ20">
        <f t="shared" si="73"/>
        <v>62.926400000000001</v>
      </c>
      <c r="CA20">
        <f t="shared" si="74"/>
        <v>14.74</v>
      </c>
      <c r="CB20">
        <f t="shared" si="75"/>
        <v>2.3584000000000001</v>
      </c>
      <c r="CC20" s="11">
        <f t="shared" si="76"/>
        <v>477.62959999999998</v>
      </c>
      <c r="CD20" s="11">
        <f t="shared" si="77"/>
        <v>509.62880000000001</v>
      </c>
      <c r="CE20" s="11">
        <f t="shared" si="78"/>
        <v>323.42240000000004</v>
      </c>
      <c r="CF20">
        <f t="shared" si="79"/>
        <v>85.33120000000001</v>
      </c>
      <c r="CG20">
        <f t="shared" si="80"/>
        <v>122.10080000000001</v>
      </c>
      <c r="CH20">
        <f t="shared" si="81"/>
        <v>17.420000000000002</v>
      </c>
      <c r="CI20" s="11">
        <f t="shared" si="82"/>
        <v>191.51279999999997</v>
      </c>
      <c r="CJ20">
        <f t="shared" si="83"/>
        <v>45.024000000000001</v>
      </c>
      <c r="CK20">
        <f t="shared" si="84"/>
        <v>85.438399999999987</v>
      </c>
      <c r="CL20">
        <f t="shared" si="85"/>
        <v>27.550399999999996</v>
      </c>
      <c r="CM20">
        <f t="shared" si="86"/>
        <v>30.123200000000001</v>
      </c>
      <c r="CN20">
        <f t="shared" si="87"/>
        <v>345.45200000000006</v>
      </c>
      <c r="CO20">
        <f t="shared" si="88"/>
        <v>343.5224</v>
      </c>
      <c r="CP20">
        <f t="shared" si="89"/>
        <v>3.3231999999999999</v>
      </c>
      <c r="CQ20">
        <f t="shared" si="90"/>
        <v>85.170400000000001</v>
      </c>
      <c r="CR20">
        <f t="shared" si="91"/>
        <v>65.552800000000005</v>
      </c>
      <c r="CT20" s="18">
        <f>'PASO 1 - SETUP CAMPAÑA'!E49</f>
        <v>536</v>
      </c>
      <c r="CU20">
        <v>8.42</v>
      </c>
      <c r="CV20">
        <v>7.75</v>
      </c>
      <c r="CW20">
        <v>1.04</v>
      </c>
      <c r="CX20">
        <v>3.89</v>
      </c>
      <c r="CY20">
        <v>3.71</v>
      </c>
      <c r="CZ20">
        <v>0.48</v>
      </c>
      <c r="DA20">
        <v>7.36</v>
      </c>
      <c r="DB20">
        <v>23.84</v>
      </c>
      <c r="DC20">
        <v>8.1300000000000008</v>
      </c>
      <c r="DD20">
        <v>5.0999999999999996</v>
      </c>
      <c r="DE20">
        <v>28.16</v>
      </c>
      <c r="DF20">
        <v>0.96</v>
      </c>
      <c r="DG20">
        <v>28.49</v>
      </c>
      <c r="DH20">
        <v>27.33</v>
      </c>
      <c r="DI20">
        <v>29.58</v>
      </c>
      <c r="DJ20">
        <v>0.13</v>
      </c>
      <c r="DK20">
        <v>33.72</v>
      </c>
      <c r="DL20">
        <v>4.99</v>
      </c>
      <c r="DM20">
        <v>7.5</v>
      </c>
      <c r="DN20">
        <v>16.3</v>
      </c>
      <c r="DO20">
        <v>31.01</v>
      </c>
      <c r="DP20">
        <v>11.74</v>
      </c>
      <c r="DQ20">
        <v>0.96</v>
      </c>
      <c r="DR20">
        <v>42.96</v>
      </c>
      <c r="DS20">
        <v>11.55</v>
      </c>
      <c r="DT20">
        <v>2.52</v>
      </c>
      <c r="DU20">
        <v>16.149999999999999</v>
      </c>
      <c r="DV20">
        <v>13.34</v>
      </c>
      <c r="DW20">
        <v>6.69</v>
      </c>
      <c r="DX20">
        <v>6.34</v>
      </c>
      <c r="DY20">
        <v>1.07</v>
      </c>
      <c r="DZ20">
        <v>0</v>
      </c>
      <c r="EA20">
        <v>3.83</v>
      </c>
      <c r="EB20">
        <v>0.04</v>
      </c>
      <c r="EC20">
        <v>7.0000000000000007E-2</v>
      </c>
      <c r="ED20">
        <v>0.57999999999999996</v>
      </c>
      <c r="EE20">
        <v>0.01</v>
      </c>
      <c r="EF20">
        <v>0.81</v>
      </c>
      <c r="EG20">
        <v>0.12</v>
      </c>
      <c r="EH20">
        <v>0.42</v>
      </c>
      <c r="EI20">
        <v>0.32</v>
      </c>
      <c r="EJ20">
        <v>0.15</v>
      </c>
      <c r="EK20">
        <v>0</v>
      </c>
      <c r="EL20">
        <v>0</v>
      </c>
      <c r="EM20">
        <v>0.47</v>
      </c>
      <c r="EN20">
        <v>0.23</v>
      </c>
      <c r="EO20">
        <v>0.05</v>
      </c>
      <c r="EP20">
        <v>0.27</v>
      </c>
      <c r="EQ20">
        <v>0.05</v>
      </c>
      <c r="ER20">
        <v>0</v>
      </c>
      <c r="ES20">
        <v>0.13</v>
      </c>
      <c r="ET20">
        <v>0</v>
      </c>
      <c r="EU20">
        <v>0.77</v>
      </c>
      <c r="EV20">
        <v>0.22</v>
      </c>
      <c r="EW20">
        <v>0.05</v>
      </c>
      <c r="EX20">
        <v>0</v>
      </c>
      <c r="EY20">
        <v>8.3699999999999992</v>
      </c>
      <c r="EZ20">
        <v>8.25</v>
      </c>
      <c r="FA20">
        <v>0.16</v>
      </c>
      <c r="FB20">
        <v>0</v>
      </c>
      <c r="FC20">
        <v>0</v>
      </c>
      <c r="FD20">
        <v>26.3</v>
      </c>
      <c r="FE20">
        <v>7.29</v>
      </c>
      <c r="FF20">
        <v>21.51</v>
      </c>
      <c r="FG20">
        <v>0.68</v>
      </c>
      <c r="FH20">
        <v>20.350000000000001</v>
      </c>
      <c r="FI20">
        <v>38.909999999999997</v>
      </c>
      <c r="FJ20">
        <v>71.33</v>
      </c>
      <c r="FK20">
        <v>9.02</v>
      </c>
      <c r="FL20">
        <v>97.67</v>
      </c>
      <c r="FM20">
        <v>27.62</v>
      </c>
      <c r="FN20">
        <v>11.74</v>
      </c>
      <c r="FO20">
        <v>2.75</v>
      </c>
      <c r="FP20">
        <v>0.44</v>
      </c>
      <c r="FQ20">
        <v>89.11</v>
      </c>
      <c r="FR20">
        <v>95.08</v>
      </c>
      <c r="FS20">
        <v>60.34</v>
      </c>
      <c r="FT20">
        <v>15.92</v>
      </c>
      <c r="FU20">
        <v>22.78</v>
      </c>
      <c r="FV20">
        <v>3.25</v>
      </c>
      <c r="FW20">
        <v>35.729999999999997</v>
      </c>
      <c r="FX20">
        <v>8.4</v>
      </c>
      <c r="FY20">
        <v>15.94</v>
      </c>
      <c r="FZ20">
        <v>5.14</v>
      </c>
      <c r="GA20">
        <v>5.62</v>
      </c>
      <c r="GB20">
        <v>64.45</v>
      </c>
      <c r="GC20">
        <v>64.09</v>
      </c>
      <c r="GD20">
        <v>0.62</v>
      </c>
      <c r="GE20">
        <v>15.89</v>
      </c>
      <c r="GF20">
        <v>12.23</v>
      </c>
    </row>
    <row r="21" spans="2:188" x14ac:dyDescent="0.35">
      <c r="B21" t="str">
        <f>IF(AND(F21&gt;='PASO 2 - CHANNEL INPUT '!$G$4,F21&lt;='PASO 2 - CHANNEL INPUT '!$H$4),"OK","FUERA")</f>
        <v>OK</v>
      </c>
      <c r="C21" s="18" t="str">
        <f>IF(AND(F21&gt;='PASO 2 - CHANNEL INPUT '!$G$8,F21&lt;='PASO 2 - CHANNEL INPUT '!$H$8),"OK","FUERA")</f>
        <v>OK</v>
      </c>
      <c r="D21" t="str">
        <f>IF(AND(F21&gt;='PASO 1 - SETUP CAMPAÑA'!$C$3,F21&lt;='PASO 1 - SETUP CAMPAÑA'!$C$4),"OK","FUERA")</f>
        <v>OK</v>
      </c>
      <c r="E21" t="s">
        <v>0</v>
      </c>
      <c r="F21">
        <v>22</v>
      </c>
      <c r="G21" s="11">
        <f t="shared" si="92"/>
        <v>34.424599999999998</v>
      </c>
      <c r="H21">
        <f t="shared" si="3"/>
        <v>31.0947</v>
      </c>
      <c r="I21">
        <f t="shared" si="4"/>
        <v>4.0334000000000003</v>
      </c>
      <c r="J21">
        <f t="shared" si="5"/>
        <v>11.725000000000001</v>
      </c>
      <c r="K21">
        <f t="shared" si="6"/>
        <v>11.0215</v>
      </c>
      <c r="L21">
        <f t="shared" si="7"/>
        <v>0.93800000000000006</v>
      </c>
      <c r="M21">
        <f t="shared" si="8"/>
        <v>40.521599999999999</v>
      </c>
      <c r="N21">
        <f t="shared" si="9"/>
        <v>106.8382</v>
      </c>
      <c r="O21">
        <f t="shared" si="10"/>
        <v>33.674199999999999</v>
      </c>
      <c r="P21">
        <f t="shared" si="11"/>
        <v>26.826799999999999</v>
      </c>
      <c r="Q21">
        <f t="shared" si="12"/>
        <v>127.1459</v>
      </c>
      <c r="R21">
        <f t="shared" si="13"/>
        <v>6.0500999999999996</v>
      </c>
      <c r="S21">
        <f t="shared" si="14"/>
        <v>127.8494</v>
      </c>
      <c r="T21">
        <f t="shared" si="15"/>
        <v>123.816</v>
      </c>
      <c r="U21" s="11">
        <f t="shared" si="16"/>
        <v>131.4607</v>
      </c>
      <c r="V21">
        <f t="shared" si="17"/>
        <v>2.3450000000000002</v>
      </c>
      <c r="W21">
        <f t="shared" si="18"/>
        <v>166.5419</v>
      </c>
      <c r="X21">
        <f t="shared" si="19"/>
        <v>26.029499999999999</v>
      </c>
      <c r="Y21">
        <f t="shared" si="20"/>
        <v>35.7378</v>
      </c>
      <c r="Z21">
        <f t="shared" si="21"/>
        <v>73.304699999999997</v>
      </c>
      <c r="AA21">
        <f t="shared" si="22"/>
        <v>161.24220000000003</v>
      </c>
      <c r="AB21">
        <f t="shared" si="23"/>
        <v>57.499400000000001</v>
      </c>
      <c r="AC21">
        <f t="shared" si="24"/>
        <v>4.1272000000000002</v>
      </c>
      <c r="AD21" s="11">
        <f t="shared" si="25"/>
        <v>212.12869999999998</v>
      </c>
      <c r="AE21">
        <f t="shared" si="26"/>
        <v>54.872999999999998</v>
      </c>
      <c r="AF21">
        <f t="shared" si="27"/>
        <v>11.0215</v>
      </c>
      <c r="AG21">
        <f t="shared" si="28"/>
        <v>77.338099999999997</v>
      </c>
      <c r="AH21">
        <f t="shared" si="29"/>
        <v>56.420699999999997</v>
      </c>
      <c r="AI21">
        <f t="shared" si="30"/>
        <v>30.578799999999998</v>
      </c>
      <c r="AJ21">
        <f t="shared" si="31"/>
        <v>31.376100000000001</v>
      </c>
      <c r="AK21">
        <f t="shared" si="32"/>
        <v>6.7066999999999997</v>
      </c>
      <c r="AL21">
        <f t="shared" si="33"/>
        <v>0</v>
      </c>
      <c r="AM21">
        <f t="shared" si="34"/>
        <v>10.505600000000001</v>
      </c>
      <c r="AN21">
        <f t="shared" si="35"/>
        <v>4.6900000000000004E-2</v>
      </c>
      <c r="AO21">
        <f t="shared" si="36"/>
        <v>0</v>
      </c>
      <c r="AP21">
        <f t="shared" si="37"/>
        <v>3.0016000000000003</v>
      </c>
      <c r="AQ21">
        <f t="shared" si="38"/>
        <v>0</v>
      </c>
      <c r="AR21">
        <f t="shared" si="39"/>
        <v>2.1105</v>
      </c>
      <c r="AS21">
        <f t="shared" si="40"/>
        <v>0.32830000000000004</v>
      </c>
      <c r="AT21">
        <f t="shared" si="41"/>
        <v>1.5946</v>
      </c>
      <c r="AU21">
        <f t="shared" si="42"/>
        <v>1.9697999999999998</v>
      </c>
      <c r="AV21">
        <f t="shared" si="43"/>
        <v>1.5008000000000001</v>
      </c>
      <c r="AW21">
        <f t="shared" si="44"/>
        <v>0</v>
      </c>
      <c r="AX21">
        <f t="shared" si="45"/>
        <v>0</v>
      </c>
      <c r="AY21">
        <f t="shared" si="46"/>
        <v>2.5326</v>
      </c>
      <c r="AZ21">
        <f t="shared" si="47"/>
        <v>0.18760000000000002</v>
      </c>
      <c r="BA21">
        <f t="shared" si="48"/>
        <v>0.56279999999999997</v>
      </c>
      <c r="BB21">
        <f t="shared" si="49"/>
        <v>0.56279999999999997</v>
      </c>
      <c r="BC21">
        <f t="shared" si="50"/>
        <v>0.93800000000000006</v>
      </c>
      <c r="BD21">
        <f t="shared" si="51"/>
        <v>0.42209999999999998</v>
      </c>
      <c r="BE21">
        <f t="shared" si="52"/>
        <v>0</v>
      </c>
      <c r="BF21">
        <f t="shared" si="53"/>
        <v>0</v>
      </c>
      <c r="BG21">
        <f t="shared" si="54"/>
        <v>0.98489999999999989</v>
      </c>
      <c r="BH21">
        <f t="shared" si="55"/>
        <v>0.84419999999999995</v>
      </c>
      <c r="BI21">
        <f t="shared" si="56"/>
        <v>0.23450000000000001</v>
      </c>
      <c r="BJ21">
        <f t="shared" si="57"/>
        <v>9.3800000000000008E-2</v>
      </c>
      <c r="BK21">
        <f t="shared" si="58"/>
        <v>31.845100000000002</v>
      </c>
      <c r="BL21">
        <f t="shared" si="59"/>
        <v>30.391200000000005</v>
      </c>
      <c r="BM21">
        <f t="shared" si="60"/>
        <v>0.60970000000000002</v>
      </c>
      <c r="BN21">
        <f t="shared" si="61"/>
        <v>0</v>
      </c>
      <c r="BO21">
        <f t="shared" si="62"/>
        <v>0.93800000000000006</v>
      </c>
      <c r="BP21">
        <f t="shared" si="63"/>
        <v>114.3891</v>
      </c>
      <c r="BQ21">
        <f t="shared" si="64"/>
        <v>35.831599999999995</v>
      </c>
      <c r="BR21">
        <f t="shared" si="65"/>
        <v>88.453400000000002</v>
      </c>
      <c r="BS21">
        <f t="shared" si="66"/>
        <v>2.4388000000000001</v>
      </c>
      <c r="BT21">
        <f t="shared" si="67"/>
        <v>106.0878</v>
      </c>
      <c r="BU21">
        <f t="shared" si="68"/>
        <v>172.77960000000002</v>
      </c>
      <c r="BV21" s="11">
        <f t="shared" si="69"/>
        <v>318.45100000000002</v>
      </c>
      <c r="BW21" s="11">
        <f t="shared" si="70"/>
        <v>48.916699999999999</v>
      </c>
      <c r="BX21" s="11">
        <f t="shared" si="71"/>
        <v>460.79250000000002</v>
      </c>
      <c r="BY21">
        <f t="shared" si="72"/>
        <v>138.6833</v>
      </c>
      <c r="BZ21">
        <f t="shared" si="73"/>
        <v>57.499400000000001</v>
      </c>
      <c r="CA21">
        <f t="shared" si="74"/>
        <v>18.150299999999998</v>
      </c>
      <c r="CB21">
        <f t="shared" si="75"/>
        <v>0.46900000000000003</v>
      </c>
      <c r="CC21" s="11">
        <f t="shared" si="76"/>
        <v>412.15719999999993</v>
      </c>
      <c r="CD21" s="11">
        <f t="shared" si="77"/>
        <v>448.50469999999996</v>
      </c>
      <c r="CE21" s="11">
        <f t="shared" si="78"/>
        <v>283.60430000000002</v>
      </c>
      <c r="CF21">
        <f t="shared" si="79"/>
        <v>72.554299999999998</v>
      </c>
      <c r="CG21">
        <f t="shared" si="80"/>
        <v>103.1331</v>
      </c>
      <c r="CH21">
        <f t="shared" si="81"/>
        <v>9.5206999999999997</v>
      </c>
      <c r="CI21" s="11">
        <f t="shared" si="82"/>
        <v>168.74619999999999</v>
      </c>
      <c r="CJ21">
        <f t="shared" si="83"/>
        <v>37.3324</v>
      </c>
      <c r="CK21">
        <f t="shared" si="84"/>
        <v>78.088499999999996</v>
      </c>
      <c r="CL21">
        <f t="shared" si="85"/>
        <v>32.5017</v>
      </c>
      <c r="CM21">
        <f t="shared" si="86"/>
        <v>31.845100000000002</v>
      </c>
      <c r="CN21">
        <f t="shared" si="87"/>
        <v>307.33569999999997</v>
      </c>
      <c r="CO21">
        <f t="shared" si="88"/>
        <v>294.10989999999998</v>
      </c>
      <c r="CP21">
        <f t="shared" si="89"/>
        <v>4.6430999999999996</v>
      </c>
      <c r="CQ21">
        <f t="shared" si="90"/>
        <v>76.587699999999984</v>
      </c>
      <c r="CR21">
        <f t="shared" si="91"/>
        <v>50.464399999999998</v>
      </c>
      <c r="CT21" s="18">
        <f>'PASO 1 - SETUP CAMPAÑA'!E50</f>
        <v>469</v>
      </c>
      <c r="CU21">
        <v>7.34</v>
      </c>
      <c r="CV21">
        <v>6.63</v>
      </c>
      <c r="CW21">
        <v>0.86</v>
      </c>
      <c r="CX21">
        <v>2.5</v>
      </c>
      <c r="CY21">
        <v>2.35</v>
      </c>
      <c r="CZ21">
        <v>0.2</v>
      </c>
      <c r="DA21">
        <v>8.64</v>
      </c>
      <c r="DB21">
        <v>22.78</v>
      </c>
      <c r="DC21">
        <v>7.18</v>
      </c>
      <c r="DD21">
        <v>5.72</v>
      </c>
      <c r="DE21">
        <v>27.11</v>
      </c>
      <c r="DF21">
        <v>1.29</v>
      </c>
      <c r="DG21">
        <v>27.26</v>
      </c>
      <c r="DH21">
        <v>26.4</v>
      </c>
      <c r="DI21">
        <v>28.03</v>
      </c>
      <c r="DJ21">
        <v>0.5</v>
      </c>
      <c r="DK21">
        <v>35.51</v>
      </c>
      <c r="DL21">
        <v>5.55</v>
      </c>
      <c r="DM21">
        <v>7.62</v>
      </c>
      <c r="DN21">
        <v>15.63</v>
      </c>
      <c r="DO21">
        <v>34.380000000000003</v>
      </c>
      <c r="DP21">
        <v>12.26</v>
      </c>
      <c r="DQ21">
        <v>0.88</v>
      </c>
      <c r="DR21">
        <v>45.23</v>
      </c>
      <c r="DS21">
        <v>11.7</v>
      </c>
      <c r="DT21">
        <v>2.35</v>
      </c>
      <c r="DU21">
        <v>16.489999999999998</v>
      </c>
      <c r="DV21">
        <v>12.03</v>
      </c>
      <c r="DW21">
        <v>6.52</v>
      </c>
      <c r="DX21">
        <v>6.69</v>
      </c>
      <c r="DY21">
        <v>1.43</v>
      </c>
      <c r="DZ21">
        <v>0</v>
      </c>
      <c r="EA21">
        <v>2.2400000000000002</v>
      </c>
      <c r="EB21">
        <v>0.01</v>
      </c>
      <c r="EC21">
        <v>0</v>
      </c>
      <c r="ED21">
        <v>0.64</v>
      </c>
      <c r="EE21">
        <v>0</v>
      </c>
      <c r="EF21">
        <v>0.45</v>
      </c>
      <c r="EG21">
        <v>7.0000000000000007E-2</v>
      </c>
      <c r="EH21">
        <v>0.34</v>
      </c>
      <c r="EI21">
        <v>0.42</v>
      </c>
      <c r="EJ21">
        <v>0.32</v>
      </c>
      <c r="EK21">
        <v>0</v>
      </c>
      <c r="EL21">
        <v>0</v>
      </c>
      <c r="EM21">
        <v>0.54</v>
      </c>
      <c r="EN21">
        <v>0.04</v>
      </c>
      <c r="EO21">
        <v>0.12</v>
      </c>
      <c r="EP21">
        <v>0.12</v>
      </c>
      <c r="EQ21">
        <v>0.2</v>
      </c>
      <c r="ER21">
        <v>0.09</v>
      </c>
      <c r="ES21">
        <v>0</v>
      </c>
      <c r="ET21">
        <v>0</v>
      </c>
      <c r="EU21">
        <v>0.21</v>
      </c>
      <c r="EV21">
        <v>0.18</v>
      </c>
      <c r="EW21">
        <v>0.05</v>
      </c>
      <c r="EX21">
        <v>0.02</v>
      </c>
      <c r="EY21">
        <v>6.79</v>
      </c>
      <c r="EZ21">
        <v>6.48</v>
      </c>
      <c r="FA21">
        <v>0.13</v>
      </c>
      <c r="FB21">
        <v>0</v>
      </c>
      <c r="FC21">
        <v>0.2</v>
      </c>
      <c r="FD21">
        <v>24.39</v>
      </c>
      <c r="FE21">
        <v>7.64</v>
      </c>
      <c r="FF21">
        <v>18.86</v>
      </c>
      <c r="FG21">
        <v>0.52</v>
      </c>
      <c r="FH21">
        <v>22.62</v>
      </c>
      <c r="FI21">
        <v>36.840000000000003</v>
      </c>
      <c r="FJ21">
        <v>67.900000000000006</v>
      </c>
      <c r="FK21">
        <v>10.43</v>
      </c>
      <c r="FL21">
        <v>98.25</v>
      </c>
      <c r="FM21">
        <v>29.57</v>
      </c>
      <c r="FN21">
        <v>12.26</v>
      </c>
      <c r="FO21">
        <v>3.87</v>
      </c>
      <c r="FP21">
        <v>0.1</v>
      </c>
      <c r="FQ21">
        <v>87.88</v>
      </c>
      <c r="FR21">
        <v>95.63</v>
      </c>
      <c r="FS21">
        <v>60.47</v>
      </c>
      <c r="FT21">
        <v>15.47</v>
      </c>
      <c r="FU21">
        <v>21.99</v>
      </c>
      <c r="FV21">
        <v>2.0299999999999998</v>
      </c>
      <c r="FW21">
        <v>35.979999999999997</v>
      </c>
      <c r="FX21">
        <v>7.96</v>
      </c>
      <c r="FY21">
        <v>16.649999999999999</v>
      </c>
      <c r="FZ21">
        <v>6.93</v>
      </c>
      <c r="GA21">
        <v>6.79</v>
      </c>
      <c r="GB21">
        <v>65.53</v>
      </c>
      <c r="GC21">
        <v>62.71</v>
      </c>
      <c r="GD21">
        <v>0.99</v>
      </c>
      <c r="GE21">
        <v>16.329999999999998</v>
      </c>
      <c r="GF21">
        <v>10.76</v>
      </c>
    </row>
    <row r="22" spans="2:188" x14ac:dyDescent="0.35">
      <c r="B22" t="str">
        <f>IF(AND(F22&gt;='PASO 2 - CHANNEL INPUT '!$G$4,F22&lt;='PASO 2 - CHANNEL INPUT '!$H$4),"OK","FUERA")</f>
        <v>OK</v>
      </c>
      <c r="C22" s="18" t="str">
        <f>IF(AND(F22&gt;='PASO 2 - CHANNEL INPUT '!$G$8,F22&lt;='PASO 2 - CHANNEL INPUT '!$H$8),"OK","FUERA")</f>
        <v>OK</v>
      </c>
      <c r="D22" t="str">
        <f>IF(AND(F22&gt;='PASO 1 - SETUP CAMPAÑA'!$C$3,F22&lt;='PASO 1 - SETUP CAMPAÑA'!$C$4),"OK","FUERA")</f>
        <v>OK</v>
      </c>
      <c r="E22" t="s">
        <v>0</v>
      </c>
      <c r="F22">
        <v>23</v>
      </c>
      <c r="G22" s="11">
        <f t="shared" si="92"/>
        <v>43.5244</v>
      </c>
      <c r="H22">
        <f t="shared" si="3"/>
        <v>39.041199999999996</v>
      </c>
      <c r="I22">
        <f t="shared" si="4"/>
        <v>5.4171999999999993</v>
      </c>
      <c r="J22">
        <f t="shared" si="5"/>
        <v>9.4801000000000002</v>
      </c>
      <c r="K22">
        <f t="shared" si="6"/>
        <v>9.4801000000000002</v>
      </c>
      <c r="L22">
        <f t="shared" si="7"/>
        <v>9.3400000000000011E-2</v>
      </c>
      <c r="M22">
        <f t="shared" si="8"/>
        <v>40.909199999999998</v>
      </c>
      <c r="N22">
        <f t="shared" si="9"/>
        <v>126.1367</v>
      </c>
      <c r="O22">
        <f t="shared" si="10"/>
        <v>36.706200000000003</v>
      </c>
      <c r="P22">
        <f t="shared" si="11"/>
        <v>35.305199999999999</v>
      </c>
      <c r="Q22">
        <f t="shared" si="12"/>
        <v>144.44310000000002</v>
      </c>
      <c r="R22">
        <f t="shared" si="13"/>
        <v>4.2030000000000003</v>
      </c>
      <c r="S22">
        <f t="shared" si="14"/>
        <v>144.4898</v>
      </c>
      <c r="T22">
        <f t="shared" si="15"/>
        <v>140.2868</v>
      </c>
      <c r="U22" s="11">
        <f t="shared" si="16"/>
        <v>144.39640000000003</v>
      </c>
      <c r="V22">
        <f t="shared" si="17"/>
        <v>1.5878000000000001</v>
      </c>
      <c r="W22">
        <f t="shared" si="18"/>
        <v>176.47929999999999</v>
      </c>
      <c r="X22">
        <f t="shared" si="19"/>
        <v>25.264700000000001</v>
      </c>
      <c r="Y22">
        <f t="shared" si="20"/>
        <v>41.936600000000006</v>
      </c>
      <c r="Z22">
        <f t="shared" si="21"/>
        <v>94.053799999999995</v>
      </c>
      <c r="AA22">
        <f t="shared" si="22"/>
        <v>155.1841</v>
      </c>
      <c r="AB22">
        <f t="shared" si="23"/>
        <v>63.558700000000002</v>
      </c>
      <c r="AC22">
        <f t="shared" si="24"/>
        <v>8.2659000000000002</v>
      </c>
      <c r="AD22" s="11">
        <f t="shared" si="25"/>
        <v>227.52239999999998</v>
      </c>
      <c r="AE22">
        <f t="shared" si="26"/>
        <v>56.366900000000001</v>
      </c>
      <c r="AF22">
        <f t="shared" si="27"/>
        <v>8.3592999999999993</v>
      </c>
      <c r="AG22">
        <f t="shared" si="28"/>
        <v>71.497700000000009</v>
      </c>
      <c r="AH22">
        <f t="shared" si="29"/>
        <v>62.858199999999997</v>
      </c>
      <c r="AI22">
        <f t="shared" si="30"/>
        <v>38.6676</v>
      </c>
      <c r="AJ22">
        <f t="shared" si="31"/>
        <v>33.437199999999997</v>
      </c>
      <c r="AK22">
        <f t="shared" si="32"/>
        <v>7.2385000000000002</v>
      </c>
      <c r="AL22">
        <f t="shared" si="33"/>
        <v>0.51370000000000005</v>
      </c>
      <c r="AM22">
        <f t="shared" si="34"/>
        <v>16.204900000000002</v>
      </c>
      <c r="AN22">
        <f t="shared" si="35"/>
        <v>0.60709999999999997</v>
      </c>
      <c r="AO22">
        <f t="shared" si="36"/>
        <v>1.1675</v>
      </c>
      <c r="AP22">
        <f t="shared" si="37"/>
        <v>3.1756000000000002</v>
      </c>
      <c r="AQ22">
        <f t="shared" si="38"/>
        <v>0.23350000000000001</v>
      </c>
      <c r="AR22">
        <f t="shared" si="39"/>
        <v>2.0548000000000002</v>
      </c>
      <c r="AS22">
        <f t="shared" si="40"/>
        <v>0</v>
      </c>
      <c r="AT22">
        <f t="shared" si="41"/>
        <v>2.2883</v>
      </c>
      <c r="AU22">
        <f t="shared" si="42"/>
        <v>0.46700000000000003</v>
      </c>
      <c r="AV22">
        <f t="shared" si="43"/>
        <v>0.93400000000000005</v>
      </c>
      <c r="AW22">
        <f t="shared" si="44"/>
        <v>0</v>
      </c>
      <c r="AX22">
        <f t="shared" si="45"/>
        <v>0</v>
      </c>
      <c r="AY22">
        <f t="shared" si="46"/>
        <v>1.3076000000000001</v>
      </c>
      <c r="AZ22">
        <f t="shared" si="47"/>
        <v>3.6426000000000003</v>
      </c>
      <c r="BA22">
        <f t="shared" si="48"/>
        <v>0.42030000000000001</v>
      </c>
      <c r="BB22">
        <f t="shared" si="49"/>
        <v>0.98069999999999991</v>
      </c>
      <c r="BC22">
        <f t="shared" si="50"/>
        <v>0</v>
      </c>
      <c r="BD22">
        <f t="shared" si="51"/>
        <v>1.5410999999999999</v>
      </c>
      <c r="BE22">
        <f t="shared" si="52"/>
        <v>1.5410999999999999</v>
      </c>
      <c r="BF22">
        <f t="shared" si="53"/>
        <v>0</v>
      </c>
      <c r="BG22">
        <f t="shared" si="54"/>
        <v>2.1482000000000001</v>
      </c>
      <c r="BH22">
        <f t="shared" si="55"/>
        <v>1.9613999999999998</v>
      </c>
      <c r="BI22">
        <f t="shared" si="56"/>
        <v>4.6700000000000005E-2</v>
      </c>
      <c r="BJ22">
        <f t="shared" si="57"/>
        <v>0</v>
      </c>
      <c r="BK22">
        <f t="shared" si="58"/>
        <v>46.046199999999999</v>
      </c>
      <c r="BL22">
        <f t="shared" si="59"/>
        <v>45.765999999999998</v>
      </c>
      <c r="BM22">
        <f t="shared" si="60"/>
        <v>0.65380000000000005</v>
      </c>
      <c r="BN22">
        <f t="shared" si="61"/>
        <v>0</v>
      </c>
      <c r="BO22">
        <f t="shared" si="62"/>
        <v>0.79390000000000005</v>
      </c>
      <c r="BP22">
        <f t="shared" si="63"/>
        <v>119.8322</v>
      </c>
      <c r="BQ22">
        <f t="shared" si="64"/>
        <v>38.620899999999999</v>
      </c>
      <c r="BR22">
        <f t="shared" si="65"/>
        <v>96.202000000000012</v>
      </c>
      <c r="BS22">
        <f t="shared" si="66"/>
        <v>3.2223000000000002</v>
      </c>
      <c r="BT22">
        <f t="shared" si="67"/>
        <v>98.116700000000009</v>
      </c>
      <c r="BU22">
        <f t="shared" si="68"/>
        <v>178.86099999999999</v>
      </c>
      <c r="BV22" s="11">
        <f t="shared" si="69"/>
        <v>323.35079999999994</v>
      </c>
      <c r="BW22" s="11">
        <f t="shared" si="70"/>
        <v>46.419799999999995</v>
      </c>
      <c r="BX22" s="11">
        <f t="shared" si="71"/>
        <v>453.08339999999998</v>
      </c>
      <c r="BY22">
        <f t="shared" si="72"/>
        <v>143.97609999999997</v>
      </c>
      <c r="BZ22">
        <f t="shared" si="73"/>
        <v>63.558700000000002</v>
      </c>
      <c r="CA22">
        <f t="shared" si="74"/>
        <v>22.602799999999998</v>
      </c>
      <c r="CB22">
        <f t="shared" si="75"/>
        <v>1.1675</v>
      </c>
      <c r="CC22" s="11">
        <f t="shared" si="76"/>
        <v>410.0727</v>
      </c>
      <c r="CD22" s="11">
        <f t="shared" si="77"/>
        <v>445.05099999999999</v>
      </c>
      <c r="CE22" s="11">
        <f t="shared" si="78"/>
        <v>289.25979999999998</v>
      </c>
      <c r="CF22">
        <f t="shared" si="79"/>
        <v>66.500799999999998</v>
      </c>
      <c r="CG22">
        <f t="shared" si="80"/>
        <v>96.855799999999988</v>
      </c>
      <c r="CH22">
        <f t="shared" si="81"/>
        <v>12.4689</v>
      </c>
      <c r="CI22" s="11">
        <f t="shared" si="82"/>
        <v>182.69039999999998</v>
      </c>
      <c r="CJ22">
        <f t="shared" si="83"/>
        <v>38.060500000000005</v>
      </c>
      <c r="CK22">
        <f t="shared" si="84"/>
        <v>81.024500000000003</v>
      </c>
      <c r="CL22">
        <f t="shared" si="85"/>
        <v>23.256600000000002</v>
      </c>
      <c r="CM22">
        <f t="shared" si="86"/>
        <v>26.805800000000001</v>
      </c>
      <c r="CN22">
        <f t="shared" si="87"/>
        <v>313.91739999999999</v>
      </c>
      <c r="CO22">
        <f t="shared" si="88"/>
        <v>307.33269999999999</v>
      </c>
      <c r="CP22">
        <f t="shared" si="89"/>
        <v>3.5491999999999999</v>
      </c>
      <c r="CQ22">
        <f t="shared" si="90"/>
        <v>79.343299999999999</v>
      </c>
      <c r="CR22">
        <f t="shared" si="91"/>
        <v>57.254199999999997</v>
      </c>
      <c r="CT22" s="18">
        <f>'PASO 1 - SETUP CAMPAÑA'!E51</f>
        <v>467</v>
      </c>
      <c r="CU22">
        <v>9.32</v>
      </c>
      <c r="CV22">
        <v>8.36</v>
      </c>
      <c r="CW22">
        <v>1.1599999999999999</v>
      </c>
      <c r="CX22">
        <v>2.0299999999999998</v>
      </c>
      <c r="CY22">
        <v>2.0299999999999998</v>
      </c>
      <c r="CZ22">
        <v>0.02</v>
      </c>
      <c r="DA22">
        <v>8.76</v>
      </c>
      <c r="DB22">
        <v>27.01</v>
      </c>
      <c r="DC22">
        <v>7.86</v>
      </c>
      <c r="DD22">
        <v>7.56</v>
      </c>
      <c r="DE22">
        <v>30.93</v>
      </c>
      <c r="DF22">
        <v>0.9</v>
      </c>
      <c r="DG22">
        <v>30.94</v>
      </c>
      <c r="DH22">
        <v>30.04</v>
      </c>
      <c r="DI22">
        <v>30.92</v>
      </c>
      <c r="DJ22">
        <v>0.34</v>
      </c>
      <c r="DK22">
        <v>37.79</v>
      </c>
      <c r="DL22">
        <v>5.41</v>
      </c>
      <c r="DM22">
        <v>8.98</v>
      </c>
      <c r="DN22">
        <v>20.14</v>
      </c>
      <c r="DO22">
        <v>33.229999999999997</v>
      </c>
      <c r="DP22">
        <v>13.61</v>
      </c>
      <c r="DQ22">
        <v>1.77</v>
      </c>
      <c r="DR22">
        <v>48.72</v>
      </c>
      <c r="DS22">
        <v>12.07</v>
      </c>
      <c r="DT22">
        <v>1.79</v>
      </c>
      <c r="DU22">
        <v>15.31</v>
      </c>
      <c r="DV22">
        <v>13.46</v>
      </c>
      <c r="DW22">
        <v>8.2799999999999994</v>
      </c>
      <c r="DX22">
        <v>7.16</v>
      </c>
      <c r="DY22">
        <v>1.55</v>
      </c>
      <c r="DZ22">
        <v>0.11</v>
      </c>
      <c r="EA22">
        <v>3.47</v>
      </c>
      <c r="EB22">
        <v>0.13</v>
      </c>
      <c r="EC22">
        <v>0.25</v>
      </c>
      <c r="ED22">
        <v>0.68</v>
      </c>
      <c r="EE22">
        <v>0.05</v>
      </c>
      <c r="EF22">
        <v>0.44</v>
      </c>
      <c r="EG22">
        <v>0</v>
      </c>
      <c r="EH22">
        <v>0.49</v>
      </c>
      <c r="EI22">
        <v>0.1</v>
      </c>
      <c r="EJ22">
        <v>0.2</v>
      </c>
      <c r="EK22">
        <v>0</v>
      </c>
      <c r="EL22">
        <v>0</v>
      </c>
      <c r="EM22">
        <v>0.28000000000000003</v>
      </c>
      <c r="EN22">
        <v>0.78</v>
      </c>
      <c r="EO22">
        <v>0.09</v>
      </c>
      <c r="EP22">
        <v>0.21</v>
      </c>
      <c r="EQ22">
        <v>0</v>
      </c>
      <c r="ER22">
        <v>0.33</v>
      </c>
      <c r="ES22">
        <v>0.33</v>
      </c>
      <c r="ET22">
        <v>0</v>
      </c>
      <c r="EU22">
        <v>0.46</v>
      </c>
      <c r="EV22">
        <v>0.42</v>
      </c>
      <c r="EW22">
        <v>0.01</v>
      </c>
      <c r="EX22">
        <v>0</v>
      </c>
      <c r="EY22">
        <v>9.86</v>
      </c>
      <c r="EZ22">
        <v>9.8000000000000007</v>
      </c>
      <c r="FA22">
        <v>0.14000000000000001</v>
      </c>
      <c r="FB22">
        <v>0</v>
      </c>
      <c r="FC22">
        <v>0.17</v>
      </c>
      <c r="FD22">
        <v>25.66</v>
      </c>
      <c r="FE22">
        <v>8.27</v>
      </c>
      <c r="FF22">
        <v>20.6</v>
      </c>
      <c r="FG22">
        <v>0.69</v>
      </c>
      <c r="FH22">
        <v>21.01</v>
      </c>
      <c r="FI22">
        <v>38.299999999999997</v>
      </c>
      <c r="FJ22">
        <v>69.239999999999995</v>
      </c>
      <c r="FK22">
        <v>9.94</v>
      </c>
      <c r="FL22">
        <v>97.02</v>
      </c>
      <c r="FM22">
        <v>30.83</v>
      </c>
      <c r="FN22">
        <v>13.61</v>
      </c>
      <c r="FO22">
        <v>4.84</v>
      </c>
      <c r="FP22">
        <v>0.25</v>
      </c>
      <c r="FQ22">
        <v>87.81</v>
      </c>
      <c r="FR22">
        <v>95.3</v>
      </c>
      <c r="FS22">
        <v>61.94</v>
      </c>
      <c r="FT22">
        <v>14.24</v>
      </c>
      <c r="FU22">
        <v>20.74</v>
      </c>
      <c r="FV22">
        <v>2.67</v>
      </c>
      <c r="FW22">
        <v>39.119999999999997</v>
      </c>
      <c r="FX22">
        <v>8.15</v>
      </c>
      <c r="FY22">
        <v>17.350000000000001</v>
      </c>
      <c r="FZ22">
        <v>4.9800000000000004</v>
      </c>
      <c r="GA22">
        <v>5.74</v>
      </c>
      <c r="GB22">
        <v>67.22</v>
      </c>
      <c r="GC22">
        <v>65.81</v>
      </c>
      <c r="GD22">
        <v>0.76</v>
      </c>
      <c r="GE22">
        <v>16.989999999999998</v>
      </c>
      <c r="GF22">
        <v>12.26</v>
      </c>
    </row>
    <row r="23" spans="2:188" x14ac:dyDescent="0.35">
      <c r="B23" t="str">
        <f>IF(AND(F23&gt;='PASO 2 - CHANNEL INPUT '!$G$4,F23&lt;='PASO 2 - CHANNEL INPUT '!$H$4),"OK","FUERA")</f>
        <v>OK</v>
      </c>
      <c r="C23" s="18" t="str">
        <f>IF(AND(F23&gt;='PASO 2 - CHANNEL INPUT '!$G$8,F23&lt;='PASO 2 - CHANNEL INPUT '!$H$8),"OK","FUERA")</f>
        <v>OK</v>
      </c>
      <c r="D23" t="str">
        <f>IF(AND(F23&gt;='PASO 1 - SETUP CAMPAÑA'!$C$3,F23&lt;='PASO 1 - SETUP CAMPAÑA'!$C$4),"OK","FUERA")</f>
        <v>OK</v>
      </c>
      <c r="E23" t="s">
        <v>0</v>
      </c>
      <c r="F23">
        <v>24</v>
      </c>
      <c r="G23" s="11">
        <f t="shared" si="92"/>
        <v>50.261899999999997</v>
      </c>
      <c r="H23">
        <f t="shared" si="3"/>
        <v>44.025799999999997</v>
      </c>
      <c r="I23">
        <f t="shared" si="4"/>
        <v>6.9290000000000003</v>
      </c>
      <c r="J23">
        <f t="shared" si="5"/>
        <v>15.616900000000001</v>
      </c>
      <c r="K23">
        <f t="shared" si="6"/>
        <v>14.923999999999998</v>
      </c>
      <c r="L23">
        <f t="shared" si="7"/>
        <v>2.2385999999999999</v>
      </c>
      <c r="M23">
        <f t="shared" si="8"/>
        <v>38.589200000000005</v>
      </c>
      <c r="N23">
        <f t="shared" si="9"/>
        <v>113.6356</v>
      </c>
      <c r="O23">
        <f t="shared" si="10"/>
        <v>36.617100000000001</v>
      </c>
      <c r="P23">
        <f t="shared" si="11"/>
        <v>29.048500000000001</v>
      </c>
      <c r="Q23">
        <f t="shared" si="12"/>
        <v>134.2627</v>
      </c>
      <c r="R23">
        <f t="shared" si="13"/>
        <v>4.7970000000000006</v>
      </c>
      <c r="S23">
        <f t="shared" si="14"/>
        <v>135.1688</v>
      </c>
      <c r="T23">
        <f t="shared" si="15"/>
        <v>132.87690000000001</v>
      </c>
      <c r="U23" s="11">
        <f t="shared" si="16"/>
        <v>144.28309999999999</v>
      </c>
      <c r="V23">
        <f t="shared" si="17"/>
        <v>1.4924000000000002</v>
      </c>
      <c r="W23">
        <f t="shared" si="18"/>
        <v>193.47899999999998</v>
      </c>
      <c r="X23">
        <f t="shared" si="19"/>
        <v>23.878400000000003</v>
      </c>
      <c r="Y23">
        <f t="shared" si="20"/>
        <v>39.122199999999999</v>
      </c>
      <c r="Z23">
        <f t="shared" si="21"/>
        <v>86.399300000000011</v>
      </c>
      <c r="AA23">
        <f t="shared" si="22"/>
        <v>179.19460000000001</v>
      </c>
      <c r="AB23">
        <f t="shared" si="23"/>
        <v>60.921900000000001</v>
      </c>
      <c r="AC23">
        <f t="shared" si="24"/>
        <v>5.7564000000000002</v>
      </c>
      <c r="AD23" s="11">
        <f t="shared" si="25"/>
        <v>243.048</v>
      </c>
      <c r="AE23">
        <f t="shared" si="26"/>
        <v>72.434699999999992</v>
      </c>
      <c r="AF23">
        <f t="shared" si="27"/>
        <v>10.6067</v>
      </c>
      <c r="AG23">
        <f t="shared" si="28"/>
        <v>99.671000000000006</v>
      </c>
      <c r="AH23">
        <f t="shared" si="29"/>
        <v>64.919399999999996</v>
      </c>
      <c r="AI23">
        <f t="shared" si="30"/>
        <v>30.167800000000003</v>
      </c>
      <c r="AJ23">
        <f t="shared" si="31"/>
        <v>46.530900000000003</v>
      </c>
      <c r="AK23">
        <f t="shared" si="32"/>
        <v>4.5305</v>
      </c>
      <c r="AL23">
        <f t="shared" si="33"/>
        <v>0</v>
      </c>
      <c r="AM23">
        <f t="shared" si="34"/>
        <v>14.2844</v>
      </c>
      <c r="AN23">
        <f t="shared" si="35"/>
        <v>5.33E-2</v>
      </c>
      <c r="AO23">
        <f t="shared" si="36"/>
        <v>0</v>
      </c>
      <c r="AP23">
        <f t="shared" si="37"/>
        <v>3.4112</v>
      </c>
      <c r="AQ23">
        <f t="shared" si="38"/>
        <v>0.47969999999999996</v>
      </c>
      <c r="AR23">
        <f t="shared" si="39"/>
        <v>4.4771999999999998</v>
      </c>
      <c r="AS23">
        <f t="shared" si="40"/>
        <v>0.31979999999999997</v>
      </c>
      <c r="AT23">
        <f t="shared" si="41"/>
        <v>2.3985000000000003</v>
      </c>
      <c r="AU23">
        <f t="shared" si="42"/>
        <v>0.69289999999999996</v>
      </c>
      <c r="AV23">
        <f t="shared" si="43"/>
        <v>0.63959999999999995</v>
      </c>
      <c r="AW23">
        <f t="shared" si="44"/>
        <v>0</v>
      </c>
      <c r="AX23">
        <f t="shared" si="45"/>
        <v>0</v>
      </c>
      <c r="AY23">
        <f t="shared" si="46"/>
        <v>1.3325</v>
      </c>
      <c r="AZ23">
        <f t="shared" si="47"/>
        <v>1.5456999999999999</v>
      </c>
      <c r="BA23">
        <f t="shared" si="48"/>
        <v>1.0126999999999999</v>
      </c>
      <c r="BB23">
        <f t="shared" si="49"/>
        <v>0.69289999999999996</v>
      </c>
      <c r="BC23">
        <f t="shared" si="50"/>
        <v>0.53300000000000003</v>
      </c>
      <c r="BD23">
        <f t="shared" si="51"/>
        <v>0.58630000000000004</v>
      </c>
      <c r="BE23">
        <f t="shared" si="52"/>
        <v>1.0660000000000001</v>
      </c>
      <c r="BF23">
        <f t="shared" si="53"/>
        <v>0</v>
      </c>
      <c r="BG23">
        <f t="shared" si="54"/>
        <v>2.1852999999999998</v>
      </c>
      <c r="BH23">
        <f t="shared" si="55"/>
        <v>2.0253999999999999</v>
      </c>
      <c r="BI23">
        <f t="shared" si="56"/>
        <v>0</v>
      </c>
      <c r="BJ23">
        <f t="shared" si="57"/>
        <v>0.15989999999999999</v>
      </c>
      <c r="BK23">
        <f t="shared" si="58"/>
        <v>40.454699999999995</v>
      </c>
      <c r="BL23">
        <f t="shared" si="59"/>
        <v>39.122199999999999</v>
      </c>
      <c r="BM23">
        <f t="shared" si="60"/>
        <v>0.4264</v>
      </c>
      <c r="BN23">
        <f t="shared" si="61"/>
        <v>0</v>
      </c>
      <c r="BO23">
        <f t="shared" si="62"/>
        <v>0.90610000000000002</v>
      </c>
      <c r="BP23">
        <f t="shared" si="63"/>
        <v>133.83629999999999</v>
      </c>
      <c r="BQ23">
        <f t="shared" si="64"/>
        <v>46.211100000000002</v>
      </c>
      <c r="BR23">
        <f t="shared" si="65"/>
        <v>103.24210000000001</v>
      </c>
      <c r="BS23">
        <f t="shared" si="66"/>
        <v>6.1295000000000002</v>
      </c>
      <c r="BT23">
        <f t="shared" si="67"/>
        <v>124.40219999999999</v>
      </c>
      <c r="BU23">
        <f t="shared" si="68"/>
        <v>216.50459999999998</v>
      </c>
      <c r="BV23" s="11">
        <f t="shared" si="69"/>
        <v>373.41980000000001</v>
      </c>
      <c r="BW23" s="11">
        <f t="shared" si="70"/>
        <v>57.830500000000001</v>
      </c>
      <c r="BX23" s="11">
        <f t="shared" si="71"/>
        <v>515.19780000000003</v>
      </c>
      <c r="BY23">
        <f t="shared" si="72"/>
        <v>181.53980000000001</v>
      </c>
      <c r="BZ23">
        <f t="shared" si="73"/>
        <v>60.921900000000001</v>
      </c>
      <c r="CA23">
        <f t="shared" si="74"/>
        <v>16.203199999999999</v>
      </c>
      <c r="CB23">
        <f t="shared" si="75"/>
        <v>3.9442000000000004</v>
      </c>
      <c r="CC23" s="11">
        <f t="shared" si="76"/>
        <v>471.06539999999995</v>
      </c>
      <c r="CD23" s="11">
        <f t="shared" si="77"/>
        <v>502.40580000000006</v>
      </c>
      <c r="CE23" s="11">
        <f t="shared" si="78"/>
        <v>314.20350000000002</v>
      </c>
      <c r="CF23">
        <f t="shared" si="79"/>
        <v>74.033699999999996</v>
      </c>
      <c r="CG23">
        <f t="shared" si="80"/>
        <v>100.15069999999999</v>
      </c>
      <c r="CH23">
        <f t="shared" si="81"/>
        <v>16.4697</v>
      </c>
      <c r="CI23" s="11">
        <f t="shared" si="82"/>
        <v>199.12879999999998</v>
      </c>
      <c r="CJ23">
        <f t="shared" si="83"/>
        <v>44.079099999999997</v>
      </c>
      <c r="CK23">
        <f t="shared" si="84"/>
        <v>82.828199999999995</v>
      </c>
      <c r="CL23">
        <f t="shared" si="85"/>
        <v>26.383500000000002</v>
      </c>
      <c r="CM23">
        <f t="shared" si="86"/>
        <v>30.274399999999996</v>
      </c>
      <c r="CN23">
        <f t="shared" si="87"/>
        <v>350.23429999999996</v>
      </c>
      <c r="CO23">
        <f t="shared" si="88"/>
        <v>332.1123</v>
      </c>
      <c r="CP23">
        <f t="shared" si="89"/>
        <v>4.6370999999999993</v>
      </c>
      <c r="CQ23">
        <f t="shared" si="90"/>
        <v>79.097200000000001</v>
      </c>
      <c r="CR23">
        <f t="shared" si="91"/>
        <v>83.361200000000011</v>
      </c>
      <c r="CT23" s="18">
        <f>'PASO 1 - SETUP CAMPAÑA'!E52</f>
        <v>533</v>
      </c>
      <c r="CU23">
        <v>9.43</v>
      </c>
      <c r="CV23">
        <v>8.26</v>
      </c>
      <c r="CW23">
        <v>1.3</v>
      </c>
      <c r="CX23">
        <v>2.93</v>
      </c>
      <c r="CY23">
        <v>2.8</v>
      </c>
      <c r="CZ23">
        <v>0.42</v>
      </c>
      <c r="DA23">
        <v>7.24</v>
      </c>
      <c r="DB23">
        <v>21.32</v>
      </c>
      <c r="DC23">
        <v>6.87</v>
      </c>
      <c r="DD23">
        <v>5.45</v>
      </c>
      <c r="DE23">
        <v>25.19</v>
      </c>
      <c r="DF23">
        <v>0.9</v>
      </c>
      <c r="DG23">
        <v>25.36</v>
      </c>
      <c r="DH23">
        <v>24.93</v>
      </c>
      <c r="DI23">
        <v>27.07</v>
      </c>
      <c r="DJ23">
        <v>0.28000000000000003</v>
      </c>
      <c r="DK23">
        <v>36.299999999999997</v>
      </c>
      <c r="DL23">
        <v>4.4800000000000004</v>
      </c>
      <c r="DM23">
        <v>7.34</v>
      </c>
      <c r="DN23">
        <v>16.21</v>
      </c>
      <c r="DO23">
        <v>33.619999999999997</v>
      </c>
      <c r="DP23">
        <v>11.43</v>
      </c>
      <c r="DQ23">
        <v>1.08</v>
      </c>
      <c r="DR23">
        <v>45.6</v>
      </c>
      <c r="DS23">
        <v>13.59</v>
      </c>
      <c r="DT23">
        <v>1.99</v>
      </c>
      <c r="DU23">
        <v>18.7</v>
      </c>
      <c r="DV23">
        <v>12.18</v>
      </c>
      <c r="DW23">
        <v>5.66</v>
      </c>
      <c r="DX23">
        <v>8.73</v>
      </c>
      <c r="DY23">
        <v>0.85</v>
      </c>
      <c r="DZ23">
        <v>0</v>
      </c>
      <c r="EA23">
        <v>2.68</v>
      </c>
      <c r="EB23">
        <v>0.01</v>
      </c>
      <c r="EC23">
        <v>0</v>
      </c>
      <c r="ED23">
        <v>0.64</v>
      </c>
      <c r="EE23">
        <v>0.09</v>
      </c>
      <c r="EF23">
        <v>0.84</v>
      </c>
      <c r="EG23">
        <v>0.06</v>
      </c>
      <c r="EH23">
        <v>0.45</v>
      </c>
      <c r="EI23">
        <v>0.13</v>
      </c>
      <c r="EJ23">
        <v>0.12</v>
      </c>
      <c r="EK23">
        <v>0</v>
      </c>
      <c r="EL23">
        <v>0</v>
      </c>
      <c r="EM23">
        <v>0.25</v>
      </c>
      <c r="EN23">
        <v>0.28999999999999998</v>
      </c>
      <c r="EO23">
        <v>0.19</v>
      </c>
      <c r="EP23">
        <v>0.13</v>
      </c>
      <c r="EQ23">
        <v>0.1</v>
      </c>
      <c r="ER23">
        <v>0.11</v>
      </c>
      <c r="ES23">
        <v>0.2</v>
      </c>
      <c r="ET23">
        <v>0</v>
      </c>
      <c r="EU23">
        <v>0.41</v>
      </c>
      <c r="EV23">
        <v>0.38</v>
      </c>
      <c r="EW23">
        <v>0</v>
      </c>
      <c r="EX23">
        <v>0.03</v>
      </c>
      <c r="EY23">
        <v>7.59</v>
      </c>
      <c r="EZ23">
        <v>7.34</v>
      </c>
      <c r="FA23">
        <v>0.08</v>
      </c>
      <c r="FB23">
        <v>0</v>
      </c>
      <c r="FC23">
        <v>0.17</v>
      </c>
      <c r="FD23">
        <v>25.11</v>
      </c>
      <c r="FE23">
        <v>8.67</v>
      </c>
      <c r="FF23">
        <v>19.37</v>
      </c>
      <c r="FG23">
        <v>1.1499999999999999</v>
      </c>
      <c r="FH23">
        <v>23.34</v>
      </c>
      <c r="FI23">
        <v>40.619999999999997</v>
      </c>
      <c r="FJ23">
        <v>70.06</v>
      </c>
      <c r="FK23">
        <v>10.85</v>
      </c>
      <c r="FL23">
        <v>96.66</v>
      </c>
      <c r="FM23">
        <v>34.06</v>
      </c>
      <c r="FN23">
        <v>11.43</v>
      </c>
      <c r="FO23">
        <v>3.04</v>
      </c>
      <c r="FP23">
        <v>0.74</v>
      </c>
      <c r="FQ23">
        <v>88.38</v>
      </c>
      <c r="FR23">
        <v>94.26</v>
      </c>
      <c r="FS23">
        <v>58.95</v>
      </c>
      <c r="FT23">
        <v>13.89</v>
      </c>
      <c r="FU23">
        <v>18.79</v>
      </c>
      <c r="FV23">
        <v>3.09</v>
      </c>
      <c r="FW23">
        <v>37.36</v>
      </c>
      <c r="FX23">
        <v>8.27</v>
      </c>
      <c r="FY23">
        <v>15.54</v>
      </c>
      <c r="FZ23">
        <v>4.95</v>
      </c>
      <c r="GA23">
        <v>5.68</v>
      </c>
      <c r="GB23">
        <v>65.709999999999994</v>
      </c>
      <c r="GC23">
        <v>62.31</v>
      </c>
      <c r="GD23">
        <v>0.87</v>
      </c>
      <c r="GE23">
        <v>14.84</v>
      </c>
      <c r="GF23">
        <v>15.64</v>
      </c>
    </row>
    <row r="24" spans="2:188" x14ac:dyDescent="0.35">
      <c r="B24" t="str">
        <f>IF(AND(F24&gt;='PASO 2 - CHANNEL INPUT '!$G$4,F24&lt;='PASO 2 - CHANNEL INPUT '!$H$4),"OK","FUERA")</f>
        <v>OK</v>
      </c>
      <c r="C24" s="18" t="str">
        <f>IF(AND(F24&gt;='PASO 2 - CHANNEL INPUT '!$G$8,F24&lt;='PASO 2 - CHANNEL INPUT '!$H$8),"OK","FUERA")</f>
        <v>OK</v>
      </c>
      <c r="D24" t="str">
        <f>IF(AND(F24&gt;='PASO 1 - SETUP CAMPAÑA'!$C$3,F24&lt;='PASO 1 - SETUP CAMPAÑA'!$C$4),"OK","FUERA")</f>
        <v>OK</v>
      </c>
      <c r="E24" t="s">
        <v>0</v>
      </c>
      <c r="F24">
        <v>25</v>
      </c>
      <c r="G24" s="11">
        <f t="shared" si="92"/>
        <v>52.008200000000002</v>
      </c>
      <c r="H24">
        <f t="shared" si="3"/>
        <v>48.6036</v>
      </c>
      <c r="I24">
        <f t="shared" si="4"/>
        <v>3.7568000000000001</v>
      </c>
      <c r="J24">
        <f t="shared" si="5"/>
        <v>17.316500000000001</v>
      </c>
      <c r="K24">
        <f t="shared" si="6"/>
        <v>16.7882</v>
      </c>
      <c r="L24">
        <f t="shared" si="7"/>
        <v>0.58699999999999997</v>
      </c>
      <c r="M24">
        <f t="shared" si="8"/>
        <v>37.6267</v>
      </c>
      <c r="N24">
        <f t="shared" si="9"/>
        <v>116.40209999999999</v>
      </c>
      <c r="O24">
        <f t="shared" si="10"/>
        <v>29.526100000000003</v>
      </c>
      <c r="P24">
        <f t="shared" si="11"/>
        <v>25.123600000000003</v>
      </c>
      <c r="Q24">
        <f t="shared" si="12"/>
        <v>143.4041</v>
      </c>
      <c r="R24">
        <f t="shared" si="13"/>
        <v>1.8784000000000001</v>
      </c>
      <c r="S24">
        <f t="shared" si="14"/>
        <v>143.87370000000001</v>
      </c>
      <c r="T24">
        <f t="shared" si="15"/>
        <v>136.00790000000001</v>
      </c>
      <c r="U24" s="11">
        <f t="shared" si="16"/>
        <v>145.86950000000002</v>
      </c>
      <c r="V24">
        <f t="shared" si="17"/>
        <v>1.8784000000000001</v>
      </c>
      <c r="W24">
        <f t="shared" si="18"/>
        <v>225.0558</v>
      </c>
      <c r="X24">
        <f t="shared" si="19"/>
        <v>32.1676</v>
      </c>
      <c r="Y24">
        <f t="shared" si="20"/>
        <v>43.438000000000009</v>
      </c>
      <c r="Z24">
        <f t="shared" si="21"/>
        <v>113.05620000000002</v>
      </c>
      <c r="AA24">
        <f t="shared" si="22"/>
        <v>198.22990000000004</v>
      </c>
      <c r="AB24">
        <f t="shared" si="23"/>
        <v>71.555300000000003</v>
      </c>
      <c r="AC24">
        <f t="shared" si="24"/>
        <v>6.8091999999999997</v>
      </c>
      <c r="AD24" s="11">
        <f t="shared" si="25"/>
        <v>281.34910000000002</v>
      </c>
      <c r="AE24">
        <f t="shared" si="26"/>
        <v>71.14439999999999</v>
      </c>
      <c r="AF24">
        <f t="shared" si="27"/>
        <v>14.088000000000001</v>
      </c>
      <c r="AG24">
        <f t="shared" si="28"/>
        <v>88.167400000000001</v>
      </c>
      <c r="AH24">
        <f t="shared" si="29"/>
        <v>58.758699999999997</v>
      </c>
      <c r="AI24">
        <f t="shared" si="30"/>
        <v>37.039699999999996</v>
      </c>
      <c r="AJ24">
        <f t="shared" si="31"/>
        <v>42.968400000000003</v>
      </c>
      <c r="AK24">
        <f t="shared" si="32"/>
        <v>5.8112999999999992</v>
      </c>
      <c r="AL24">
        <f t="shared" si="33"/>
        <v>0.17609999999999998</v>
      </c>
      <c r="AM24">
        <f t="shared" si="34"/>
        <v>19.7819</v>
      </c>
      <c r="AN24">
        <f t="shared" si="35"/>
        <v>0.58699999999999997</v>
      </c>
      <c r="AO24">
        <f t="shared" si="36"/>
        <v>1.2326999999999999</v>
      </c>
      <c r="AP24">
        <f t="shared" si="37"/>
        <v>3.3458999999999994</v>
      </c>
      <c r="AQ24">
        <f t="shared" si="38"/>
        <v>0</v>
      </c>
      <c r="AR24">
        <f t="shared" si="39"/>
        <v>2.9350000000000001</v>
      </c>
      <c r="AS24">
        <f t="shared" si="40"/>
        <v>0.46960000000000002</v>
      </c>
      <c r="AT24">
        <f t="shared" si="41"/>
        <v>3.5806999999999998</v>
      </c>
      <c r="AU24">
        <f t="shared" si="42"/>
        <v>5.8700000000000002E-2</v>
      </c>
      <c r="AV24">
        <f t="shared" si="43"/>
        <v>1.8784000000000001</v>
      </c>
      <c r="AW24">
        <f t="shared" si="44"/>
        <v>0</v>
      </c>
      <c r="AX24">
        <f t="shared" si="45"/>
        <v>0</v>
      </c>
      <c r="AY24">
        <f t="shared" si="46"/>
        <v>1.9371</v>
      </c>
      <c r="AZ24">
        <f t="shared" si="47"/>
        <v>1.8196999999999999</v>
      </c>
      <c r="BA24">
        <f t="shared" si="48"/>
        <v>0.99790000000000012</v>
      </c>
      <c r="BB24">
        <f t="shared" si="49"/>
        <v>2.8175999999999997</v>
      </c>
      <c r="BC24">
        <f t="shared" si="50"/>
        <v>1.2326999999999999</v>
      </c>
      <c r="BD24">
        <f t="shared" si="51"/>
        <v>2.1718999999999999</v>
      </c>
      <c r="BE24">
        <f t="shared" si="52"/>
        <v>0.64570000000000005</v>
      </c>
      <c r="BF24">
        <f t="shared" si="53"/>
        <v>0</v>
      </c>
      <c r="BG24">
        <f t="shared" si="54"/>
        <v>4.1677</v>
      </c>
      <c r="BH24">
        <f t="shared" si="55"/>
        <v>1.9371</v>
      </c>
      <c r="BI24">
        <f t="shared" si="56"/>
        <v>5.8700000000000002E-2</v>
      </c>
      <c r="BJ24">
        <f t="shared" si="57"/>
        <v>0.1174</v>
      </c>
      <c r="BK24">
        <f t="shared" si="58"/>
        <v>53.3583</v>
      </c>
      <c r="BL24">
        <f t="shared" si="59"/>
        <v>52.301699999999997</v>
      </c>
      <c r="BM24">
        <f t="shared" si="60"/>
        <v>1.5262</v>
      </c>
      <c r="BN24">
        <f t="shared" si="61"/>
        <v>0</v>
      </c>
      <c r="BO24">
        <f t="shared" si="62"/>
        <v>0.35219999999999996</v>
      </c>
      <c r="BP24">
        <f t="shared" si="63"/>
        <v>158.37259999999998</v>
      </c>
      <c r="BQ24">
        <f t="shared" si="64"/>
        <v>50.775500000000001</v>
      </c>
      <c r="BR24">
        <f t="shared" si="65"/>
        <v>126.6746</v>
      </c>
      <c r="BS24">
        <f t="shared" si="66"/>
        <v>3.9916000000000005</v>
      </c>
      <c r="BT24">
        <f t="shared" si="67"/>
        <v>157.13989999999998</v>
      </c>
      <c r="BU24">
        <f t="shared" si="68"/>
        <v>212.31790000000001</v>
      </c>
      <c r="BV24" s="11">
        <f t="shared" si="69"/>
        <v>431.97329999999999</v>
      </c>
      <c r="BW24" s="11">
        <f t="shared" si="70"/>
        <v>61.282799999999995</v>
      </c>
      <c r="BX24" s="11">
        <f t="shared" si="71"/>
        <v>569.91830000000004</v>
      </c>
      <c r="BY24">
        <f t="shared" si="72"/>
        <v>195.70580000000001</v>
      </c>
      <c r="BZ24">
        <f t="shared" si="73"/>
        <v>71.555300000000003</v>
      </c>
      <c r="CA24">
        <f t="shared" si="74"/>
        <v>21.719000000000005</v>
      </c>
      <c r="CB24">
        <f t="shared" si="75"/>
        <v>2.9937</v>
      </c>
      <c r="CC24" s="11">
        <f t="shared" si="76"/>
        <v>513.97720000000004</v>
      </c>
      <c r="CD24" s="11">
        <f t="shared" si="77"/>
        <v>564.87009999999998</v>
      </c>
      <c r="CE24" s="11">
        <f t="shared" si="78"/>
        <v>372.33409999999998</v>
      </c>
      <c r="CF24">
        <f t="shared" si="79"/>
        <v>73.962000000000003</v>
      </c>
      <c r="CG24">
        <f t="shared" si="80"/>
        <v>122.15469999999999</v>
      </c>
      <c r="CH24">
        <f t="shared" si="81"/>
        <v>18.725299999999997</v>
      </c>
      <c r="CI24" s="11">
        <f t="shared" si="82"/>
        <v>248.71189999999999</v>
      </c>
      <c r="CJ24">
        <f t="shared" si="83"/>
        <v>38.742000000000004</v>
      </c>
      <c r="CK24">
        <f t="shared" si="84"/>
        <v>122.15469999999999</v>
      </c>
      <c r="CL24">
        <f t="shared" si="85"/>
        <v>36.746200000000002</v>
      </c>
      <c r="CM24">
        <f t="shared" si="86"/>
        <v>40.7378</v>
      </c>
      <c r="CN24">
        <f t="shared" si="87"/>
        <v>378.79109999999997</v>
      </c>
      <c r="CO24">
        <f t="shared" si="88"/>
        <v>395.16839999999996</v>
      </c>
      <c r="CP24">
        <f t="shared" si="89"/>
        <v>6.2809000000000008</v>
      </c>
      <c r="CQ24">
        <f t="shared" si="90"/>
        <v>102.9598</v>
      </c>
      <c r="CR24">
        <f t="shared" si="91"/>
        <v>74.725099999999998</v>
      </c>
      <c r="CT24" s="18">
        <f>'PASO 1 - SETUP CAMPAÑA'!E53</f>
        <v>587</v>
      </c>
      <c r="CU24">
        <v>8.86</v>
      </c>
      <c r="CV24">
        <v>8.2799999999999994</v>
      </c>
      <c r="CW24">
        <v>0.64</v>
      </c>
      <c r="CX24">
        <v>2.95</v>
      </c>
      <c r="CY24">
        <v>2.86</v>
      </c>
      <c r="CZ24">
        <v>0.1</v>
      </c>
      <c r="DA24">
        <v>6.41</v>
      </c>
      <c r="DB24">
        <v>19.829999999999998</v>
      </c>
      <c r="DC24">
        <v>5.03</v>
      </c>
      <c r="DD24">
        <v>4.28</v>
      </c>
      <c r="DE24">
        <v>24.43</v>
      </c>
      <c r="DF24">
        <v>0.32</v>
      </c>
      <c r="DG24">
        <v>24.51</v>
      </c>
      <c r="DH24">
        <v>23.17</v>
      </c>
      <c r="DI24">
        <v>24.85</v>
      </c>
      <c r="DJ24">
        <v>0.32</v>
      </c>
      <c r="DK24">
        <v>38.340000000000003</v>
      </c>
      <c r="DL24">
        <v>5.48</v>
      </c>
      <c r="DM24">
        <v>7.4</v>
      </c>
      <c r="DN24">
        <v>19.260000000000002</v>
      </c>
      <c r="DO24">
        <v>33.770000000000003</v>
      </c>
      <c r="DP24">
        <v>12.19</v>
      </c>
      <c r="DQ24">
        <v>1.1599999999999999</v>
      </c>
      <c r="DR24">
        <v>47.93</v>
      </c>
      <c r="DS24">
        <v>12.12</v>
      </c>
      <c r="DT24">
        <v>2.4</v>
      </c>
      <c r="DU24">
        <v>15.02</v>
      </c>
      <c r="DV24">
        <v>10.01</v>
      </c>
      <c r="DW24">
        <v>6.31</v>
      </c>
      <c r="DX24">
        <v>7.32</v>
      </c>
      <c r="DY24">
        <v>0.99</v>
      </c>
      <c r="DZ24">
        <v>0.03</v>
      </c>
      <c r="EA24">
        <v>3.37</v>
      </c>
      <c r="EB24">
        <v>0.1</v>
      </c>
      <c r="EC24">
        <v>0.21</v>
      </c>
      <c r="ED24">
        <v>0.56999999999999995</v>
      </c>
      <c r="EE24">
        <v>0</v>
      </c>
      <c r="EF24">
        <v>0.5</v>
      </c>
      <c r="EG24">
        <v>0.08</v>
      </c>
      <c r="EH24">
        <v>0.61</v>
      </c>
      <c r="EI24">
        <v>0.01</v>
      </c>
      <c r="EJ24">
        <v>0.32</v>
      </c>
      <c r="EK24">
        <v>0</v>
      </c>
      <c r="EL24">
        <v>0</v>
      </c>
      <c r="EM24">
        <v>0.33</v>
      </c>
      <c r="EN24">
        <v>0.31</v>
      </c>
      <c r="EO24">
        <v>0.17</v>
      </c>
      <c r="EP24">
        <v>0.48</v>
      </c>
      <c r="EQ24">
        <v>0.21</v>
      </c>
      <c r="ER24">
        <v>0.37</v>
      </c>
      <c r="ES24">
        <v>0.11</v>
      </c>
      <c r="ET24">
        <v>0</v>
      </c>
      <c r="EU24">
        <v>0.71</v>
      </c>
      <c r="EV24">
        <v>0.33</v>
      </c>
      <c r="EW24">
        <v>0.01</v>
      </c>
      <c r="EX24">
        <v>0.02</v>
      </c>
      <c r="EY24">
        <v>9.09</v>
      </c>
      <c r="EZ24">
        <v>8.91</v>
      </c>
      <c r="FA24">
        <v>0.26</v>
      </c>
      <c r="FB24">
        <v>0</v>
      </c>
      <c r="FC24">
        <v>0.06</v>
      </c>
      <c r="FD24">
        <v>26.98</v>
      </c>
      <c r="FE24">
        <v>8.65</v>
      </c>
      <c r="FF24">
        <v>21.58</v>
      </c>
      <c r="FG24">
        <v>0.68</v>
      </c>
      <c r="FH24">
        <v>26.77</v>
      </c>
      <c r="FI24">
        <v>36.17</v>
      </c>
      <c r="FJ24">
        <v>73.59</v>
      </c>
      <c r="FK24">
        <v>10.44</v>
      </c>
      <c r="FL24">
        <v>97.09</v>
      </c>
      <c r="FM24">
        <v>33.340000000000003</v>
      </c>
      <c r="FN24">
        <v>12.19</v>
      </c>
      <c r="FO24">
        <v>3.7</v>
      </c>
      <c r="FP24">
        <v>0.51</v>
      </c>
      <c r="FQ24">
        <v>87.56</v>
      </c>
      <c r="FR24">
        <v>96.23</v>
      </c>
      <c r="FS24">
        <v>63.43</v>
      </c>
      <c r="FT24">
        <v>12.6</v>
      </c>
      <c r="FU24">
        <v>20.81</v>
      </c>
      <c r="FV24">
        <v>3.19</v>
      </c>
      <c r="FW24">
        <v>42.37</v>
      </c>
      <c r="FX24">
        <v>6.6</v>
      </c>
      <c r="FY24">
        <v>20.81</v>
      </c>
      <c r="FZ24">
        <v>6.26</v>
      </c>
      <c r="GA24">
        <v>6.94</v>
      </c>
      <c r="GB24">
        <v>64.53</v>
      </c>
      <c r="GC24">
        <v>67.319999999999993</v>
      </c>
      <c r="GD24">
        <v>1.07</v>
      </c>
      <c r="GE24">
        <v>17.54</v>
      </c>
      <c r="GF24">
        <v>12.73</v>
      </c>
    </row>
    <row r="25" spans="2:188" x14ac:dyDescent="0.35">
      <c r="B25" t="str">
        <f>IF(AND(F25&gt;='PASO 2 - CHANNEL INPUT '!$G$4,F25&lt;='PASO 2 - CHANNEL INPUT '!$H$4),"OK","FUERA")</f>
        <v>OK</v>
      </c>
      <c r="C25" s="18" t="str">
        <f>IF(AND(F25&gt;='PASO 2 - CHANNEL INPUT '!$G$8,F25&lt;='PASO 2 - CHANNEL INPUT '!$H$8),"OK","FUERA")</f>
        <v>OK</v>
      </c>
      <c r="D25" t="str">
        <f>IF(AND(F25&gt;='PASO 1 - SETUP CAMPAÑA'!$C$3,F25&lt;='PASO 1 - SETUP CAMPAÑA'!$C$4),"OK","FUERA")</f>
        <v>OK</v>
      </c>
      <c r="E25" t="s">
        <v>0</v>
      </c>
      <c r="F25">
        <v>26</v>
      </c>
      <c r="G25" s="11">
        <f t="shared" si="92"/>
        <v>41.979399999999998</v>
      </c>
      <c r="H25">
        <f t="shared" si="3"/>
        <v>38.6678</v>
      </c>
      <c r="I25">
        <f t="shared" si="4"/>
        <v>3.6524999999999999</v>
      </c>
      <c r="J25">
        <f t="shared" si="5"/>
        <v>14.6587</v>
      </c>
      <c r="K25">
        <f t="shared" si="6"/>
        <v>14.6587</v>
      </c>
      <c r="L25">
        <f t="shared" si="7"/>
        <v>0</v>
      </c>
      <c r="M25">
        <f t="shared" si="8"/>
        <v>29.658299999999997</v>
      </c>
      <c r="N25">
        <f t="shared" si="9"/>
        <v>97.643500000000003</v>
      </c>
      <c r="O25">
        <f t="shared" si="10"/>
        <v>32.1907</v>
      </c>
      <c r="P25">
        <f t="shared" si="11"/>
        <v>20.161799999999999</v>
      </c>
      <c r="Q25">
        <f t="shared" si="12"/>
        <v>121.21430000000001</v>
      </c>
      <c r="R25">
        <f t="shared" si="13"/>
        <v>1.5097</v>
      </c>
      <c r="S25">
        <f t="shared" si="14"/>
        <v>121.3604</v>
      </c>
      <c r="T25">
        <f t="shared" si="15"/>
        <v>117.0748</v>
      </c>
      <c r="U25" s="11">
        <f t="shared" si="16"/>
        <v>125.8895</v>
      </c>
      <c r="V25">
        <f t="shared" si="17"/>
        <v>1.1200999999999999</v>
      </c>
      <c r="W25">
        <f t="shared" si="18"/>
        <v>181.21269999999998</v>
      </c>
      <c r="X25">
        <f t="shared" si="19"/>
        <v>32.580300000000001</v>
      </c>
      <c r="Y25">
        <f t="shared" si="20"/>
        <v>40.469700000000003</v>
      </c>
      <c r="Z25">
        <f t="shared" si="21"/>
        <v>91.263799999999989</v>
      </c>
      <c r="AA25">
        <f t="shared" si="22"/>
        <v>163.82680000000002</v>
      </c>
      <c r="AB25">
        <f t="shared" si="23"/>
        <v>68.180000000000007</v>
      </c>
      <c r="AC25">
        <f t="shared" si="24"/>
        <v>2.4837000000000002</v>
      </c>
      <c r="AD25" s="11">
        <f t="shared" si="25"/>
        <v>230.88669999999999</v>
      </c>
      <c r="AE25">
        <f t="shared" si="26"/>
        <v>59.608800000000002</v>
      </c>
      <c r="AF25">
        <f t="shared" si="27"/>
        <v>10.1296</v>
      </c>
      <c r="AG25">
        <f t="shared" si="28"/>
        <v>79.770600000000002</v>
      </c>
      <c r="AH25">
        <f t="shared" si="29"/>
        <v>56.832900000000002</v>
      </c>
      <c r="AI25">
        <f t="shared" si="30"/>
        <v>31.508899999999997</v>
      </c>
      <c r="AJ25">
        <f t="shared" si="31"/>
        <v>32.093299999999999</v>
      </c>
      <c r="AK25">
        <f t="shared" si="32"/>
        <v>3.6524999999999999</v>
      </c>
      <c r="AL25">
        <f t="shared" si="33"/>
        <v>0</v>
      </c>
      <c r="AM25">
        <f t="shared" si="34"/>
        <v>21.379299999999997</v>
      </c>
      <c r="AN25">
        <f t="shared" si="35"/>
        <v>0.58439999999999992</v>
      </c>
      <c r="AO25">
        <f t="shared" si="36"/>
        <v>1.2662</v>
      </c>
      <c r="AP25">
        <f t="shared" si="37"/>
        <v>3.4577</v>
      </c>
      <c r="AQ25">
        <f t="shared" si="38"/>
        <v>0.14609999999999998</v>
      </c>
      <c r="AR25">
        <f t="shared" si="39"/>
        <v>1.9966999999999997</v>
      </c>
      <c r="AS25">
        <f t="shared" si="40"/>
        <v>0</v>
      </c>
      <c r="AT25">
        <f t="shared" si="41"/>
        <v>2.7272000000000003</v>
      </c>
      <c r="AU25">
        <f t="shared" si="42"/>
        <v>0</v>
      </c>
      <c r="AV25">
        <f t="shared" si="43"/>
        <v>1.7531999999999999</v>
      </c>
      <c r="AW25">
        <f t="shared" si="44"/>
        <v>0</v>
      </c>
      <c r="AX25">
        <f t="shared" si="45"/>
        <v>0</v>
      </c>
      <c r="AY25">
        <f t="shared" si="46"/>
        <v>1.7531999999999999</v>
      </c>
      <c r="AZ25">
        <f t="shared" si="47"/>
        <v>1.8506</v>
      </c>
      <c r="BA25">
        <f t="shared" si="48"/>
        <v>0.87659999999999993</v>
      </c>
      <c r="BB25">
        <f t="shared" si="49"/>
        <v>0.68180000000000007</v>
      </c>
      <c r="BC25">
        <f t="shared" si="50"/>
        <v>0</v>
      </c>
      <c r="BD25">
        <f t="shared" si="51"/>
        <v>1.1200999999999999</v>
      </c>
      <c r="BE25">
        <f t="shared" si="52"/>
        <v>1.7531999999999999</v>
      </c>
      <c r="BF25">
        <f t="shared" si="53"/>
        <v>0</v>
      </c>
      <c r="BG25">
        <f t="shared" si="54"/>
        <v>2.0941000000000001</v>
      </c>
      <c r="BH25">
        <f t="shared" si="55"/>
        <v>0.87659999999999993</v>
      </c>
      <c r="BI25">
        <f t="shared" si="56"/>
        <v>4.87E-2</v>
      </c>
      <c r="BJ25">
        <f t="shared" si="57"/>
        <v>0</v>
      </c>
      <c r="BK25">
        <f t="shared" si="58"/>
        <v>41.930699999999995</v>
      </c>
      <c r="BL25">
        <f t="shared" si="59"/>
        <v>41.4437</v>
      </c>
      <c r="BM25">
        <f t="shared" si="60"/>
        <v>0.73050000000000004</v>
      </c>
      <c r="BN25">
        <f t="shared" si="61"/>
        <v>0</v>
      </c>
      <c r="BO25">
        <f t="shared" si="62"/>
        <v>0.1948</v>
      </c>
      <c r="BP25">
        <f t="shared" si="63"/>
        <v>119.7046</v>
      </c>
      <c r="BQ25">
        <f t="shared" si="64"/>
        <v>29.658299999999997</v>
      </c>
      <c r="BR25">
        <f t="shared" si="65"/>
        <v>99.153199999999998</v>
      </c>
      <c r="BS25">
        <f t="shared" si="66"/>
        <v>6.5258000000000003</v>
      </c>
      <c r="BT25">
        <f t="shared" si="67"/>
        <v>135.92170000000002</v>
      </c>
      <c r="BU25">
        <f t="shared" si="68"/>
        <v>185.1087</v>
      </c>
      <c r="BV25" s="11">
        <f t="shared" si="69"/>
        <v>358.18849999999998</v>
      </c>
      <c r="BW25" s="11">
        <f t="shared" si="70"/>
        <v>49.771400000000007</v>
      </c>
      <c r="BX25" s="11">
        <f t="shared" si="71"/>
        <v>478.96449999999999</v>
      </c>
      <c r="BY25">
        <f t="shared" si="72"/>
        <v>171.5214</v>
      </c>
      <c r="BZ25">
        <f t="shared" si="73"/>
        <v>68.180000000000007</v>
      </c>
      <c r="CA25">
        <f t="shared" si="74"/>
        <v>14.999600000000001</v>
      </c>
      <c r="CB25">
        <f t="shared" si="75"/>
        <v>2.5324</v>
      </c>
      <c r="CC25" s="11">
        <f t="shared" si="76"/>
        <v>430.50799999999998</v>
      </c>
      <c r="CD25" s="11">
        <f t="shared" si="77"/>
        <v>472.00040000000001</v>
      </c>
      <c r="CE25" s="11">
        <f t="shared" si="78"/>
        <v>308.80669999999998</v>
      </c>
      <c r="CF25">
        <f t="shared" si="79"/>
        <v>59.267900000000004</v>
      </c>
      <c r="CG25">
        <f t="shared" si="80"/>
        <v>97.984400000000008</v>
      </c>
      <c r="CH25">
        <f t="shared" si="81"/>
        <v>9.934800000000001</v>
      </c>
      <c r="CI25" s="11">
        <f t="shared" si="82"/>
        <v>206.5367</v>
      </c>
      <c r="CJ25">
        <f t="shared" si="83"/>
        <v>37.450300000000006</v>
      </c>
      <c r="CK25">
        <f t="shared" si="84"/>
        <v>93.893600000000006</v>
      </c>
      <c r="CL25">
        <f t="shared" si="85"/>
        <v>31.167999999999999</v>
      </c>
      <c r="CM25">
        <f t="shared" si="86"/>
        <v>23.863</v>
      </c>
      <c r="CN25">
        <f t="shared" si="87"/>
        <v>334.76379999999995</v>
      </c>
      <c r="CO25">
        <f t="shared" si="88"/>
        <v>331.93919999999997</v>
      </c>
      <c r="CP25">
        <f t="shared" si="89"/>
        <v>5.8440000000000003</v>
      </c>
      <c r="CQ25">
        <f t="shared" si="90"/>
        <v>76.410299999999992</v>
      </c>
      <c r="CR25">
        <f t="shared" si="91"/>
        <v>62.238599999999998</v>
      </c>
      <c r="CT25" s="18">
        <f>'PASO 1 - SETUP CAMPAÑA'!E54</f>
        <v>487</v>
      </c>
      <c r="CU25">
        <v>8.6199999999999992</v>
      </c>
      <c r="CV25">
        <v>7.94</v>
      </c>
      <c r="CW25">
        <v>0.75</v>
      </c>
      <c r="CX25">
        <v>3.01</v>
      </c>
      <c r="CY25">
        <v>3.01</v>
      </c>
      <c r="CZ25">
        <v>0</v>
      </c>
      <c r="DA25">
        <v>6.09</v>
      </c>
      <c r="DB25">
        <v>20.05</v>
      </c>
      <c r="DC25">
        <v>6.61</v>
      </c>
      <c r="DD25">
        <v>4.1399999999999997</v>
      </c>
      <c r="DE25">
        <v>24.89</v>
      </c>
      <c r="DF25">
        <v>0.31</v>
      </c>
      <c r="DG25">
        <v>24.92</v>
      </c>
      <c r="DH25">
        <v>24.04</v>
      </c>
      <c r="DI25">
        <v>25.85</v>
      </c>
      <c r="DJ25">
        <v>0.23</v>
      </c>
      <c r="DK25">
        <v>37.21</v>
      </c>
      <c r="DL25">
        <v>6.69</v>
      </c>
      <c r="DM25">
        <v>8.31</v>
      </c>
      <c r="DN25">
        <v>18.739999999999998</v>
      </c>
      <c r="DO25">
        <v>33.64</v>
      </c>
      <c r="DP25">
        <v>14</v>
      </c>
      <c r="DQ25">
        <v>0.51</v>
      </c>
      <c r="DR25">
        <v>47.41</v>
      </c>
      <c r="DS25">
        <v>12.24</v>
      </c>
      <c r="DT25">
        <v>2.08</v>
      </c>
      <c r="DU25">
        <v>16.38</v>
      </c>
      <c r="DV25">
        <v>11.67</v>
      </c>
      <c r="DW25">
        <v>6.47</v>
      </c>
      <c r="DX25">
        <v>6.59</v>
      </c>
      <c r="DY25">
        <v>0.75</v>
      </c>
      <c r="DZ25">
        <v>0</v>
      </c>
      <c r="EA25">
        <v>4.3899999999999997</v>
      </c>
      <c r="EB25">
        <v>0.12</v>
      </c>
      <c r="EC25">
        <v>0.26</v>
      </c>
      <c r="ED25">
        <v>0.71</v>
      </c>
      <c r="EE25">
        <v>0.03</v>
      </c>
      <c r="EF25">
        <v>0.41</v>
      </c>
      <c r="EG25">
        <v>0</v>
      </c>
      <c r="EH25">
        <v>0.56000000000000005</v>
      </c>
      <c r="EI25">
        <v>0</v>
      </c>
      <c r="EJ25">
        <v>0.36</v>
      </c>
      <c r="EK25">
        <v>0</v>
      </c>
      <c r="EL25">
        <v>0</v>
      </c>
      <c r="EM25">
        <v>0.36</v>
      </c>
      <c r="EN25">
        <v>0.38</v>
      </c>
      <c r="EO25">
        <v>0.18</v>
      </c>
      <c r="EP25">
        <v>0.14000000000000001</v>
      </c>
      <c r="EQ25">
        <v>0</v>
      </c>
      <c r="ER25">
        <v>0.23</v>
      </c>
      <c r="ES25">
        <v>0.36</v>
      </c>
      <c r="ET25">
        <v>0</v>
      </c>
      <c r="EU25">
        <v>0.43</v>
      </c>
      <c r="EV25">
        <v>0.18</v>
      </c>
      <c r="EW25">
        <v>0.01</v>
      </c>
      <c r="EX25">
        <v>0</v>
      </c>
      <c r="EY25">
        <v>8.61</v>
      </c>
      <c r="EZ25">
        <v>8.51</v>
      </c>
      <c r="FA25">
        <v>0.15</v>
      </c>
      <c r="FB25">
        <v>0</v>
      </c>
      <c r="FC25">
        <v>0.04</v>
      </c>
      <c r="FD25">
        <v>24.58</v>
      </c>
      <c r="FE25">
        <v>6.09</v>
      </c>
      <c r="FF25">
        <v>20.36</v>
      </c>
      <c r="FG25">
        <v>1.34</v>
      </c>
      <c r="FH25">
        <v>27.91</v>
      </c>
      <c r="FI25">
        <v>38.01</v>
      </c>
      <c r="FJ25">
        <v>73.55</v>
      </c>
      <c r="FK25">
        <v>10.220000000000001</v>
      </c>
      <c r="FL25">
        <v>98.35</v>
      </c>
      <c r="FM25">
        <v>35.22</v>
      </c>
      <c r="FN25">
        <v>14</v>
      </c>
      <c r="FO25">
        <v>3.08</v>
      </c>
      <c r="FP25">
        <v>0.52</v>
      </c>
      <c r="FQ25">
        <v>88.4</v>
      </c>
      <c r="FR25">
        <v>96.92</v>
      </c>
      <c r="FS25">
        <v>63.41</v>
      </c>
      <c r="FT25">
        <v>12.17</v>
      </c>
      <c r="FU25">
        <v>20.12</v>
      </c>
      <c r="FV25">
        <v>2.04</v>
      </c>
      <c r="FW25">
        <v>42.41</v>
      </c>
      <c r="FX25">
        <v>7.69</v>
      </c>
      <c r="FY25">
        <v>19.28</v>
      </c>
      <c r="FZ25">
        <v>6.4</v>
      </c>
      <c r="GA25">
        <v>4.9000000000000004</v>
      </c>
      <c r="GB25">
        <v>68.739999999999995</v>
      </c>
      <c r="GC25">
        <v>68.16</v>
      </c>
      <c r="GD25">
        <v>1.2</v>
      </c>
      <c r="GE25">
        <v>15.69</v>
      </c>
      <c r="GF25">
        <v>12.78</v>
      </c>
    </row>
    <row r="26" spans="2:188" x14ac:dyDescent="0.35">
      <c r="B26" t="str">
        <f>IF(AND(F26&gt;='PASO 2 - CHANNEL INPUT '!$G$4,F26&lt;='PASO 2 - CHANNEL INPUT '!$H$4),"OK","FUERA")</f>
        <v>OK</v>
      </c>
      <c r="C26" s="18" t="str">
        <f>IF(AND(F26&gt;='PASO 2 - CHANNEL INPUT '!$G$8,F26&lt;='PASO 2 - CHANNEL INPUT '!$H$8),"OK","FUERA")</f>
        <v>OK</v>
      </c>
      <c r="D26" t="str">
        <f>IF(AND(F26&gt;='PASO 1 - SETUP CAMPAÑA'!$C$3,F26&lt;='PASO 1 - SETUP CAMPAÑA'!$C$4),"OK","FUERA")</f>
        <v>OK</v>
      </c>
      <c r="E26" t="s">
        <v>0</v>
      </c>
      <c r="F26">
        <v>27</v>
      </c>
      <c r="G26" s="11">
        <f t="shared" si="92"/>
        <v>37.895199999999996</v>
      </c>
      <c r="H26">
        <f t="shared" si="3"/>
        <v>35.643999999999998</v>
      </c>
      <c r="I26">
        <f t="shared" si="4"/>
        <v>3.4706000000000001</v>
      </c>
      <c r="J26">
        <f t="shared" si="5"/>
        <v>14.07</v>
      </c>
      <c r="K26">
        <f t="shared" si="6"/>
        <v>13.9762</v>
      </c>
      <c r="L26">
        <f t="shared" si="7"/>
        <v>1.0787</v>
      </c>
      <c r="M26">
        <f t="shared" si="8"/>
        <v>30.250500000000002</v>
      </c>
      <c r="N26">
        <f t="shared" si="9"/>
        <v>89.39139999999999</v>
      </c>
      <c r="O26">
        <f t="shared" si="10"/>
        <v>20.917400000000001</v>
      </c>
      <c r="P26">
        <f t="shared" si="11"/>
        <v>20.401499999999999</v>
      </c>
      <c r="Q26">
        <f t="shared" si="12"/>
        <v>111.7627</v>
      </c>
      <c r="R26">
        <f t="shared" si="13"/>
        <v>4.3148</v>
      </c>
      <c r="S26">
        <f t="shared" si="14"/>
        <v>112.93519999999999</v>
      </c>
      <c r="T26">
        <f t="shared" si="15"/>
        <v>107.1665</v>
      </c>
      <c r="U26" s="11">
        <f t="shared" si="16"/>
        <v>114.76430000000001</v>
      </c>
      <c r="V26">
        <f t="shared" si="17"/>
        <v>0.79730000000000001</v>
      </c>
      <c r="W26">
        <f t="shared" si="18"/>
        <v>187.55310000000003</v>
      </c>
      <c r="X26">
        <f t="shared" si="19"/>
        <v>33.814900000000002</v>
      </c>
      <c r="Y26">
        <f t="shared" si="20"/>
        <v>37.238599999999998</v>
      </c>
      <c r="Z26">
        <f t="shared" si="21"/>
        <v>96.238799999999998</v>
      </c>
      <c r="AA26">
        <f t="shared" si="22"/>
        <v>167.24539999999999</v>
      </c>
      <c r="AB26">
        <f t="shared" si="23"/>
        <v>66.316599999999994</v>
      </c>
      <c r="AC26">
        <f t="shared" si="24"/>
        <v>3.0016000000000003</v>
      </c>
      <c r="AD26" s="11">
        <f t="shared" si="25"/>
        <v>234.03100000000001</v>
      </c>
      <c r="AE26">
        <f t="shared" si="26"/>
        <v>61.157599999999995</v>
      </c>
      <c r="AF26">
        <f t="shared" si="27"/>
        <v>12.194000000000001</v>
      </c>
      <c r="AG26">
        <f t="shared" si="28"/>
        <v>84.326200000000014</v>
      </c>
      <c r="AH26">
        <f t="shared" si="29"/>
        <v>58.812599999999989</v>
      </c>
      <c r="AI26">
        <f t="shared" si="30"/>
        <v>35.456400000000002</v>
      </c>
      <c r="AJ26">
        <f t="shared" si="31"/>
        <v>38.739399999999996</v>
      </c>
      <c r="AK26">
        <f t="shared" si="32"/>
        <v>7.6446999999999994</v>
      </c>
      <c r="AL26">
        <f t="shared" si="33"/>
        <v>0</v>
      </c>
      <c r="AM26">
        <f t="shared" si="34"/>
        <v>9.4268999999999981</v>
      </c>
      <c r="AN26">
        <f t="shared" si="35"/>
        <v>0</v>
      </c>
      <c r="AO26">
        <f t="shared" si="36"/>
        <v>1.0787</v>
      </c>
      <c r="AP26">
        <f t="shared" si="37"/>
        <v>3.1892</v>
      </c>
      <c r="AQ26">
        <f t="shared" si="38"/>
        <v>0</v>
      </c>
      <c r="AR26">
        <f t="shared" si="39"/>
        <v>3.9865000000000004</v>
      </c>
      <c r="AS26">
        <f t="shared" si="40"/>
        <v>0.28139999999999998</v>
      </c>
      <c r="AT26">
        <f t="shared" si="41"/>
        <v>2.2980999999999998</v>
      </c>
      <c r="AU26">
        <f t="shared" si="42"/>
        <v>1.1255999999999999</v>
      </c>
      <c r="AV26">
        <f t="shared" si="43"/>
        <v>3.4706000000000001</v>
      </c>
      <c r="AW26">
        <f t="shared" si="44"/>
        <v>0</v>
      </c>
      <c r="AX26">
        <f t="shared" si="45"/>
        <v>0</v>
      </c>
      <c r="AY26">
        <f t="shared" si="46"/>
        <v>4.408599999999999</v>
      </c>
      <c r="AZ26">
        <f t="shared" si="47"/>
        <v>0.56279999999999997</v>
      </c>
      <c r="BA26">
        <f t="shared" si="48"/>
        <v>0.14069999999999999</v>
      </c>
      <c r="BB26">
        <f t="shared" si="49"/>
        <v>1.5008000000000001</v>
      </c>
      <c r="BC26">
        <f t="shared" si="50"/>
        <v>0.28139999999999998</v>
      </c>
      <c r="BD26">
        <f t="shared" si="51"/>
        <v>0.70350000000000001</v>
      </c>
      <c r="BE26">
        <f t="shared" si="52"/>
        <v>0.93800000000000006</v>
      </c>
      <c r="BF26">
        <f t="shared" si="53"/>
        <v>0</v>
      </c>
      <c r="BG26">
        <f t="shared" si="54"/>
        <v>2.0167000000000002</v>
      </c>
      <c r="BH26">
        <f t="shared" si="55"/>
        <v>0.93800000000000006</v>
      </c>
      <c r="BI26">
        <f t="shared" si="56"/>
        <v>0.28139999999999998</v>
      </c>
      <c r="BJ26">
        <f t="shared" si="57"/>
        <v>0</v>
      </c>
      <c r="BK26">
        <f t="shared" si="58"/>
        <v>38.598700000000001</v>
      </c>
      <c r="BL26">
        <f t="shared" si="59"/>
        <v>37.848300000000002</v>
      </c>
      <c r="BM26">
        <f t="shared" si="60"/>
        <v>1.5008000000000001</v>
      </c>
      <c r="BN26">
        <f t="shared" si="61"/>
        <v>0</v>
      </c>
      <c r="BO26">
        <f t="shared" si="62"/>
        <v>0.93800000000000006</v>
      </c>
      <c r="BP26">
        <f t="shared" si="63"/>
        <v>120.39230000000002</v>
      </c>
      <c r="BQ26">
        <f t="shared" si="64"/>
        <v>45.3523</v>
      </c>
      <c r="BR26">
        <f t="shared" si="65"/>
        <v>86.202199999999991</v>
      </c>
      <c r="BS26">
        <f t="shared" si="66"/>
        <v>5.5342000000000002</v>
      </c>
      <c r="BT26">
        <f t="shared" si="67"/>
        <v>115.9837</v>
      </c>
      <c r="BU26">
        <f t="shared" si="68"/>
        <v>194.07220000000001</v>
      </c>
      <c r="BV26" s="11">
        <f t="shared" si="69"/>
        <v>342.65140000000002</v>
      </c>
      <c r="BW26" s="11">
        <f t="shared" si="70"/>
        <v>44.695699999999995</v>
      </c>
      <c r="BX26" s="11">
        <f t="shared" si="71"/>
        <v>456.38390000000004</v>
      </c>
      <c r="BY26">
        <f t="shared" si="72"/>
        <v>168.27719999999999</v>
      </c>
      <c r="BZ26">
        <f t="shared" si="73"/>
        <v>66.316599999999994</v>
      </c>
      <c r="CA26">
        <f t="shared" si="74"/>
        <v>15.899100000000001</v>
      </c>
      <c r="CB26">
        <f t="shared" si="75"/>
        <v>2.2980999999999998</v>
      </c>
      <c r="CC26" s="11">
        <f t="shared" si="76"/>
        <v>400.52600000000007</v>
      </c>
      <c r="CD26" s="11">
        <f t="shared" si="77"/>
        <v>451.22489999999999</v>
      </c>
      <c r="CE26" s="11">
        <f t="shared" si="78"/>
        <v>285.52719999999999</v>
      </c>
      <c r="CF26">
        <f t="shared" si="79"/>
        <v>62.095599999999997</v>
      </c>
      <c r="CG26">
        <f t="shared" si="80"/>
        <v>78.651299999999992</v>
      </c>
      <c r="CH26">
        <f t="shared" si="81"/>
        <v>12.5223</v>
      </c>
      <c r="CI26" s="11">
        <f t="shared" si="82"/>
        <v>200.21610000000001</v>
      </c>
      <c r="CJ26">
        <f t="shared" si="83"/>
        <v>34.1432</v>
      </c>
      <c r="CK26">
        <f t="shared" si="84"/>
        <v>97.833399999999997</v>
      </c>
      <c r="CL26">
        <f t="shared" si="85"/>
        <v>26.404699999999998</v>
      </c>
      <c r="CM26">
        <f t="shared" si="86"/>
        <v>23.590700000000002</v>
      </c>
      <c r="CN26">
        <f t="shared" si="87"/>
        <v>307.66399999999999</v>
      </c>
      <c r="CO26">
        <f t="shared" si="88"/>
        <v>316.29360000000003</v>
      </c>
      <c r="CP26">
        <f t="shared" si="89"/>
        <v>2.2042999999999995</v>
      </c>
      <c r="CQ26">
        <f t="shared" si="90"/>
        <v>71.147300000000001</v>
      </c>
      <c r="CR26">
        <f t="shared" si="91"/>
        <v>69.552699999999987</v>
      </c>
      <c r="CT26" s="18">
        <f>'PASO 1 - SETUP CAMPAÑA'!E55</f>
        <v>469</v>
      </c>
      <c r="CU26">
        <v>8.08</v>
      </c>
      <c r="CV26">
        <v>7.6</v>
      </c>
      <c r="CW26">
        <v>0.74</v>
      </c>
      <c r="CX26">
        <v>3</v>
      </c>
      <c r="CY26">
        <v>2.98</v>
      </c>
      <c r="CZ26">
        <v>0.23</v>
      </c>
      <c r="DA26">
        <v>6.45</v>
      </c>
      <c r="DB26">
        <v>19.059999999999999</v>
      </c>
      <c r="DC26">
        <v>4.46</v>
      </c>
      <c r="DD26">
        <v>4.3499999999999996</v>
      </c>
      <c r="DE26">
        <v>23.83</v>
      </c>
      <c r="DF26">
        <v>0.92</v>
      </c>
      <c r="DG26">
        <v>24.08</v>
      </c>
      <c r="DH26">
        <v>22.85</v>
      </c>
      <c r="DI26">
        <v>24.47</v>
      </c>
      <c r="DJ26">
        <v>0.17</v>
      </c>
      <c r="DK26">
        <v>39.99</v>
      </c>
      <c r="DL26">
        <v>7.21</v>
      </c>
      <c r="DM26">
        <v>7.94</v>
      </c>
      <c r="DN26">
        <v>20.52</v>
      </c>
      <c r="DO26">
        <v>35.659999999999997</v>
      </c>
      <c r="DP26">
        <v>14.14</v>
      </c>
      <c r="DQ26">
        <v>0.64</v>
      </c>
      <c r="DR26">
        <v>49.9</v>
      </c>
      <c r="DS26">
        <v>13.04</v>
      </c>
      <c r="DT26">
        <v>2.6</v>
      </c>
      <c r="DU26">
        <v>17.98</v>
      </c>
      <c r="DV26">
        <v>12.54</v>
      </c>
      <c r="DW26">
        <v>7.56</v>
      </c>
      <c r="DX26">
        <v>8.26</v>
      </c>
      <c r="DY26">
        <v>1.63</v>
      </c>
      <c r="DZ26">
        <v>0</v>
      </c>
      <c r="EA26">
        <v>2.0099999999999998</v>
      </c>
      <c r="EB26">
        <v>0</v>
      </c>
      <c r="EC26">
        <v>0.23</v>
      </c>
      <c r="ED26">
        <v>0.68</v>
      </c>
      <c r="EE26">
        <v>0</v>
      </c>
      <c r="EF26">
        <v>0.85</v>
      </c>
      <c r="EG26">
        <v>0.06</v>
      </c>
      <c r="EH26">
        <v>0.49</v>
      </c>
      <c r="EI26">
        <v>0.24</v>
      </c>
      <c r="EJ26">
        <v>0.74</v>
      </c>
      <c r="EK26">
        <v>0</v>
      </c>
      <c r="EL26">
        <v>0</v>
      </c>
      <c r="EM26">
        <v>0.94</v>
      </c>
      <c r="EN26">
        <v>0.12</v>
      </c>
      <c r="EO26">
        <v>0.03</v>
      </c>
      <c r="EP26">
        <v>0.32</v>
      </c>
      <c r="EQ26">
        <v>0.06</v>
      </c>
      <c r="ER26">
        <v>0.15</v>
      </c>
      <c r="ES26">
        <v>0.2</v>
      </c>
      <c r="ET26">
        <v>0</v>
      </c>
      <c r="EU26">
        <v>0.43</v>
      </c>
      <c r="EV26">
        <v>0.2</v>
      </c>
      <c r="EW26">
        <v>0.06</v>
      </c>
      <c r="EX26">
        <v>0</v>
      </c>
      <c r="EY26">
        <v>8.23</v>
      </c>
      <c r="EZ26">
        <v>8.07</v>
      </c>
      <c r="FA26">
        <v>0.32</v>
      </c>
      <c r="FB26">
        <v>0</v>
      </c>
      <c r="FC26">
        <v>0.2</v>
      </c>
      <c r="FD26">
        <v>25.67</v>
      </c>
      <c r="FE26">
        <v>9.67</v>
      </c>
      <c r="FF26">
        <v>18.38</v>
      </c>
      <c r="FG26">
        <v>1.18</v>
      </c>
      <c r="FH26">
        <v>24.73</v>
      </c>
      <c r="FI26">
        <v>41.38</v>
      </c>
      <c r="FJ26">
        <v>73.06</v>
      </c>
      <c r="FK26">
        <v>9.5299999999999994</v>
      </c>
      <c r="FL26">
        <v>97.31</v>
      </c>
      <c r="FM26">
        <v>35.880000000000003</v>
      </c>
      <c r="FN26">
        <v>14.14</v>
      </c>
      <c r="FO26">
        <v>3.39</v>
      </c>
      <c r="FP26">
        <v>0.49</v>
      </c>
      <c r="FQ26">
        <v>85.4</v>
      </c>
      <c r="FR26">
        <v>96.21</v>
      </c>
      <c r="FS26">
        <v>60.88</v>
      </c>
      <c r="FT26">
        <v>13.24</v>
      </c>
      <c r="FU26">
        <v>16.77</v>
      </c>
      <c r="FV26">
        <v>2.67</v>
      </c>
      <c r="FW26">
        <v>42.69</v>
      </c>
      <c r="FX26">
        <v>7.28</v>
      </c>
      <c r="FY26">
        <v>20.86</v>
      </c>
      <c r="FZ26">
        <v>5.63</v>
      </c>
      <c r="GA26">
        <v>5.03</v>
      </c>
      <c r="GB26">
        <v>65.599999999999994</v>
      </c>
      <c r="GC26">
        <v>67.44</v>
      </c>
      <c r="GD26">
        <v>0.47</v>
      </c>
      <c r="GE26">
        <v>15.17</v>
      </c>
      <c r="GF26">
        <v>14.83</v>
      </c>
    </row>
    <row r="27" spans="2:188" x14ac:dyDescent="0.35">
      <c r="B27" t="str">
        <f>IF(AND(F27&gt;='PASO 2 - CHANNEL INPUT '!$G$4,F27&lt;='PASO 2 - CHANNEL INPUT '!$H$4),"OK","FUERA")</f>
        <v>OK</v>
      </c>
      <c r="C27" s="18" t="str">
        <f>IF(AND(F27&gt;='PASO 2 - CHANNEL INPUT '!$G$8,F27&lt;='PASO 2 - CHANNEL INPUT '!$H$8),"OK","FUERA")</f>
        <v>OK</v>
      </c>
      <c r="D27" t="str">
        <f>IF(AND(F27&gt;='PASO 1 - SETUP CAMPAÑA'!$C$3,F27&lt;='PASO 1 - SETUP CAMPAÑA'!$C$4),"OK","FUERA")</f>
        <v>OK</v>
      </c>
      <c r="E27" t="s">
        <v>0</v>
      </c>
      <c r="F27">
        <v>28</v>
      </c>
      <c r="G27" s="11">
        <f t="shared" si="92"/>
        <v>49.863599999999998</v>
      </c>
      <c r="H27">
        <f t="shared" si="3"/>
        <v>46.801800000000007</v>
      </c>
      <c r="I27">
        <f t="shared" si="4"/>
        <v>5.5403999999999991</v>
      </c>
      <c r="J27">
        <f t="shared" si="5"/>
        <v>14.239800000000001</v>
      </c>
      <c r="K27">
        <f t="shared" si="6"/>
        <v>13.851000000000001</v>
      </c>
      <c r="L27">
        <f t="shared" si="7"/>
        <v>0.43740000000000001</v>
      </c>
      <c r="M27">
        <f t="shared" si="8"/>
        <v>32.513399999999997</v>
      </c>
      <c r="N27">
        <f t="shared" si="9"/>
        <v>107.8434</v>
      </c>
      <c r="O27">
        <f t="shared" si="10"/>
        <v>30.763799999999996</v>
      </c>
      <c r="P27">
        <f t="shared" si="11"/>
        <v>22.113</v>
      </c>
      <c r="Q27">
        <f t="shared" si="12"/>
        <v>126.36</v>
      </c>
      <c r="R27">
        <f t="shared" si="13"/>
        <v>6.5610000000000008</v>
      </c>
      <c r="S27">
        <f t="shared" si="14"/>
        <v>127.3806</v>
      </c>
      <c r="T27">
        <f t="shared" si="15"/>
        <v>124.27019999999999</v>
      </c>
      <c r="U27" s="11">
        <f t="shared" si="16"/>
        <v>133.79579999999999</v>
      </c>
      <c r="V27">
        <f t="shared" si="17"/>
        <v>1.1177999999999999</v>
      </c>
      <c r="W27">
        <f t="shared" si="18"/>
        <v>179.47980000000001</v>
      </c>
      <c r="X27">
        <f t="shared" si="19"/>
        <v>28.868400000000001</v>
      </c>
      <c r="Y27">
        <f t="shared" si="20"/>
        <v>32.464799999999997</v>
      </c>
      <c r="Z27">
        <f t="shared" si="21"/>
        <v>84.321000000000012</v>
      </c>
      <c r="AA27">
        <f t="shared" si="22"/>
        <v>165.04560000000001</v>
      </c>
      <c r="AB27">
        <f t="shared" si="23"/>
        <v>58.028399999999998</v>
      </c>
      <c r="AC27">
        <f t="shared" si="24"/>
        <v>2.6244000000000001</v>
      </c>
      <c r="AD27" s="11">
        <f t="shared" si="25"/>
        <v>224.6292</v>
      </c>
      <c r="AE27">
        <f t="shared" si="26"/>
        <v>54.189</v>
      </c>
      <c r="AF27">
        <f t="shared" si="27"/>
        <v>11.177999999999999</v>
      </c>
      <c r="AG27">
        <f t="shared" si="28"/>
        <v>88.354799999999997</v>
      </c>
      <c r="AH27">
        <f t="shared" si="29"/>
        <v>66.5334</v>
      </c>
      <c r="AI27">
        <f t="shared" si="30"/>
        <v>25.272000000000002</v>
      </c>
      <c r="AJ27">
        <f t="shared" si="31"/>
        <v>36.401400000000002</v>
      </c>
      <c r="AK27">
        <f t="shared" si="32"/>
        <v>7.9217999999999993</v>
      </c>
      <c r="AL27">
        <f t="shared" si="33"/>
        <v>0.63179999999999992</v>
      </c>
      <c r="AM27">
        <f t="shared" si="34"/>
        <v>15.503399999999999</v>
      </c>
      <c r="AN27">
        <f t="shared" si="35"/>
        <v>0</v>
      </c>
      <c r="AO27">
        <f t="shared" si="36"/>
        <v>0.72899999999999998</v>
      </c>
      <c r="AP27">
        <f t="shared" si="37"/>
        <v>3.6936</v>
      </c>
      <c r="AQ27">
        <f t="shared" si="38"/>
        <v>0</v>
      </c>
      <c r="AR27">
        <f t="shared" si="39"/>
        <v>4.4226000000000001</v>
      </c>
      <c r="AS27">
        <f t="shared" si="40"/>
        <v>9.7200000000000009E-2</v>
      </c>
      <c r="AT27">
        <f t="shared" si="41"/>
        <v>1.0206</v>
      </c>
      <c r="AU27">
        <f t="shared" si="42"/>
        <v>0.38880000000000003</v>
      </c>
      <c r="AV27">
        <f t="shared" si="43"/>
        <v>1.8468</v>
      </c>
      <c r="AW27">
        <f t="shared" si="44"/>
        <v>0</v>
      </c>
      <c r="AX27">
        <f t="shared" si="45"/>
        <v>0</v>
      </c>
      <c r="AY27">
        <f t="shared" si="46"/>
        <v>1.8954000000000002</v>
      </c>
      <c r="AZ27">
        <f t="shared" si="47"/>
        <v>1.2150000000000001</v>
      </c>
      <c r="BA27">
        <f t="shared" si="48"/>
        <v>0.82620000000000005</v>
      </c>
      <c r="BB27">
        <f t="shared" si="49"/>
        <v>0.34020000000000006</v>
      </c>
      <c r="BC27">
        <f t="shared" si="50"/>
        <v>1.3122</v>
      </c>
      <c r="BD27">
        <f t="shared" si="51"/>
        <v>0.48599999999999999</v>
      </c>
      <c r="BE27">
        <f t="shared" si="52"/>
        <v>0</v>
      </c>
      <c r="BF27">
        <f t="shared" si="53"/>
        <v>0</v>
      </c>
      <c r="BG27">
        <f t="shared" si="54"/>
        <v>2.7216000000000005</v>
      </c>
      <c r="BH27">
        <f t="shared" si="55"/>
        <v>3.5964</v>
      </c>
      <c r="BI27">
        <f t="shared" si="56"/>
        <v>0</v>
      </c>
      <c r="BJ27">
        <f t="shared" si="57"/>
        <v>0</v>
      </c>
      <c r="BK27">
        <f t="shared" si="58"/>
        <v>40.824000000000005</v>
      </c>
      <c r="BL27">
        <f t="shared" si="59"/>
        <v>40.775399999999998</v>
      </c>
      <c r="BM27">
        <f t="shared" si="60"/>
        <v>0.34020000000000006</v>
      </c>
      <c r="BN27">
        <f t="shared" si="61"/>
        <v>0</v>
      </c>
      <c r="BO27">
        <f t="shared" si="62"/>
        <v>9.7200000000000009E-2</v>
      </c>
      <c r="BP27">
        <f t="shared" si="63"/>
        <v>133.3098</v>
      </c>
      <c r="BQ27">
        <f t="shared" si="64"/>
        <v>37.033200000000001</v>
      </c>
      <c r="BR27">
        <f t="shared" si="65"/>
        <v>107.163</v>
      </c>
      <c r="BS27">
        <f t="shared" si="66"/>
        <v>4.2281999999999993</v>
      </c>
      <c r="BT27">
        <f t="shared" si="67"/>
        <v>123.6384</v>
      </c>
      <c r="BU27">
        <f t="shared" si="68"/>
        <v>190.65779999999998</v>
      </c>
      <c r="BV27" s="11">
        <f t="shared" si="69"/>
        <v>362.36160000000001</v>
      </c>
      <c r="BW27" s="11">
        <f t="shared" si="70"/>
        <v>41.455799999999996</v>
      </c>
      <c r="BX27" s="11">
        <f t="shared" si="71"/>
        <v>475.11360000000002</v>
      </c>
      <c r="BY27">
        <f t="shared" si="72"/>
        <v>187.74180000000001</v>
      </c>
      <c r="BZ27">
        <f t="shared" si="73"/>
        <v>58.028399999999998</v>
      </c>
      <c r="CA27">
        <f t="shared" si="74"/>
        <v>18.127800000000001</v>
      </c>
      <c r="CB27">
        <f t="shared" si="75"/>
        <v>0.87480000000000002</v>
      </c>
      <c r="CC27" s="11">
        <f t="shared" si="76"/>
        <v>421.75080000000003</v>
      </c>
      <c r="CD27" s="11">
        <f t="shared" si="77"/>
        <v>470.8854</v>
      </c>
      <c r="CE27" s="11">
        <f t="shared" si="78"/>
        <v>297.67500000000001</v>
      </c>
      <c r="CF27">
        <f t="shared" si="79"/>
        <v>54.577800000000003</v>
      </c>
      <c r="CG27">
        <f t="shared" si="80"/>
        <v>100.89360000000001</v>
      </c>
      <c r="CH27">
        <f t="shared" si="81"/>
        <v>13.9482</v>
      </c>
      <c r="CI27" s="11">
        <f t="shared" si="82"/>
        <v>209.56319999999999</v>
      </c>
      <c r="CJ27">
        <f t="shared" si="83"/>
        <v>31.9788</v>
      </c>
      <c r="CK27">
        <f t="shared" si="84"/>
        <v>99.63</v>
      </c>
      <c r="CL27">
        <f t="shared" si="85"/>
        <v>31.395600000000002</v>
      </c>
      <c r="CM27">
        <f t="shared" si="86"/>
        <v>26.827200000000001</v>
      </c>
      <c r="CN27">
        <f t="shared" si="87"/>
        <v>345.35160000000002</v>
      </c>
      <c r="CO27">
        <f t="shared" si="88"/>
        <v>326.68920000000003</v>
      </c>
      <c r="CP27">
        <f t="shared" si="89"/>
        <v>4.0823999999999998</v>
      </c>
      <c r="CQ27">
        <f t="shared" si="90"/>
        <v>68.185799999999986</v>
      </c>
      <c r="CR27">
        <f t="shared" si="91"/>
        <v>66.144599999999997</v>
      </c>
      <c r="CT27" s="18">
        <f>'PASO 1 - SETUP CAMPAÑA'!E56</f>
        <v>486</v>
      </c>
      <c r="CU27">
        <v>10.26</v>
      </c>
      <c r="CV27">
        <v>9.6300000000000008</v>
      </c>
      <c r="CW27">
        <v>1.1399999999999999</v>
      </c>
      <c r="CX27">
        <v>2.93</v>
      </c>
      <c r="CY27">
        <v>2.85</v>
      </c>
      <c r="CZ27">
        <v>0.09</v>
      </c>
      <c r="DA27">
        <v>6.69</v>
      </c>
      <c r="DB27">
        <v>22.19</v>
      </c>
      <c r="DC27">
        <v>6.33</v>
      </c>
      <c r="DD27">
        <v>4.55</v>
      </c>
      <c r="DE27">
        <v>26</v>
      </c>
      <c r="DF27">
        <v>1.35</v>
      </c>
      <c r="DG27">
        <v>26.21</v>
      </c>
      <c r="DH27">
        <v>25.57</v>
      </c>
      <c r="DI27">
        <v>27.53</v>
      </c>
      <c r="DJ27">
        <v>0.23</v>
      </c>
      <c r="DK27">
        <v>36.93</v>
      </c>
      <c r="DL27">
        <v>5.94</v>
      </c>
      <c r="DM27">
        <v>6.68</v>
      </c>
      <c r="DN27">
        <v>17.350000000000001</v>
      </c>
      <c r="DO27">
        <v>33.96</v>
      </c>
      <c r="DP27">
        <v>11.94</v>
      </c>
      <c r="DQ27">
        <v>0.54</v>
      </c>
      <c r="DR27">
        <v>46.22</v>
      </c>
      <c r="DS27">
        <v>11.15</v>
      </c>
      <c r="DT27">
        <v>2.2999999999999998</v>
      </c>
      <c r="DU27">
        <v>18.18</v>
      </c>
      <c r="DV27">
        <v>13.69</v>
      </c>
      <c r="DW27">
        <v>5.2</v>
      </c>
      <c r="DX27">
        <v>7.49</v>
      </c>
      <c r="DY27">
        <v>1.63</v>
      </c>
      <c r="DZ27">
        <v>0.13</v>
      </c>
      <c r="EA27">
        <v>3.19</v>
      </c>
      <c r="EB27">
        <v>0</v>
      </c>
      <c r="EC27">
        <v>0.15</v>
      </c>
      <c r="ED27">
        <v>0.76</v>
      </c>
      <c r="EE27">
        <v>0</v>
      </c>
      <c r="EF27">
        <v>0.91</v>
      </c>
      <c r="EG27">
        <v>0.02</v>
      </c>
      <c r="EH27">
        <v>0.21</v>
      </c>
      <c r="EI27">
        <v>0.08</v>
      </c>
      <c r="EJ27">
        <v>0.38</v>
      </c>
      <c r="EK27">
        <v>0</v>
      </c>
      <c r="EL27">
        <v>0</v>
      </c>
      <c r="EM27">
        <v>0.39</v>
      </c>
      <c r="EN27">
        <v>0.25</v>
      </c>
      <c r="EO27">
        <v>0.17</v>
      </c>
      <c r="EP27">
        <v>7.0000000000000007E-2</v>
      </c>
      <c r="EQ27">
        <v>0.27</v>
      </c>
      <c r="ER27">
        <v>0.1</v>
      </c>
      <c r="ES27">
        <v>0</v>
      </c>
      <c r="ET27">
        <v>0</v>
      </c>
      <c r="EU27">
        <v>0.56000000000000005</v>
      </c>
      <c r="EV27">
        <v>0.74</v>
      </c>
      <c r="EW27">
        <v>0</v>
      </c>
      <c r="EX27">
        <v>0</v>
      </c>
      <c r="EY27">
        <v>8.4</v>
      </c>
      <c r="EZ27">
        <v>8.39</v>
      </c>
      <c r="FA27">
        <v>7.0000000000000007E-2</v>
      </c>
      <c r="FB27">
        <v>0</v>
      </c>
      <c r="FC27">
        <v>0.02</v>
      </c>
      <c r="FD27">
        <v>27.43</v>
      </c>
      <c r="FE27">
        <v>7.62</v>
      </c>
      <c r="FF27">
        <v>22.05</v>
      </c>
      <c r="FG27">
        <v>0.87</v>
      </c>
      <c r="FH27">
        <v>25.44</v>
      </c>
      <c r="FI27">
        <v>39.229999999999997</v>
      </c>
      <c r="FJ27">
        <v>74.56</v>
      </c>
      <c r="FK27">
        <v>8.5299999999999994</v>
      </c>
      <c r="FL27">
        <v>97.76</v>
      </c>
      <c r="FM27">
        <v>38.630000000000003</v>
      </c>
      <c r="FN27">
        <v>11.94</v>
      </c>
      <c r="FO27">
        <v>3.73</v>
      </c>
      <c r="FP27">
        <v>0.18</v>
      </c>
      <c r="FQ27">
        <v>86.78</v>
      </c>
      <c r="FR27">
        <v>96.89</v>
      </c>
      <c r="FS27">
        <v>61.25</v>
      </c>
      <c r="FT27">
        <v>11.23</v>
      </c>
      <c r="FU27">
        <v>20.76</v>
      </c>
      <c r="FV27">
        <v>2.87</v>
      </c>
      <c r="FW27">
        <v>43.12</v>
      </c>
      <c r="FX27">
        <v>6.58</v>
      </c>
      <c r="FY27">
        <v>20.5</v>
      </c>
      <c r="FZ27">
        <v>6.46</v>
      </c>
      <c r="GA27">
        <v>5.52</v>
      </c>
      <c r="GB27">
        <v>71.06</v>
      </c>
      <c r="GC27">
        <v>67.22</v>
      </c>
      <c r="GD27">
        <v>0.84</v>
      </c>
      <c r="GE27">
        <v>14.03</v>
      </c>
      <c r="GF27">
        <v>13.61</v>
      </c>
    </row>
    <row r="28" spans="2:188" x14ac:dyDescent="0.35">
      <c r="B28" t="str">
        <f>IF(AND(F28&gt;='PASO 2 - CHANNEL INPUT '!$G$4,F28&lt;='PASO 2 - CHANNEL INPUT '!$H$4),"OK","FUERA")</f>
        <v>OK</v>
      </c>
      <c r="C28" s="18" t="str">
        <f>IF(AND(F28&gt;='PASO 2 - CHANNEL INPUT '!$G$8,F28&lt;='PASO 2 - CHANNEL INPUT '!$H$8),"OK","FUERA")</f>
        <v>OK</v>
      </c>
      <c r="D28" t="str">
        <f>IF(AND(F28&gt;='PASO 1 - SETUP CAMPAÑA'!$C$3,F28&lt;='PASO 1 - SETUP CAMPAÑA'!$C$4),"OK","FUERA")</f>
        <v>OK</v>
      </c>
      <c r="E28" t="s">
        <v>0</v>
      </c>
      <c r="F28">
        <v>29</v>
      </c>
      <c r="G28" s="11">
        <f t="shared" si="92"/>
        <v>44.957999999999998</v>
      </c>
      <c r="H28">
        <f t="shared" si="3"/>
        <v>40.538400000000003</v>
      </c>
      <c r="I28">
        <f t="shared" si="4"/>
        <v>4.7244000000000002</v>
      </c>
      <c r="J28">
        <f t="shared" si="5"/>
        <v>13.3096</v>
      </c>
      <c r="K28">
        <f t="shared" si="6"/>
        <v>12.446</v>
      </c>
      <c r="L28">
        <f t="shared" si="7"/>
        <v>0.96519999999999995</v>
      </c>
      <c r="M28">
        <f t="shared" si="8"/>
        <v>46.431200000000004</v>
      </c>
      <c r="N28">
        <f t="shared" si="9"/>
        <v>100.93960000000001</v>
      </c>
      <c r="O28">
        <f t="shared" si="10"/>
        <v>28.092400000000001</v>
      </c>
      <c r="P28">
        <f t="shared" si="11"/>
        <v>17.119600000000002</v>
      </c>
      <c r="Q28">
        <f t="shared" si="12"/>
        <v>128.16840000000002</v>
      </c>
      <c r="R28">
        <f t="shared" si="13"/>
        <v>3.5559999999999996</v>
      </c>
      <c r="S28">
        <f t="shared" si="14"/>
        <v>129.08279999999999</v>
      </c>
      <c r="T28">
        <f t="shared" si="15"/>
        <v>119.0244</v>
      </c>
      <c r="U28" s="11">
        <f t="shared" si="16"/>
        <v>127.15240000000001</v>
      </c>
      <c r="V28">
        <f t="shared" si="17"/>
        <v>0.55880000000000007</v>
      </c>
      <c r="W28">
        <f t="shared" si="18"/>
        <v>182.16879999999998</v>
      </c>
      <c r="X28">
        <f t="shared" si="19"/>
        <v>30.073600000000003</v>
      </c>
      <c r="Y28">
        <f t="shared" si="20"/>
        <v>43.230799999999995</v>
      </c>
      <c r="Z28">
        <f t="shared" si="21"/>
        <v>95.504000000000005</v>
      </c>
      <c r="AA28">
        <f t="shared" si="22"/>
        <v>166.87800000000001</v>
      </c>
      <c r="AB28">
        <f t="shared" si="23"/>
        <v>67.970399999999998</v>
      </c>
      <c r="AC28">
        <f t="shared" si="24"/>
        <v>4.6735999999999995</v>
      </c>
      <c r="AD28" s="11">
        <f t="shared" si="25"/>
        <v>239.52199999999999</v>
      </c>
      <c r="AE28">
        <f t="shared" si="26"/>
        <v>61.010799999999996</v>
      </c>
      <c r="AF28">
        <f t="shared" si="27"/>
        <v>14.274800000000001</v>
      </c>
      <c r="AG28">
        <f t="shared" si="28"/>
        <v>65.176400000000001</v>
      </c>
      <c r="AH28">
        <f t="shared" si="29"/>
        <v>70.459599999999995</v>
      </c>
      <c r="AI28">
        <f t="shared" si="30"/>
        <v>39.4208</v>
      </c>
      <c r="AJ28">
        <f t="shared" si="31"/>
        <v>35.814</v>
      </c>
      <c r="AK28">
        <f t="shared" si="32"/>
        <v>5.1816000000000004</v>
      </c>
      <c r="AL28">
        <f t="shared" si="33"/>
        <v>1.6256000000000002</v>
      </c>
      <c r="AM28">
        <f t="shared" si="34"/>
        <v>13.055599999999998</v>
      </c>
      <c r="AN28">
        <f t="shared" si="35"/>
        <v>1.4731999999999998</v>
      </c>
      <c r="AO28">
        <f t="shared" si="36"/>
        <v>1.016</v>
      </c>
      <c r="AP28">
        <f t="shared" si="37"/>
        <v>6.8580000000000005</v>
      </c>
      <c r="AQ28">
        <f t="shared" si="38"/>
        <v>0</v>
      </c>
      <c r="AR28">
        <f t="shared" si="39"/>
        <v>3.4036</v>
      </c>
      <c r="AS28">
        <f t="shared" si="40"/>
        <v>0</v>
      </c>
      <c r="AT28">
        <f t="shared" si="41"/>
        <v>0.86360000000000003</v>
      </c>
      <c r="AU28">
        <f t="shared" si="42"/>
        <v>0.15239999999999998</v>
      </c>
      <c r="AV28">
        <f t="shared" si="43"/>
        <v>0.15239999999999998</v>
      </c>
      <c r="AW28">
        <f t="shared" si="44"/>
        <v>0</v>
      </c>
      <c r="AX28">
        <f t="shared" si="45"/>
        <v>0</v>
      </c>
      <c r="AY28">
        <f t="shared" si="46"/>
        <v>0.15239999999999998</v>
      </c>
      <c r="AZ28">
        <f t="shared" si="47"/>
        <v>1.5748</v>
      </c>
      <c r="BA28">
        <f t="shared" si="48"/>
        <v>0.50800000000000001</v>
      </c>
      <c r="BB28">
        <f t="shared" si="49"/>
        <v>0.30479999999999996</v>
      </c>
      <c r="BC28">
        <f t="shared" si="50"/>
        <v>0.71120000000000005</v>
      </c>
      <c r="BD28">
        <f t="shared" si="51"/>
        <v>1.0668</v>
      </c>
      <c r="BE28">
        <f t="shared" si="52"/>
        <v>0.86360000000000003</v>
      </c>
      <c r="BF28">
        <f t="shared" si="53"/>
        <v>0</v>
      </c>
      <c r="BG28">
        <f t="shared" si="54"/>
        <v>3.81</v>
      </c>
      <c r="BH28">
        <f t="shared" si="55"/>
        <v>2.1844000000000001</v>
      </c>
      <c r="BI28">
        <f t="shared" si="56"/>
        <v>0</v>
      </c>
      <c r="BJ28">
        <f t="shared" si="57"/>
        <v>0</v>
      </c>
      <c r="BK28">
        <f t="shared" si="58"/>
        <v>41.706800000000001</v>
      </c>
      <c r="BL28">
        <f t="shared" si="59"/>
        <v>39.827199999999998</v>
      </c>
      <c r="BM28">
        <f t="shared" si="60"/>
        <v>0.4572</v>
      </c>
      <c r="BN28">
        <f t="shared" si="61"/>
        <v>0</v>
      </c>
      <c r="BO28">
        <f t="shared" si="62"/>
        <v>1.8288</v>
      </c>
      <c r="BP28">
        <f t="shared" si="63"/>
        <v>122.9868</v>
      </c>
      <c r="BQ28">
        <f t="shared" si="64"/>
        <v>35.458399999999997</v>
      </c>
      <c r="BR28">
        <f t="shared" si="65"/>
        <v>97.485200000000006</v>
      </c>
      <c r="BS28">
        <f t="shared" si="66"/>
        <v>5.8927999999999994</v>
      </c>
      <c r="BT28">
        <f t="shared" si="67"/>
        <v>136.75360000000001</v>
      </c>
      <c r="BU28">
        <f t="shared" si="68"/>
        <v>189.38240000000002</v>
      </c>
      <c r="BV28" s="11">
        <f t="shared" si="69"/>
        <v>374.34519999999998</v>
      </c>
      <c r="BW28" s="11">
        <f t="shared" si="70"/>
        <v>48.666399999999996</v>
      </c>
      <c r="BX28" s="11">
        <f t="shared" si="71"/>
        <v>494.84280000000001</v>
      </c>
      <c r="BY28">
        <f t="shared" si="72"/>
        <v>198.5264</v>
      </c>
      <c r="BZ28">
        <f t="shared" si="73"/>
        <v>67.970399999999998</v>
      </c>
      <c r="CA28">
        <f t="shared" si="74"/>
        <v>18.897600000000001</v>
      </c>
      <c r="CB28">
        <f t="shared" si="75"/>
        <v>1.8796000000000002</v>
      </c>
      <c r="CC28" s="11">
        <f t="shared" si="76"/>
        <v>449.02120000000002</v>
      </c>
      <c r="CD28" s="11">
        <f t="shared" si="77"/>
        <v>482.95559999999995</v>
      </c>
      <c r="CE28" s="11">
        <f t="shared" si="78"/>
        <v>306.83199999999999</v>
      </c>
      <c r="CF28">
        <f t="shared" si="79"/>
        <v>72.999600000000001</v>
      </c>
      <c r="CG28">
        <f t="shared" si="80"/>
        <v>84.429600000000008</v>
      </c>
      <c r="CH28">
        <f t="shared" si="81"/>
        <v>14.3256</v>
      </c>
      <c r="CI28" s="11">
        <f t="shared" si="82"/>
        <v>220.37040000000002</v>
      </c>
      <c r="CJ28">
        <f t="shared" si="83"/>
        <v>37.439599999999999</v>
      </c>
      <c r="CK28">
        <f t="shared" si="84"/>
        <v>88.54440000000001</v>
      </c>
      <c r="CL28">
        <f t="shared" si="85"/>
        <v>35.56</v>
      </c>
      <c r="CM28">
        <f t="shared" si="86"/>
        <v>32.867599999999996</v>
      </c>
      <c r="CN28">
        <f t="shared" si="87"/>
        <v>337.46440000000007</v>
      </c>
      <c r="CO28">
        <f t="shared" si="88"/>
        <v>350.774</v>
      </c>
      <c r="CP28">
        <f t="shared" si="89"/>
        <v>5.7403999999999993</v>
      </c>
      <c r="CQ28">
        <f t="shared" si="90"/>
        <v>63.753999999999998</v>
      </c>
      <c r="CR28">
        <f t="shared" si="91"/>
        <v>61.671200000000006</v>
      </c>
      <c r="CT28" s="18">
        <f>'PASO 1 - SETUP CAMPAÑA'!E57</f>
        <v>508</v>
      </c>
      <c r="CU28">
        <v>8.85</v>
      </c>
      <c r="CV28">
        <v>7.98</v>
      </c>
      <c r="CW28">
        <v>0.93</v>
      </c>
      <c r="CX28">
        <v>2.62</v>
      </c>
      <c r="CY28">
        <v>2.4500000000000002</v>
      </c>
      <c r="CZ28">
        <v>0.19</v>
      </c>
      <c r="DA28">
        <v>9.14</v>
      </c>
      <c r="DB28">
        <v>19.87</v>
      </c>
      <c r="DC28">
        <v>5.53</v>
      </c>
      <c r="DD28">
        <v>3.37</v>
      </c>
      <c r="DE28">
        <v>25.23</v>
      </c>
      <c r="DF28">
        <v>0.7</v>
      </c>
      <c r="DG28">
        <v>25.41</v>
      </c>
      <c r="DH28">
        <v>23.43</v>
      </c>
      <c r="DI28">
        <v>25.03</v>
      </c>
      <c r="DJ28">
        <v>0.11</v>
      </c>
      <c r="DK28">
        <v>35.86</v>
      </c>
      <c r="DL28">
        <v>5.92</v>
      </c>
      <c r="DM28">
        <v>8.51</v>
      </c>
      <c r="DN28">
        <v>18.8</v>
      </c>
      <c r="DO28">
        <v>32.85</v>
      </c>
      <c r="DP28">
        <v>13.38</v>
      </c>
      <c r="DQ28">
        <v>0.92</v>
      </c>
      <c r="DR28">
        <v>47.15</v>
      </c>
      <c r="DS28">
        <v>12.01</v>
      </c>
      <c r="DT28">
        <v>2.81</v>
      </c>
      <c r="DU28">
        <v>12.83</v>
      </c>
      <c r="DV28">
        <v>13.87</v>
      </c>
      <c r="DW28">
        <v>7.76</v>
      </c>
      <c r="DX28">
        <v>7.05</v>
      </c>
      <c r="DY28">
        <v>1.02</v>
      </c>
      <c r="DZ28">
        <v>0.32</v>
      </c>
      <c r="EA28">
        <v>2.57</v>
      </c>
      <c r="EB28">
        <v>0.28999999999999998</v>
      </c>
      <c r="EC28">
        <v>0.2</v>
      </c>
      <c r="ED28">
        <v>1.35</v>
      </c>
      <c r="EE28">
        <v>0</v>
      </c>
      <c r="EF28">
        <v>0.67</v>
      </c>
      <c r="EG28">
        <v>0</v>
      </c>
      <c r="EH28">
        <v>0.17</v>
      </c>
      <c r="EI28">
        <v>0.03</v>
      </c>
      <c r="EJ28">
        <v>0.03</v>
      </c>
      <c r="EK28">
        <v>0</v>
      </c>
      <c r="EL28">
        <v>0</v>
      </c>
      <c r="EM28">
        <v>0.03</v>
      </c>
      <c r="EN28">
        <v>0.31</v>
      </c>
      <c r="EO28">
        <v>0.1</v>
      </c>
      <c r="EP28">
        <v>0.06</v>
      </c>
      <c r="EQ28">
        <v>0.14000000000000001</v>
      </c>
      <c r="ER28">
        <v>0.21</v>
      </c>
      <c r="ES28">
        <v>0.17</v>
      </c>
      <c r="ET28">
        <v>0</v>
      </c>
      <c r="EU28">
        <v>0.75</v>
      </c>
      <c r="EV28">
        <v>0.43</v>
      </c>
      <c r="EW28">
        <v>0</v>
      </c>
      <c r="EX28">
        <v>0</v>
      </c>
      <c r="EY28">
        <v>8.2100000000000009</v>
      </c>
      <c r="EZ28">
        <v>7.84</v>
      </c>
      <c r="FA28">
        <v>0.09</v>
      </c>
      <c r="FB28">
        <v>0</v>
      </c>
      <c r="FC28">
        <v>0.36</v>
      </c>
      <c r="FD28">
        <v>24.21</v>
      </c>
      <c r="FE28">
        <v>6.98</v>
      </c>
      <c r="FF28">
        <v>19.190000000000001</v>
      </c>
      <c r="FG28">
        <v>1.1599999999999999</v>
      </c>
      <c r="FH28">
        <v>26.92</v>
      </c>
      <c r="FI28">
        <v>37.28</v>
      </c>
      <c r="FJ28">
        <v>73.69</v>
      </c>
      <c r="FK28">
        <v>9.58</v>
      </c>
      <c r="FL28">
        <v>97.41</v>
      </c>
      <c r="FM28">
        <v>39.08</v>
      </c>
      <c r="FN28">
        <v>13.38</v>
      </c>
      <c r="FO28">
        <v>3.72</v>
      </c>
      <c r="FP28">
        <v>0.37</v>
      </c>
      <c r="FQ28">
        <v>88.39</v>
      </c>
      <c r="FR28">
        <v>95.07</v>
      </c>
      <c r="FS28">
        <v>60.4</v>
      </c>
      <c r="FT28">
        <v>14.37</v>
      </c>
      <c r="FU28">
        <v>16.62</v>
      </c>
      <c r="FV28">
        <v>2.82</v>
      </c>
      <c r="FW28">
        <v>43.38</v>
      </c>
      <c r="FX28">
        <v>7.37</v>
      </c>
      <c r="FY28">
        <v>17.43</v>
      </c>
      <c r="FZ28">
        <v>7</v>
      </c>
      <c r="GA28">
        <v>6.47</v>
      </c>
      <c r="GB28">
        <v>66.430000000000007</v>
      </c>
      <c r="GC28">
        <v>69.05</v>
      </c>
      <c r="GD28">
        <v>1.1299999999999999</v>
      </c>
      <c r="GE28">
        <v>12.55</v>
      </c>
      <c r="GF28">
        <v>12.14</v>
      </c>
    </row>
    <row r="29" spans="2:188" x14ac:dyDescent="0.35">
      <c r="B29" t="str">
        <f>IF(AND(F29&gt;='PASO 2 - CHANNEL INPUT '!$G$4,F29&lt;='PASO 2 - CHANNEL INPUT '!$H$4),"OK","FUERA")</f>
        <v>OK</v>
      </c>
      <c r="C29" s="18" t="str">
        <f>IF(AND(F29&gt;='PASO 2 - CHANNEL INPUT '!$G$8,F29&lt;='PASO 2 - CHANNEL INPUT '!$H$8),"OK","FUERA")</f>
        <v>OK</v>
      </c>
      <c r="D29" t="str">
        <f>IF(AND(F29&gt;='PASO 1 - SETUP CAMPAÑA'!$C$3,F29&lt;='PASO 1 - SETUP CAMPAÑA'!$C$4),"OK","FUERA")</f>
        <v>OK</v>
      </c>
      <c r="E29" t="s">
        <v>0</v>
      </c>
      <c r="F29">
        <v>30</v>
      </c>
      <c r="G29" s="11">
        <f t="shared" si="92"/>
        <v>52.562399999999997</v>
      </c>
      <c r="H29">
        <f t="shared" si="3"/>
        <v>49.416400000000003</v>
      </c>
      <c r="I29">
        <f t="shared" si="4"/>
        <v>4.4527999999999999</v>
      </c>
      <c r="J29">
        <f t="shared" si="5"/>
        <v>10.599599999999999</v>
      </c>
      <c r="K29">
        <f t="shared" si="6"/>
        <v>10.502800000000001</v>
      </c>
      <c r="L29">
        <f t="shared" si="7"/>
        <v>0.19360000000000002</v>
      </c>
      <c r="M29">
        <f t="shared" si="8"/>
        <v>40.801200000000001</v>
      </c>
      <c r="N29">
        <f t="shared" si="9"/>
        <v>91.5244</v>
      </c>
      <c r="O29">
        <f t="shared" si="10"/>
        <v>28.894799999999996</v>
      </c>
      <c r="P29">
        <f t="shared" si="11"/>
        <v>23.328800000000001</v>
      </c>
      <c r="Q29">
        <f t="shared" si="12"/>
        <v>115.53080000000001</v>
      </c>
      <c r="R29">
        <f t="shared" si="13"/>
        <v>6.9695999999999998</v>
      </c>
      <c r="S29">
        <f t="shared" si="14"/>
        <v>119.11239999999999</v>
      </c>
      <c r="T29">
        <f t="shared" si="15"/>
        <v>115.4824</v>
      </c>
      <c r="U29" s="11">
        <f t="shared" si="16"/>
        <v>120.85479999999998</v>
      </c>
      <c r="V29">
        <f t="shared" si="17"/>
        <v>0.33880000000000005</v>
      </c>
      <c r="W29">
        <f t="shared" si="18"/>
        <v>194.03560000000002</v>
      </c>
      <c r="X29">
        <f t="shared" si="19"/>
        <v>41.236800000000002</v>
      </c>
      <c r="Y29">
        <f t="shared" si="20"/>
        <v>41.333599999999997</v>
      </c>
      <c r="Z29">
        <f t="shared" si="21"/>
        <v>88.668800000000005</v>
      </c>
      <c r="AA29">
        <f t="shared" si="22"/>
        <v>184.88800000000001</v>
      </c>
      <c r="AB29">
        <f t="shared" si="23"/>
        <v>74.874800000000008</v>
      </c>
      <c r="AC29">
        <f t="shared" si="24"/>
        <v>9.4863999999999997</v>
      </c>
      <c r="AD29" s="11">
        <f t="shared" si="25"/>
        <v>253.6644</v>
      </c>
      <c r="AE29">
        <f t="shared" si="26"/>
        <v>56.966799999999999</v>
      </c>
      <c r="AF29">
        <f t="shared" si="27"/>
        <v>7.6472000000000007</v>
      </c>
      <c r="AG29">
        <f t="shared" si="28"/>
        <v>75.358800000000002</v>
      </c>
      <c r="AH29">
        <f t="shared" si="29"/>
        <v>56.192399999999999</v>
      </c>
      <c r="AI29">
        <f t="shared" si="30"/>
        <v>27.636399999999998</v>
      </c>
      <c r="AJ29">
        <f t="shared" si="31"/>
        <v>37.51</v>
      </c>
      <c r="AK29">
        <f t="shared" si="32"/>
        <v>8.9055999999999997</v>
      </c>
      <c r="AL29">
        <f t="shared" si="33"/>
        <v>0</v>
      </c>
      <c r="AM29">
        <f t="shared" si="34"/>
        <v>9.9703999999999997</v>
      </c>
      <c r="AN29">
        <f t="shared" si="35"/>
        <v>9.6800000000000011E-2</v>
      </c>
      <c r="AO29">
        <f t="shared" si="36"/>
        <v>1.452</v>
      </c>
      <c r="AP29">
        <f t="shared" si="37"/>
        <v>3.9204000000000008</v>
      </c>
      <c r="AQ29">
        <f t="shared" si="38"/>
        <v>0</v>
      </c>
      <c r="AR29">
        <f t="shared" si="39"/>
        <v>3.9204000000000008</v>
      </c>
      <c r="AS29">
        <f t="shared" si="40"/>
        <v>0.72599999999999998</v>
      </c>
      <c r="AT29">
        <f t="shared" si="41"/>
        <v>0.87119999999999997</v>
      </c>
      <c r="AU29">
        <f t="shared" si="42"/>
        <v>4.8400000000000006E-2</v>
      </c>
      <c r="AV29">
        <f t="shared" si="43"/>
        <v>0.53239999999999998</v>
      </c>
      <c r="AW29">
        <f t="shared" si="44"/>
        <v>0</v>
      </c>
      <c r="AX29">
        <f t="shared" si="45"/>
        <v>0</v>
      </c>
      <c r="AY29">
        <f t="shared" si="46"/>
        <v>0.62919999999999998</v>
      </c>
      <c r="AZ29">
        <f t="shared" si="47"/>
        <v>1.0164</v>
      </c>
      <c r="BA29">
        <f t="shared" si="48"/>
        <v>0.53239999999999998</v>
      </c>
      <c r="BB29">
        <f t="shared" si="49"/>
        <v>0.62919999999999998</v>
      </c>
      <c r="BC29">
        <f t="shared" si="50"/>
        <v>0.29039999999999999</v>
      </c>
      <c r="BD29">
        <f t="shared" si="51"/>
        <v>0.38720000000000004</v>
      </c>
      <c r="BE29">
        <f t="shared" si="52"/>
        <v>0.33880000000000005</v>
      </c>
      <c r="BF29">
        <f t="shared" si="53"/>
        <v>0</v>
      </c>
      <c r="BG29">
        <f t="shared" si="54"/>
        <v>1.6456000000000002</v>
      </c>
      <c r="BH29">
        <f t="shared" si="55"/>
        <v>9.6800000000000011E-2</v>
      </c>
      <c r="BI29">
        <f t="shared" si="56"/>
        <v>0</v>
      </c>
      <c r="BJ29">
        <f t="shared" si="57"/>
        <v>0</v>
      </c>
      <c r="BK29">
        <f t="shared" si="58"/>
        <v>33.831600000000002</v>
      </c>
      <c r="BL29">
        <f t="shared" si="59"/>
        <v>32.9604</v>
      </c>
      <c r="BM29">
        <f t="shared" si="60"/>
        <v>0.67760000000000009</v>
      </c>
      <c r="BN29">
        <f t="shared" si="61"/>
        <v>0</v>
      </c>
      <c r="BO29">
        <f t="shared" si="62"/>
        <v>0.1452</v>
      </c>
      <c r="BP29">
        <f t="shared" si="63"/>
        <v>123.75879999999999</v>
      </c>
      <c r="BQ29">
        <f t="shared" si="64"/>
        <v>37.025999999999996</v>
      </c>
      <c r="BR29">
        <f t="shared" si="65"/>
        <v>96.800000000000011</v>
      </c>
      <c r="BS29">
        <f t="shared" si="66"/>
        <v>4.7915999999999999</v>
      </c>
      <c r="BT29">
        <f t="shared" si="67"/>
        <v>117.2248</v>
      </c>
      <c r="BU29">
        <f t="shared" si="68"/>
        <v>179.0316</v>
      </c>
      <c r="BV29" s="11">
        <f t="shared" si="69"/>
        <v>340.05840000000001</v>
      </c>
      <c r="BW29" s="11">
        <f t="shared" si="70"/>
        <v>41.623999999999995</v>
      </c>
      <c r="BX29" s="11">
        <f t="shared" si="71"/>
        <v>471.22239999999999</v>
      </c>
      <c r="BY29">
        <f t="shared" si="72"/>
        <v>177.33760000000001</v>
      </c>
      <c r="BZ29">
        <f t="shared" si="73"/>
        <v>74.874800000000008</v>
      </c>
      <c r="CA29">
        <f t="shared" si="74"/>
        <v>19.602</v>
      </c>
      <c r="CB29">
        <f t="shared" si="75"/>
        <v>0.53239999999999998</v>
      </c>
      <c r="CC29" s="11">
        <f t="shared" si="76"/>
        <v>426.0652</v>
      </c>
      <c r="CD29" s="11">
        <f t="shared" si="77"/>
        <v>465.9468</v>
      </c>
      <c r="CE29" s="11">
        <f t="shared" si="78"/>
        <v>281.3492</v>
      </c>
      <c r="CF29">
        <f t="shared" si="79"/>
        <v>68.679599999999994</v>
      </c>
      <c r="CG29">
        <f t="shared" si="80"/>
        <v>74.778000000000006</v>
      </c>
      <c r="CH29">
        <f t="shared" si="81"/>
        <v>11.083600000000001</v>
      </c>
      <c r="CI29" s="11">
        <f t="shared" si="82"/>
        <v>219.01000000000002</v>
      </c>
      <c r="CJ29">
        <f t="shared" si="83"/>
        <v>30.734000000000002</v>
      </c>
      <c r="CK29">
        <f t="shared" si="84"/>
        <v>97.767999999999986</v>
      </c>
      <c r="CL29">
        <f t="shared" si="85"/>
        <v>36.735599999999998</v>
      </c>
      <c r="CM29">
        <f t="shared" si="86"/>
        <v>24.587199999999999</v>
      </c>
      <c r="CN29">
        <f t="shared" si="87"/>
        <v>321.27919999999995</v>
      </c>
      <c r="CO29">
        <f t="shared" si="88"/>
        <v>331.87880000000001</v>
      </c>
      <c r="CP29">
        <f t="shared" si="89"/>
        <v>3.9687999999999994</v>
      </c>
      <c r="CQ29">
        <f t="shared" si="90"/>
        <v>72.309600000000003</v>
      </c>
      <c r="CR29">
        <f t="shared" si="91"/>
        <v>69.357200000000006</v>
      </c>
      <c r="CT29" s="18">
        <f>'PASO 1 - SETUP CAMPAÑA'!E58</f>
        <v>484</v>
      </c>
      <c r="CU29">
        <v>10.86</v>
      </c>
      <c r="CV29">
        <v>10.210000000000001</v>
      </c>
      <c r="CW29">
        <v>0.92</v>
      </c>
      <c r="CX29">
        <v>2.19</v>
      </c>
      <c r="CY29">
        <v>2.17</v>
      </c>
      <c r="CZ29">
        <v>0.04</v>
      </c>
      <c r="DA29">
        <v>8.43</v>
      </c>
      <c r="DB29">
        <v>18.91</v>
      </c>
      <c r="DC29">
        <v>5.97</v>
      </c>
      <c r="DD29">
        <v>4.82</v>
      </c>
      <c r="DE29">
        <v>23.87</v>
      </c>
      <c r="DF29">
        <v>1.44</v>
      </c>
      <c r="DG29">
        <v>24.61</v>
      </c>
      <c r="DH29">
        <v>23.86</v>
      </c>
      <c r="DI29">
        <v>24.97</v>
      </c>
      <c r="DJ29">
        <v>7.0000000000000007E-2</v>
      </c>
      <c r="DK29">
        <v>40.090000000000003</v>
      </c>
      <c r="DL29">
        <v>8.52</v>
      </c>
      <c r="DM29">
        <v>8.5399999999999991</v>
      </c>
      <c r="DN29">
        <v>18.32</v>
      </c>
      <c r="DO29">
        <v>38.200000000000003</v>
      </c>
      <c r="DP29">
        <v>15.47</v>
      </c>
      <c r="DQ29">
        <v>1.96</v>
      </c>
      <c r="DR29">
        <v>52.41</v>
      </c>
      <c r="DS29">
        <v>11.77</v>
      </c>
      <c r="DT29">
        <v>1.58</v>
      </c>
      <c r="DU29">
        <v>15.57</v>
      </c>
      <c r="DV29">
        <v>11.61</v>
      </c>
      <c r="DW29">
        <v>5.71</v>
      </c>
      <c r="DX29">
        <v>7.75</v>
      </c>
      <c r="DY29">
        <v>1.84</v>
      </c>
      <c r="DZ29">
        <v>0</v>
      </c>
      <c r="EA29">
        <v>2.06</v>
      </c>
      <c r="EB29">
        <v>0.02</v>
      </c>
      <c r="EC29">
        <v>0.3</v>
      </c>
      <c r="ED29">
        <v>0.81</v>
      </c>
      <c r="EE29">
        <v>0</v>
      </c>
      <c r="EF29">
        <v>0.81</v>
      </c>
      <c r="EG29">
        <v>0.15</v>
      </c>
      <c r="EH29">
        <v>0.18</v>
      </c>
      <c r="EI29">
        <v>0.01</v>
      </c>
      <c r="EJ29">
        <v>0.11</v>
      </c>
      <c r="EK29">
        <v>0</v>
      </c>
      <c r="EL29">
        <v>0</v>
      </c>
      <c r="EM29">
        <v>0.13</v>
      </c>
      <c r="EN29">
        <v>0.21</v>
      </c>
      <c r="EO29">
        <v>0.11</v>
      </c>
      <c r="EP29">
        <v>0.13</v>
      </c>
      <c r="EQ29">
        <v>0.06</v>
      </c>
      <c r="ER29">
        <v>0.08</v>
      </c>
      <c r="ES29">
        <v>7.0000000000000007E-2</v>
      </c>
      <c r="ET29">
        <v>0</v>
      </c>
      <c r="EU29">
        <v>0.34</v>
      </c>
      <c r="EV29">
        <v>0.02</v>
      </c>
      <c r="EW29">
        <v>0</v>
      </c>
      <c r="EX29">
        <v>0</v>
      </c>
      <c r="EY29">
        <v>6.99</v>
      </c>
      <c r="EZ29">
        <v>6.81</v>
      </c>
      <c r="FA29">
        <v>0.14000000000000001</v>
      </c>
      <c r="FB29">
        <v>0</v>
      </c>
      <c r="FC29">
        <v>0.03</v>
      </c>
      <c r="FD29">
        <v>25.57</v>
      </c>
      <c r="FE29">
        <v>7.65</v>
      </c>
      <c r="FF29">
        <v>20</v>
      </c>
      <c r="FG29">
        <v>0.99</v>
      </c>
      <c r="FH29">
        <v>24.22</v>
      </c>
      <c r="FI29">
        <v>36.99</v>
      </c>
      <c r="FJ29">
        <v>70.260000000000005</v>
      </c>
      <c r="FK29">
        <v>8.6</v>
      </c>
      <c r="FL29">
        <v>97.36</v>
      </c>
      <c r="FM29">
        <v>36.64</v>
      </c>
      <c r="FN29">
        <v>15.47</v>
      </c>
      <c r="FO29">
        <v>4.05</v>
      </c>
      <c r="FP29">
        <v>0.11</v>
      </c>
      <c r="FQ29">
        <v>88.03</v>
      </c>
      <c r="FR29">
        <v>96.27</v>
      </c>
      <c r="FS29">
        <v>58.13</v>
      </c>
      <c r="FT29">
        <v>14.19</v>
      </c>
      <c r="FU29">
        <v>15.45</v>
      </c>
      <c r="FV29">
        <v>2.29</v>
      </c>
      <c r="FW29">
        <v>45.25</v>
      </c>
      <c r="FX29">
        <v>6.35</v>
      </c>
      <c r="FY29">
        <v>20.2</v>
      </c>
      <c r="FZ29">
        <v>7.59</v>
      </c>
      <c r="GA29">
        <v>5.08</v>
      </c>
      <c r="GB29">
        <v>66.38</v>
      </c>
      <c r="GC29">
        <v>68.569999999999993</v>
      </c>
      <c r="GD29">
        <v>0.82</v>
      </c>
      <c r="GE29">
        <v>14.94</v>
      </c>
      <c r="GF29">
        <v>14.33</v>
      </c>
    </row>
    <row r="30" spans="2:188" x14ac:dyDescent="0.35">
      <c r="B30" t="str">
        <f>IF(AND(F30&gt;='PASO 2 - CHANNEL INPUT '!$G$4,F30&lt;='PASO 2 - CHANNEL INPUT '!$H$4),"OK","FUERA")</f>
        <v>OK</v>
      </c>
      <c r="C30" s="18" t="str">
        <f>IF(AND(F30&gt;='PASO 2 - CHANNEL INPUT '!$G$8,F30&lt;='PASO 2 - CHANNEL INPUT '!$H$8),"OK","FUERA")</f>
        <v>OK</v>
      </c>
      <c r="D30" t="str">
        <f>IF(AND(F30&gt;='PASO 1 - SETUP CAMPAÑA'!$C$3,F30&lt;='PASO 1 - SETUP CAMPAÑA'!$C$4),"OK","FUERA")</f>
        <v>OK</v>
      </c>
      <c r="E30" t="s">
        <v>0</v>
      </c>
      <c r="F30">
        <v>31</v>
      </c>
      <c r="G30" s="11">
        <f t="shared" si="92"/>
        <v>55.056000000000004</v>
      </c>
      <c r="H30">
        <f t="shared" si="3"/>
        <v>50.688000000000002</v>
      </c>
      <c r="I30">
        <f t="shared" si="4"/>
        <v>11.664000000000001</v>
      </c>
      <c r="J30">
        <f t="shared" si="5"/>
        <v>12.335999999999999</v>
      </c>
      <c r="K30">
        <f t="shared" si="6"/>
        <v>11.664000000000001</v>
      </c>
      <c r="L30">
        <f t="shared" si="7"/>
        <v>1.2</v>
      </c>
      <c r="M30">
        <f t="shared" si="8"/>
        <v>27.936</v>
      </c>
      <c r="N30">
        <f t="shared" si="9"/>
        <v>86.975999999999999</v>
      </c>
      <c r="O30">
        <f t="shared" si="10"/>
        <v>26.687999999999999</v>
      </c>
      <c r="P30">
        <f t="shared" si="11"/>
        <v>18.911999999999999</v>
      </c>
      <c r="Q30">
        <f t="shared" si="12"/>
        <v>110.01600000000001</v>
      </c>
      <c r="R30">
        <f t="shared" si="13"/>
        <v>4.32</v>
      </c>
      <c r="S30">
        <f t="shared" si="14"/>
        <v>111.744</v>
      </c>
      <c r="T30">
        <f t="shared" si="15"/>
        <v>104.976</v>
      </c>
      <c r="U30" s="11">
        <f t="shared" si="16"/>
        <v>113.712</v>
      </c>
      <c r="V30">
        <f t="shared" si="17"/>
        <v>1.488</v>
      </c>
      <c r="W30">
        <f t="shared" si="18"/>
        <v>195.21600000000001</v>
      </c>
      <c r="X30">
        <f t="shared" si="19"/>
        <v>29.231999999999999</v>
      </c>
      <c r="Y30">
        <f t="shared" si="20"/>
        <v>33.503999999999998</v>
      </c>
      <c r="Z30">
        <f t="shared" si="21"/>
        <v>93.695999999999998</v>
      </c>
      <c r="AA30">
        <f t="shared" si="22"/>
        <v>165.88800000000001</v>
      </c>
      <c r="AB30">
        <f t="shared" si="23"/>
        <v>58.847999999999999</v>
      </c>
      <c r="AC30">
        <f t="shared" si="24"/>
        <v>3.2640000000000002</v>
      </c>
      <c r="AD30" s="11">
        <f t="shared" si="25"/>
        <v>240.57599999999999</v>
      </c>
      <c r="AE30">
        <f t="shared" si="26"/>
        <v>54.432000000000002</v>
      </c>
      <c r="AF30">
        <f t="shared" si="27"/>
        <v>9.4079999999999995</v>
      </c>
      <c r="AG30">
        <f t="shared" si="28"/>
        <v>80.64</v>
      </c>
      <c r="AH30">
        <f t="shared" si="29"/>
        <v>45.695999999999998</v>
      </c>
      <c r="AI30">
        <f t="shared" si="30"/>
        <v>31.295999999999996</v>
      </c>
      <c r="AJ30">
        <f t="shared" si="31"/>
        <v>32.879999999999995</v>
      </c>
      <c r="AK30">
        <f t="shared" si="32"/>
        <v>5.4239999999999995</v>
      </c>
      <c r="AL30">
        <f t="shared" si="33"/>
        <v>0</v>
      </c>
      <c r="AM30">
        <f t="shared" si="34"/>
        <v>18.096</v>
      </c>
      <c r="AN30">
        <f t="shared" si="35"/>
        <v>9.6000000000000002E-2</v>
      </c>
      <c r="AO30">
        <f t="shared" si="36"/>
        <v>0.192</v>
      </c>
      <c r="AP30">
        <f t="shared" si="37"/>
        <v>3.1680000000000001</v>
      </c>
      <c r="AQ30">
        <f t="shared" si="38"/>
        <v>0.192</v>
      </c>
      <c r="AR30">
        <f t="shared" si="39"/>
        <v>2.4480000000000004</v>
      </c>
      <c r="AS30">
        <f t="shared" si="40"/>
        <v>0</v>
      </c>
      <c r="AT30">
        <f t="shared" si="41"/>
        <v>0.38400000000000001</v>
      </c>
      <c r="AU30">
        <f t="shared" si="42"/>
        <v>0</v>
      </c>
      <c r="AV30">
        <f t="shared" si="43"/>
        <v>0.48</v>
      </c>
      <c r="AW30">
        <f t="shared" si="44"/>
        <v>0</v>
      </c>
      <c r="AX30">
        <f t="shared" si="45"/>
        <v>0</v>
      </c>
      <c r="AY30">
        <f t="shared" si="46"/>
        <v>0.48</v>
      </c>
      <c r="AZ30">
        <f t="shared" si="47"/>
        <v>1.9679999999999997</v>
      </c>
      <c r="BA30">
        <f t="shared" si="48"/>
        <v>0.14399999999999999</v>
      </c>
      <c r="BB30">
        <f t="shared" si="49"/>
        <v>0.38400000000000001</v>
      </c>
      <c r="BC30">
        <f t="shared" si="50"/>
        <v>1.3440000000000003</v>
      </c>
      <c r="BD30">
        <f t="shared" si="51"/>
        <v>1.2</v>
      </c>
      <c r="BE30">
        <f t="shared" si="52"/>
        <v>0.57599999999999996</v>
      </c>
      <c r="BF30">
        <f t="shared" si="53"/>
        <v>0</v>
      </c>
      <c r="BG30">
        <f t="shared" si="54"/>
        <v>3.4079999999999999</v>
      </c>
      <c r="BH30">
        <f t="shared" si="55"/>
        <v>0.57599999999999996</v>
      </c>
      <c r="BI30">
        <f t="shared" si="56"/>
        <v>4.8000000000000001E-2</v>
      </c>
      <c r="BJ30">
        <f t="shared" si="57"/>
        <v>0.14399999999999999</v>
      </c>
      <c r="BK30">
        <f t="shared" si="58"/>
        <v>38.015999999999998</v>
      </c>
      <c r="BL30">
        <f t="shared" si="59"/>
        <v>37.488</v>
      </c>
      <c r="BM30">
        <f t="shared" si="60"/>
        <v>0.432</v>
      </c>
      <c r="BN30">
        <f t="shared" si="61"/>
        <v>0</v>
      </c>
      <c r="BO30">
        <f t="shared" si="62"/>
        <v>0.28799999999999998</v>
      </c>
      <c r="BP30">
        <f t="shared" si="63"/>
        <v>127.536</v>
      </c>
      <c r="BQ30">
        <f t="shared" si="64"/>
        <v>34.896000000000001</v>
      </c>
      <c r="BR30">
        <f t="shared" si="65"/>
        <v>103.72799999999999</v>
      </c>
      <c r="BS30">
        <f t="shared" si="66"/>
        <v>2.1120000000000001</v>
      </c>
      <c r="BT30">
        <f t="shared" si="67"/>
        <v>117.55199999999999</v>
      </c>
      <c r="BU30">
        <f t="shared" si="68"/>
        <v>175.24799999999999</v>
      </c>
      <c r="BV30" s="11">
        <f t="shared" si="69"/>
        <v>335.18400000000003</v>
      </c>
      <c r="BW30" s="11">
        <f t="shared" si="70"/>
        <v>32.400000000000006</v>
      </c>
      <c r="BX30" s="11">
        <f t="shared" si="71"/>
        <v>470.35199999999998</v>
      </c>
      <c r="BY30">
        <f t="shared" si="72"/>
        <v>191.184</v>
      </c>
      <c r="BZ30">
        <f t="shared" si="73"/>
        <v>58.847999999999999</v>
      </c>
      <c r="CA30">
        <f t="shared" si="74"/>
        <v>20.255999999999997</v>
      </c>
      <c r="CB30">
        <f t="shared" si="75"/>
        <v>1.488</v>
      </c>
      <c r="CC30" s="11">
        <f t="shared" si="76"/>
        <v>408.86400000000003</v>
      </c>
      <c r="CD30" s="11">
        <f t="shared" si="77"/>
        <v>466.75199999999995</v>
      </c>
      <c r="CE30" s="11">
        <f t="shared" si="78"/>
        <v>280.99200000000002</v>
      </c>
      <c r="CF30">
        <f t="shared" si="79"/>
        <v>55.440000000000005</v>
      </c>
      <c r="CG30">
        <f t="shared" si="80"/>
        <v>76.56</v>
      </c>
      <c r="CH30">
        <f t="shared" si="81"/>
        <v>9.9359999999999999</v>
      </c>
      <c r="CI30" s="11">
        <f t="shared" si="82"/>
        <v>192.14400000000001</v>
      </c>
      <c r="CJ30">
        <f t="shared" si="83"/>
        <v>30.72</v>
      </c>
      <c r="CK30">
        <f t="shared" si="84"/>
        <v>81.023999999999987</v>
      </c>
      <c r="CL30">
        <f t="shared" si="85"/>
        <v>26.975999999999999</v>
      </c>
      <c r="CM30">
        <f t="shared" si="86"/>
        <v>21.360000000000003</v>
      </c>
      <c r="CN30">
        <f t="shared" si="87"/>
        <v>308.78399999999999</v>
      </c>
      <c r="CO30">
        <f t="shared" si="88"/>
        <v>320.30399999999997</v>
      </c>
      <c r="CP30">
        <f t="shared" si="89"/>
        <v>4.32</v>
      </c>
      <c r="CQ30">
        <f t="shared" si="90"/>
        <v>63.264000000000003</v>
      </c>
      <c r="CR30">
        <f t="shared" si="91"/>
        <v>61.00800000000001</v>
      </c>
      <c r="CT30" s="18">
        <f>'PASO 1 - SETUP CAMPAÑA'!E59</f>
        <v>480</v>
      </c>
      <c r="CU30">
        <v>11.47</v>
      </c>
      <c r="CV30">
        <v>10.56</v>
      </c>
      <c r="CW30">
        <v>2.4300000000000002</v>
      </c>
      <c r="CX30">
        <v>2.57</v>
      </c>
      <c r="CY30">
        <v>2.4300000000000002</v>
      </c>
      <c r="CZ30">
        <v>0.25</v>
      </c>
      <c r="DA30">
        <v>5.82</v>
      </c>
      <c r="DB30">
        <v>18.12</v>
      </c>
      <c r="DC30">
        <v>5.56</v>
      </c>
      <c r="DD30">
        <v>3.94</v>
      </c>
      <c r="DE30">
        <v>22.92</v>
      </c>
      <c r="DF30">
        <v>0.9</v>
      </c>
      <c r="DG30">
        <v>23.28</v>
      </c>
      <c r="DH30">
        <v>21.87</v>
      </c>
      <c r="DI30">
        <v>23.69</v>
      </c>
      <c r="DJ30">
        <v>0.31</v>
      </c>
      <c r="DK30">
        <v>40.67</v>
      </c>
      <c r="DL30">
        <v>6.09</v>
      </c>
      <c r="DM30">
        <v>6.98</v>
      </c>
      <c r="DN30">
        <v>19.52</v>
      </c>
      <c r="DO30">
        <v>34.56</v>
      </c>
      <c r="DP30">
        <v>12.26</v>
      </c>
      <c r="DQ30">
        <v>0.68</v>
      </c>
      <c r="DR30">
        <v>50.12</v>
      </c>
      <c r="DS30">
        <v>11.34</v>
      </c>
      <c r="DT30">
        <v>1.96</v>
      </c>
      <c r="DU30">
        <v>16.8</v>
      </c>
      <c r="DV30">
        <v>9.52</v>
      </c>
      <c r="DW30">
        <v>6.52</v>
      </c>
      <c r="DX30">
        <v>6.85</v>
      </c>
      <c r="DY30">
        <v>1.1299999999999999</v>
      </c>
      <c r="DZ30">
        <v>0</v>
      </c>
      <c r="EA30">
        <v>3.77</v>
      </c>
      <c r="EB30">
        <v>0.02</v>
      </c>
      <c r="EC30">
        <v>0.04</v>
      </c>
      <c r="ED30">
        <v>0.66</v>
      </c>
      <c r="EE30">
        <v>0.04</v>
      </c>
      <c r="EF30">
        <v>0.51</v>
      </c>
      <c r="EG30">
        <v>0</v>
      </c>
      <c r="EH30">
        <v>0.08</v>
      </c>
      <c r="EI30">
        <v>0</v>
      </c>
      <c r="EJ30">
        <v>0.1</v>
      </c>
      <c r="EK30">
        <v>0</v>
      </c>
      <c r="EL30">
        <v>0</v>
      </c>
      <c r="EM30">
        <v>0.1</v>
      </c>
      <c r="EN30">
        <v>0.41</v>
      </c>
      <c r="EO30">
        <v>0.03</v>
      </c>
      <c r="EP30">
        <v>0.08</v>
      </c>
      <c r="EQ30">
        <v>0.28000000000000003</v>
      </c>
      <c r="ER30">
        <v>0.25</v>
      </c>
      <c r="ES30">
        <v>0.12</v>
      </c>
      <c r="ET30">
        <v>0</v>
      </c>
      <c r="EU30">
        <v>0.71</v>
      </c>
      <c r="EV30">
        <v>0.12</v>
      </c>
      <c r="EW30">
        <v>0.01</v>
      </c>
      <c r="EX30">
        <v>0.03</v>
      </c>
      <c r="EY30">
        <v>7.92</v>
      </c>
      <c r="EZ30">
        <v>7.81</v>
      </c>
      <c r="FA30">
        <v>0.09</v>
      </c>
      <c r="FB30">
        <v>0</v>
      </c>
      <c r="FC30">
        <v>0.06</v>
      </c>
      <c r="FD30">
        <v>26.57</v>
      </c>
      <c r="FE30">
        <v>7.27</v>
      </c>
      <c r="FF30">
        <v>21.61</v>
      </c>
      <c r="FG30">
        <v>0.44</v>
      </c>
      <c r="FH30">
        <v>24.49</v>
      </c>
      <c r="FI30">
        <v>36.51</v>
      </c>
      <c r="FJ30">
        <v>69.83</v>
      </c>
      <c r="FK30">
        <v>6.75</v>
      </c>
      <c r="FL30">
        <v>97.99</v>
      </c>
      <c r="FM30">
        <v>39.83</v>
      </c>
      <c r="FN30">
        <v>12.26</v>
      </c>
      <c r="FO30">
        <v>4.22</v>
      </c>
      <c r="FP30">
        <v>0.31</v>
      </c>
      <c r="FQ30">
        <v>85.18</v>
      </c>
      <c r="FR30">
        <v>97.24</v>
      </c>
      <c r="FS30">
        <v>58.54</v>
      </c>
      <c r="FT30">
        <v>11.55</v>
      </c>
      <c r="FU30">
        <v>15.95</v>
      </c>
      <c r="FV30">
        <v>2.0699999999999998</v>
      </c>
      <c r="FW30">
        <v>40.03</v>
      </c>
      <c r="FX30">
        <v>6.4</v>
      </c>
      <c r="FY30">
        <v>16.88</v>
      </c>
      <c r="FZ30">
        <v>5.62</v>
      </c>
      <c r="GA30">
        <v>4.45</v>
      </c>
      <c r="GB30">
        <v>64.33</v>
      </c>
      <c r="GC30">
        <v>66.73</v>
      </c>
      <c r="GD30">
        <v>0.9</v>
      </c>
      <c r="GE30">
        <v>13.18</v>
      </c>
      <c r="GF30">
        <v>12.71</v>
      </c>
    </row>
    <row r="31" spans="2:188" x14ac:dyDescent="0.35">
      <c r="B31" t="str">
        <f>IF(AND(F31&gt;='PASO 2 - CHANNEL INPUT '!$G$4,F31&lt;='PASO 2 - CHANNEL INPUT '!$H$4),"OK","FUERA")</f>
        <v>OK</v>
      </c>
      <c r="C31" s="18" t="str">
        <f>IF(AND(F31&gt;='PASO 2 - CHANNEL INPUT '!$G$8,F31&lt;='PASO 2 - CHANNEL INPUT '!$H$8),"OK","FUERA")</f>
        <v>OK</v>
      </c>
      <c r="D31" t="str">
        <f>IF(AND(F31&gt;='PASO 1 - SETUP CAMPAÑA'!$C$3,F31&lt;='PASO 1 - SETUP CAMPAÑA'!$C$4),"OK","FUERA")</f>
        <v>OK</v>
      </c>
      <c r="E31" t="s">
        <v>0</v>
      </c>
      <c r="F31">
        <v>32</v>
      </c>
      <c r="G31" s="11">
        <f t="shared" si="92"/>
        <v>51.386399999999995</v>
      </c>
      <c r="H31">
        <f t="shared" si="3"/>
        <v>46.896799999999999</v>
      </c>
      <c r="I31">
        <f t="shared" si="4"/>
        <v>7.2712000000000003</v>
      </c>
      <c r="J31">
        <f t="shared" si="5"/>
        <v>13.273600000000002</v>
      </c>
      <c r="K31">
        <f t="shared" si="6"/>
        <v>12.102399999999999</v>
      </c>
      <c r="L31">
        <f t="shared" si="7"/>
        <v>1.4152</v>
      </c>
      <c r="M31">
        <f t="shared" si="8"/>
        <v>32.988799999999998</v>
      </c>
      <c r="N31">
        <f t="shared" si="9"/>
        <v>85.644000000000005</v>
      </c>
      <c r="O31">
        <f t="shared" si="10"/>
        <v>21.179200000000002</v>
      </c>
      <c r="P31">
        <f t="shared" si="11"/>
        <v>18.8856</v>
      </c>
      <c r="Q31">
        <f t="shared" si="12"/>
        <v>108.5312</v>
      </c>
      <c r="R31">
        <f t="shared" si="13"/>
        <v>4.9776000000000007</v>
      </c>
      <c r="S31">
        <f t="shared" si="14"/>
        <v>109.60480000000001</v>
      </c>
      <c r="T31">
        <f t="shared" si="15"/>
        <v>104.2856</v>
      </c>
      <c r="U31" s="11">
        <f t="shared" si="16"/>
        <v>113.02079999999999</v>
      </c>
      <c r="V31">
        <f t="shared" si="17"/>
        <v>1.6104000000000001</v>
      </c>
      <c r="W31">
        <f t="shared" si="18"/>
        <v>183.3416</v>
      </c>
      <c r="X31">
        <f t="shared" si="19"/>
        <v>35.379999999999995</v>
      </c>
      <c r="Y31">
        <f t="shared" si="20"/>
        <v>38.6008</v>
      </c>
      <c r="Z31">
        <f t="shared" si="21"/>
        <v>87.059200000000004</v>
      </c>
      <c r="AA31">
        <f t="shared" si="22"/>
        <v>171.23920000000001</v>
      </c>
      <c r="AB31">
        <f t="shared" si="23"/>
        <v>71.150400000000005</v>
      </c>
      <c r="AC31">
        <f t="shared" si="24"/>
        <v>6.4904000000000002</v>
      </c>
      <c r="AD31" s="11">
        <f t="shared" si="25"/>
        <v>239.02239999999998</v>
      </c>
      <c r="AE31">
        <f t="shared" si="26"/>
        <v>73.297600000000003</v>
      </c>
      <c r="AF31">
        <f t="shared" si="27"/>
        <v>7.6616000000000009</v>
      </c>
      <c r="AG31">
        <f t="shared" si="28"/>
        <v>78.275199999999998</v>
      </c>
      <c r="AH31">
        <f t="shared" si="29"/>
        <v>52.069600000000001</v>
      </c>
      <c r="AI31">
        <f t="shared" si="30"/>
        <v>34.306400000000004</v>
      </c>
      <c r="AJ31">
        <f t="shared" si="31"/>
        <v>35.428799999999995</v>
      </c>
      <c r="AK31">
        <f t="shared" si="32"/>
        <v>5.9047999999999998</v>
      </c>
      <c r="AL31">
        <f t="shared" si="33"/>
        <v>0</v>
      </c>
      <c r="AM31">
        <f t="shared" si="34"/>
        <v>10.296799999999999</v>
      </c>
      <c r="AN31">
        <f t="shared" si="35"/>
        <v>4.8800000000000003E-2</v>
      </c>
      <c r="AO31">
        <f t="shared" si="36"/>
        <v>1.464</v>
      </c>
      <c r="AP31">
        <f t="shared" si="37"/>
        <v>8.0519999999999996</v>
      </c>
      <c r="AQ31">
        <f t="shared" si="38"/>
        <v>0.97599999999999998</v>
      </c>
      <c r="AR31">
        <f t="shared" si="39"/>
        <v>3.9039999999999999</v>
      </c>
      <c r="AS31">
        <f t="shared" si="40"/>
        <v>0</v>
      </c>
      <c r="AT31">
        <f t="shared" si="41"/>
        <v>3.0743999999999998</v>
      </c>
      <c r="AU31">
        <f t="shared" si="42"/>
        <v>0.82960000000000012</v>
      </c>
      <c r="AV31">
        <f t="shared" si="43"/>
        <v>0.97599999999999998</v>
      </c>
      <c r="AW31">
        <f t="shared" si="44"/>
        <v>0</v>
      </c>
      <c r="AX31">
        <f t="shared" si="45"/>
        <v>0</v>
      </c>
      <c r="AY31">
        <f t="shared" si="46"/>
        <v>1.1711999999999998</v>
      </c>
      <c r="AZ31">
        <f t="shared" si="47"/>
        <v>1.6592000000000002</v>
      </c>
      <c r="BA31">
        <f t="shared" si="48"/>
        <v>0.39040000000000002</v>
      </c>
      <c r="BB31">
        <f t="shared" si="49"/>
        <v>0.87839999999999996</v>
      </c>
      <c r="BC31">
        <f t="shared" si="50"/>
        <v>0.29279999999999995</v>
      </c>
      <c r="BD31">
        <f t="shared" si="51"/>
        <v>1.5127999999999999</v>
      </c>
      <c r="BE31">
        <f t="shared" si="52"/>
        <v>0.34160000000000007</v>
      </c>
      <c r="BF31">
        <f t="shared" si="53"/>
        <v>0</v>
      </c>
      <c r="BG31">
        <f t="shared" si="54"/>
        <v>1.3664000000000003</v>
      </c>
      <c r="BH31">
        <f t="shared" si="55"/>
        <v>0.43919999999999998</v>
      </c>
      <c r="BI31">
        <f t="shared" si="56"/>
        <v>0.19520000000000001</v>
      </c>
      <c r="BJ31">
        <f t="shared" si="57"/>
        <v>0.14639999999999997</v>
      </c>
      <c r="BK31">
        <f t="shared" si="58"/>
        <v>40.357599999999998</v>
      </c>
      <c r="BL31">
        <f t="shared" si="59"/>
        <v>40.015999999999998</v>
      </c>
      <c r="BM31">
        <f t="shared" si="60"/>
        <v>0.34160000000000007</v>
      </c>
      <c r="BN31">
        <f t="shared" si="61"/>
        <v>0</v>
      </c>
      <c r="BO31">
        <f t="shared" si="62"/>
        <v>0</v>
      </c>
      <c r="BP31">
        <f t="shared" si="63"/>
        <v>137.12800000000001</v>
      </c>
      <c r="BQ31">
        <f t="shared" si="64"/>
        <v>39.186399999999999</v>
      </c>
      <c r="BR31">
        <f t="shared" si="65"/>
        <v>109.84880000000001</v>
      </c>
      <c r="BS31">
        <f t="shared" si="66"/>
        <v>4.3920000000000003</v>
      </c>
      <c r="BT31">
        <f t="shared" si="67"/>
        <v>123.90320000000001</v>
      </c>
      <c r="BU31">
        <f t="shared" si="68"/>
        <v>197.20079999999999</v>
      </c>
      <c r="BV31" s="11">
        <f t="shared" si="69"/>
        <v>359.99759999999998</v>
      </c>
      <c r="BW31" s="11">
        <f t="shared" si="70"/>
        <v>32.305599999999998</v>
      </c>
      <c r="BX31" s="11">
        <f t="shared" si="71"/>
        <v>476.19040000000001</v>
      </c>
      <c r="BY31">
        <f t="shared" si="72"/>
        <v>182.8536</v>
      </c>
      <c r="BZ31">
        <f t="shared" si="73"/>
        <v>71.150400000000005</v>
      </c>
      <c r="CA31">
        <f t="shared" si="74"/>
        <v>18.153600000000001</v>
      </c>
      <c r="CB31">
        <f t="shared" si="75"/>
        <v>2.7815999999999996</v>
      </c>
      <c r="CC31" s="11">
        <f t="shared" si="76"/>
        <v>410.01759999999996</v>
      </c>
      <c r="CD31" s="11">
        <f t="shared" si="77"/>
        <v>474.14080000000001</v>
      </c>
      <c r="CE31" s="11">
        <f t="shared" si="78"/>
        <v>306.70800000000003</v>
      </c>
      <c r="CF31">
        <f t="shared" si="79"/>
        <v>63.586399999999998</v>
      </c>
      <c r="CG31">
        <f t="shared" si="80"/>
        <v>77.494399999999999</v>
      </c>
      <c r="CH31">
        <f t="shared" si="81"/>
        <v>13.8592</v>
      </c>
      <c r="CI31" s="11">
        <f t="shared" si="82"/>
        <v>224.52879999999999</v>
      </c>
      <c r="CJ31">
        <f t="shared" si="83"/>
        <v>38.6496</v>
      </c>
      <c r="CK31">
        <f t="shared" si="84"/>
        <v>85.058400000000006</v>
      </c>
      <c r="CL31">
        <f t="shared" si="85"/>
        <v>30.012000000000004</v>
      </c>
      <c r="CM31">
        <f t="shared" si="86"/>
        <v>20.300799999999999</v>
      </c>
      <c r="CN31">
        <f t="shared" si="87"/>
        <v>339.3064</v>
      </c>
      <c r="CO31">
        <f t="shared" si="88"/>
        <v>341.11200000000002</v>
      </c>
      <c r="CP31">
        <f t="shared" si="89"/>
        <v>4.0503999999999998</v>
      </c>
      <c r="CQ31">
        <f t="shared" si="90"/>
        <v>66.709599999999995</v>
      </c>
      <c r="CR31">
        <f t="shared" si="91"/>
        <v>78.567999999999998</v>
      </c>
      <c r="CT31" s="18">
        <f>'PASO 1 - SETUP CAMPAÑA'!E60</f>
        <v>488</v>
      </c>
      <c r="CU31">
        <v>10.53</v>
      </c>
      <c r="CV31">
        <v>9.61</v>
      </c>
      <c r="CW31">
        <v>1.49</v>
      </c>
      <c r="CX31">
        <v>2.72</v>
      </c>
      <c r="CY31">
        <v>2.48</v>
      </c>
      <c r="CZ31">
        <v>0.28999999999999998</v>
      </c>
      <c r="DA31">
        <v>6.76</v>
      </c>
      <c r="DB31">
        <v>17.55</v>
      </c>
      <c r="DC31">
        <v>4.34</v>
      </c>
      <c r="DD31">
        <v>3.87</v>
      </c>
      <c r="DE31">
        <v>22.24</v>
      </c>
      <c r="DF31">
        <v>1.02</v>
      </c>
      <c r="DG31">
        <v>22.46</v>
      </c>
      <c r="DH31">
        <v>21.37</v>
      </c>
      <c r="DI31">
        <v>23.16</v>
      </c>
      <c r="DJ31">
        <v>0.33</v>
      </c>
      <c r="DK31">
        <v>37.57</v>
      </c>
      <c r="DL31">
        <v>7.25</v>
      </c>
      <c r="DM31">
        <v>7.91</v>
      </c>
      <c r="DN31">
        <v>17.84</v>
      </c>
      <c r="DO31">
        <v>35.090000000000003</v>
      </c>
      <c r="DP31">
        <v>14.58</v>
      </c>
      <c r="DQ31">
        <v>1.33</v>
      </c>
      <c r="DR31">
        <v>48.98</v>
      </c>
      <c r="DS31">
        <v>15.02</v>
      </c>
      <c r="DT31">
        <v>1.57</v>
      </c>
      <c r="DU31">
        <v>16.04</v>
      </c>
      <c r="DV31">
        <v>10.67</v>
      </c>
      <c r="DW31">
        <v>7.03</v>
      </c>
      <c r="DX31">
        <v>7.26</v>
      </c>
      <c r="DY31">
        <v>1.21</v>
      </c>
      <c r="DZ31">
        <v>0</v>
      </c>
      <c r="EA31">
        <v>2.11</v>
      </c>
      <c r="EB31">
        <v>0.01</v>
      </c>
      <c r="EC31">
        <v>0.3</v>
      </c>
      <c r="ED31">
        <v>1.65</v>
      </c>
      <c r="EE31">
        <v>0.2</v>
      </c>
      <c r="EF31">
        <v>0.8</v>
      </c>
      <c r="EG31">
        <v>0</v>
      </c>
      <c r="EH31">
        <v>0.63</v>
      </c>
      <c r="EI31">
        <v>0.17</v>
      </c>
      <c r="EJ31">
        <v>0.2</v>
      </c>
      <c r="EK31">
        <v>0</v>
      </c>
      <c r="EL31">
        <v>0</v>
      </c>
      <c r="EM31">
        <v>0.24</v>
      </c>
      <c r="EN31">
        <v>0.34</v>
      </c>
      <c r="EO31">
        <v>0.08</v>
      </c>
      <c r="EP31">
        <v>0.18</v>
      </c>
      <c r="EQ31">
        <v>0.06</v>
      </c>
      <c r="ER31">
        <v>0.31</v>
      </c>
      <c r="ES31">
        <v>7.0000000000000007E-2</v>
      </c>
      <c r="ET31">
        <v>0</v>
      </c>
      <c r="EU31">
        <v>0.28000000000000003</v>
      </c>
      <c r="EV31">
        <v>0.09</v>
      </c>
      <c r="EW31">
        <v>0.04</v>
      </c>
      <c r="EX31">
        <v>0.03</v>
      </c>
      <c r="EY31">
        <v>8.27</v>
      </c>
      <c r="EZ31">
        <v>8.1999999999999993</v>
      </c>
      <c r="FA31">
        <v>7.0000000000000007E-2</v>
      </c>
      <c r="FB31">
        <v>0</v>
      </c>
      <c r="FC31">
        <v>0</v>
      </c>
      <c r="FD31">
        <v>28.1</v>
      </c>
      <c r="FE31">
        <v>8.0299999999999994</v>
      </c>
      <c r="FF31">
        <v>22.51</v>
      </c>
      <c r="FG31">
        <v>0.9</v>
      </c>
      <c r="FH31">
        <v>25.39</v>
      </c>
      <c r="FI31">
        <v>40.409999999999997</v>
      </c>
      <c r="FJ31">
        <v>73.77</v>
      </c>
      <c r="FK31">
        <v>6.62</v>
      </c>
      <c r="FL31">
        <v>97.58</v>
      </c>
      <c r="FM31">
        <v>37.47</v>
      </c>
      <c r="FN31">
        <v>14.58</v>
      </c>
      <c r="FO31">
        <v>3.72</v>
      </c>
      <c r="FP31">
        <v>0.56999999999999995</v>
      </c>
      <c r="FQ31">
        <v>84.02</v>
      </c>
      <c r="FR31">
        <v>97.16</v>
      </c>
      <c r="FS31">
        <v>62.85</v>
      </c>
      <c r="FT31">
        <v>13.03</v>
      </c>
      <c r="FU31">
        <v>15.88</v>
      </c>
      <c r="FV31">
        <v>2.84</v>
      </c>
      <c r="FW31">
        <v>46.01</v>
      </c>
      <c r="FX31">
        <v>7.92</v>
      </c>
      <c r="FY31">
        <v>17.43</v>
      </c>
      <c r="FZ31">
        <v>6.15</v>
      </c>
      <c r="GA31">
        <v>4.16</v>
      </c>
      <c r="GB31">
        <v>69.53</v>
      </c>
      <c r="GC31">
        <v>69.900000000000006</v>
      </c>
      <c r="GD31">
        <v>0.83</v>
      </c>
      <c r="GE31">
        <v>13.67</v>
      </c>
      <c r="GF31">
        <v>16.100000000000001</v>
      </c>
    </row>
    <row r="32" spans="2:188" x14ac:dyDescent="0.35">
      <c r="B32" t="str">
        <f>IF(AND(F32&gt;='PASO 2 - CHANNEL INPUT '!$G$4,F32&lt;='PASO 2 - CHANNEL INPUT '!$H$4),"OK","FUERA")</f>
        <v>OK</v>
      </c>
      <c r="C32" s="18" t="str">
        <f>IF(AND(F32&gt;='PASO 2 - CHANNEL INPUT '!$G$8,F32&lt;='PASO 2 - CHANNEL INPUT '!$H$8),"OK","FUERA")</f>
        <v>OK</v>
      </c>
      <c r="D32" t="str">
        <f>IF(AND(F32&gt;='PASO 1 - SETUP CAMPAÑA'!$C$3,F32&lt;='PASO 1 - SETUP CAMPAÑA'!$C$4),"OK","FUERA")</f>
        <v>OK</v>
      </c>
      <c r="E32" t="s">
        <v>0</v>
      </c>
      <c r="F32">
        <v>33</v>
      </c>
      <c r="G32" s="11">
        <f t="shared" si="92"/>
        <v>63.771999999999998</v>
      </c>
      <c r="H32">
        <f t="shared" si="3"/>
        <v>57.871600000000001</v>
      </c>
      <c r="I32">
        <f t="shared" si="4"/>
        <v>6.5560000000000009</v>
      </c>
      <c r="J32">
        <f t="shared" si="5"/>
        <v>18.2376</v>
      </c>
      <c r="K32">
        <f t="shared" si="6"/>
        <v>16.4496</v>
      </c>
      <c r="L32">
        <f t="shared" si="7"/>
        <v>2.2648000000000001</v>
      </c>
      <c r="M32">
        <f t="shared" si="8"/>
        <v>44.163600000000002</v>
      </c>
      <c r="N32">
        <f t="shared" si="9"/>
        <v>126.82880000000002</v>
      </c>
      <c r="O32">
        <f t="shared" si="10"/>
        <v>30.5748</v>
      </c>
      <c r="P32">
        <f t="shared" si="11"/>
        <v>24.614799999999999</v>
      </c>
      <c r="Q32">
        <f t="shared" si="12"/>
        <v>155.55600000000001</v>
      </c>
      <c r="R32">
        <f t="shared" si="13"/>
        <v>4.4104000000000001</v>
      </c>
      <c r="S32">
        <f t="shared" si="14"/>
        <v>157.642</v>
      </c>
      <c r="T32">
        <f t="shared" si="15"/>
        <v>148.82119999999998</v>
      </c>
      <c r="U32" s="11">
        <f t="shared" si="16"/>
        <v>162.35039999999998</v>
      </c>
      <c r="V32">
        <f t="shared" si="17"/>
        <v>2.3839999999999999</v>
      </c>
      <c r="W32">
        <f t="shared" si="18"/>
        <v>233.57239999999999</v>
      </c>
      <c r="X32">
        <f t="shared" si="19"/>
        <v>46.547600000000003</v>
      </c>
      <c r="Y32">
        <f t="shared" si="20"/>
        <v>47.560800000000008</v>
      </c>
      <c r="Z32">
        <f t="shared" si="21"/>
        <v>116.87559999999999</v>
      </c>
      <c r="AA32">
        <f t="shared" si="22"/>
        <v>213.24880000000002</v>
      </c>
      <c r="AB32">
        <f t="shared" si="23"/>
        <v>86.360399999999998</v>
      </c>
      <c r="AC32">
        <f t="shared" si="24"/>
        <v>10.847200000000001</v>
      </c>
      <c r="AD32" s="11">
        <f t="shared" si="25"/>
        <v>301.81439999999998</v>
      </c>
      <c r="AE32">
        <f t="shared" si="26"/>
        <v>81.056000000000012</v>
      </c>
      <c r="AF32">
        <f t="shared" si="27"/>
        <v>14.4232</v>
      </c>
      <c r="AG32">
        <f t="shared" si="28"/>
        <v>112.5844</v>
      </c>
      <c r="AH32">
        <f t="shared" si="29"/>
        <v>78.135599999999997</v>
      </c>
      <c r="AI32">
        <f t="shared" si="30"/>
        <v>39.872399999999999</v>
      </c>
      <c r="AJ32">
        <f t="shared" si="31"/>
        <v>50.123600000000003</v>
      </c>
      <c r="AK32">
        <f t="shared" si="32"/>
        <v>7.2711999999999994</v>
      </c>
      <c r="AL32">
        <f t="shared" si="33"/>
        <v>0</v>
      </c>
      <c r="AM32">
        <f t="shared" si="34"/>
        <v>15.376799999999999</v>
      </c>
      <c r="AN32">
        <f t="shared" si="35"/>
        <v>0.65560000000000007</v>
      </c>
      <c r="AO32">
        <f t="shared" si="36"/>
        <v>0.17879999999999999</v>
      </c>
      <c r="AP32">
        <f t="shared" si="37"/>
        <v>3.5164</v>
      </c>
      <c r="AQ32">
        <f t="shared" si="38"/>
        <v>1.1324000000000001</v>
      </c>
      <c r="AR32">
        <f t="shared" si="39"/>
        <v>3.4567999999999999</v>
      </c>
      <c r="AS32">
        <f t="shared" si="40"/>
        <v>0</v>
      </c>
      <c r="AT32">
        <f t="shared" si="41"/>
        <v>3.2780000000000005</v>
      </c>
      <c r="AU32">
        <f t="shared" si="42"/>
        <v>1.3708</v>
      </c>
      <c r="AV32">
        <f t="shared" si="43"/>
        <v>2.5628000000000002</v>
      </c>
      <c r="AW32">
        <f t="shared" si="44"/>
        <v>0</v>
      </c>
      <c r="AX32">
        <f t="shared" si="45"/>
        <v>0</v>
      </c>
      <c r="AY32">
        <f t="shared" si="46"/>
        <v>2.6820000000000004</v>
      </c>
      <c r="AZ32">
        <f t="shared" si="47"/>
        <v>1.2515999999999998</v>
      </c>
      <c r="BA32">
        <f t="shared" si="48"/>
        <v>1.2515999999999998</v>
      </c>
      <c r="BB32">
        <f t="shared" si="49"/>
        <v>0.4768</v>
      </c>
      <c r="BC32">
        <f t="shared" si="50"/>
        <v>4.5296000000000003</v>
      </c>
      <c r="BD32">
        <f t="shared" si="51"/>
        <v>1.5495999999999999</v>
      </c>
      <c r="BE32">
        <f t="shared" si="52"/>
        <v>1.3112000000000001</v>
      </c>
      <c r="BF32">
        <f t="shared" si="53"/>
        <v>0</v>
      </c>
      <c r="BG32">
        <f t="shared" si="54"/>
        <v>2.4435999999999996</v>
      </c>
      <c r="BH32">
        <f t="shared" si="55"/>
        <v>3.0396000000000001</v>
      </c>
      <c r="BI32">
        <f t="shared" si="56"/>
        <v>0</v>
      </c>
      <c r="BJ32">
        <f t="shared" si="57"/>
        <v>0</v>
      </c>
      <c r="BK32">
        <f t="shared" si="58"/>
        <v>49.885199999999998</v>
      </c>
      <c r="BL32">
        <f t="shared" si="59"/>
        <v>49.646799999999999</v>
      </c>
      <c r="BM32">
        <f t="shared" si="60"/>
        <v>0.17879999999999999</v>
      </c>
      <c r="BN32">
        <f t="shared" si="61"/>
        <v>0</v>
      </c>
      <c r="BO32">
        <f t="shared" si="62"/>
        <v>0.17879999999999999</v>
      </c>
      <c r="BP32">
        <f t="shared" si="63"/>
        <v>162.11200000000002</v>
      </c>
      <c r="BQ32">
        <f t="shared" si="64"/>
        <v>43.090800000000002</v>
      </c>
      <c r="BR32">
        <f t="shared" si="65"/>
        <v>132.5504</v>
      </c>
      <c r="BS32">
        <f t="shared" si="66"/>
        <v>3.7547999999999999</v>
      </c>
      <c r="BT32">
        <f t="shared" si="67"/>
        <v>141.96719999999999</v>
      </c>
      <c r="BU32">
        <f t="shared" si="68"/>
        <v>250.4392</v>
      </c>
      <c r="BV32" s="11">
        <f t="shared" si="69"/>
        <v>449.86080000000004</v>
      </c>
      <c r="BW32" s="11">
        <f t="shared" si="70"/>
        <v>57.156399999999998</v>
      </c>
      <c r="BX32" s="11">
        <f t="shared" si="71"/>
        <v>581.04039999999998</v>
      </c>
      <c r="BY32">
        <f t="shared" si="72"/>
        <v>221.9504</v>
      </c>
      <c r="BZ32">
        <f t="shared" si="73"/>
        <v>86.360399999999998</v>
      </c>
      <c r="CA32">
        <f t="shared" si="74"/>
        <v>22.767199999999999</v>
      </c>
      <c r="CB32">
        <f t="shared" si="75"/>
        <v>1.6688000000000003</v>
      </c>
      <c r="CC32" s="11">
        <f t="shared" si="76"/>
        <v>495.21640000000002</v>
      </c>
      <c r="CD32" s="11">
        <f t="shared" si="77"/>
        <v>571.20640000000003</v>
      </c>
      <c r="CE32" s="11">
        <f t="shared" si="78"/>
        <v>354.20280000000002</v>
      </c>
      <c r="CF32">
        <f t="shared" si="79"/>
        <v>92.260799999999989</v>
      </c>
      <c r="CG32">
        <f t="shared" si="80"/>
        <v>90.94959999999999</v>
      </c>
      <c r="CH32">
        <f t="shared" si="81"/>
        <v>12.217999999999998</v>
      </c>
      <c r="CI32" s="11">
        <f t="shared" si="82"/>
        <v>260.69040000000001</v>
      </c>
      <c r="CJ32">
        <f t="shared" si="83"/>
        <v>51.673200000000001</v>
      </c>
      <c r="CK32">
        <f t="shared" si="84"/>
        <v>110.3792</v>
      </c>
      <c r="CL32">
        <f t="shared" si="85"/>
        <v>33.078000000000003</v>
      </c>
      <c r="CM32">
        <f t="shared" si="86"/>
        <v>23.959199999999996</v>
      </c>
      <c r="CN32">
        <f t="shared" si="87"/>
        <v>386.02919999999995</v>
      </c>
      <c r="CO32">
        <f t="shared" si="88"/>
        <v>390.73760000000004</v>
      </c>
      <c r="CP32">
        <f t="shared" si="89"/>
        <v>4.1719999999999997</v>
      </c>
      <c r="CQ32">
        <f t="shared" si="90"/>
        <v>77.599199999999996</v>
      </c>
      <c r="CR32">
        <f t="shared" si="91"/>
        <v>94.942800000000005</v>
      </c>
      <c r="CT32" s="18">
        <f>'PASO 1 - SETUP CAMPAÑA'!E61</f>
        <v>596</v>
      </c>
      <c r="CU32">
        <v>10.7</v>
      </c>
      <c r="CV32">
        <v>9.7100000000000009</v>
      </c>
      <c r="CW32">
        <v>1.1000000000000001</v>
      </c>
      <c r="CX32">
        <v>3.06</v>
      </c>
      <c r="CY32">
        <v>2.76</v>
      </c>
      <c r="CZ32">
        <v>0.38</v>
      </c>
      <c r="DA32">
        <v>7.41</v>
      </c>
      <c r="DB32">
        <v>21.28</v>
      </c>
      <c r="DC32">
        <v>5.13</v>
      </c>
      <c r="DD32">
        <v>4.13</v>
      </c>
      <c r="DE32">
        <v>26.1</v>
      </c>
      <c r="DF32">
        <v>0.74</v>
      </c>
      <c r="DG32">
        <v>26.45</v>
      </c>
      <c r="DH32">
        <v>24.97</v>
      </c>
      <c r="DI32">
        <v>27.24</v>
      </c>
      <c r="DJ32">
        <v>0.4</v>
      </c>
      <c r="DK32">
        <v>39.19</v>
      </c>
      <c r="DL32">
        <v>7.81</v>
      </c>
      <c r="DM32">
        <v>7.98</v>
      </c>
      <c r="DN32">
        <v>19.61</v>
      </c>
      <c r="DO32">
        <v>35.78</v>
      </c>
      <c r="DP32">
        <v>14.49</v>
      </c>
      <c r="DQ32">
        <v>1.82</v>
      </c>
      <c r="DR32">
        <v>50.64</v>
      </c>
      <c r="DS32">
        <v>13.6</v>
      </c>
      <c r="DT32">
        <v>2.42</v>
      </c>
      <c r="DU32">
        <v>18.89</v>
      </c>
      <c r="DV32">
        <v>13.11</v>
      </c>
      <c r="DW32">
        <v>6.69</v>
      </c>
      <c r="DX32">
        <v>8.41</v>
      </c>
      <c r="DY32">
        <v>1.22</v>
      </c>
      <c r="DZ32">
        <v>0</v>
      </c>
      <c r="EA32">
        <v>2.58</v>
      </c>
      <c r="EB32">
        <v>0.11</v>
      </c>
      <c r="EC32">
        <v>0.03</v>
      </c>
      <c r="ED32">
        <v>0.59</v>
      </c>
      <c r="EE32">
        <v>0.19</v>
      </c>
      <c r="EF32">
        <v>0.57999999999999996</v>
      </c>
      <c r="EG32">
        <v>0</v>
      </c>
      <c r="EH32">
        <v>0.55000000000000004</v>
      </c>
      <c r="EI32">
        <v>0.23</v>
      </c>
      <c r="EJ32">
        <v>0.43</v>
      </c>
      <c r="EK32">
        <v>0</v>
      </c>
      <c r="EL32">
        <v>0</v>
      </c>
      <c r="EM32">
        <v>0.45</v>
      </c>
      <c r="EN32">
        <v>0.21</v>
      </c>
      <c r="EO32">
        <v>0.21</v>
      </c>
      <c r="EP32">
        <v>0.08</v>
      </c>
      <c r="EQ32">
        <v>0.76</v>
      </c>
      <c r="ER32">
        <v>0.26</v>
      </c>
      <c r="ES32">
        <v>0.22</v>
      </c>
      <c r="ET32">
        <v>0</v>
      </c>
      <c r="EU32">
        <v>0.41</v>
      </c>
      <c r="EV32">
        <v>0.51</v>
      </c>
      <c r="EW32">
        <v>0</v>
      </c>
      <c r="EX32">
        <v>0</v>
      </c>
      <c r="EY32">
        <v>8.3699999999999992</v>
      </c>
      <c r="EZ32">
        <v>8.33</v>
      </c>
      <c r="FA32">
        <v>0.03</v>
      </c>
      <c r="FB32">
        <v>0</v>
      </c>
      <c r="FC32">
        <v>0.03</v>
      </c>
      <c r="FD32">
        <v>27.2</v>
      </c>
      <c r="FE32">
        <v>7.23</v>
      </c>
      <c r="FF32">
        <v>22.24</v>
      </c>
      <c r="FG32">
        <v>0.63</v>
      </c>
      <c r="FH32">
        <v>23.82</v>
      </c>
      <c r="FI32">
        <v>42.02</v>
      </c>
      <c r="FJ32">
        <v>75.48</v>
      </c>
      <c r="FK32">
        <v>9.59</v>
      </c>
      <c r="FL32">
        <v>97.49</v>
      </c>
      <c r="FM32">
        <v>37.24</v>
      </c>
      <c r="FN32">
        <v>14.49</v>
      </c>
      <c r="FO32">
        <v>3.82</v>
      </c>
      <c r="FP32">
        <v>0.28000000000000003</v>
      </c>
      <c r="FQ32">
        <v>83.09</v>
      </c>
      <c r="FR32">
        <v>95.84</v>
      </c>
      <c r="FS32">
        <v>59.43</v>
      </c>
      <c r="FT32">
        <v>15.48</v>
      </c>
      <c r="FU32">
        <v>15.26</v>
      </c>
      <c r="FV32">
        <v>2.0499999999999998</v>
      </c>
      <c r="FW32">
        <v>43.74</v>
      </c>
      <c r="FX32">
        <v>8.67</v>
      </c>
      <c r="FY32">
        <v>18.52</v>
      </c>
      <c r="FZ32">
        <v>5.55</v>
      </c>
      <c r="GA32">
        <v>4.0199999999999996</v>
      </c>
      <c r="GB32">
        <v>64.77</v>
      </c>
      <c r="GC32">
        <v>65.56</v>
      </c>
      <c r="GD32">
        <v>0.7</v>
      </c>
      <c r="GE32">
        <v>13.02</v>
      </c>
      <c r="GF32">
        <v>15.93</v>
      </c>
    </row>
    <row r="33" spans="2:188" x14ac:dyDescent="0.35">
      <c r="B33" t="str">
        <f>IF(AND(F33&gt;='PASO 2 - CHANNEL INPUT '!$G$4,F33&lt;='PASO 2 - CHANNEL INPUT '!$H$4),"OK","FUERA")</f>
        <v>OK</v>
      </c>
      <c r="C33" s="18" t="str">
        <f>IF(AND(F33&gt;='PASO 2 - CHANNEL INPUT '!$G$8,F33&lt;='PASO 2 - CHANNEL INPUT '!$H$8),"OK","FUERA")</f>
        <v>OK</v>
      </c>
      <c r="D33" t="str">
        <f>IF(AND(F33&gt;='PASO 1 - SETUP CAMPAÑA'!$C$3,F33&lt;='PASO 1 - SETUP CAMPAÑA'!$C$4),"OK","FUERA")</f>
        <v>OK</v>
      </c>
      <c r="E33" t="s">
        <v>0</v>
      </c>
      <c r="F33">
        <v>34</v>
      </c>
      <c r="G33" s="11">
        <f t="shared" si="92"/>
        <v>69.253500000000003</v>
      </c>
      <c r="H33">
        <f t="shared" si="3"/>
        <v>66.787500000000009</v>
      </c>
      <c r="I33">
        <f t="shared" si="4"/>
        <v>2.8769999999999998</v>
      </c>
      <c r="J33">
        <f t="shared" si="5"/>
        <v>20.755499999999998</v>
      </c>
      <c r="K33">
        <f t="shared" si="6"/>
        <v>20.755499999999998</v>
      </c>
      <c r="L33">
        <f t="shared" si="7"/>
        <v>0.75350000000000006</v>
      </c>
      <c r="M33">
        <f t="shared" si="8"/>
        <v>48.703499999999998</v>
      </c>
      <c r="N33">
        <f t="shared" si="9"/>
        <v>135.42449999999999</v>
      </c>
      <c r="O33">
        <f t="shared" si="10"/>
        <v>37.880499999999998</v>
      </c>
      <c r="P33">
        <f t="shared" si="11"/>
        <v>31.921000000000003</v>
      </c>
      <c r="Q33">
        <f t="shared" si="12"/>
        <v>171.38699999999997</v>
      </c>
      <c r="R33">
        <f t="shared" si="13"/>
        <v>4.7949999999999999</v>
      </c>
      <c r="S33">
        <f t="shared" si="14"/>
        <v>172.346</v>
      </c>
      <c r="T33">
        <f t="shared" si="15"/>
        <v>160.90649999999999</v>
      </c>
      <c r="U33" s="11">
        <f t="shared" si="16"/>
        <v>170.428</v>
      </c>
      <c r="V33">
        <f t="shared" si="17"/>
        <v>1.0275000000000001</v>
      </c>
      <c r="W33">
        <f t="shared" si="18"/>
        <v>289.41249999999997</v>
      </c>
      <c r="X33">
        <f t="shared" si="19"/>
        <v>48.634999999999998</v>
      </c>
      <c r="Y33">
        <f t="shared" si="20"/>
        <v>54.320499999999996</v>
      </c>
      <c r="Z33">
        <f t="shared" si="21"/>
        <v>146.864</v>
      </c>
      <c r="AA33">
        <f t="shared" si="22"/>
        <v>257.21749999999997</v>
      </c>
      <c r="AB33">
        <f t="shared" si="23"/>
        <v>95.35199999999999</v>
      </c>
      <c r="AC33">
        <f t="shared" si="24"/>
        <v>6.7130000000000001</v>
      </c>
      <c r="AD33" s="11">
        <f t="shared" si="25"/>
        <v>360.858</v>
      </c>
      <c r="AE33">
        <f t="shared" si="26"/>
        <v>87.68</v>
      </c>
      <c r="AF33">
        <f t="shared" si="27"/>
        <v>13.083499999999999</v>
      </c>
      <c r="AG33">
        <f t="shared" si="28"/>
        <v>99.324999999999989</v>
      </c>
      <c r="AH33">
        <f t="shared" si="29"/>
        <v>92.543499999999995</v>
      </c>
      <c r="AI33">
        <f t="shared" si="30"/>
        <v>42.332999999999998</v>
      </c>
      <c r="AJ33">
        <f t="shared" si="31"/>
        <v>50.415999999999997</v>
      </c>
      <c r="AK33">
        <f t="shared" si="32"/>
        <v>7.3980000000000006</v>
      </c>
      <c r="AL33">
        <f t="shared" si="33"/>
        <v>0</v>
      </c>
      <c r="AM33">
        <f t="shared" si="34"/>
        <v>19.591000000000001</v>
      </c>
      <c r="AN33">
        <f t="shared" si="35"/>
        <v>1.0960000000000001</v>
      </c>
      <c r="AO33">
        <f t="shared" si="36"/>
        <v>0.68500000000000005</v>
      </c>
      <c r="AP33">
        <f t="shared" si="37"/>
        <v>8.3569999999999993</v>
      </c>
      <c r="AQ33">
        <f t="shared" si="38"/>
        <v>0.54800000000000004</v>
      </c>
      <c r="AR33">
        <f t="shared" si="39"/>
        <v>4.4525000000000006</v>
      </c>
      <c r="AS33">
        <f t="shared" si="40"/>
        <v>0.27400000000000002</v>
      </c>
      <c r="AT33">
        <f t="shared" si="41"/>
        <v>1.8495000000000001</v>
      </c>
      <c r="AU33">
        <f t="shared" si="42"/>
        <v>1.2329999999999999</v>
      </c>
      <c r="AV33">
        <f t="shared" si="43"/>
        <v>1.5070000000000001</v>
      </c>
      <c r="AW33">
        <f t="shared" si="44"/>
        <v>0</v>
      </c>
      <c r="AX33">
        <f t="shared" si="45"/>
        <v>0</v>
      </c>
      <c r="AY33">
        <f t="shared" si="46"/>
        <v>2.6715</v>
      </c>
      <c r="AZ33">
        <f t="shared" si="47"/>
        <v>0.47950000000000009</v>
      </c>
      <c r="BA33">
        <f t="shared" si="48"/>
        <v>1.1645000000000001</v>
      </c>
      <c r="BB33">
        <f t="shared" si="49"/>
        <v>1.5754999999999999</v>
      </c>
      <c r="BC33">
        <f t="shared" si="50"/>
        <v>1.37</v>
      </c>
      <c r="BD33">
        <f t="shared" si="51"/>
        <v>1.37</v>
      </c>
      <c r="BE33">
        <f t="shared" si="52"/>
        <v>0.41099999999999998</v>
      </c>
      <c r="BF33">
        <f t="shared" si="53"/>
        <v>0</v>
      </c>
      <c r="BG33">
        <f t="shared" si="54"/>
        <v>7.2610000000000001</v>
      </c>
      <c r="BH33">
        <f t="shared" si="55"/>
        <v>2.6030000000000002</v>
      </c>
      <c r="BI33">
        <f t="shared" si="56"/>
        <v>0</v>
      </c>
      <c r="BJ33">
        <f t="shared" si="57"/>
        <v>0</v>
      </c>
      <c r="BK33">
        <f t="shared" si="58"/>
        <v>56.923500000000004</v>
      </c>
      <c r="BL33">
        <f t="shared" si="59"/>
        <v>56.444000000000003</v>
      </c>
      <c r="BM33">
        <f t="shared" si="60"/>
        <v>0.47950000000000009</v>
      </c>
      <c r="BN33">
        <f t="shared" si="61"/>
        <v>0</v>
      </c>
      <c r="BO33">
        <f t="shared" si="62"/>
        <v>6.8500000000000005E-2</v>
      </c>
      <c r="BP33">
        <f t="shared" si="63"/>
        <v>170.154</v>
      </c>
      <c r="BQ33">
        <f t="shared" si="64"/>
        <v>50.415999999999997</v>
      </c>
      <c r="BR33">
        <f t="shared" si="65"/>
        <v>132.54750000000001</v>
      </c>
      <c r="BS33">
        <f t="shared" si="66"/>
        <v>7.6720000000000015</v>
      </c>
      <c r="BT33">
        <f t="shared" si="67"/>
        <v>178.922</v>
      </c>
      <c r="BU33">
        <f t="shared" si="68"/>
        <v>267.97199999999998</v>
      </c>
      <c r="BV33" s="11">
        <f t="shared" si="69"/>
        <v>497.65250000000003</v>
      </c>
      <c r="BW33" s="11">
        <f t="shared" si="70"/>
        <v>50.073499999999996</v>
      </c>
      <c r="BX33" s="11">
        <f t="shared" si="71"/>
        <v>665.47750000000008</v>
      </c>
      <c r="BY33">
        <f t="shared" si="72"/>
        <v>264.3415</v>
      </c>
      <c r="BZ33">
        <f t="shared" si="73"/>
        <v>95.35199999999999</v>
      </c>
      <c r="CA33">
        <f t="shared" si="74"/>
        <v>30.824999999999999</v>
      </c>
      <c r="CB33">
        <f t="shared" si="75"/>
        <v>2.3290000000000002</v>
      </c>
      <c r="CC33" s="11">
        <f t="shared" si="76"/>
        <v>604.58100000000002</v>
      </c>
      <c r="CD33" s="11">
        <f t="shared" si="77"/>
        <v>658.35349999999994</v>
      </c>
      <c r="CE33" s="11">
        <f t="shared" si="78"/>
        <v>410.45200000000006</v>
      </c>
      <c r="CF33">
        <f t="shared" si="79"/>
        <v>80.144999999999996</v>
      </c>
      <c r="CG33">
        <f t="shared" si="80"/>
        <v>105.28450000000001</v>
      </c>
      <c r="CH33">
        <f t="shared" si="81"/>
        <v>22.262499999999999</v>
      </c>
      <c r="CI33" s="11">
        <f t="shared" si="82"/>
        <v>315.03149999999999</v>
      </c>
      <c r="CJ33">
        <f t="shared" si="83"/>
        <v>47.675999999999995</v>
      </c>
      <c r="CK33">
        <f t="shared" si="84"/>
        <v>136.315</v>
      </c>
      <c r="CL33">
        <f t="shared" si="85"/>
        <v>41.716499999999996</v>
      </c>
      <c r="CM33">
        <f t="shared" si="86"/>
        <v>37.401000000000003</v>
      </c>
      <c r="CN33">
        <f t="shared" si="87"/>
        <v>451.96300000000002</v>
      </c>
      <c r="CO33">
        <f t="shared" si="88"/>
        <v>460.11449999999996</v>
      </c>
      <c r="CP33">
        <f t="shared" si="89"/>
        <v>5.2060000000000004</v>
      </c>
      <c r="CQ33">
        <f t="shared" si="90"/>
        <v>94.461500000000001</v>
      </c>
      <c r="CR33">
        <f t="shared" si="91"/>
        <v>93.433999999999997</v>
      </c>
      <c r="CT33" s="18">
        <f>'PASO 1 - SETUP CAMPAÑA'!E62</f>
        <v>685</v>
      </c>
      <c r="CU33">
        <v>10.11</v>
      </c>
      <c r="CV33">
        <v>9.75</v>
      </c>
      <c r="CW33">
        <v>0.42</v>
      </c>
      <c r="CX33">
        <v>3.03</v>
      </c>
      <c r="CY33">
        <v>3.03</v>
      </c>
      <c r="CZ33">
        <v>0.11</v>
      </c>
      <c r="DA33">
        <v>7.11</v>
      </c>
      <c r="DB33">
        <v>19.77</v>
      </c>
      <c r="DC33">
        <v>5.53</v>
      </c>
      <c r="DD33">
        <v>4.66</v>
      </c>
      <c r="DE33">
        <v>25.02</v>
      </c>
      <c r="DF33">
        <v>0.7</v>
      </c>
      <c r="DG33">
        <v>25.16</v>
      </c>
      <c r="DH33">
        <v>23.49</v>
      </c>
      <c r="DI33">
        <v>24.88</v>
      </c>
      <c r="DJ33">
        <v>0.15</v>
      </c>
      <c r="DK33">
        <v>42.25</v>
      </c>
      <c r="DL33">
        <v>7.1</v>
      </c>
      <c r="DM33">
        <v>7.93</v>
      </c>
      <c r="DN33">
        <v>21.44</v>
      </c>
      <c r="DO33">
        <v>37.549999999999997</v>
      </c>
      <c r="DP33">
        <v>13.92</v>
      </c>
      <c r="DQ33">
        <v>0.98</v>
      </c>
      <c r="DR33">
        <v>52.68</v>
      </c>
      <c r="DS33">
        <v>12.8</v>
      </c>
      <c r="DT33">
        <v>1.91</v>
      </c>
      <c r="DU33">
        <v>14.5</v>
      </c>
      <c r="DV33">
        <v>13.51</v>
      </c>
      <c r="DW33">
        <v>6.18</v>
      </c>
      <c r="DX33">
        <v>7.36</v>
      </c>
      <c r="DY33">
        <v>1.08</v>
      </c>
      <c r="DZ33">
        <v>0</v>
      </c>
      <c r="EA33">
        <v>2.86</v>
      </c>
      <c r="EB33">
        <v>0.16</v>
      </c>
      <c r="EC33">
        <v>0.1</v>
      </c>
      <c r="ED33">
        <v>1.22</v>
      </c>
      <c r="EE33">
        <v>0.08</v>
      </c>
      <c r="EF33">
        <v>0.65</v>
      </c>
      <c r="EG33">
        <v>0.04</v>
      </c>
      <c r="EH33">
        <v>0.27</v>
      </c>
      <c r="EI33">
        <v>0.18</v>
      </c>
      <c r="EJ33">
        <v>0.22</v>
      </c>
      <c r="EK33">
        <v>0</v>
      </c>
      <c r="EL33">
        <v>0</v>
      </c>
      <c r="EM33">
        <v>0.39</v>
      </c>
      <c r="EN33">
        <v>7.0000000000000007E-2</v>
      </c>
      <c r="EO33">
        <v>0.17</v>
      </c>
      <c r="EP33">
        <v>0.23</v>
      </c>
      <c r="EQ33">
        <v>0.2</v>
      </c>
      <c r="ER33">
        <v>0.2</v>
      </c>
      <c r="ES33">
        <v>0.06</v>
      </c>
      <c r="ET33">
        <v>0</v>
      </c>
      <c r="EU33">
        <v>1.06</v>
      </c>
      <c r="EV33">
        <v>0.38</v>
      </c>
      <c r="EW33">
        <v>0</v>
      </c>
      <c r="EX33">
        <v>0</v>
      </c>
      <c r="EY33">
        <v>8.31</v>
      </c>
      <c r="EZ33">
        <v>8.24</v>
      </c>
      <c r="FA33">
        <v>7.0000000000000007E-2</v>
      </c>
      <c r="FB33">
        <v>0</v>
      </c>
      <c r="FC33">
        <v>0.01</v>
      </c>
      <c r="FD33">
        <v>24.84</v>
      </c>
      <c r="FE33">
        <v>7.36</v>
      </c>
      <c r="FF33">
        <v>19.350000000000001</v>
      </c>
      <c r="FG33">
        <v>1.1200000000000001</v>
      </c>
      <c r="FH33">
        <v>26.12</v>
      </c>
      <c r="FI33">
        <v>39.119999999999997</v>
      </c>
      <c r="FJ33">
        <v>72.650000000000006</v>
      </c>
      <c r="FK33">
        <v>7.31</v>
      </c>
      <c r="FL33">
        <v>97.15</v>
      </c>
      <c r="FM33">
        <v>38.590000000000003</v>
      </c>
      <c r="FN33">
        <v>13.92</v>
      </c>
      <c r="FO33">
        <v>4.5</v>
      </c>
      <c r="FP33">
        <v>0.34</v>
      </c>
      <c r="FQ33">
        <v>88.26</v>
      </c>
      <c r="FR33">
        <v>96.11</v>
      </c>
      <c r="FS33">
        <v>59.92</v>
      </c>
      <c r="FT33">
        <v>11.7</v>
      </c>
      <c r="FU33">
        <v>15.37</v>
      </c>
      <c r="FV33">
        <v>3.25</v>
      </c>
      <c r="FW33">
        <v>45.99</v>
      </c>
      <c r="FX33">
        <v>6.96</v>
      </c>
      <c r="FY33">
        <v>19.899999999999999</v>
      </c>
      <c r="FZ33">
        <v>6.09</v>
      </c>
      <c r="GA33">
        <v>5.46</v>
      </c>
      <c r="GB33">
        <v>65.98</v>
      </c>
      <c r="GC33">
        <v>67.17</v>
      </c>
      <c r="GD33">
        <v>0.76</v>
      </c>
      <c r="GE33">
        <v>13.79</v>
      </c>
      <c r="GF33">
        <v>13.64</v>
      </c>
    </row>
    <row r="34" spans="2:188" x14ac:dyDescent="0.35">
      <c r="B34" t="str">
        <f>IF(AND(F34&gt;='PASO 2 - CHANNEL INPUT '!$G$4,F34&lt;='PASO 2 - CHANNEL INPUT '!$H$4),"OK","FUERA")</f>
        <v>OK</v>
      </c>
      <c r="C34" s="18" t="str">
        <f>IF(AND(F34&gt;='PASO 2 - CHANNEL INPUT '!$G$8,F34&lt;='PASO 2 - CHANNEL INPUT '!$H$8),"OK","FUERA")</f>
        <v>OK</v>
      </c>
      <c r="D34" t="str">
        <f>IF(AND(F34&gt;='PASO 1 - SETUP CAMPAÑA'!$C$3,F34&lt;='PASO 1 - SETUP CAMPAÑA'!$C$4),"OK","FUERA")</f>
        <v>OK</v>
      </c>
      <c r="E34" t="s">
        <v>0</v>
      </c>
      <c r="F34">
        <v>35</v>
      </c>
      <c r="G34" s="11">
        <f t="shared" si="92"/>
        <v>64.674300000000002</v>
      </c>
      <c r="H34">
        <f t="shared" si="3"/>
        <v>59.579099999999997</v>
      </c>
      <c r="I34">
        <f t="shared" si="4"/>
        <v>6.1953000000000005</v>
      </c>
      <c r="J34">
        <f t="shared" si="5"/>
        <v>18.180600000000002</v>
      </c>
      <c r="K34">
        <f t="shared" si="6"/>
        <v>18.122700000000002</v>
      </c>
      <c r="L34">
        <f t="shared" si="7"/>
        <v>0.75269999999999992</v>
      </c>
      <c r="M34">
        <f t="shared" si="8"/>
        <v>37.692899999999995</v>
      </c>
      <c r="N34">
        <f t="shared" si="9"/>
        <v>120.60569999999998</v>
      </c>
      <c r="O34">
        <f t="shared" si="10"/>
        <v>40.298399999999994</v>
      </c>
      <c r="P34">
        <f t="shared" si="11"/>
        <v>22.8126</v>
      </c>
      <c r="Q34">
        <f t="shared" si="12"/>
        <v>144.2868</v>
      </c>
      <c r="R34">
        <f t="shared" si="13"/>
        <v>8.8587000000000007</v>
      </c>
      <c r="S34">
        <f t="shared" si="14"/>
        <v>146.3133</v>
      </c>
      <c r="T34">
        <f t="shared" si="15"/>
        <v>139.19159999999999</v>
      </c>
      <c r="U34" s="11">
        <f t="shared" si="16"/>
        <v>149.7294</v>
      </c>
      <c r="V34">
        <f t="shared" si="17"/>
        <v>2.0265</v>
      </c>
      <c r="W34">
        <f t="shared" si="18"/>
        <v>233.56860000000003</v>
      </c>
      <c r="X34">
        <f t="shared" si="19"/>
        <v>50.372999999999998</v>
      </c>
      <c r="Y34">
        <f t="shared" si="20"/>
        <v>48.578099999999999</v>
      </c>
      <c r="Z34">
        <f t="shared" si="21"/>
        <v>124.485</v>
      </c>
      <c r="AA34">
        <f t="shared" si="22"/>
        <v>214.23</v>
      </c>
      <c r="AB34">
        <f t="shared" si="23"/>
        <v>91.481999999999999</v>
      </c>
      <c r="AC34">
        <f t="shared" si="24"/>
        <v>7.3532999999999999</v>
      </c>
      <c r="AD34" s="11">
        <f t="shared" si="25"/>
        <v>306.46469999999999</v>
      </c>
      <c r="AE34">
        <f t="shared" si="26"/>
        <v>78.049199999999999</v>
      </c>
      <c r="AF34">
        <f t="shared" si="27"/>
        <v>13.432799999999999</v>
      </c>
      <c r="AG34">
        <f t="shared" si="28"/>
        <v>105.84120000000001</v>
      </c>
      <c r="AH34">
        <f t="shared" si="29"/>
        <v>69.71159999999999</v>
      </c>
      <c r="AI34">
        <f t="shared" si="30"/>
        <v>35.203200000000002</v>
      </c>
      <c r="AJ34">
        <f t="shared" si="31"/>
        <v>48.230699999999999</v>
      </c>
      <c r="AK34">
        <f t="shared" si="32"/>
        <v>8.1638999999999999</v>
      </c>
      <c r="AL34">
        <f t="shared" si="33"/>
        <v>0</v>
      </c>
      <c r="AM34">
        <f t="shared" si="34"/>
        <v>16.0962</v>
      </c>
      <c r="AN34">
        <f t="shared" si="35"/>
        <v>0.28949999999999998</v>
      </c>
      <c r="AO34">
        <f t="shared" si="36"/>
        <v>0.57899999999999996</v>
      </c>
      <c r="AP34">
        <f t="shared" si="37"/>
        <v>4.9215</v>
      </c>
      <c r="AQ34">
        <f t="shared" si="38"/>
        <v>0.28949999999999998</v>
      </c>
      <c r="AR34">
        <f t="shared" si="39"/>
        <v>4.4004000000000003</v>
      </c>
      <c r="AS34">
        <f t="shared" si="40"/>
        <v>0.8106000000000001</v>
      </c>
      <c r="AT34">
        <f t="shared" si="41"/>
        <v>1.7948999999999999</v>
      </c>
      <c r="AU34">
        <f t="shared" si="42"/>
        <v>0.4632</v>
      </c>
      <c r="AV34">
        <f t="shared" si="43"/>
        <v>3.4161000000000001</v>
      </c>
      <c r="AW34">
        <f t="shared" si="44"/>
        <v>0</v>
      </c>
      <c r="AX34">
        <f t="shared" si="45"/>
        <v>0</v>
      </c>
      <c r="AY34">
        <f t="shared" si="46"/>
        <v>3.4161000000000001</v>
      </c>
      <c r="AZ34">
        <f t="shared" si="47"/>
        <v>2.0844</v>
      </c>
      <c r="BA34">
        <f t="shared" si="48"/>
        <v>0.63690000000000002</v>
      </c>
      <c r="BB34">
        <f t="shared" si="49"/>
        <v>2.3738999999999999</v>
      </c>
      <c r="BC34">
        <f t="shared" si="50"/>
        <v>0.57899999999999996</v>
      </c>
      <c r="BD34">
        <f t="shared" si="51"/>
        <v>0.40530000000000005</v>
      </c>
      <c r="BE34">
        <f t="shared" si="52"/>
        <v>0.9264</v>
      </c>
      <c r="BF34">
        <f t="shared" si="53"/>
        <v>0</v>
      </c>
      <c r="BG34">
        <f t="shared" si="54"/>
        <v>1.8528</v>
      </c>
      <c r="BH34">
        <f t="shared" si="55"/>
        <v>0.40530000000000005</v>
      </c>
      <c r="BI34">
        <f t="shared" si="56"/>
        <v>5.79E-2</v>
      </c>
      <c r="BJ34">
        <f t="shared" si="57"/>
        <v>0.2316</v>
      </c>
      <c r="BK34">
        <f t="shared" si="58"/>
        <v>47.709600000000002</v>
      </c>
      <c r="BL34">
        <f t="shared" si="59"/>
        <v>47.188500000000005</v>
      </c>
      <c r="BM34">
        <f t="shared" si="60"/>
        <v>0.34739999999999999</v>
      </c>
      <c r="BN34">
        <f t="shared" si="61"/>
        <v>0</v>
      </c>
      <c r="BO34">
        <f t="shared" si="62"/>
        <v>0.2316</v>
      </c>
      <c r="BP34">
        <f t="shared" si="63"/>
        <v>140.17590000000001</v>
      </c>
      <c r="BQ34">
        <f t="shared" si="64"/>
        <v>40.240500000000004</v>
      </c>
      <c r="BR34">
        <f t="shared" si="65"/>
        <v>110.99430000000001</v>
      </c>
      <c r="BS34">
        <f t="shared" si="66"/>
        <v>5.0372999999999992</v>
      </c>
      <c r="BT34">
        <f t="shared" si="67"/>
        <v>133.4016</v>
      </c>
      <c r="BU34">
        <f t="shared" si="68"/>
        <v>237.67949999999999</v>
      </c>
      <c r="BV34" s="11">
        <f t="shared" si="69"/>
        <v>421.16459999999995</v>
      </c>
      <c r="BW34" s="11">
        <f t="shared" si="70"/>
        <v>45.683099999999996</v>
      </c>
      <c r="BX34" s="11">
        <f t="shared" si="71"/>
        <v>567.47790000000009</v>
      </c>
      <c r="BY34">
        <f t="shared" si="72"/>
        <v>240.97979999999998</v>
      </c>
      <c r="BZ34">
        <f t="shared" si="73"/>
        <v>91.481999999999999</v>
      </c>
      <c r="CA34">
        <f t="shared" si="74"/>
        <v>24.896999999999998</v>
      </c>
      <c r="CB34">
        <f t="shared" si="75"/>
        <v>1.0422</v>
      </c>
      <c r="CC34" s="11">
        <f t="shared" si="76"/>
        <v>500.77710000000002</v>
      </c>
      <c r="CD34" s="11">
        <f t="shared" si="77"/>
        <v>559.60350000000005</v>
      </c>
      <c r="CE34" s="11">
        <f t="shared" si="78"/>
        <v>322.21350000000001</v>
      </c>
      <c r="CF34">
        <f t="shared" si="79"/>
        <v>74.980500000000006</v>
      </c>
      <c r="CG34">
        <f t="shared" si="80"/>
        <v>91.250399999999999</v>
      </c>
      <c r="CH34">
        <f t="shared" si="81"/>
        <v>12.390600000000001</v>
      </c>
      <c r="CI34" s="11">
        <f t="shared" si="82"/>
        <v>274.50389999999999</v>
      </c>
      <c r="CJ34">
        <f t="shared" si="83"/>
        <v>38.387699999999995</v>
      </c>
      <c r="CK34">
        <f t="shared" si="84"/>
        <v>104.79900000000001</v>
      </c>
      <c r="CL34">
        <f t="shared" si="85"/>
        <v>32.8872</v>
      </c>
      <c r="CM34">
        <f t="shared" si="86"/>
        <v>31.034400000000002</v>
      </c>
      <c r="CN34">
        <f t="shared" si="87"/>
        <v>372.06540000000001</v>
      </c>
      <c r="CO34">
        <f t="shared" si="88"/>
        <v>393.66209999999995</v>
      </c>
      <c r="CP34">
        <f t="shared" si="89"/>
        <v>2.7212999999999994</v>
      </c>
      <c r="CQ34">
        <f t="shared" si="90"/>
        <v>68.032499999999999</v>
      </c>
      <c r="CR34">
        <f t="shared" si="91"/>
        <v>80.075699999999998</v>
      </c>
      <c r="CT34" s="18">
        <f>'PASO 1 - SETUP CAMPAÑA'!E63</f>
        <v>579</v>
      </c>
      <c r="CU34">
        <v>11.17</v>
      </c>
      <c r="CV34">
        <v>10.29</v>
      </c>
      <c r="CW34">
        <v>1.07</v>
      </c>
      <c r="CX34">
        <v>3.14</v>
      </c>
      <c r="CY34">
        <v>3.13</v>
      </c>
      <c r="CZ34">
        <v>0.13</v>
      </c>
      <c r="DA34">
        <v>6.51</v>
      </c>
      <c r="DB34">
        <v>20.83</v>
      </c>
      <c r="DC34">
        <v>6.96</v>
      </c>
      <c r="DD34">
        <v>3.94</v>
      </c>
      <c r="DE34">
        <v>24.92</v>
      </c>
      <c r="DF34">
        <v>1.53</v>
      </c>
      <c r="DG34">
        <v>25.27</v>
      </c>
      <c r="DH34">
        <v>24.04</v>
      </c>
      <c r="DI34">
        <v>25.86</v>
      </c>
      <c r="DJ34">
        <v>0.35</v>
      </c>
      <c r="DK34">
        <v>40.340000000000003</v>
      </c>
      <c r="DL34">
        <v>8.6999999999999993</v>
      </c>
      <c r="DM34">
        <v>8.39</v>
      </c>
      <c r="DN34">
        <v>21.5</v>
      </c>
      <c r="DO34">
        <v>37</v>
      </c>
      <c r="DP34">
        <v>15.8</v>
      </c>
      <c r="DQ34">
        <v>1.27</v>
      </c>
      <c r="DR34">
        <v>52.93</v>
      </c>
      <c r="DS34">
        <v>13.48</v>
      </c>
      <c r="DT34">
        <v>2.3199999999999998</v>
      </c>
      <c r="DU34">
        <v>18.28</v>
      </c>
      <c r="DV34">
        <v>12.04</v>
      </c>
      <c r="DW34">
        <v>6.08</v>
      </c>
      <c r="DX34">
        <v>8.33</v>
      </c>
      <c r="DY34">
        <v>1.41</v>
      </c>
      <c r="DZ34">
        <v>0</v>
      </c>
      <c r="EA34">
        <v>2.78</v>
      </c>
      <c r="EB34">
        <v>0.05</v>
      </c>
      <c r="EC34">
        <v>0.1</v>
      </c>
      <c r="ED34">
        <v>0.85</v>
      </c>
      <c r="EE34">
        <v>0.05</v>
      </c>
      <c r="EF34">
        <v>0.76</v>
      </c>
      <c r="EG34">
        <v>0.14000000000000001</v>
      </c>
      <c r="EH34">
        <v>0.31</v>
      </c>
      <c r="EI34">
        <v>0.08</v>
      </c>
      <c r="EJ34">
        <v>0.59</v>
      </c>
      <c r="EK34">
        <v>0</v>
      </c>
      <c r="EL34">
        <v>0</v>
      </c>
      <c r="EM34">
        <v>0.59</v>
      </c>
      <c r="EN34">
        <v>0.36</v>
      </c>
      <c r="EO34">
        <v>0.11</v>
      </c>
      <c r="EP34">
        <v>0.41</v>
      </c>
      <c r="EQ34">
        <v>0.1</v>
      </c>
      <c r="ER34">
        <v>7.0000000000000007E-2</v>
      </c>
      <c r="ES34">
        <v>0.16</v>
      </c>
      <c r="ET34">
        <v>0</v>
      </c>
      <c r="EU34">
        <v>0.32</v>
      </c>
      <c r="EV34">
        <v>7.0000000000000007E-2</v>
      </c>
      <c r="EW34">
        <v>0.01</v>
      </c>
      <c r="EX34">
        <v>0.04</v>
      </c>
      <c r="EY34">
        <v>8.24</v>
      </c>
      <c r="EZ34">
        <v>8.15</v>
      </c>
      <c r="FA34">
        <v>0.06</v>
      </c>
      <c r="FB34">
        <v>0</v>
      </c>
      <c r="FC34">
        <v>0.04</v>
      </c>
      <c r="FD34">
        <v>24.21</v>
      </c>
      <c r="FE34">
        <v>6.95</v>
      </c>
      <c r="FF34">
        <v>19.170000000000002</v>
      </c>
      <c r="FG34">
        <v>0.87</v>
      </c>
      <c r="FH34">
        <v>23.04</v>
      </c>
      <c r="FI34">
        <v>41.05</v>
      </c>
      <c r="FJ34">
        <v>72.739999999999995</v>
      </c>
      <c r="FK34">
        <v>7.89</v>
      </c>
      <c r="FL34">
        <v>98.01</v>
      </c>
      <c r="FM34">
        <v>41.62</v>
      </c>
      <c r="FN34">
        <v>15.8</v>
      </c>
      <c r="FO34">
        <v>4.3</v>
      </c>
      <c r="FP34">
        <v>0.18</v>
      </c>
      <c r="FQ34">
        <v>86.49</v>
      </c>
      <c r="FR34">
        <v>96.65</v>
      </c>
      <c r="FS34">
        <v>55.65</v>
      </c>
      <c r="FT34">
        <v>12.95</v>
      </c>
      <c r="FU34">
        <v>15.76</v>
      </c>
      <c r="FV34">
        <v>2.14</v>
      </c>
      <c r="FW34">
        <v>47.41</v>
      </c>
      <c r="FX34">
        <v>6.63</v>
      </c>
      <c r="FY34">
        <v>18.100000000000001</v>
      </c>
      <c r="FZ34">
        <v>5.68</v>
      </c>
      <c r="GA34">
        <v>5.36</v>
      </c>
      <c r="GB34">
        <v>64.260000000000005</v>
      </c>
      <c r="GC34">
        <v>67.989999999999995</v>
      </c>
      <c r="GD34">
        <v>0.47</v>
      </c>
      <c r="GE34">
        <v>11.75</v>
      </c>
      <c r="GF34">
        <v>13.83</v>
      </c>
    </row>
    <row r="35" spans="2:188" x14ac:dyDescent="0.35">
      <c r="B35" t="str">
        <f>IF(AND(F35&gt;='PASO 2 - CHANNEL INPUT '!$G$4,F35&lt;='PASO 2 - CHANNEL INPUT '!$H$4),"OK","FUERA")</f>
        <v>OK</v>
      </c>
      <c r="C35" s="18" t="str">
        <f>IF(AND(F35&gt;='PASO 2 - CHANNEL INPUT '!$G$8,F35&lt;='PASO 2 - CHANNEL INPUT '!$H$8),"OK","FUERA")</f>
        <v>OK</v>
      </c>
      <c r="D35" t="str">
        <f>IF(AND(F35&gt;='PASO 1 - SETUP CAMPAÑA'!$C$3,F35&lt;='PASO 1 - SETUP CAMPAÑA'!$C$4),"OK","FUERA")</f>
        <v>OK</v>
      </c>
      <c r="E35" t="s">
        <v>0</v>
      </c>
      <c r="F35">
        <v>36</v>
      </c>
      <c r="G35" s="11">
        <f t="shared" si="92"/>
        <v>65.286000000000001</v>
      </c>
      <c r="H35">
        <f t="shared" si="3"/>
        <v>61.074000000000005</v>
      </c>
      <c r="I35">
        <f t="shared" si="4"/>
        <v>5.94</v>
      </c>
      <c r="J35">
        <f t="shared" si="5"/>
        <v>11.772</v>
      </c>
      <c r="K35">
        <f t="shared" si="6"/>
        <v>11.34</v>
      </c>
      <c r="L35">
        <f t="shared" si="7"/>
        <v>0.97199999999999998</v>
      </c>
      <c r="M35">
        <f t="shared" si="8"/>
        <v>45.143999999999998</v>
      </c>
      <c r="N35">
        <f t="shared" si="9"/>
        <v>107.40599999999999</v>
      </c>
      <c r="O35">
        <f t="shared" si="10"/>
        <v>32.076000000000001</v>
      </c>
      <c r="P35">
        <f t="shared" si="11"/>
        <v>19.440000000000001</v>
      </c>
      <c r="Q35">
        <f t="shared" si="12"/>
        <v>132.35400000000001</v>
      </c>
      <c r="R35">
        <f t="shared" si="13"/>
        <v>6.1559999999999997</v>
      </c>
      <c r="S35">
        <f t="shared" si="14"/>
        <v>134.946</v>
      </c>
      <c r="T35">
        <f t="shared" si="15"/>
        <v>130.08600000000001</v>
      </c>
      <c r="U35" s="11">
        <f t="shared" si="16"/>
        <v>137.10599999999999</v>
      </c>
      <c r="V35">
        <f t="shared" si="17"/>
        <v>0.64799999999999991</v>
      </c>
      <c r="W35">
        <f t="shared" si="18"/>
        <v>235.33199999999999</v>
      </c>
      <c r="X35">
        <f t="shared" si="19"/>
        <v>40.878</v>
      </c>
      <c r="Y35">
        <f t="shared" si="20"/>
        <v>37.908000000000001</v>
      </c>
      <c r="Z35">
        <f t="shared" si="21"/>
        <v>117.23400000000001</v>
      </c>
      <c r="AA35">
        <f t="shared" si="22"/>
        <v>211.89600000000002</v>
      </c>
      <c r="AB35">
        <f t="shared" si="23"/>
        <v>72.900000000000006</v>
      </c>
      <c r="AC35">
        <f t="shared" si="24"/>
        <v>6.6420000000000003</v>
      </c>
      <c r="AD35" s="11">
        <f t="shared" si="25"/>
        <v>293.59799999999996</v>
      </c>
      <c r="AE35">
        <f t="shared" si="26"/>
        <v>71.657999999999987</v>
      </c>
      <c r="AF35">
        <f t="shared" si="27"/>
        <v>17.873999999999999</v>
      </c>
      <c r="AG35">
        <f t="shared" si="28"/>
        <v>87.912000000000006</v>
      </c>
      <c r="AH35">
        <f t="shared" si="29"/>
        <v>79.596000000000004</v>
      </c>
      <c r="AI35">
        <f t="shared" si="30"/>
        <v>35.423999999999992</v>
      </c>
      <c r="AJ35">
        <f t="shared" si="31"/>
        <v>44.874000000000002</v>
      </c>
      <c r="AK35">
        <f t="shared" si="32"/>
        <v>10.098000000000001</v>
      </c>
      <c r="AL35">
        <f t="shared" si="33"/>
        <v>0</v>
      </c>
      <c r="AM35">
        <f t="shared" si="34"/>
        <v>14.904</v>
      </c>
      <c r="AN35">
        <f t="shared" si="35"/>
        <v>0.32399999999999995</v>
      </c>
      <c r="AO35">
        <f t="shared" si="36"/>
        <v>1.242</v>
      </c>
      <c r="AP35">
        <f t="shared" si="37"/>
        <v>4.6440000000000001</v>
      </c>
      <c r="AQ35">
        <f t="shared" si="38"/>
        <v>0.108</v>
      </c>
      <c r="AR35">
        <f t="shared" si="39"/>
        <v>8.1539999999999999</v>
      </c>
      <c r="AS35">
        <f t="shared" si="40"/>
        <v>0.216</v>
      </c>
      <c r="AT35">
        <f t="shared" si="41"/>
        <v>0.432</v>
      </c>
      <c r="AU35">
        <f t="shared" si="42"/>
        <v>0.216</v>
      </c>
      <c r="AV35">
        <f t="shared" si="43"/>
        <v>1.4580000000000002</v>
      </c>
      <c r="AW35">
        <f t="shared" si="44"/>
        <v>0</v>
      </c>
      <c r="AX35">
        <f t="shared" si="45"/>
        <v>0</v>
      </c>
      <c r="AY35">
        <f t="shared" si="46"/>
        <v>1.6739999999999999</v>
      </c>
      <c r="AZ35">
        <f t="shared" si="47"/>
        <v>0.59400000000000008</v>
      </c>
      <c r="BA35">
        <f t="shared" si="48"/>
        <v>0.37800000000000006</v>
      </c>
      <c r="BB35">
        <f t="shared" si="49"/>
        <v>1.1339999999999999</v>
      </c>
      <c r="BC35">
        <f t="shared" si="50"/>
        <v>0.97199999999999998</v>
      </c>
      <c r="BD35">
        <f t="shared" si="51"/>
        <v>1.2959999999999998</v>
      </c>
      <c r="BE35">
        <f t="shared" si="52"/>
        <v>1.08</v>
      </c>
      <c r="BF35">
        <f t="shared" si="53"/>
        <v>0</v>
      </c>
      <c r="BG35">
        <f t="shared" si="54"/>
        <v>2.4300000000000002</v>
      </c>
      <c r="BH35">
        <f t="shared" si="55"/>
        <v>1.6739999999999999</v>
      </c>
      <c r="BI35">
        <f t="shared" si="56"/>
        <v>0.108</v>
      </c>
      <c r="BJ35">
        <f t="shared" si="57"/>
        <v>0.108</v>
      </c>
      <c r="BK35">
        <f t="shared" si="58"/>
        <v>48.546000000000006</v>
      </c>
      <c r="BL35">
        <f t="shared" si="59"/>
        <v>47.574000000000005</v>
      </c>
      <c r="BM35">
        <f t="shared" si="60"/>
        <v>0.54</v>
      </c>
      <c r="BN35">
        <f t="shared" si="61"/>
        <v>0</v>
      </c>
      <c r="BO35">
        <f t="shared" si="62"/>
        <v>0.48599999999999999</v>
      </c>
      <c r="BP35">
        <f t="shared" si="63"/>
        <v>133.596</v>
      </c>
      <c r="BQ35">
        <f t="shared" si="64"/>
        <v>40.067999999999998</v>
      </c>
      <c r="BR35">
        <f t="shared" si="65"/>
        <v>104.544</v>
      </c>
      <c r="BS35">
        <f t="shared" si="66"/>
        <v>4.6440000000000001</v>
      </c>
      <c r="BT35">
        <f t="shared" si="67"/>
        <v>121.93199999999999</v>
      </c>
      <c r="BU35">
        <f t="shared" si="68"/>
        <v>231.33600000000004</v>
      </c>
      <c r="BV35" s="11">
        <f t="shared" si="69"/>
        <v>392.52600000000001</v>
      </c>
      <c r="BW35" s="11">
        <f t="shared" si="70"/>
        <v>41.256</v>
      </c>
      <c r="BX35" s="11">
        <f t="shared" si="71"/>
        <v>527.95799999999997</v>
      </c>
      <c r="BY35">
        <f t="shared" si="72"/>
        <v>210.54600000000002</v>
      </c>
      <c r="BZ35">
        <f t="shared" si="73"/>
        <v>72.900000000000006</v>
      </c>
      <c r="CA35">
        <f t="shared" si="74"/>
        <v>24.678000000000001</v>
      </c>
      <c r="CB35">
        <f t="shared" si="75"/>
        <v>1.35</v>
      </c>
      <c r="CC35" s="11">
        <f t="shared" si="76"/>
        <v>467.58600000000001</v>
      </c>
      <c r="CD35" s="11">
        <f t="shared" si="77"/>
        <v>523.15200000000004</v>
      </c>
      <c r="CE35" s="11">
        <f t="shared" si="78"/>
        <v>295.32599999999996</v>
      </c>
      <c r="CF35">
        <f t="shared" si="79"/>
        <v>70.578000000000003</v>
      </c>
      <c r="CG35">
        <f t="shared" si="80"/>
        <v>76.032000000000011</v>
      </c>
      <c r="CH35">
        <f t="shared" si="81"/>
        <v>13.23</v>
      </c>
      <c r="CI35" s="11">
        <f t="shared" si="82"/>
        <v>243.756</v>
      </c>
      <c r="CJ35">
        <f t="shared" si="83"/>
        <v>34.937999999999995</v>
      </c>
      <c r="CK35">
        <f t="shared" si="84"/>
        <v>105.246</v>
      </c>
      <c r="CL35">
        <f t="shared" si="85"/>
        <v>39.042000000000002</v>
      </c>
      <c r="CM35">
        <f t="shared" si="86"/>
        <v>27.971999999999998</v>
      </c>
      <c r="CN35">
        <f t="shared" si="87"/>
        <v>363.69</v>
      </c>
      <c r="CO35">
        <f t="shared" si="88"/>
        <v>364.33799999999997</v>
      </c>
      <c r="CP35">
        <f t="shared" si="89"/>
        <v>2.4300000000000002</v>
      </c>
      <c r="CQ35">
        <f t="shared" si="90"/>
        <v>65.394000000000005</v>
      </c>
      <c r="CR35">
        <f t="shared" si="91"/>
        <v>72.575999999999993</v>
      </c>
      <c r="CT35" s="18">
        <f>'PASO 1 - SETUP CAMPAÑA'!E64</f>
        <v>540</v>
      </c>
      <c r="CU35">
        <v>12.09</v>
      </c>
      <c r="CV35">
        <v>11.31</v>
      </c>
      <c r="CW35">
        <v>1.1000000000000001</v>
      </c>
      <c r="CX35">
        <v>2.1800000000000002</v>
      </c>
      <c r="CY35">
        <v>2.1</v>
      </c>
      <c r="CZ35">
        <v>0.18</v>
      </c>
      <c r="DA35">
        <v>8.36</v>
      </c>
      <c r="DB35">
        <v>19.89</v>
      </c>
      <c r="DC35">
        <v>5.94</v>
      </c>
      <c r="DD35">
        <v>3.6</v>
      </c>
      <c r="DE35">
        <v>24.51</v>
      </c>
      <c r="DF35">
        <v>1.1399999999999999</v>
      </c>
      <c r="DG35">
        <v>24.99</v>
      </c>
      <c r="DH35">
        <v>24.09</v>
      </c>
      <c r="DI35">
        <v>25.39</v>
      </c>
      <c r="DJ35">
        <v>0.12</v>
      </c>
      <c r="DK35">
        <v>43.58</v>
      </c>
      <c r="DL35">
        <v>7.57</v>
      </c>
      <c r="DM35">
        <v>7.02</v>
      </c>
      <c r="DN35">
        <v>21.71</v>
      </c>
      <c r="DO35">
        <v>39.24</v>
      </c>
      <c r="DP35">
        <v>13.5</v>
      </c>
      <c r="DQ35">
        <v>1.23</v>
      </c>
      <c r="DR35">
        <v>54.37</v>
      </c>
      <c r="DS35">
        <v>13.27</v>
      </c>
      <c r="DT35">
        <v>3.31</v>
      </c>
      <c r="DU35">
        <v>16.28</v>
      </c>
      <c r="DV35">
        <v>14.74</v>
      </c>
      <c r="DW35">
        <v>6.56</v>
      </c>
      <c r="DX35">
        <v>8.31</v>
      </c>
      <c r="DY35">
        <v>1.87</v>
      </c>
      <c r="DZ35">
        <v>0</v>
      </c>
      <c r="EA35">
        <v>2.76</v>
      </c>
      <c r="EB35">
        <v>0.06</v>
      </c>
      <c r="EC35">
        <v>0.23</v>
      </c>
      <c r="ED35">
        <v>0.86</v>
      </c>
      <c r="EE35">
        <v>0.02</v>
      </c>
      <c r="EF35">
        <v>1.51</v>
      </c>
      <c r="EG35">
        <v>0.04</v>
      </c>
      <c r="EH35">
        <v>0.08</v>
      </c>
      <c r="EI35">
        <v>0.04</v>
      </c>
      <c r="EJ35">
        <v>0.27</v>
      </c>
      <c r="EK35">
        <v>0</v>
      </c>
      <c r="EL35">
        <v>0</v>
      </c>
      <c r="EM35">
        <v>0.31</v>
      </c>
      <c r="EN35">
        <v>0.11</v>
      </c>
      <c r="EO35">
        <v>7.0000000000000007E-2</v>
      </c>
      <c r="EP35">
        <v>0.21</v>
      </c>
      <c r="EQ35">
        <v>0.18</v>
      </c>
      <c r="ER35">
        <v>0.24</v>
      </c>
      <c r="ES35">
        <v>0.2</v>
      </c>
      <c r="ET35">
        <v>0</v>
      </c>
      <c r="EU35">
        <v>0.45</v>
      </c>
      <c r="EV35">
        <v>0.31</v>
      </c>
      <c r="EW35">
        <v>0.02</v>
      </c>
      <c r="EX35">
        <v>0.02</v>
      </c>
      <c r="EY35">
        <v>8.99</v>
      </c>
      <c r="EZ35">
        <v>8.81</v>
      </c>
      <c r="FA35">
        <v>0.1</v>
      </c>
      <c r="FB35">
        <v>0</v>
      </c>
      <c r="FC35">
        <v>0.09</v>
      </c>
      <c r="FD35">
        <v>24.74</v>
      </c>
      <c r="FE35">
        <v>7.42</v>
      </c>
      <c r="FF35">
        <v>19.36</v>
      </c>
      <c r="FG35">
        <v>0.86</v>
      </c>
      <c r="FH35">
        <v>22.58</v>
      </c>
      <c r="FI35">
        <v>42.84</v>
      </c>
      <c r="FJ35">
        <v>72.69</v>
      </c>
      <c r="FK35">
        <v>7.64</v>
      </c>
      <c r="FL35">
        <v>97.77</v>
      </c>
      <c r="FM35">
        <v>38.99</v>
      </c>
      <c r="FN35">
        <v>13.5</v>
      </c>
      <c r="FO35">
        <v>4.57</v>
      </c>
      <c r="FP35">
        <v>0.25</v>
      </c>
      <c r="FQ35">
        <v>86.59</v>
      </c>
      <c r="FR35">
        <v>96.88</v>
      </c>
      <c r="FS35">
        <v>54.69</v>
      </c>
      <c r="FT35">
        <v>13.07</v>
      </c>
      <c r="FU35">
        <v>14.08</v>
      </c>
      <c r="FV35">
        <v>2.4500000000000002</v>
      </c>
      <c r="FW35">
        <v>45.14</v>
      </c>
      <c r="FX35">
        <v>6.47</v>
      </c>
      <c r="FY35">
        <v>19.489999999999998</v>
      </c>
      <c r="FZ35">
        <v>7.23</v>
      </c>
      <c r="GA35">
        <v>5.18</v>
      </c>
      <c r="GB35">
        <v>67.349999999999994</v>
      </c>
      <c r="GC35">
        <v>67.47</v>
      </c>
      <c r="GD35">
        <v>0.45</v>
      </c>
      <c r="GE35">
        <v>12.11</v>
      </c>
      <c r="GF35">
        <v>13.44</v>
      </c>
    </row>
    <row r="36" spans="2:188" x14ac:dyDescent="0.35">
      <c r="B36" t="str">
        <f>IF(AND(F36&gt;='PASO 2 - CHANNEL INPUT '!$G$4,F36&lt;='PASO 2 - CHANNEL INPUT '!$H$4),"OK","FUERA")</f>
        <v>OK</v>
      </c>
      <c r="C36" s="18" t="str">
        <f>IF(AND(F36&gt;='PASO 2 - CHANNEL INPUT '!$G$8,F36&lt;='PASO 2 - CHANNEL INPUT '!$H$8),"OK","FUERA")</f>
        <v>OK</v>
      </c>
      <c r="D36" t="str">
        <f>IF(AND(F36&gt;='PASO 1 - SETUP CAMPAÑA'!$C$3,F36&lt;='PASO 1 - SETUP CAMPAÑA'!$C$4),"OK","FUERA")</f>
        <v>OK</v>
      </c>
      <c r="E36" t="s">
        <v>0</v>
      </c>
      <c r="F36">
        <v>37</v>
      </c>
      <c r="G36" s="11">
        <f t="shared" si="92"/>
        <v>67.255800000000008</v>
      </c>
      <c r="H36">
        <f t="shared" si="3"/>
        <v>60.695700000000002</v>
      </c>
      <c r="I36">
        <f t="shared" si="4"/>
        <v>7.9785000000000013</v>
      </c>
      <c r="J36">
        <f t="shared" si="5"/>
        <v>19.089300000000001</v>
      </c>
      <c r="K36">
        <f t="shared" si="6"/>
        <v>18.911999999999999</v>
      </c>
      <c r="L36">
        <f t="shared" si="7"/>
        <v>0.53190000000000004</v>
      </c>
      <c r="M36">
        <f t="shared" si="8"/>
        <v>45.034200000000006</v>
      </c>
      <c r="N36">
        <f t="shared" si="9"/>
        <v>125.2329</v>
      </c>
      <c r="O36">
        <f t="shared" si="10"/>
        <v>32.564099999999996</v>
      </c>
      <c r="P36">
        <f t="shared" si="11"/>
        <v>25.6494</v>
      </c>
      <c r="Q36">
        <f t="shared" si="12"/>
        <v>156.61500000000001</v>
      </c>
      <c r="R36">
        <f t="shared" si="13"/>
        <v>7.5648</v>
      </c>
      <c r="S36">
        <f t="shared" si="14"/>
        <v>159.33359999999999</v>
      </c>
      <c r="T36">
        <f t="shared" si="15"/>
        <v>152.35980000000001</v>
      </c>
      <c r="U36" s="11">
        <f t="shared" si="16"/>
        <v>164.1207</v>
      </c>
      <c r="V36">
        <f t="shared" si="17"/>
        <v>1.6548000000000003</v>
      </c>
      <c r="W36">
        <f t="shared" si="18"/>
        <v>255.48929999999999</v>
      </c>
      <c r="X36">
        <f t="shared" si="19"/>
        <v>55.199399999999997</v>
      </c>
      <c r="Y36">
        <f t="shared" si="20"/>
        <v>43.379399999999997</v>
      </c>
      <c r="Z36">
        <f t="shared" si="21"/>
        <v>126.82860000000001</v>
      </c>
      <c r="AA36">
        <f t="shared" si="22"/>
        <v>241.36440000000002</v>
      </c>
      <c r="AB36">
        <f t="shared" si="23"/>
        <v>90.541200000000003</v>
      </c>
      <c r="AC36">
        <f t="shared" si="24"/>
        <v>9.6332999999999984</v>
      </c>
      <c r="AD36" s="11">
        <f t="shared" si="25"/>
        <v>328.4778</v>
      </c>
      <c r="AE36">
        <f t="shared" si="26"/>
        <v>78.484800000000007</v>
      </c>
      <c r="AF36">
        <f t="shared" si="27"/>
        <v>11.82</v>
      </c>
      <c r="AG36">
        <f t="shared" si="28"/>
        <v>114.1812</v>
      </c>
      <c r="AH36">
        <f t="shared" si="29"/>
        <v>81.0261</v>
      </c>
      <c r="AI36">
        <f t="shared" si="30"/>
        <v>40.188000000000002</v>
      </c>
      <c r="AJ36">
        <f t="shared" si="31"/>
        <v>55.258499999999998</v>
      </c>
      <c r="AK36">
        <f t="shared" si="32"/>
        <v>8.6286000000000005</v>
      </c>
      <c r="AL36">
        <f t="shared" si="33"/>
        <v>0</v>
      </c>
      <c r="AM36">
        <f t="shared" si="34"/>
        <v>19.7394</v>
      </c>
      <c r="AN36">
        <f t="shared" si="35"/>
        <v>1.0047000000000001</v>
      </c>
      <c r="AO36">
        <f t="shared" si="36"/>
        <v>0.88650000000000007</v>
      </c>
      <c r="AP36">
        <f t="shared" si="37"/>
        <v>3.0141</v>
      </c>
      <c r="AQ36">
        <f t="shared" si="38"/>
        <v>0.65010000000000001</v>
      </c>
      <c r="AR36">
        <f t="shared" si="39"/>
        <v>5.4371999999999998</v>
      </c>
      <c r="AS36">
        <f t="shared" si="40"/>
        <v>0</v>
      </c>
      <c r="AT36">
        <f t="shared" si="41"/>
        <v>3.3096000000000005</v>
      </c>
      <c r="AU36">
        <f t="shared" si="42"/>
        <v>1.0047000000000001</v>
      </c>
      <c r="AV36">
        <f t="shared" si="43"/>
        <v>2.7776999999999994</v>
      </c>
      <c r="AW36">
        <f t="shared" si="44"/>
        <v>0</v>
      </c>
      <c r="AX36">
        <f t="shared" si="45"/>
        <v>0</v>
      </c>
      <c r="AY36">
        <f t="shared" si="46"/>
        <v>3.3096000000000005</v>
      </c>
      <c r="AZ36">
        <f t="shared" si="47"/>
        <v>3.1914000000000002</v>
      </c>
      <c r="BA36">
        <f t="shared" si="48"/>
        <v>0.9456</v>
      </c>
      <c r="BB36">
        <f t="shared" si="49"/>
        <v>1.4775</v>
      </c>
      <c r="BC36">
        <f t="shared" si="50"/>
        <v>0.9456</v>
      </c>
      <c r="BD36">
        <f t="shared" si="51"/>
        <v>2.8958999999999997</v>
      </c>
      <c r="BE36">
        <f t="shared" si="52"/>
        <v>1.5366</v>
      </c>
      <c r="BF36">
        <f t="shared" si="53"/>
        <v>0.41370000000000007</v>
      </c>
      <c r="BG36">
        <f t="shared" si="54"/>
        <v>5.0826000000000002</v>
      </c>
      <c r="BH36">
        <f t="shared" si="55"/>
        <v>0.4728</v>
      </c>
      <c r="BI36">
        <f t="shared" si="56"/>
        <v>0.1182</v>
      </c>
      <c r="BJ36">
        <f t="shared" si="57"/>
        <v>0.70919999999999994</v>
      </c>
      <c r="BK36">
        <f t="shared" si="58"/>
        <v>59.040900000000001</v>
      </c>
      <c r="BL36">
        <f t="shared" si="59"/>
        <v>57.917999999999999</v>
      </c>
      <c r="BM36">
        <f t="shared" si="60"/>
        <v>1.0047000000000001</v>
      </c>
      <c r="BN36">
        <f t="shared" si="61"/>
        <v>0</v>
      </c>
      <c r="BO36">
        <f t="shared" si="62"/>
        <v>0.17729999999999999</v>
      </c>
      <c r="BP36">
        <f t="shared" si="63"/>
        <v>159.03810000000001</v>
      </c>
      <c r="BQ36">
        <f t="shared" si="64"/>
        <v>47.457299999999996</v>
      </c>
      <c r="BR36">
        <f t="shared" si="65"/>
        <v>119.1456</v>
      </c>
      <c r="BS36">
        <f t="shared" si="66"/>
        <v>5.4371999999999998</v>
      </c>
      <c r="BT36">
        <f t="shared" si="67"/>
        <v>123.22350000000002</v>
      </c>
      <c r="BU36">
        <f t="shared" si="68"/>
        <v>259.09440000000001</v>
      </c>
      <c r="BV36" s="11">
        <f t="shared" si="69"/>
        <v>445.37760000000003</v>
      </c>
      <c r="BW36" s="11">
        <f t="shared" si="70"/>
        <v>36.642000000000003</v>
      </c>
      <c r="BX36" s="11">
        <f t="shared" si="71"/>
        <v>573.38819999999998</v>
      </c>
      <c r="BY36">
        <f t="shared" si="72"/>
        <v>228.18510000000001</v>
      </c>
      <c r="BZ36">
        <f t="shared" si="73"/>
        <v>90.541200000000003</v>
      </c>
      <c r="CA36">
        <f t="shared" si="74"/>
        <v>25.6494</v>
      </c>
      <c r="CB36">
        <f t="shared" si="75"/>
        <v>1.9502999999999999</v>
      </c>
      <c r="CC36" s="11">
        <f t="shared" si="76"/>
        <v>511.80599999999998</v>
      </c>
      <c r="CD36" s="11">
        <f t="shared" si="77"/>
        <v>566.76900000000001</v>
      </c>
      <c r="CE36" s="11">
        <f t="shared" si="78"/>
        <v>320.4402</v>
      </c>
      <c r="CF36">
        <f t="shared" si="79"/>
        <v>68.733300000000014</v>
      </c>
      <c r="CG36">
        <f t="shared" si="80"/>
        <v>85.635900000000007</v>
      </c>
      <c r="CH36">
        <f t="shared" si="81"/>
        <v>13.474799999999998</v>
      </c>
      <c r="CI36" s="11">
        <f t="shared" si="82"/>
        <v>273.92849999999999</v>
      </c>
      <c r="CJ36">
        <f t="shared" si="83"/>
        <v>45.802500000000002</v>
      </c>
      <c r="CK36">
        <f t="shared" si="84"/>
        <v>109.57139999999998</v>
      </c>
      <c r="CL36">
        <f t="shared" si="85"/>
        <v>36.996600000000001</v>
      </c>
      <c r="CM36">
        <f t="shared" si="86"/>
        <v>29.845499999999998</v>
      </c>
      <c r="CN36">
        <f t="shared" si="87"/>
        <v>387.69599999999997</v>
      </c>
      <c r="CO36">
        <f t="shared" si="88"/>
        <v>393.07409999999999</v>
      </c>
      <c r="CP36">
        <f t="shared" si="89"/>
        <v>3.9005999999999998</v>
      </c>
      <c r="CQ36">
        <f t="shared" si="90"/>
        <v>71.038200000000003</v>
      </c>
      <c r="CR36">
        <f t="shared" si="91"/>
        <v>86.108699999999999</v>
      </c>
      <c r="CT36" s="18">
        <f>'PASO 1 - SETUP CAMPAÑA'!E65</f>
        <v>591</v>
      </c>
      <c r="CU36">
        <v>11.38</v>
      </c>
      <c r="CV36">
        <v>10.27</v>
      </c>
      <c r="CW36">
        <v>1.35</v>
      </c>
      <c r="CX36">
        <v>3.23</v>
      </c>
      <c r="CY36">
        <v>3.2</v>
      </c>
      <c r="CZ36">
        <v>0.09</v>
      </c>
      <c r="DA36">
        <v>7.62</v>
      </c>
      <c r="DB36">
        <v>21.19</v>
      </c>
      <c r="DC36">
        <v>5.51</v>
      </c>
      <c r="DD36">
        <v>4.34</v>
      </c>
      <c r="DE36">
        <v>26.5</v>
      </c>
      <c r="DF36">
        <v>1.28</v>
      </c>
      <c r="DG36">
        <v>26.96</v>
      </c>
      <c r="DH36">
        <v>25.78</v>
      </c>
      <c r="DI36">
        <v>27.77</v>
      </c>
      <c r="DJ36">
        <v>0.28000000000000003</v>
      </c>
      <c r="DK36">
        <v>43.23</v>
      </c>
      <c r="DL36">
        <v>9.34</v>
      </c>
      <c r="DM36">
        <v>7.34</v>
      </c>
      <c r="DN36">
        <v>21.46</v>
      </c>
      <c r="DO36">
        <v>40.840000000000003</v>
      </c>
      <c r="DP36">
        <v>15.32</v>
      </c>
      <c r="DQ36">
        <v>1.63</v>
      </c>
      <c r="DR36">
        <v>55.58</v>
      </c>
      <c r="DS36">
        <v>13.28</v>
      </c>
      <c r="DT36">
        <v>2</v>
      </c>
      <c r="DU36">
        <v>19.32</v>
      </c>
      <c r="DV36">
        <v>13.71</v>
      </c>
      <c r="DW36">
        <v>6.8</v>
      </c>
      <c r="DX36">
        <v>9.35</v>
      </c>
      <c r="DY36">
        <v>1.46</v>
      </c>
      <c r="DZ36">
        <v>0</v>
      </c>
      <c r="EA36">
        <v>3.34</v>
      </c>
      <c r="EB36">
        <v>0.17</v>
      </c>
      <c r="EC36">
        <v>0.15</v>
      </c>
      <c r="ED36">
        <v>0.51</v>
      </c>
      <c r="EE36">
        <v>0.11</v>
      </c>
      <c r="EF36">
        <v>0.92</v>
      </c>
      <c r="EG36">
        <v>0</v>
      </c>
      <c r="EH36">
        <v>0.56000000000000005</v>
      </c>
      <c r="EI36">
        <v>0.17</v>
      </c>
      <c r="EJ36">
        <v>0.47</v>
      </c>
      <c r="EK36">
        <v>0</v>
      </c>
      <c r="EL36">
        <v>0</v>
      </c>
      <c r="EM36">
        <v>0.56000000000000005</v>
      </c>
      <c r="EN36">
        <v>0.54</v>
      </c>
      <c r="EO36">
        <v>0.16</v>
      </c>
      <c r="EP36">
        <v>0.25</v>
      </c>
      <c r="EQ36">
        <v>0.16</v>
      </c>
      <c r="ER36">
        <v>0.49</v>
      </c>
      <c r="ES36">
        <v>0.26</v>
      </c>
      <c r="ET36">
        <v>7.0000000000000007E-2</v>
      </c>
      <c r="EU36">
        <v>0.86</v>
      </c>
      <c r="EV36">
        <v>0.08</v>
      </c>
      <c r="EW36">
        <v>0.02</v>
      </c>
      <c r="EX36">
        <v>0.12</v>
      </c>
      <c r="EY36">
        <v>9.99</v>
      </c>
      <c r="EZ36">
        <v>9.8000000000000007</v>
      </c>
      <c r="FA36">
        <v>0.17</v>
      </c>
      <c r="FB36">
        <v>0</v>
      </c>
      <c r="FC36">
        <v>0.03</v>
      </c>
      <c r="FD36">
        <v>26.91</v>
      </c>
      <c r="FE36">
        <v>8.0299999999999994</v>
      </c>
      <c r="FF36">
        <v>20.16</v>
      </c>
      <c r="FG36">
        <v>0.92</v>
      </c>
      <c r="FH36">
        <v>20.85</v>
      </c>
      <c r="FI36">
        <v>43.84</v>
      </c>
      <c r="FJ36">
        <v>75.36</v>
      </c>
      <c r="FK36">
        <v>6.2</v>
      </c>
      <c r="FL36">
        <v>97.02</v>
      </c>
      <c r="FM36">
        <v>38.61</v>
      </c>
      <c r="FN36">
        <v>15.32</v>
      </c>
      <c r="FO36">
        <v>4.34</v>
      </c>
      <c r="FP36">
        <v>0.33</v>
      </c>
      <c r="FQ36">
        <v>86.6</v>
      </c>
      <c r="FR36">
        <v>95.9</v>
      </c>
      <c r="FS36">
        <v>54.22</v>
      </c>
      <c r="FT36">
        <v>11.63</v>
      </c>
      <c r="FU36">
        <v>14.49</v>
      </c>
      <c r="FV36">
        <v>2.2799999999999998</v>
      </c>
      <c r="FW36">
        <v>46.35</v>
      </c>
      <c r="FX36">
        <v>7.75</v>
      </c>
      <c r="FY36">
        <v>18.54</v>
      </c>
      <c r="FZ36">
        <v>6.26</v>
      </c>
      <c r="GA36">
        <v>5.05</v>
      </c>
      <c r="GB36">
        <v>65.599999999999994</v>
      </c>
      <c r="GC36">
        <v>66.510000000000005</v>
      </c>
      <c r="GD36">
        <v>0.66</v>
      </c>
      <c r="GE36">
        <v>12.02</v>
      </c>
      <c r="GF36">
        <v>14.57</v>
      </c>
    </row>
    <row r="37" spans="2:188" x14ac:dyDescent="0.35">
      <c r="B37" t="str">
        <f>IF(AND(F37&gt;='PASO 2 - CHANNEL INPUT '!$G$4,F37&lt;='PASO 2 - CHANNEL INPUT '!$H$4),"OK","FUERA")</f>
        <v>OK</v>
      </c>
      <c r="C37" s="18" t="str">
        <f>IF(AND(F37&gt;='PASO 2 - CHANNEL INPUT '!$G$8,F37&lt;='PASO 2 - CHANNEL INPUT '!$H$8),"OK","FUERA")</f>
        <v>OK</v>
      </c>
      <c r="D37" t="str">
        <f>IF(AND(F37&gt;='PASO 1 - SETUP CAMPAÑA'!$C$3,F37&lt;='PASO 1 - SETUP CAMPAÑA'!$C$4),"OK","FUERA")</f>
        <v>OK</v>
      </c>
      <c r="E37" t="s">
        <v>0</v>
      </c>
      <c r="F37">
        <v>38</v>
      </c>
      <c r="G37" s="11">
        <f t="shared" si="92"/>
        <v>60.893999999999998</v>
      </c>
      <c r="H37">
        <f t="shared" si="3"/>
        <v>54.1479</v>
      </c>
      <c r="I37">
        <f t="shared" si="4"/>
        <v>7.4028</v>
      </c>
      <c r="J37">
        <f t="shared" si="5"/>
        <v>18.865200000000002</v>
      </c>
      <c r="K37">
        <f t="shared" si="6"/>
        <v>18.029399999999999</v>
      </c>
      <c r="L37">
        <f t="shared" si="7"/>
        <v>2.2686000000000002</v>
      </c>
      <c r="M37">
        <f t="shared" si="8"/>
        <v>50.625599999999999</v>
      </c>
      <c r="N37">
        <f t="shared" si="9"/>
        <v>113.66879999999999</v>
      </c>
      <c r="O37">
        <f t="shared" si="10"/>
        <v>37.133400000000002</v>
      </c>
      <c r="P37">
        <f t="shared" si="11"/>
        <v>22.387499999999999</v>
      </c>
      <c r="Q37">
        <f t="shared" si="12"/>
        <v>156.17519999999999</v>
      </c>
      <c r="R37">
        <f t="shared" si="13"/>
        <v>6.6267000000000005</v>
      </c>
      <c r="S37">
        <f t="shared" si="14"/>
        <v>157.30950000000001</v>
      </c>
      <c r="T37">
        <f t="shared" si="15"/>
        <v>151.39920000000001</v>
      </c>
      <c r="U37" s="11">
        <f t="shared" si="16"/>
        <v>162.80189999999999</v>
      </c>
      <c r="V37">
        <f t="shared" si="17"/>
        <v>1.7910000000000001</v>
      </c>
      <c r="W37">
        <f t="shared" si="18"/>
        <v>261.30690000000004</v>
      </c>
      <c r="X37">
        <f t="shared" si="19"/>
        <v>51.1629</v>
      </c>
      <c r="Y37">
        <f t="shared" si="20"/>
        <v>42.685500000000005</v>
      </c>
      <c r="Z37">
        <f t="shared" si="21"/>
        <v>130.2654</v>
      </c>
      <c r="AA37">
        <f t="shared" si="22"/>
        <v>230.14349999999996</v>
      </c>
      <c r="AB37">
        <f t="shared" si="23"/>
        <v>85.012799999999999</v>
      </c>
      <c r="AC37">
        <f t="shared" si="24"/>
        <v>10.6266</v>
      </c>
      <c r="AD37" s="11">
        <f t="shared" si="25"/>
        <v>325.84259999999995</v>
      </c>
      <c r="AE37">
        <f t="shared" si="26"/>
        <v>85.5501</v>
      </c>
      <c r="AF37">
        <f t="shared" si="27"/>
        <v>15.820499999999999</v>
      </c>
      <c r="AG37">
        <f t="shared" si="28"/>
        <v>121.1313</v>
      </c>
      <c r="AH37">
        <f t="shared" si="29"/>
        <v>67.878900000000002</v>
      </c>
      <c r="AI37">
        <f t="shared" si="30"/>
        <v>48.058500000000002</v>
      </c>
      <c r="AJ37">
        <f t="shared" si="31"/>
        <v>57.670200000000001</v>
      </c>
      <c r="AK37">
        <f t="shared" si="32"/>
        <v>8.5371000000000006</v>
      </c>
      <c r="AL37">
        <f t="shared" si="33"/>
        <v>0</v>
      </c>
      <c r="AM37">
        <f t="shared" si="34"/>
        <v>12.4176</v>
      </c>
      <c r="AN37">
        <f t="shared" si="35"/>
        <v>0.23880000000000001</v>
      </c>
      <c r="AO37">
        <f t="shared" si="36"/>
        <v>0.23880000000000001</v>
      </c>
      <c r="AP37">
        <f t="shared" si="37"/>
        <v>8.8953000000000007</v>
      </c>
      <c r="AQ37">
        <f t="shared" si="38"/>
        <v>0.71639999999999993</v>
      </c>
      <c r="AR37">
        <f t="shared" si="39"/>
        <v>4.7759999999999998</v>
      </c>
      <c r="AS37">
        <f t="shared" si="40"/>
        <v>0.8358000000000001</v>
      </c>
      <c r="AT37">
        <f t="shared" si="41"/>
        <v>0.65670000000000006</v>
      </c>
      <c r="AU37">
        <f t="shared" si="42"/>
        <v>0.59699999999999998</v>
      </c>
      <c r="AV37">
        <f t="shared" si="43"/>
        <v>3.4028999999999998</v>
      </c>
      <c r="AW37">
        <f t="shared" si="44"/>
        <v>0</v>
      </c>
      <c r="AX37">
        <f t="shared" si="45"/>
        <v>0</v>
      </c>
      <c r="AY37">
        <f t="shared" si="46"/>
        <v>3.7610999999999999</v>
      </c>
      <c r="AZ37">
        <f t="shared" si="47"/>
        <v>1.2536999999999998</v>
      </c>
      <c r="BA37">
        <f t="shared" si="48"/>
        <v>0.89550000000000007</v>
      </c>
      <c r="BB37">
        <f t="shared" si="49"/>
        <v>1.4924999999999999</v>
      </c>
      <c r="BC37">
        <f t="shared" si="50"/>
        <v>0.59699999999999998</v>
      </c>
      <c r="BD37">
        <f t="shared" si="51"/>
        <v>0.71639999999999993</v>
      </c>
      <c r="BE37">
        <f t="shared" si="52"/>
        <v>0.65670000000000006</v>
      </c>
      <c r="BF37">
        <f t="shared" si="53"/>
        <v>0</v>
      </c>
      <c r="BG37">
        <f t="shared" si="54"/>
        <v>2.5670999999999999</v>
      </c>
      <c r="BH37">
        <f t="shared" si="55"/>
        <v>0.89550000000000007</v>
      </c>
      <c r="BI37">
        <f t="shared" si="56"/>
        <v>0</v>
      </c>
      <c r="BJ37">
        <f t="shared" si="57"/>
        <v>0.65670000000000006</v>
      </c>
      <c r="BK37">
        <f t="shared" si="58"/>
        <v>49.968899999999998</v>
      </c>
      <c r="BL37">
        <f t="shared" si="59"/>
        <v>49.073400000000007</v>
      </c>
      <c r="BM37">
        <f t="shared" si="60"/>
        <v>0.71639999999999993</v>
      </c>
      <c r="BN37">
        <f t="shared" si="61"/>
        <v>0</v>
      </c>
      <c r="BO37">
        <f t="shared" si="62"/>
        <v>0.65670000000000006</v>
      </c>
      <c r="BP37">
        <f t="shared" si="63"/>
        <v>160.53330000000003</v>
      </c>
      <c r="BQ37">
        <f t="shared" si="64"/>
        <v>43.819799999999994</v>
      </c>
      <c r="BR37">
        <f t="shared" si="65"/>
        <v>126.0864</v>
      </c>
      <c r="BS37">
        <f t="shared" si="66"/>
        <v>4.4775</v>
      </c>
      <c r="BT37">
        <f t="shared" si="67"/>
        <v>125.42970000000001</v>
      </c>
      <c r="BU37">
        <f t="shared" si="68"/>
        <v>263.69490000000002</v>
      </c>
      <c r="BV37" s="11">
        <f t="shared" si="69"/>
        <v>448.64550000000003</v>
      </c>
      <c r="BW37" s="11">
        <f t="shared" si="70"/>
        <v>36.118499999999997</v>
      </c>
      <c r="BX37" s="11">
        <f t="shared" si="71"/>
        <v>584.16449999999998</v>
      </c>
      <c r="BY37">
        <f t="shared" si="72"/>
        <v>254.68019999999999</v>
      </c>
      <c r="BZ37">
        <f t="shared" si="73"/>
        <v>85.012799999999999</v>
      </c>
      <c r="CA37">
        <f t="shared" si="74"/>
        <v>29.372399999999999</v>
      </c>
      <c r="CB37">
        <f t="shared" si="75"/>
        <v>1.3134000000000001</v>
      </c>
      <c r="CC37" s="11">
        <f t="shared" si="76"/>
        <v>513.95730000000003</v>
      </c>
      <c r="CD37" s="11">
        <f t="shared" si="77"/>
        <v>578.43330000000003</v>
      </c>
      <c r="CE37" s="11">
        <f t="shared" si="78"/>
        <v>332.17079999999999</v>
      </c>
      <c r="CF37">
        <f t="shared" si="79"/>
        <v>69.192300000000003</v>
      </c>
      <c r="CG37">
        <f t="shared" si="80"/>
        <v>75.281700000000001</v>
      </c>
      <c r="CH37">
        <f t="shared" si="81"/>
        <v>13.6713</v>
      </c>
      <c r="CI37" s="11">
        <f t="shared" si="82"/>
        <v>279.5154</v>
      </c>
      <c r="CJ37">
        <f t="shared" si="83"/>
        <v>34.805099999999996</v>
      </c>
      <c r="CK37">
        <f t="shared" si="84"/>
        <v>103.87799999999999</v>
      </c>
      <c r="CL37">
        <f t="shared" si="85"/>
        <v>39.700500000000005</v>
      </c>
      <c r="CM37">
        <f t="shared" si="86"/>
        <v>21.909899999999997</v>
      </c>
      <c r="CN37">
        <f t="shared" si="87"/>
        <v>375.51299999999998</v>
      </c>
      <c r="CO37">
        <f t="shared" si="88"/>
        <v>401.84070000000003</v>
      </c>
      <c r="CP37">
        <f t="shared" si="89"/>
        <v>5.7909000000000006</v>
      </c>
      <c r="CQ37">
        <f t="shared" si="90"/>
        <v>74.386200000000002</v>
      </c>
      <c r="CR37">
        <f t="shared" si="91"/>
        <v>93.490199999999987</v>
      </c>
      <c r="CT37" s="18">
        <f>'PASO 1 - SETUP CAMPAÑA'!E66</f>
        <v>597</v>
      </c>
      <c r="CU37">
        <v>10.199999999999999</v>
      </c>
      <c r="CV37">
        <v>9.07</v>
      </c>
      <c r="CW37">
        <v>1.24</v>
      </c>
      <c r="CX37">
        <v>3.16</v>
      </c>
      <c r="CY37">
        <v>3.02</v>
      </c>
      <c r="CZ37">
        <v>0.38</v>
      </c>
      <c r="DA37">
        <v>8.48</v>
      </c>
      <c r="DB37">
        <v>19.04</v>
      </c>
      <c r="DC37">
        <v>6.22</v>
      </c>
      <c r="DD37">
        <v>3.75</v>
      </c>
      <c r="DE37">
        <v>26.16</v>
      </c>
      <c r="DF37">
        <v>1.1100000000000001</v>
      </c>
      <c r="DG37">
        <v>26.35</v>
      </c>
      <c r="DH37">
        <v>25.36</v>
      </c>
      <c r="DI37">
        <v>27.27</v>
      </c>
      <c r="DJ37">
        <v>0.3</v>
      </c>
      <c r="DK37">
        <v>43.77</v>
      </c>
      <c r="DL37">
        <v>8.57</v>
      </c>
      <c r="DM37">
        <v>7.15</v>
      </c>
      <c r="DN37">
        <v>21.82</v>
      </c>
      <c r="DO37">
        <v>38.549999999999997</v>
      </c>
      <c r="DP37">
        <v>14.24</v>
      </c>
      <c r="DQ37">
        <v>1.78</v>
      </c>
      <c r="DR37">
        <v>54.58</v>
      </c>
      <c r="DS37">
        <v>14.33</v>
      </c>
      <c r="DT37">
        <v>2.65</v>
      </c>
      <c r="DU37">
        <v>20.29</v>
      </c>
      <c r="DV37">
        <v>11.37</v>
      </c>
      <c r="DW37">
        <v>8.0500000000000007</v>
      </c>
      <c r="DX37">
        <v>9.66</v>
      </c>
      <c r="DY37">
        <v>1.43</v>
      </c>
      <c r="DZ37">
        <v>0</v>
      </c>
      <c r="EA37">
        <v>2.08</v>
      </c>
      <c r="EB37">
        <v>0.04</v>
      </c>
      <c r="EC37">
        <v>0.04</v>
      </c>
      <c r="ED37">
        <v>1.49</v>
      </c>
      <c r="EE37">
        <v>0.12</v>
      </c>
      <c r="EF37">
        <v>0.8</v>
      </c>
      <c r="EG37">
        <v>0.14000000000000001</v>
      </c>
      <c r="EH37">
        <v>0.11</v>
      </c>
      <c r="EI37">
        <v>0.1</v>
      </c>
      <c r="EJ37">
        <v>0.56999999999999995</v>
      </c>
      <c r="EK37">
        <v>0</v>
      </c>
      <c r="EL37">
        <v>0</v>
      </c>
      <c r="EM37">
        <v>0.63</v>
      </c>
      <c r="EN37">
        <v>0.21</v>
      </c>
      <c r="EO37">
        <v>0.15</v>
      </c>
      <c r="EP37">
        <v>0.25</v>
      </c>
      <c r="EQ37">
        <v>0.1</v>
      </c>
      <c r="ER37">
        <v>0.12</v>
      </c>
      <c r="ES37">
        <v>0.11</v>
      </c>
      <c r="ET37">
        <v>0</v>
      </c>
      <c r="EU37">
        <v>0.43</v>
      </c>
      <c r="EV37">
        <v>0.15</v>
      </c>
      <c r="EW37">
        <v>0</v>
      </c>
      <c r="EX37">
        <v>0.11</v>
      </c>
      <c r="EY37">
        <v>8.3699999999999992</v>
      </c>
      <c r="EZ37">
        <v>8.2200000000000006</v>
      </c>
      <c r="FA37">
        <v>0.12</v>
      </c>
      <c r="FB37">
        <v>0</v>
      </c>
      <c r="FC37">
        <v>0.11</v>
      </c>
      <c r="FD37">
        <v>26.89</v>
      </c>
      <c r="FE37">
        <v>7.34</v>
      </c>
      <c r="FF37">
        <v>21.12</v>
      </c>
      <c r="FG37">
        <v>0.75</v>
      </c>
      <c r="FH37">
        <v>21.01</v>
      </c>
      <c r="FI37">
        <v>44.17</v>
      </c>
      <c r="FJ37">
        <v>75.150000000000006</v>
      </c>
      <c r="FK37">
        <v>6.05</v>
      </c>
      <c r="FL37">
        <v>97.85</v>
      </c>
      <c r="FM37">
        <v>42.66</v>
      </c>
      <c r="FN37">
        <v>14.24</v>
      </c>
      <c r="FO37">
        <v>4.92</v>
      </c>
      <c r="FP37">
        <v>0.22</v>
      </c>
      <c r="FQ37">
        <v>86.09</v>
      </c>
      <c r="FR37">
        <v>96.89</v>
      </c>
      <c r="FS37">
        <v>55.64</v>
      </c>
      <c r="FT37">
        <v>11.59</v>
      </c>
      <c r="FU37">
        <v>12.61</v>
      </c>
      <c r="FV37">
        <v>2.29</v>
      </c>
      <c r="FW37">
        <v>46.82</v>
      </c>
      <c r="FX37">
        <v>5.83</v>
      </c>
      <c r="FY37">
        <v>17.399999999999999</v>
      </c>
      <c r="FZ37">
        <v>6.65</v>
      </c>
      <c r="GA37">
        <v>3.67</v>
      </c>
      <c r="GB37">
        <v>62.9</v>
      </c>
      <c r="GC37">
        <v>67.31</v>
      </c>
      <c r="GD37">
        <v>0.97</v>
      </c>
      <c r="GE37">
        <v>12.46</v>
      </c>
      <c r="GF37">
        <v>15.66</v>
      </c>
    </row>
    <row r="38" spans="2:188" x14ac:dyDescent="0.35">
      <c r="B38" t="str">
        <f>IF(AND(F38&gt;='PASO 2 - CHANNEL INPUT '!$G$4,F38&lt;='PASO 2 - CHANNEL INPUT '!$H$4),"OK","FUERA")</f>
        <v>OK</v>
      </c>
      <c r="C38" s="18" t="str">
        <f>IF(AND(F38&gt;='PASO 2 - CHANNEL INPUT '!$G$8,F38&lt;='PASO 2 - CHANNEL INPUT '!$H$8),"OK","FUERA")</f>
        <v>OK</v>
      </c>
      <c r="D38" t="str">
        <f>IF(AND(F38&gt;='PASO 1 - SETUP CAMPAÑA'!$C$3,F38&lt;='PASO 1 - SETUP CAMPAÑA'!$C$4),"OK","FUERA")</f>
        <v>OK</v>
      </c>
      <c r="E38" t="s">
        <v>0</v>
      </c>
      <c r="F38">
        <v>39</v>
      </c>
      <c r="G38" s="11">
        <f t="shared" si="92"/>
        <v>71.401499999999999</v>
      </c>
      <c r="H38">
        <f t="shared" si="3"/>
        <v>61.790999999999997</v>
      </c>
      <c r="I38">
        <f t="shared" si="4"/>
        <v>12.383999999999999</v>
      </c>
      <c r="J38">
        <f t="shared" si="5"/>
        <v>14.8995</v>
      </c>
      <c r="K38">
        <f t="shared" si="6"/>
        <v>14.705999999999998</v>
      </c>
      <c r="L38">
        <f t="shared" si="7"/>
        <v>0.90300000000000014</v>
      </c>
      <c r="M38">
        <f t="shared" si="8"/>
        <v>48.503999999999991</v>
      </c>
      <c r="N38">
        <f t="shared" si="9"/>
        <v>130.48349999999999</v>
      </c>
      <c r="O38">
        <f t="shared" si="10"/>
        <v>39.602999999999994</v>
      </c>
      <c r="P38">
        <f t="shared" si="11"/>
        <v>23.478000000000002</v>
      </c>
      <c r="Q38">
        <f t="shared" si="12"/>
        <v>164.5395</v>
      </c>
      <c r="R38">
        <f t="shared" si="13"/>
        <v>8.3850000000000016</v>
      </c>
      <c r="S38">
        <f t="shared" si="14"/>
        <v>168.21599999999998</v>
      </c>
      <c r="T38">
        <f t="shared" si="15"/>
        <v>158.928</v>
      </c>
      <c r="U38" s="11">
        <f t="shared" si="16"/>
        <v>167.95799999999997</v>
      </c>
      <c r="V38">
        <f t="shared" si="17"/>
        <v>1.2255</v>
      </c>
      <c r="W38">
        <f t="shared" si="18"/>
        <v>297.1515</v>
      </c>
      <c r="X38">
        <f t="shared" si="19"/>
        <v>60.694500000000005</v>
      </c>
      <c r="Y38">
        <f t="shared" si="20"/>
        <v>49.729500000000002</v>
      </c>
      <c r="Z38">
        <f t="shared" si="21"/>
        <v>154.09049999999999</v>
      </c>
      <c r="AA38">
        <f t="shared" si="22"/>
        <v>261.67649999999998</v>
      </c>
      <c r="AB38">
        <f t="shared" si="23"/>
        <v>98.749500000000012</v>
      </c>
      <c r="AC38">
        <f t="shared" si="24"/>
        <v>9.9975000000000005</v>
      </c>
      <c r="AD38" s="11">
        <f t="shared" si="25"/>
        <v>371.90699999999998</v>
      </c>
      <c r="AE38">
        <f t="shared" si="26"/>
        <v>79.98</v>
      </c>
      <c r="AF38">
        <f t="shared" si="27"/>
        <v>18.446999999999999</v>
      </c>
      <c r="AG38">
        <f t="shared" si="28"/>
        <v>116.5515</v>
      </c>
      <c r="AH38">
        <f t="shared" si="29"/>
        <v>82.56</v>
      </c>
      <c r="AI38">
        <f t="shared" si="30"/>
        <v>42.118499999999997</v>
      </c>
      <c r="AJ38">
        <f t="shared" si="31"/>
        <v>52.696499999999993</v>
      </c>
      <c r="AK38">
        <f t="shared" si="32"/>
        <v>8.1914999999999996</v>
      </c>
      <c r="AL38">
        <f t="shared" si="33"/>
        <v>0</v>
      </c>
      <c r="AM38">
        <f t="shared" si="34"/>
        <v>19.4145</v>
      </c>
      <c r="AN38">
        <f t="shared" si="35"/>
        <v>0.25800000000000001</v>
      </c>
      <c r="AO38">
        <f t="shared" si="36"/>
        <v>1.0965</v>
      </c>
      <c r="AP38">
        <f t="shared" si="37"/>
        <v>7.5464999999999991</v>
      </c>
      <c r="AQ38">
        <f t="shared" si="38"/>
        <v>6.4500000000000002E-2</v>
      </c>
      <c r="AR38">
        <f t="shared" si="39"/>
        <v>2.3865000000000003</v>
      </c>
      <c r="AS38">
        <f t="shared" si="40"/>
        <v>0.19349999999999998</v>
      </c>
      <c r="AT38">
        <f t="shared" si="41"/>
        <v>0.64500000000000002</v>
      </c>
      <c r="AU38">
        <f t="shared" si="42"/>
        <v>2.3220000000000001</v>
      </c>
      <c r="AV38">
        <f t="shared" si="43"/>
        <v>3.3539999999999996</v>
      </c>
      <c r="AW38">
        <f t="shared" si="44"/>
        <v>0.129</v>
      </c>
      <c r="AX38">
        <f t="shared" si="45"/>
        <v>0</v>
      </c>
      <c r="AY38">
        <f t="shared" si="46"/>
        <v>4.0635000000000003</v>
      </c>
      <c r="AZ38">
        <f t="shared" si="47"/>
        <v>3.5475000000000003</v>
      </c>
      <c r="BA38">
        <f t="shared" si="48"/>
        <v>1.8704999999999998</v>
      </c>
      <c r="BB38">
        <f t="shared" si="49"/>
        <v>1.9350000000000001</v>
      </c>
      <c r="BC38">
        <f t="shared" si="50"/>
        <v>1.2255</v>
      </c>
      <c r="BD38">
        <f t="shared" si="51"/>
        <v>4.6440000000000001</v>
      </c>
      <c r="BE38">
        <f t="shared" si="52"/>
        <v>2.9670000000000001</v>
      </c>
      <c r="BF38">
        <f t="shared" si="53"/>
        <v>0</v>
      </c>
      <c r="BG38">
        <f t="shared" si="54"/>
        <v>2.1284999999999998</v>
      </c>
      <c r="BH38">
        <f t="shared" si="55"/>
        <v>0.64500000000000002</v>
      </c>
      <c r="BI38">
        <f t="shared" si="56"/>
        <v>0.129</v>
      </c>
      <c r="BJ38">
        <f t="shared" si="57"/>
        <v>0.96750000000000003</v>
      </c>
      <c r="BK38">
        <f t="shared" si="58"/>
        <v>63.726000000000006</v>
      </c>
      <c r="BL38">
        <f t="shared" si="59"/>
        <v>62.6295</v>
      </c>
      <c r="BM38">
        <f t="shared" si="60"/>
        <v>1.2255</v>
      </c>
      <c r="BN38">
        <f t="shared" si="61"/>
        <v>0</v>
      </c>
      <c r="BO38">
        <f t="shared" si="62"/>
        <v>0</v>
      </c>
      <c r="BP38">
        <f t="shared" si="63"/>
        <v>187.50150000000002</v>
      </c>
      <c r="BQ38">
        <f t="shared" si="64"/>
        <v>61.403999999999996</v>
      </c>
      <c r="BR38">
        <f t="shared" si="65"/>
        <v>147.70499999999998</v>
      </c>
      <c r="BS38">
        <f t="shared" si="66"/>
        <v>9.4169999999999998</v>
      </c>
      <c r="BT38">
        <f t="shared" si="67"/>
        <v>138.28800000000001</v>
      </c>
      <c r="BU38">
        <f t="shared" si="68"/>
        <v>260.06400000000002</v>
      </c>
      <c r="BV38" s="11">
        <f t="shared" si="69"/>
        <v>488.58749999999998</v>
      </c>
      <c r="BW38" s="11">
        <f t="shared" si="70"/>
        <v>47.342999999999996</v>
      </c>
      <c r="BX38" s="11">
        <f t="shared" si="71"/>
        <v>633.13199999999995</v>
      </c>
      <c r="BY38">
        <f t="shared" si="72"/>
        <v>275.673</v>
      </c>
      <c r="BZ38">
        <f t="shared" si="73"/>
        <v>98.749500000000012</v>
      </c>
      <c r="CA38">
        <f t="shared" si="74"/>
        <v>37.474499999999999</v>
      </c>
      <c r="CB38">
        <f t="shared" si="75"/>
        <v>0.90300000000000014</v>
      </c>
      <c r="CC38" s="11">
        <f t="shared" si="76"/>
        <v>563.60099999999989</v>
      </c>
      <c r="CD38" s="11">
        <f t="shared" si="77"/>
        <v>620.68349999999998</v>
      </c>
      <c r="CE38" s="11">
        <f t="shared" si="78"/>
        <v>364.16699999999997</v>
      </c>
      <c r="CF38">
        <f t="shared" si="79"/>
        <v>75.980999999999995</v>
      </c>
      <c r="CG38">
        <f t="shared" si="80"/>
        <v>110.42400000000001</v>
      </c>
      <c r="CH38">
        <f t="shared" si="81"/>
        <v>15.415500000000002</v>
      </c>
      <c r="CI38" s="11">
        <f t="shared" si="82"/>
        <v>294.57150000000001</v>
      </c>
      <c r="CJ38">
        <f t="shared" si="83"/>
        <v>40.764000000000003</v>
      </c>
      <c r="CK38">
        <f t="shared" si="84"/>
        <v>111.456</v>
      </c>
      <c r="CL38">
        <f t="shared" si="85"/>
        <v>39.151500000000006</v>
      </c>
      <c r="CM38">
        <f t="shared" si="86"/>
        <v>23.736000000000001</v>
      </c>
      <c r="CN38">
        <f t="shared" si="87"/>
        <v>403.57650000000001</v>
      </c>
      <c r="CO38">
        <f t="shared" si="88"/>
        <v>437.95500000000004</v>
      </c>
      <c r="CP38">
        <f t="shared" si="89"/>
        <v>5.8695000000000004</v>
      </c>
      <c r="CQ38">
        <f t="shared" si="90"/>
        <v>79.399500000000003</v>
      </c>
      <c r="CR38">
        <f t="shared" si="91"/>
        <v>104.232</v>
      </c>
      <c r="CT38" s="18">
        <f>'PASO 1 - SETUP CAMPAÑA'!E67</f>
        <v>645</v>
      </c>
      <c r="CU38">
        <v>11.07</v>
      </c>
      <c r="CV38">
        <v>9.58</v>
      </c>
      <c r="CW38">
        <v>1.92</v>
      </c>
      <c r="CX38">
        <v>2.31</v>
      </c>
      <c r="CY38">
        <v>2.2799999999999998</v>
      </c>
      <c r="CZ38">
        <v>0.14000000000000001</v>
      </c>
      <c r="DA38">
        <v>7.52</v>
      </c>
      <c r="DB38">
        <v>20.23</v>
      </c>
      <c r="DC38">
        <v>6.14</v>
      </c>
      <c r="DD38">
        <v>3.64</v>
      </c>
      <c r="DE38">
        <v>25.51</v>
      </c>
      <c r="DF38">
        <v>1.3</v>
      </c>
      <c r="DG38">
        <v>26.08</v>
      </c>
      <c r="DH38">
        <v>24.64</v>
      </c>
      <c r="DI38">
        <v>26.04</v>
      </c>
      <c r="DJ38">
        <v>0.19</v>
      </c>
      <c r="DK38">
        <v>46.07</v>
      </c>
      <c r="DL38">
        <v>9.41</v>
      </c>
      <c r="DM38">
        <v>7.71</v>
      </c>
      <c r="DN38">
        <v>23.89</v>
      </c>
      <c r="DO38">
        <v>40.57</v>
      </c>
      <c r="DP38">
        <v>15.31</v>
      </c>
      <c r="DQ38">
        <v>1.55</v>
      </c>
      <c r="DR38">
        <v>57.66</v>
      </c>
      <c r="DS38">
        <v>12.4</v>
      </c>
      <c r="DT38">
        <v>2.86</v>
      </c>
      <c r="DU38">
        <v>18.07</v>
      </c>
      <c r="DV38">
        <v>12.8</v>
      </c>
      <c r="DW38">
        <v>6.53</v>
      </c>
      <c r="DX38">
        <v>8.17</v>
      </c>
      <c r="DY38">
        <v>1.27</v>
      </c>
      <c r="DZ38">
        <v>0</v>
      </c>
      <c r="EA38">
        <v>3.01</v>
      </c>
      <c r="EB38">
        <v>0.04</v>
      </c>
      <c r="EC38">
        <v>0.17</v>
      </c>
      <c r="ED38">
        <v>1.17</v>
      </c>
      <c r="EE38">
        <v>0.01</v>
      </c>
      <c r="EF38">
        <v>0.37</v>
      </c>
      <c r="EG38">
        <v>0.03</v>
      </c>
      <c r="EH38">
        <v>0.1</v>
      </c>
      <c r="EI38">
        <v>0.36</v>
      </c>
      <c r="EJ38">
        <v>0.52</v>
      </c>
      <c r="EK38">
        <v>0.02</v>
      </c>
      <c r="EL38">
        <v>0</v>
      </c>
      <c r="EM38">
        <v>0.63</v>
      </c>
      <c r="EN38">
        <v>0.55000000000000004</v>
      </c>
      <c r="EO38">
        <v>0.28999999999999998</v>
      </c>
      <c r="EP38">
        <v>0.3</v>
      </c>
      <c r="EQ38">
        <v>0.19</v>
      </c>
      <c r="ER38">
        <v>0.72</v>
      </c>
      <c r="ES38">
        <v>0.46</v>
      </c>
      <c r="ET38">
        <v>0</v>
      </c>
      <c r="EU38">
        <v>0.33</v>
      </c>
      <c r="EV38">
        <v>0.1</v>
      </c>
      <c r="EW38">
        <v>0.02</v>
      </c>
      <c r="EX38">
        <v>0.15</v>
      </c>
      <c r="EY38">
        <v>9.8800000000000008</v>
      </c>
      <c r="EZ38">
        <v>9.7100000000000009</v>
      </c>
      <c r="FA38">
        <v>0.19</v>
      </c>
      <c r="FB38">
        <v>0</v>
      </c>
      <c r="FC38">
        <v>0</v>
      </c>
      <c r="FD38">
        <v>29.07</v>
      </c>
      <c r="FE38">
        <v>9.52</v>
      </c>
      <c r="FF38">
        <v>22.9</v>
      </c>
      <c r="FG38">
        <v>1.46</v>
      </c>
      <c r="FH38">
        <v>21.44</v>
      </c>
      <c r="FI38">
        <v>40.32</v>
      </c>
      <c r="FJ38">
        <v>75.75</v>
      </c>
      <c r="FK38">
        <v>7.34</v>
      </c>
      <c r="FL38">
        <v>98.16</v>
      </c>
      <c r="FM38">
        <v>42.74</v>
      </c>
      <c r="FN38">
        <v>15.31</v>
      </c>
      <c r="FO38">
        <v>5.81</v>
      </c>
      <c r="FP38">
        <v>0.14000000000000001</v>
      </c>
      <c r="FQ38">
        <v>87.38</v>
      </c>
      <c r="FR38">
        <v>96.23</v>
      </c>
      <c r="FS38">
        <v>56.46</v>
      </c>
      <c r="FT38">
        <v>11.78</v>
      </c>
      <c r="FU38">
        <v>17.12</v>
      </c>
      <c r="FV38">
        <v>2.39</v>
      </c>
      <c r="FW38">
        <v>45.67</v>
      </c>
      <c r="FX38">
        <v>6.32</v>
      </c>
      <c r="FY38">
        <v>17.28</v>
      </c>
      <c r="FZ38">
        <v>6.07</v>
      </c>
      <c r="GA38">
        <v>3.68</v>
      </c>
      <c r="GB38">
        <v>62.57</v>
      </c>
      <c r="GC38">
        <v>67.900000000000006</v>
      </c>
      <c r="GD38">
        <v>0.91</v>
      </c>
      <c r="GE38">
        <v>12.31</v>
      </c>
      <c r="GF38">
        <v>16.16</v>
      </c>
    </row>
    <row r="39" spans="2:188" x14ac:dyDescent="0.35">
      <c r="B39" t="str">
        <f>IF(AND(F39&gt;='PASO 2 - CHANNEL INPUT '!$G$4,F39&lt;='PASO 2 - CHANNEL INPUT '!$H$4),"OK","FUERA")</f>
        <v>OK</v>
      </c>
      <c r="C39" s="18" t="str">
        <f>IF(AND(F39&gt;='PASO 2 - CHANNEL INPUT '!$G$8,F39&lt;='PASO 2 - CHANNEL INPUT '!$H$8),"OK","FUERA")</f>
        <v>OK</v>
      </c>
      <c r="D39" t="str">
        <f>IF(AND(F39&gt;='PASO 1 - SETUP CAMPAÑA'!$C$3,F39&lt;='PASO 1 - SETUP CAMPAÑA'!$C$4),"OK","FUERA")</f>
        <v>OK</v>
      </c>
      <c r="E39" t="s">
        <v>0</v>
      </c>
      <c r="F39">
        <v>40</v>
      </c>
      <c r="G39" s="11">
        <f t="shared" si="92"/>
        <v>93.802199999999999</v>
      </c>
      <c r="H39">
        <f t="shared" si="3"/>
        <v>86.410799999999995</v>
      </c>
      <c r="I39">
        <f t="shared" si="4"/>
        <v>8.2295999999999996</v>
      </c>
      <c r="J39">
        <f t="shared" si="5"/>
        <v>24.6126</v>
      </c>
      <c r="K39">
        <f t="shared" si="6"/>
        <v>24.079200000000004</v>
      </c>
      <c r="L39">
        <f t="shared" si="7"/>
        <v>0.76200000000000001</v>
      </c>
      <c r="M39">
        <f t="shared" si="8"/>
        <v>76.2</v>
      </c>
      <c r="N39">
        <f t="shared" si="9"/>
        <v>155.98140000000001</v>
      </c>
      <c r="O39">
        <f t="shared" si="10"/>
        <v>43.281599999999997</v>
      </c>
      <c r="P39">
        <f t="shared" si="11"/>
        <v>22.86</v>
      </c>
      <c r="Q39">
        <f t="shared" si="12"/>
        <v>193.01459999999997</v>
      </c>
      <c r="R39">
        <f t="shared" si="13"/>
        <v>12.1158</v>
      </c>
      <c r="S39">
        <f t="shared" si="14"/>
        <v>199.94879999999998</v>
      </c>
      <c r="T39">
        <f t="shared" si="15"/>
        <v>191.262</v>
      </c>
      <c r="U39" s="11">
        <f t="shared" si="16"/>
        <v>205.35900000000001</v>
      </c>
      <c r="V39">
        <f t="shared" si="17"/>
        <v>2.1336000000000004</v>
      </c>
      <c r="W39">
        <f t="shared" si="18"/>
        <v>341.22360000000003</v>
      </c>
      <c r="X39">
        <f t="shared" si="19"/>
        <v>66.370200000000011</v>
      </c>
      <c r="Y39">
        <f t="shared" si="20"/>
        <v>50.444399999999995</v>
      </c>
      <c r="Z39">
        <f t="shared" si="21"/>
        <v>181.50839999999999</v>
      </c>
      <c r="AA39">
        <f t="shared" si="22"/>
        <v>298.24680000000001</v>
      </c>
      <c r="AB39">
        <f t="shared" si="23"/>
        <v>105.23220000000001</v>
      </c>
      <c r="AC39">
        <f t="shared" si="24"/>
        <v>12.420599999999999</v>
      </c>
      <c r="AD39" s="11">
        <f t="shared" si="25"/>
        <v>425.04359999999997</v>
      </c>
      <c r="AE39">
        <f t="shared" si="26"/>
        <v>93.726000000000013</v>
      </c>
      <c r="AF39">
        <f t="shared" si="27"/>
        <v>23.1648</v>
      </c>
      <c r="AG39">
        <f t="shared" si="28"/>
        <v>146.45639999999997</v>
      </c>
      <c r="AH39">
        <f t="shared" si="29"/>
        <v>107.97539999999999</v>
      </c>
      <c r="AI39">
        <f t="shared" si="30"/>
        <v>61.569599999999994</v>
      </c>
      <c r="AJ39">
        <f t="shared" si="31"/>
        <v>76.428600000000003</v>
      </c>
      <c r="AK39">
        <f t="shared" si="32"/>
        <v>11.2014</v>
      </c>
      <c r="AL39">
        <f t="shared" si="33"/>
        <v>7.6200000000000004E-2</v>
      </c>
      <c r="AM39">
        <f t="shared" si="34"/>
        <v>22.174199999999999</v>
      </c>
      <c r="AN39">
        <f t="shared" si="35"/>
        <v>0.76200000000000001</v>
      </c>
      <c r="AO39">
        <f t="shared" si="36"/>
        <v>0.91439999999999988</v>
      </c>
      <c r="AP39">
        <f t="shared" si="37"/>
        <v>9.2202000000000002</v>
      </c>
      <c r="AQ39">
        <f t="shared" si="38"/>
        <v>0.22859999999999997</v>
      </c>
      <c r="AR39">
        <f t="shared" si="39"/>
        <v>6.4770000000000003</v>
      </c>
      <c r="AS39">
        <f t="shared" si="40"/>
        <v>0.38100000000000001</v>
      </c>
      <c r="AT39">
        <f t="shared" si="41"/>
        <v>1.7525999999999999</v>
      </c>
      <c r="AU39">
        <f t="shared" si="42"/>
        <v>2.0573999999999999</v>
      </c>
      <c r="AV39">
        <f t="shared" si="43"/>
        <v>2.2098</v>
      </c>
      <c r="AW39">
        <f t="shared" si="44"/>
        <v>0</v>
      </c>
      <c r="AX39">
        <f t="shared" si="45"/>
        <v>0</v>
      </c>
      <c r="AY39">
        <f t="shared" si="46"/>
        <v>3.7338</v>
      </c>
      <c r="AZ39">
        <f t="shared" si="47"/>
        <v>2.0573999999999999</v>
      </c>
      <c r="BA39">
        <f t="shared" si="48"/>
        <v>0.45719999999999994</v>
      </c>
      <c r="BB39">
        <f t="shared" si="49"/>
        <v>0.76200000000000001</v>
      </c>
      <c r="BC39">
        <f t="shared" si="50"/>
        <v>4.9530000000000003</v>
      </c>
      <c r="BD39">
        <f t="shared" si="51"/>
        <v>1.4478</v>
      </c>
      <c r="BE39">
        <f t="shared" si="52"/>
        <v>1.2954000000000001</v>
      </c>
      <c r="BF39">
        <f t="shared" si="53"/>
        <v>0</v>
      </c>
      <c r="BG39">
        <f t="shared" si="54"/>
        <v>4.2672000000000008</v>
      </c>
      <c r="BH39">
        <f t="shared" si="55"/>
        <v>1.7525999999999999</v>
      </c>
      <c r="BI39">
        <f t="shared" si="56"/>
        <v>0.68579999999999997</v>
      </c>
      <c r="BJ39">
        <f t="shared" si="57"/>
        <v>0.30480000000000002</v>
      </c>
      <c r="BK39">
        <f t="shared" si="58"/>
        <v>71.1708</v>
      </c>
      <c r="BL39">
        <f t="shared" si="59"/>
        <v>68.046599999999998</v>
      </c>
      <c r="BM39">
        <f t="shared" si="60"/>
        <v>1.2192000000000001</v>
      </c>
      <c r="BN39">
        <f t="shared" si="61"/>
        <v>0</v>
      </c>
      <c r="BO39">
        <f t="shared" si="62"/>
        <v>1.9811999999999999</v>
      </c>
      <c r="BP39">
        <f t="shared" si="63"/>
        <v>223.26599999999999</v>
      </c>
      <c r="BQ39">
        <f t="shared" si="64"/>
        <v>70.180200000000013</v>
      </c>
      <c r="BR39">
        <f t="shared" si="65"/>
        <v>173.96459999999999</v>
      </c>
      <c r="BS39">
        <f t="shared" si="66"/>
        <v>6.7817999999999996</v>
      </c>
      <c r="BT39">
        <f t="shared" si="67"/>
        <v>172.66919999999999</v>
      </c>
      <c r="BU39">
        <f t="shared" si="68"/>
        <v>329.18400000000003</v>
      </c>
      <c r="BV39" s="11">
        <f t="shared" si="69"/>
        <v>581.40600000000006</v>
      </c>
      <c r="BW39" s="11">
        <f t="shared" si="70"/>
        <v>54.025800000000004</v>
      </c>
      <c r="BX39" s="11">
        <f t="shared" si="71"/>
        <v>745.54079999999999</v>
      </c>
      <c r="BY39">
        <f t="shared" si="72"/>
        <v>301.82819999999998</v>
      </c>
      <c r="BZ39">
        <f t="shared" si="73"/>
        <v>105.23220000000001</v>
      </c>
      <c r="CA39">
        <f t="shared" si="74"/>
        <v>37.109400000000001</v>
      </c>
      <c r="CB39">
        <f t="shared" si="75"/>
        <v>1.4478</v>
      </c>
      <c r="CC39" s="11">
        <f t="shared" si="76"/>
        <v>648.23339999999996</v>
      </c>
      <c r="CD39" s="11">
        <f t="shared" si="77"/>
        <v>738.45420000000001</v>
      </c>
      <c r="CE39" s="11">
        <f t="shared" si="78"/>
        <v>408.05099999999999</v>
      </c>
      <c r="CF39">
        <f t="shared" si="79"/>
        <v>96.088199999999986</v>
      </c>
      <c r="CG39">
        <f t="shared" si="80"/>
        <v>101.8032</v>
      </c>
      <c r="CH39">
        <f t="shared" si="81"/>
        <v>13.487400000000001</v>
      </c>
      <c r="CI39" s="11">
        <f t="shared" si="82"/>
        <v>338.0994</v>
      </c>
      <c r="CJ39">
        <f t="shared" si="83"/>
        <v>49.987199999999994</v>
      </c>
      <c r="CK39">
        <f t="shared" si="84"/>
        <v>138.684</v>
      </c>
      <c r="CL39">
        <f t="shared" si="85"/>
        <v>52.120800000000003</v>
      </c>
      <c r="CM39">
        <f t="shared" si="86"/>
        <v>30.937199999999997</v>
      </c>
      <c r="CN39">
        <f t="shared" si="87"/>
        <v>494.84280000000001</v>
      </c>
      <c r="CO39">
        <f t="shared" si="88"/>
        <v>508.33019999999993</v>
      </c>
      <c r="CP39">
        <f t="shared" si="89"/>
        <v>7.0103999999999997</v>
      </c>
      <c r="CQ39">
        <f t="shared" si="90"/>
        <v>94.259399999999999</v>
      </c>
      <c r="CR39">
        <f t="shared" si="91"/>
        <v>112.6236</v>
      </c>
      <c r="CT39" s="18">
        <f>'PASO 1 - SETUP CAMPAÑA'!E68</f>
        <v>762</v>
      </c>
      <c r="CU39">
        <v>12.31</v>
      </c>
      <c r="CV39">
        <v>11.34</v>
      </c>
      <c r="CW39">
        <v>1.08</v>
      </c>
      <c r="CX39">
        <v>3.23</v>
      </c>
      <c r="CY39">
        <v>3.16</v>
      </c>
      <c r="CZ39">
        <v>0.1</v>
      </c>
      <c r="DA39">
        <v>10</v>
      </c>
      <c r="DB39">
        <v>20.47</v>
      </c>
      <c r="DC39">
        <v>5.68</v>
      </c>
      <c r="DD39">
        <v>3</v>
      </c>
      <c r="DE39">
        <v>25.33</v>
      </c>
      <c r="DF39">
        <v>1.59</v>
      </c>
      <c r="DG39">
        <v>26.24</v>
      </c>
      <c r="DH39">
        <v>25.1</v>
      </c>
      <c r="DI39">
        <v>26.95</v>
      </c>
      <c r="DJ39">
        <v>0.28000000000000003</v>
      </c>
      <c r="DK39">
        <v>44.78</v>
      </c>
      <c r="DL39">
        <v>8.7100000000000009</v>
      </c>
      <c r="DM39">
        <v>6.62</v>
      </c>
      <c r="DN39">
        <v>23.82</v>
      </c>
      <c r="DO39">
        <v>39.14</v>
      </c>
      <c r="DP39">
        <v>13.81</v>
      </c>
      <c r="DQ39">
        <v>1.63</v>
      </c>
      <c r="DR39">
        <v>55.78</v>
      </c>
      <c r="DS39">
        <v>12.3</v>
      </c>
      <c r="DT39">
        <v>3.04</v>
      </c>
      <c r="DU39">
        <v>19.22</v>
      </c>
      <c r="DV39">
        <v>14.17</v>
      </c>
      <c r="DW39">
        <v>8.08</v>
      </c>
      <c r="DX39">
        <v>10.029999999999999</v>
      </c>
      <c r="DY39">
        <v>1.47</v>
      </c>
      <c r="DZ39">
        <v>0.01</v>
      </c>
      <c r="EA39">
        <v>2.91</v>
      </c>
      <c r="EB39">
        <v>0.1</v>
      </c>
      <c r="EC39">
        <v>0.12</v>
      </c>
      <c r="ED39">
        <v>1.21</v>
      </c>
      <c r="EE39">
        <v>0.03</v>
      </c>
      <c r="EF39">
        <v>0.85</v>
      </c>
      <c r="EG39">
        <v>0.05</v>
      </c>
      <c r="EH39">
        <v>0.23</v>
      </c>
      <c r="EI39">
        <v>0.27</v>
      </c>
      <c r="EJ39">
        <v>0.28999999999999998</v>
      </c>
      <c r="EK39">
        <v>0</v>
      </c>
      <c r="EL39">
        <v>0</v>
      </c>
      <c r="EM39">
        <v>0.49</v>
      </c>
      <c r="EN39">
        <v>0.27</v>
      </c>
      <c r="EO39">
        <v>0.06</v>
      </c>
      <c r="EP39">
        <v>0.1</v>
      </c>
      <c r="EQ39">
        <v>0.65</v>
      </c>
      <c r="ER39">
        <v>0.19</v>
      </c>
      <c r="ES39">
        <v>0.17</v>
      </c>
      <c r="ET39">
        <v>0</v>
      </c>
      <c r="EU39">
        <v>0.56000000000000005</v>
      </c>
      <c r="EV39">
        <v>0.23</v>
      </c>
      <c r="EW39">
        <v>0.09</v>
      </c>
      <c r="EX39">
        <v>0.04</v>
      </c>
      <c r="EY39">
        <v>9.34</v>
      </c>
      <c r="EZ39">
        <v>8.93</v>
      </c>
      <c r="FA39">
        <v>0.16</v>
      </c>
      <c r="FB39">
        <v>0</v>
      </c>
      <c r="FC39">
        <v>0.26</v>
      </c>
      <c r="FD39">
        <v>29.3</v>
      </c>
      <c r="FE39">
        <v>9.2100000000000009</v>
      </c>
      <c r="FF39">
        <v>22.83</v>
      </c>
      <c r="FG39">
        <v>0.89</v>
      </c>
      <c r="FH39">
        <v>22.66</v>
      </c>
      <c r="FI39">
        <v>43.2</v>
      </c>
      <c r="FJ39">
        <v>76.3</v>
      </c>
      <c r="FK39">
        <v>7.09</v>
      </c>
      <c r="FL39">
        <v>97.84</v>
      </c>
      <c r="FM39">
        <v>39.61</v>
      </c>
      <c r="FN39">
        <v>13.81</v>
      </c>
      <c r="FO39">
        <v>4.87</v>
      </c>
      <c r="FP39">
        <v>0.19</v>
      </c>
      <c r="FQ39">
        <v>85.07</v>
      </c>
      <c r="FR39">
        <v>96.91</v>
      </c>
      <c r="FS39">
        <v>53.55</v>
      </c>
      <c r="FT39">
        <v>12.61</v>
      </c>
      <c r="FU39">
        <v>13.36</v>
      </c>
      <c r="FV39">
        <v>1.77</v>
      </c>
      <c r="FW39">
        <v>44.37</v>
      </c>
      <c r="FX39">
        <v>6.56</v>
      </c>
      <c r="FY39">
        <v>18.2</v>
      </c>
      <c r="FZ39">
        <v>6.84</v>
      </c>
      <c r="GA39">
        <v>4.0599999999999996</v>
      </c>
      <c r="GB39">
        <v>64.94</v>
      </c>
      <c r="GC39">
        <v>66.709999999999994</v>
      </c>
      <c r="GD39">
        <v>0.92</v>
      </c>
      <c r="GE39">
        <v>12.37</v>
      </c>
      <c r="GF39">
        <v>14.78</v>
      </c>
    </row>
    <row r="40" spans="2:188" x14ac:dyDescent="0.35">
      <c r="B40" t="str">
        <f>IF(AND(F40&gt;='PASO 2 - CHANNEL INPUT '!$G$4,F40&lt;='PASO 2 - CHANNEL INPUT '!$H$4),"OK","FUERA")</f>
        <v>OK</v>
      </c>
      <c r="C40" s="18" t="str">
        <f>IF(AND(F40&gt;='PASO 2 - CHANNEL INPUT '!$G$8,F40&lt;='PASO 2 - CHANNEL INPUT '!$H$8),"OK","FUERA")</f>
        <v>OK</v>
      </c>
      <c r="D40" t="str">
        <f>IF(AND(F40&gt;='PASO 1 - SETUP CAMPAÑA'!$C$3,F40&lt;='PASO 1 - SETUP CAMPAÑA'!$C$4),"OK","FUERA")</f>
        <v>OK</v>
      </c>
      <c r="E40" t="s">
        <v>0</v>
      </c>
      <c r="F40">
        <v>41</v>
      </c>
      <c r="G40" s="11">
        <f t="shared" si="92"/>
        <v>78.06410000000001</v>
      </c>
      <c r="H40">
        <f t="shared" si="3"/>
        <v>73.635400000000004</v>
      </c>
      <c r="I40">
        <f t="shared" si="4"/>
        <v>6.2133999999999991</v>
      </c>
      <c r="J40">
        <f t="shared" si="5"/>
        <v>21.482500000000002</v>
      </c>
      <c r="K40">
        <f t="shared" si="6"/>
        <v>20.887600000000003</v>
      </c>
      <c r="L40">
        <f t="shared" si="7"/>
        <v>1.9168999999999998</v>
      </c>
      <c r="M40">
        <f t="shared" si="8"/>
        <v>59.622199999999999</v>
      </c>
      <c r="N40">
        <f t="shared" si="9"/>
        <v>133.9186</v>
      </c>
      <c r="O40">
        <f t="shared" si="10"/>
        <v>39.1312</v>
      </c>
      <c r="P40">
        <f t="shared" si="11"/>
        <v>24.192599999999999</v>
      </c>
      <c r="Q40">
        <f t="shared" si="12"/>
        <v>165.97710000000001</v>
      </c>
      <c r="R40">
        <f t="shared" si="13"/>
        <v>12.757299999999999</v>
      </c>
      <c r="S40">
        <f t="shared" si="14"/>
        <v>171.00069999999999</v>
      </c>
      <c r="T40">
        <f t="shared" si="15"/>
        <v>163.3331</v>
      </c>
      <c r="U40" s="11">
        <f t="shared" si="16"/>
        <v>177.61070000000001</v>
      </c>
      <c r="V40">
        <f t="shared" si="17"/>
        <v>2.6440000000000001</v>
      </c>
      <c r="W40">
        <f t="shared" si="18"/>
        <v>327.65770000000003</v>
      </c>
      <c r="X40">
        <f t="shared" si="19"/>
        <v>61.671299999999995</v>
      </c>
      <c r="Y40">
        <f t="shared" si="20"/>
        <v>43.559899999999999</v>
      </c>
      <c r="Z40">
        <f t="shared" si="21"/>
        <v>176.42090000000002</v>
      </c>
      <c r="AA40">
        <f t="shared" si="22"/>
        <v>275.10819999999995</v>
      </c>
      <c r="AB40">
        <f t="shared" si="23"/>
        <v>96.175500000000014</v>
      </c>
      <c r="AC40">
        <f t="shared" si="24"/>
        <v>7.0727000000000011</v>
      </c>
      <c r="AD40" s="11">
        <f t="shared" si="25"/>
        <v>397.45930000000004</v>
      </c>
      <c r="AE40">
        <f t="shared" si="26"/>
        <v>106.75149999999998</v>
      </c>
      <c r="AF40">
        <f t="shared" si="27"/>
        <v>23.3994</v>
      </c>
      <c r="AG40">
        <f t="shared" si="28"/>
        <v>142.84209999999999</v>
      </c>
      <c r="AH40">
        <f t="shared" si="29"/>
        <v>87.450299999999999</v>
      </c>
      <c r="AI40">
        <f t="shared" si="30"/>
        <v>45.410699999999999</v>
      </c>
      <c r="AJ40">
        <f t="shared" si="31"/>
        <v>76.279399999999995</v>
      </c>
      <c r="AK40">
        <f t="shared" si="32"/>
        <v>8.2625000000000011</v>
      </c>
      <c r="AL40">
        <f t="shared" si="33"/>
        <v>0</v>
      </c>
      <c r="AM40">
        <f t="shared" si="34"/>
        <v>24.919699999999999</v>
      </c>
      <c r="AN40">
        <f t="shared" si="35"/>
        <v>0.52880000000000005</v>
      </c>
      <c r="AO40">
        <f t="shared" si="36"/>
        <v>1.3220000000000001</v>
      </c>
      <c r="AP40">
        <f t="shared" si="37"/>
        <v>10.179400000000001</v>
      </c>
      <c r="AQ40">
        <f t="shared" si="38"/>
        <v>0.72710000000000008</v>
      </c>
      <c r="AR40">
        <f t="shared" si="39"/>
        <v>6.2794999999999996</v>
      </c>
      <c r="AS40">
        <f t="shared" si="40"/>
        <v>0.72710000000000008</v>
      </c>
      <c r="AT40">
        <f t="shared" si="41"/>
        <v>1.6525000000000001</v>
      </c>
      <c r="AU40">
        <f t="shared" si="42"/>
        <v>0</v>
      </c>
      <c r="AV40">
        <f t="shared" si="43"/>
        <v>3.7016000000000004</v>
      </c>
      <c r="AW40">
        <f t="shared" si="44"/>
        <v>0</v>
      </c>
      <c r="AX40">
        <f t="shared" si="45"/>
        <v>0</v>
      </c>
      <c r="AY40">
        <f t="shared" si="46"/>
        <v>3.7016000000000004</v>
      </c>
      <c r="AZ40">
        <f t="shared" si="47"/>
        <v>4.7591999999999999</v>
      </c>
      <c r="BA40">
        <f t="shared" si="48"/>
        <v>1.6525000000000001</v>
      </c>
      <c r="BB40">
        <f t="shared" si="49"/>
        <v>3.1066999999999996</v>
      </c>
      <c r="BC40">
        <f t="shared" si="50"/>
        <v>1.4542000000000002</v>
      </c>
      <c r="BD40">
        <f t="shared" si="51"/>
        <v>0.46270000000000006</v>
      </c>
      <c r="BE40">
        <f t="shared" si="52"/>
        <v>1.1898</v>
      </c>
      <c r="BF40">
        <f t="shared" si="53"/>
        <v>0</v>
      </c>
      <c r="BG40">
        <f t="shared" si="54"/>
        <v>4.5609000000000002</v>
      </c>
      <c r="BH40">
        <f t="shared" si="55"/>
        <v>2.3795999999999999</v>
      </c>
      <c r="BI40">
        <f t="shared" si="56"/>
        <v>0.19829999999999998</v>
      </c>
      <c r="BJ40">
        <f t="shared" si="57"/>
        <v>0.52880000000000005</v>
      </c>
      <c r="BK40">
        <f t="shared" si="58"/>
        <v>73.635400000000004</v>
      </c>
      <c r="BL40">
        <f t="shared" si="59"/>
        <v>72.379499999999993</v>
      </c>
      <c r="BM40">
        <f t="shared" si="60"/>
        <v>0.85929999999999995</v>
      </c>
      <c r="BN40">
        <f t="shared" si="61"/>
        <v>0</v>
      </c>
      <c r="BO40">
        <f t="shared" si="62"/>
        <v>0.59489999999999998</v>
      </c>
      <c r="BP40">
        <f t="shared" si="63"/>
        <v>176.09040000000002</v>
      </c>
      <c r="BQ40">
        <f t="shared" si="64"/>
        <v>49.707199999999993</v>
      </c>
      <c r="BR40">
        <f t="shared" si="65"/>
        <v>140.46250000000001</v>
      </c>
      <c r="BS40">
        <f t="shared" si="66"/>
        <v>6.8083</v>
      </c>
      <c r="BT40">
        <f t="shared" si="67"/>
        <v>145.48610000000002</v>
      </c>
      <c r="BU40">
        <f t="shared" si="68"/>
        <v>313.90890000000002</v>
      </c>
      <c r="BV40" s="11">
        <f t="shared" si="69"/>
        <v>507.84629999999999</v>
      </c>
      <c r="BW40" s="11">
        <f t="shared" si="70"/>
        <v>35.231299999999997</v>
      </c>
      <c r="BX40" s="11">
        <f t="shared" si="71"/>
        <v>653.92730000000006</v>
      </c>
      <c r="BY40">
        <f t="shared" si="72"/>
        <v>290.57560000000001</v>
      </c>
      <c r="BZ40">
        <f t="shared" si="73"/>
        <v>96.175500000000014</v>
      </c>
      <c r="CA40">
        <f t="shared" si="74"/>
        <v>26.373900000000003</v>
      </c>
      <c r="CB40">
        <f t="shared" si="75"/>
        <v>2.5118</v>
      </c>
      <c r="CC40" s="11">
        <f t="shared" si="76"/>
        <v>562.97370000000001</v>
      </c>
      <c r="CD40" s="11">
        <f t="shared" si="77"/>
        <v>648.63929999999993</v>
      </c>
      <c r="CE40" s="11">
        <f t="shared" si="78"/>
        <v>364.6737</v>
      </c>
      <c r="CF40">
        <f t="shared" si="79"/>
        <v>75.948899999999995</v>
      </c>
      <c r="CG40">
        <f t="shared" si="80"/>
        <v>86.128299999999996</v>
      </c>
      <c r="CH40">
        <f t="shared" si="81"/>
        <v>18.904599999999999</v>
      </c>
      <c r="CI40" s="11">
        <f t="shared" si="82"/>
        <v>307.10059999999999</v>
      </c>
      <c r="CJ40">
        <f t="shared" si="83"/>
        <v>46.732700000000001</v>
      </c>
      <c r="CK40">
        <f t="shared" si="84"/>
        <v>147.27080000000001</v>
      </c>
      <c r="CL40">
        <f t="shared" si="85"/>
        <v>45.542900000000003</v>
      </c>
      <c r="CM40">
        <f t="shared" si="86"/>
        <v>30.075499999999998</v>
      </c>
      <c r="CN40">
        <f t="shared" si="87"/>
        <v>445.58009999999996</v>
      </c>
      <c r="CO40">
        <f t="shared" si="88"/>
        <v>456.22219999999993</v>
      </c>
      <c r="CP40">
        <f t="shared" si="89"/>
        <v>9.6506000000000007</v>
      </c>
      <c r="CQ40">
        <f t="shared" si="90"/>
        <v>78.659000000000006</v>
      </c>
      <c r="CR40">
        <f t="shared" si="91"/>
        <v>114.88179999999998</v>
      </c>
      <c r="CT40" s="18">
        <f>'PASO 1 - SETUP CAMPAÑA'!E69</f>
        <v>661</v>
      </c>
      <c r="CU40">
        <v>11.81</v>
      </c>
      <c r="CV40">
        <v>11.14</v>
      </c>
      <c r="CW40">
        <v>0.94</v>
      </c>
      <c r="CX40">
        <v>3.25</v>
      </c>
      <c r="CY40">
        <v>3.16</v>
      </c>
      <c r="CZ40">
        <v>0.28999999999999998</v>
      </c>
      <c r="DA40">
        <v>9.02</v>
      </c>
      <c r="DB40">
        <v>20.260000000000002</v>
      </c>
      <c r="DC40">
        <v>5.92</v>
      </c>
      <c r="DD40">
        <v>3.66</v>
      </c>
      <c r="DE40">
        <v>25.11</v>
      </c>
      <c r="DF40">
        <v>1.93</v>
      </c>
      <c r="DG40">
        <v>25.87</v>
      </c>
      <c r="DH40">
        <v>24.71</v>
      </c>
      <c r="DI40">
        <v>26.87</v>
      </c>
      <c r="DJ40">
        <v>0.4</v>
      </c>
      <c r="DK40">
        <v>49.57</v>
      </c>
      <c r="DL40">
        <v>9.33</v>
      </c>
      <c r="DM40">
        <v>6.59</v>
      </c>
      <c r="DN40">
        <v>26.69</v>
      </c>
      <c r="DO40">
        <v>41.62</v>
      </c>
      <c r="DP40">
        <v>14.55</v>
      </c>
      <c r="DQ40">
        <v>1.07</v>
      </c>
      <c r="DR40">
        <v>60.13</v>
      </c>
      <c r="DS40">
        <v>16.149999999999999</v>
      </c>
      <c r="DT40">
        <v>3.54</v>
      </c>
      <c r="DU40">
        <v>21.61</v>
      </c>
      <c r="DV40">
        <v>13.23</v>
      </c>
      <c r="DW40">
        <v>6.87</v>
      </c>
      <c r="DX40">
        <v>11.54</v>
      </c>
      <c r="DY40">
        <v>1.25</v>
      </c>
      <c r="DZ40">
        <v>0</v>
      </c>
      <c r="EA40">
        <v>3.77</v>
      </c>
      <c r="EB40">
        <v>0.08</v>
      </c>
      <c r="EC40">
        <v>0.2</v>
      </c>
      <c r="ED40">
        <v>1.54</v>
      </c>
      <c r="EE40">
        <v>0.11</v>
      </c>
      <c r="EF40">
        <v>0.95</v>
      </c>
      <c r="EG40">
        <v>0.11</v>
      </c>
      <c r="EH40">
        <v>0.25</v>
      </c>
      <c r="EI40">
        <v>0</v>
      </c>
      <c r="EJ40">
        <v>0.56000000000000005</v>
      </c>
      <c r="EK40">
        <v>0</v>
      </c>
      <c r="EL40">
        <v>0</v>
      </c>
      <c r="EM40">
        <v>0.56000000000000005</v>
      </c>
      <c r="EN40">
        <v>0.72</v>
      </c>
      <c r="EO40">
        <v>0.25</v>
      </c>
      <c r="EP40">
        <v>0.47</v>
      </c>
      <c r="EQ40">
        <v>0.22</v>
      </c>
      <c r="ER40">
        <v>7.0000000000000007E-2</v>
      </c>
      <c r="ES40">
        <v>0.18</v>
      </c>
      <c r="ET40">
        <v>0</v>
      </c>
      <c r="EU40">
        <v>0.69</v>
      </c>
      <c r="EV40">
        <v>0.36</v>
      </c>
      <c r="EW40">
        <v>0.03</v>
      </c>
      <c r="EX40">
        <v>0.08</v>
      </c>
      <c r="EY40">
        <v>11.14</v>
      </c>
      <c r="EZ40">
        <v>10.95</v>
      </c>
      <c r="FA40">
        <v>0.13</v>
      </c>
      <c r="FB40">
        <v>0</v>
      </c>
      <c r="FC40">
        <v>0.09</v>
      </c>
      <c r="FD40">
        <v>26.64</v>
      </c>
      <c r="FE40">
        <v>7.52</v>
      </c>
      <c r="FF40">
        <v>21.25</v>
      </c>
      <c r="FG40">
        <v>1.03</v>
      </c>
      <c r="FH40">
        <v>22.01</v>
      </c>
      <c r="FI40">
        <v>47.49</v>
      </c>
      <c r="FJ40">
        <v>76.83</v>
      </c>
      <c r="FK40">
        <v>5.33</v>
      </c>
      <c r="FL40">
        <v>98.93</v>
      </c>
      <c r="FM40">
        <v>43.96</v>
      </c>
      <c r="FN40">
        <v>14.55</v>
      </c>
      <c r="FO40">
        <v>3.99</v>
      </c>
      <c r="FP40">
        <v>0.38</v>
      </c>
      <c r="FQ40">
        <v>85.17</v>
      </c>
      <c r="FR40">
        <v>98.13</v>
      </c>
      <c r="FS40">
        <v>55.17</v>
      </c>
      <c r="FT40">
        <v>11.49</v>
      </c>
      <c r="FU40">
        <v>13.03</v>
      </c>
      <c r="FV40">
        <v>2.86</v>
      </c>
      <c r="FW40">
        <v>46.46</v>
      </c>
      <c r="FX40">
        <v>7.07</v>
      </c>
      <c r="FY40">
        <v>22.28</v>
      </c>
      <c r="FZ40">
        <v>6.89</v>
      </c>
      <c r="GA40">
        <v>4.55</v>
      </c>
      <c r="GB40">
        <v>67.41</v>
      </c>
      <c r="GC40">
        <v>69.02</v>
      </c>
      <c r="GD40">
        <v>1.46</v>
      </c>
      <c r="GE40">
        <v>11.9</v>
      </c>
      <c r="GF40">
        <v>17.38</v>
      </c>
    </row>
    <row r="41" spans="2:188" x14ac:dyDescent="0.35">
      <c r="B41" t="str">
        <f>IF(AND(F41&gt;='PASO 2 - CHANNEL INPUT '!$G$4,F41&lt;='PASO 2 - CHANNEL INPUT '!$H$4),"OK","FUERA")</f>
        <v>OK</v>
      </c>
      <c r="C41" s="18" t="str">
        <f>IF(AND(F41&gt;='PASO 2 - CHANNEL INPUT '!$G$8,F41&lt;='PASO 2 - CHANNEL INPUT '!$H$8),"OK","FUERA")</f>
        <v>OK</v>
      </c>
      <c r="D41" t="str">
        <f>IF(AND(F41&gt;='PASO 1 - SETUP CAMPAÑA'!$C$3,F41&lt;='PASO 1 - SETUP CAMPAÑA'!$C$4),"OK","FUERA")</f>
        <v>OK</v>
      </c>
      <c r="E41" t="s">
        <v>0</v>
      </c>
      <c r="F41">
        <v>42</v>
      </c>
      <c r="G41" s="11">
        <f t="shared" si="92"/>
        <v>99.227699999999984</v>
      </c>
      <c r="H41">
        <f t="shared" si="3"/>
        <v>93.753600000000006</v>
      </c>
      <c r="I41">
        <f t="shared" si="4"/>
        <v>7.170300000000001</v>
      </c>
      <c r="J41">
        <f t="shared" si="5"/>
        <v>29.606399999999997</v>
      </c>
      <c r="K41">
        <f t="shared" si="6"/>
        <v>28.989599999999996</v>
      </c>
      <c r="L41">
        <f t="shared" si="7"/>
        <v>1.3107000000000002</v>
      </c>
      <c r="M41">
        <f t="shared" si="8"/>
        <v>61.063199999999995</v>
      </c>
      <c r="N41">
        <f t="shared" si="9"/>
        <v>154.81679999999997</v>
      </c>
      <c r="O41">
        <f t="shared" si="10"/>
        <v>45.2577</v>
      </c>
      <c r="P41">
        <f t="shared" si="11"/>
        <v>28.912499999999998</v>
      </c>
      <c r="Q41">
        <f t="shared" si="12"/>
        <v>198.91800000000001</v>
      </c>
      <c r="R41">
        <f t="shared" si="13"/>
        <v>13.107000000000001</v>
      </c>
      <c r="S41">
        <f t="shared" si="14"/>
        <v>203.1585</v>
      </c>
      <c r="T41">
        <f t="shared" si="15"/>
        <v>190.97669999999999</v>
      </c>
      <c r="U41" s="11">
        <f t="shared" si="16"/>
        <v>208.47839999999999</v>
      </c>
      <c r="V41">
        <f t="shared" si="17"/>
        <v>4.5488999999999997</v>
      </c>
      <c r="W41">
        <f t="shared" si="18"/>
        <v>365.2998</v>
      </c>
      <c r="X41">
        <f t="shared" si="19"/>
        <v>83.884800000000013</v>
      </c>
      <c r="Y41">
        <f t="shared" si="20"/>
        <v>61.448699999999995</v>
      </c>
      <c r="Z41">
        <f t="shared" si="21"/>
        <v>208.47839999999999</v>
      </c>
      <c r="AA41">
        <f t="shared" si="22"/>
        <v>324.66809999999998</v>
      </c>
      <c r="AB41">
        <f t="shared" si="23"/>
        <v>131.91810000000001</v>
      </c>
      <c r="AC41">
        <f t="shared" si="24"/>
        <v>8.8665000000000003</v>
      </c>
      <c r="AD41" s="11">
        <f t="shared" si="25"/>
        <v>463.67940000000004</v>
      </c>
      <c r="AE41">
        <f t="shared" si="26"/>
        <v>109.48199999999999</v>
      </c>
      <c r="AF41">
        <f t="shared" si="27"/>
        <v>33.615600000000001</v>
      </c>
      <c r="AG41">
        <f t="shared" si="28"/>
        <v>141.32429999999999</v>
      </c>
      <c r="AH41">
        <f t="shared" si="29"/>
        <v>93.136800000000008</v>
      </c>
      <c r="AI41">
        <f t="shared" si="30"/>
        <v>61.063199999999995</v>
      </c>
      <c r="AJ41">
        <f t="shared" si="31"/>
        <v>79.181700000000006</v>
      </c>
      <c r="AK41">
        <f t="shared" si="32"/>
        <v>12.336</v>
      </c>
      <c r="AL41">
        <f t="shared" si="33"/>
        <v>0</v>
      </c>
      <c r="AM41">
        <f t="shared" si="34"/>
        <v>20.508600000000001</v>
      </c>
      <c r="AN41">
        <f t="shared" si="35"/>
        <v>1.4649000000000001</v>
      </c>
      <c r="AO41">
        <f t="shared" si="36"/>
        <v>1.0023</v>
      </c>
      <c r="AP41">
        <f t="shared" si="37"/>
        <v>8.8665000000000003</v>
      </c>
      <c r="AQ41">
        <f t="shared" si="38"/>
        <v>0.38550000000000001</v>
      </c>
      <c r="AR41">
        <f t="shared" si="39"/>
        <v>6.0138000000000007</v>
      </c>
      <c r="AS41">
        <f t="shared" si="40"/>
        <v>0.92519999999999991</v>
      </c>
      <c r="AT41">
        <f t="shared" si="41"/>
        <v>2.5442999999999998</v>
      </c>
      <c r="AU41">
        <f t="shared" si="42"/>
        <v>1.0794000000000001</v>
      </c>
      <c r="AV41">
        <f t="shared" si="43"/>
        <v>3.0069000000000004</v>
      </c>
      <c r="AW41">
        <f t="shared" si="44"/>
        <v>7.7100000000000002E-2</v>
      </c>
      <c r="AX41">
        <f t="shared" si="45"/>
        <v>0</v>
      </c>
      <c r="AY41">
        <f t="shared" si="46"/>
        <v>3.2382</v>
      </c>
      <c r="AZ41">
        <f t="shared" si="47"/>
        <v>4.3176000000000005</v>
      </c>
      <c r="BA41">
        <f t="shared" si="48"/>
        <v>1.0794000000000001</v>
      </c>
      <c r="BB41">
        <f t="shared" si="49"/>
        <v>4.3946999999999994</v>
      </c>
      <c r="BC41">
        <f t="shared" si="50"/>
        <v>2.6214000000000004</v>
      </c>
      <c r="BD41">
        <f t="shared" si="51"/>
        <v>0.23129999999999998</v>
      </c>
      <c r="BE41">
        <f t="shared" si="52"/>
        <v>0.38550000000000001</v>
      </c>
      <c r="BF41">
        <f t="shared" si="53"/>
        <v>0</v>
      </c>
      <c r="BG41">
        <f t="shared" si="54"/>
        <v>2.3900999999999999</v>
      </c>
      <c r="BH41">
        <f t="shared" si="55"/>
        <v>2.1588000000000003</v>
      </c>
      <c r="BI41">
        <f t="shared" si="56"/>
        <v>7.7100000000000002E-2</v>
      </c>
      <c r="BJ41">
        <f t="shared" si="57"/>
        <v>1.0794000000000001</v>
      </c>
      <c r="BK41">
        <f t="shared" si="58"/>
        <v>74.4786</v>
      </c>
      <c r="BL41">
        <f t="shared" si="59"/>
        <v>72.782399999999996</v>
      </c>
      <c r="BM41">
        <f t="shared" si="60"/>
        <v>2.3130000000000002</v>
      </c>
      <c r="BN41">
        <f t="shared" si="61"/>
        <v>0</v>
      </c>
      <c r="BO41">
        <f t="shared" si="62"/>
        <v>0.53970000000000007</v>
      </c>
      <c r="BP41">
        <f t="shared" si="63"/>
        <v>217.34490000000002</v>
      </c>
      <c r="BQ41">
        <f t="shared" si="64"/>
        <v>64.147199999999998</v>
      </c>
      <c r="BR41">
        <f t="shared" si="65"/>
        <v>174.93990000000002</v>
      </c>
      <c r="BS41">
        <f t="shared" si="66"/>
        <v>8.8665000000000003</v>
      </c>
      <c r="BT41">
        <f t="shared" si="67"/>
        <v>176.4819</v>
      </c>
      <c r="BU41">
        <f t="shared" si="68"/>
        <v>339.24</v>
      </c>
      <c r="BV41" s="11">
        <f t="shared" si="69"/>
        <v>587.57909999999993</v>
      </c>
      <c r="BW41" s="11">
        <f t="shared" si="70"/>
        <v>48.958500000000001</v>
      </c>
      <c r="BX41" s="11">
        <f t="shared" si="71"/>
        <v>757.43039999999996</v>
      </c>
      <c r="BY41">
        <f t="shared" si="72"/>
        <v>310.09620000000001</v>
      </c>
      <c r="BZ41">
        <f t="shared" si="73"/>
        <v>131.91810000000001</v>
      </c>
      <c r="CA41">
        <f t="shared" si="74"/>
        <v>31.842299999999998</v>
      </c>
      <c r="CB41">
        <f t="shared" si="75"/>
        <v>2.0817000000000001</v>
      </c>
      <c r="CC41" s="11">
        <f t="shared" si="76"/>
        <v>673.46849999999995</v>
      </c>
      <c r="CD41" s="11">
        <f t="shared" si="77"/>
        <v>751.64789999999994</v>
      </c>
      <c r="CE41" s="11">
        <f t="shared" si="78"/>
        <v>446.02350000000001</v>
      </c>
      <c r="CF41">
        <f t="shared" si="79"/>
        <v>93.676500000000004</v>
      </c>
      <c r="CG41">
        <f t="shared" si="80"/>
        <v>99.53609999999999</v>
      </c>
      <c r="CH41">
        <f t="shared" si="81"/>
        <v>14.109300000000001</v>
      </c>
      <c r="CI41" s="11">
        <f t="shared" si="82"/>
        <v>371.46780000000001</v>
      </c>
      <c r="CJ41">
        <f t="shared" si="83"/>
        <v>57.054000000000009</v>
      </c>
      <c r="CK41">
        <f t="shared" si="84"/>
        <v>151.7328</v>
      </c>
      <c r="CL41">
        <f t="shared" si="85"/>
        <v>53.970000000000006</v>
      </c>
      <c r="CM41">
        <f t="shared" si="86"/>
        <v>37.933199999999999</v>
      </c>
      <c r="CN41">
        <f t="shared" si="87"/>
        <v>515.56770000000006</v>
      </c>
      <c r="CO41">
        <f t="shared" si="88"/>
        <v>532.99229999999989</v>
      </c>
      <c r="CP41">
        <f t="shared" si="89"/>
        <v>4.3946999999999994</v>
      </c>
      <c r="CQ41">
        <f t="shared" si="90"/>
        <v>91.826099999999997</v>
      </c>
      <c r="CR41">
        <f t="shared" si="91"/>
        <v>116.42099999999999</v>
      </c>
      <c r="CT41" s="18">
        <f>'PASO 1 - SETUP CAMPAÑA'!E70</f>
        <v>771</v>
      </c>
      <c r="CU41">
        <v>12.87</v>
      </c>
      <c r="CV41">
        <v>12.16</v>
      </c>
      <c r="CW41">
        <v>0.93</v>
      </c>
      <c r="CX41">
        <v>3.84</v>
      </c>
      <c r="CY41">
        <v>3.76</v>
      </c>
      <c r="CZ41">
        <v>0.17</v>
      </c>
      <c r="DA41">
        <v>7.92</v>
      </c>
      <c r="DB41">
        <v>20.079999999999998</v>
      </c>
      <c r="DC41">
        <v>5.87</v>
      </c>
      <c r="DD41">
        <v>3.75</v>
      </c>
      <c r="DE41">
        <v>25.8</v>
      </c>
      <c r="DF41">
        <v>1.7</v>
      </c>
      <c r="DG41">
        <v>26.35</v>
      </c>
      <c r="DH41">
        <v>24.77</v>
      </c>
      <c r="DI41">
        <v>27.04</v>
      </c>
      <c r="DJ41">
        <v>0.59</v>
      </c>
      <c r="DK41">
        <v>47.38</v>
      </c>
      <c r="DL41">
        <v>10.88</v>
      </c>
      <c r="DM41">
        <v>7.97</v>
      </c>
      <c r="DN41">
        <v>27.04</v>
      </c>
      <c r="DO41">
        <v>42.11</v>
      </c>
      <c r="DP41">
        <v>17.11</v>
      </c>
      <c r="DQ41">
        <v>1.1499999999999999</v>
      </c>
      <c r="DR41">
        <v>60.14</v>
      </c>
      <c r="DS41">
        <v>14.2</v>
      </c>
      <c r="DT41">
        <v>4.3600000000000003</v>
      </c>
      <c r="DU41">
        <v>18.329999999999998</v>
      </c>
      <c r="DV41">
        <v>12.08</v>
      </c>
      <c r="DW41">
        <v>7.92</v>
      </c>
      <c r="DX41">
        <v>10.27</v>
      </c>
      <c r="DY41">
        <v>1.6</v>
      </c>
      <c r="DZ41">
        <v>0</v>
      </c>
      <c r="EA41">
        <v>2.66</v>
      </c>
      <c r="EB41">
        <v>0.19</v>
      </c>
      <c r="EC41">
        <v>0.13</v>
      </c>
      <c r="ED41">
        <v>1.1499999999999999</v>
      </c>
      <c r="EE41">
        <v>0.05</v>
      </c>
      <c r="EF41">
        <v>0.78</v>
      </c>
      <c r="EG41">
        <v>0.12</v>
      </c>
      <c r="EH41">
        <v>0.33</v>
      </c>
      <c r="EI41">
        <v>0.14000000000000001</v>
      </c>
      <c r="EJ41">
        <v>0.39</v>
      </c>
      <c r="EK41">
        <v>0.01</v>
      </c>
      <c r="EL41">
        <v>0</v>
      </c>
      <c r="EM41">
        <v>0.42</v>
      </c>
      <c r="EN41">
        <v>0.56000000000000005</v>
      </c>
      <c r="EO41">
        <v>0.14000000000000001</v>
      </c>
      <c r="EP41">
        <v>0.56999999999999995</v>
      </c>
      <c r="EQ41">
        <v>0.34</v>
      </c>
      <c r="ER41">
        <v>0.03</v>
      </c>
      <c r="ES41">
        <v>0.05</v>
      </c>
      <c r="ET41">
        <v>0</v>
      </c>
      <c r="EU41">
        <v>0.31</v>
      </c>
      <c r="EV41">
        <v>0.28000000000000003</v>
      </c>
      <c r="EW41">
        <v>0.01</v>
      </c>
      <c r="EX41">
        <v>0.14000000000000001</v>
      </c>
      <c r="EY41">
        <v>9.66</v>
      </c>
      <c r="EZ41">
        <v>9.44</v>
      </c>
      <c r="FA41">
        <v>0.3</v>
      </c>
      <c r="FB41">
        <v>0</v>
      </c>
      <c r="FC41">
        <v>7.0000000000000007E-2</v>
      </c>
      <c r="FD41">
        <v>28.19</v>
      </c>
      <c r="FE41">
        <v>8.32</v>
      </c>
      <c r="FF41">
        <v>22.69</v>
      </c>
      <c r="FG41">
        <v>1.1499999999999999</v>
      </c>
      <c r="FH41">
        <v>22.89</v>
      </c>
      <c r="FI41">
        <v>44</v>
      </c>
      <c r="FJ41">
        <v>76.209999999999994</v>
      </c>
      <c r="FK41">
        <v>6.35</v>
      </c>
      <c r="FL41">
        <v>98.24</v>
      </c>
      <c r="FM41">
        <v>40.22</v>
      </c>
      <c r="FN41">
        <v>17.11</v>
      </c>
      <c r="FO41">
        <v>4.13</v>
      </c>
      <c r="FP41">
        <v>0.27</v>
      </c>
      <c r="FQ41">
        <v>87.35</v>
      </c>
      <c r="FR41">
        <v>97.49</v>
      </c>
      <c r="FS41">
        <v>57.85</v>
      </c>
      <c r="FT41">
        <v>12.15</v>
      </c>
      <c r="FU41">
        <v>12.91</v>
      </c>
      <c r="FV41">
        <v>1.83</v>
      </c>
      <c r="FW41">
        <v>48.18</v>
      </c>
      <c r="FX41">
        <v>7.4</v>
      </c>
      <c r="FY41">
        <v>19.68</v>
      </c>
      <c r="FZ41">
        <v>7</v>
      </c>
      <c r="GA41">
        <v>4.92</v>
      </c>
      <c r="GB41">
        <v>66.87</v>
      </c>
      <c r="GC41">
        <v>69.13</v>
      </c>
      <c r="GD41">
        <v>0.56999999999999995</v>
      </c>
      <c r="GE41">
        <v>11.91</v>
      </c>
      <c r="GF41">
        <v>15.1</v>
      </c>
    </row>
    <row r="42" spans="2:188" x14ac:dyDescent="0.35">
      <c r="B42" t="str">
        <f>IF(AND(F42&gt;='PASO 2 - CHANNEL INPUT '!$G$4,F42&lt;='PASO 2 - CHANNEL INPUT '!$H$4),"OK","FUERA")</f>
        <v>OK</v>
      </c>
      <c r="C42" s="18" t="str">
        <f>IF(AND(F42&gt;='PASO 2 - CHANNEL INPUT '!$G$8,F42&lt;='PASO 2 - CHANNEL INPUT '!$H$8),"OK","FUERA")</f>
        <v>OK</v>
      </c>
      <c r="D42" t="str">
        <f>IF(AND(F42&gt;='PASO 1 - SETUP CAMPAÑA'!$C$3,F42&lt;='PASO 1 - SETUP CAMPAÑA'!$C$4),"OK","FUERA")</f>
        <v>OK</v>
      </c>
      <c r="E42" t="s">
        <v>0</v>
      </c>
      <c r="F42">
        <v>43</v>
      </c>
      <c r="G42" s="11">
        <f t="shared" si="92"/>
        <v>101.0354</v>
      </c>
      <c r="H42">
        <f t="shared" si="3"/>
        <v>94.064799999999991</v>
      </c>
      <c r="I42">
        <f t="shared" si="4"/>
        <v>8.502600000000001</v>
      </c>
      <c r="J42">
        <f t="shared" si="5"/>
        <v>25.584399999999999</v>
      </c>
      <c r="K42">
        <f t="shared" si="6"/>
        <v>24.512</v>
      </c>
      <c r="L42">
        <f t="shared" si="7"/>
        <v>1.3022</v>
      </c>
      <c r="M42">
        <f t="shared" si="8"/>
        <v>68.94</v>
      </c>
      <c r="N42">
        <f t="shared" si="9"/>
        <v>148.8338</v>
      </c>
      <c r="O42">
        <f t="shared" si="10"/>
        <v>42.742800000000003</v>
      </c>
      <c r="P42">
        <f t="shared" si="11"/>
        <v>29.184600000000003</v>
      </c>
      <c r="Q42">
        <f t="shared" si="12"/>
        <v>187.89980000000003</v>
      </c>
      <c r="R42">
        <f t="shared" si="13"/>
        <v>13.711399999999999</v>
      </c>
      <c r="S42">
        <f t="shared" si="14"/>
        <v>191.95959999999999</v>
      </c>
      <c r="T42">
        <f t="shared" si="15"/>
        <v>180.6994</v>
      </c>
      <c r="U42" s="11">
        <f t="shared" si="16"/>
        <v>196.78540000000001</v>
      </c>
      <c r="V42">
        <f t="shared" si="17"/>
        <v>3.2171999999999996</v>
      </c>
      <c r="W42">
        <f t="shared" si="18"/>
        <v>372.27600000000001</v>
      </c>
      <c r="X42">
        <f t="shared" si="19"/>
        <v>79.664000000000001</v>
      </c>
      <c r="Y42">
        <f t="shared" si="20"/>
        <v>64.72699999999999</v>
      </c>
      <c r="Z42">
        <f t="shared" si="21"/>
        <v>210.95639999999997</v>
      </c>
      <c r="AA42">
        <f t="shared" si="22"/>
        <v>330.37580000000003</v>
      </c>
      <c r="AB42">
        <f t="shared" si="23"/>
        <v>133.43720000000002</v>
      </c>
      <c r="AC42">
        <f t="shared" si="24"/>
        <v>8.1196000000000002</v>
      </c>
      <c r="AD42" s="11">
        <f t="shared" si="25"/>
        <v>473.46459999999996</v>
      </c>
      <c r="AE42">
        <f t="shared" si="26"/>
        <v>122.56</v>
      </c>
      <c r="AF42">
        <f t="shared" si="27"/>
        <v>22.3672</v>
      </c>
      <c r="AG42">
        <f t="shared" si="28"/>
        <v>148.3742</v>
      </c>
      <c r="AH42">
        <f t="shared" si="29"/>
        <v>110.30400000000002</v>
      </c>
      <c r="AI42">
        <f t="shared" si="30"/>
        <v>48.947400000000002</v>
      </c>
      <c r="AJ42">
        <f t="shared" si="31"/>
        <v>74.455200000000005</v>
      </c>
      <c r="AK42">
        <f t="shared" si="32"/>
        <v>11.260199999999999</v>
      </c>
      <c r="AL42">
        <f t="shared" si="33"/>
        <v>0</v>
      </c>
      <c r="AM42">
        <f t="shared" si="34"/>
        <v>30.027200000000001</v>
      </c>
      <c r="AN42">
        <f t="shared" si="35"/>
        <v>2.9108000000000001</v>
      </c>
      <c r="AO42">
        <f t="shared" si="36"/>
        <v>1.4554</v>
      </c>
      <c r="AP42">
        <f t="shared" si="37"/>
        <v>4.2130000000000001</v>
      </c>
      <c r="AQ42">
        <f t="shared" si="38"/>
        <v>1.532</v>
      </c>
      <c r="AR42">
        <f t="shared" si="39"/>
        <v>6.1280000000000001</v>
      </c>
      <c r="AS42">
        <f t="shared" si="40"/>
        <v>0.22979999999999998</v>
      </c>
      <c r="AT42">
        <f t="shared" si="41"/>
        <v>2.1448000000000005</v>
      </c>
      <c r="AU42">
        <f t="shared" si="42"/>
        <v>0.99579999999999991</v>
      </c>
      <c r="AV42">
        <f t="shared" si="43"/>
        <v>2.9874000000000001</v>
      </c>
      <c r="AW42">
        <f t="shared" si="44"/>
        <v>0</v>
      </c>
      <c r="AX42">
        <f t="shared" si="45"/>
        <v>0</v>
      </c>
      <c r="AY42">
        <f t="shared" si="46"/>
        <v>3.7534000000000001</v>
      </c>
      <c r="AZ42">
        <f t="shared" si="47"/>
        <v>3.1405999999999996</v>
      </c>
      <c r="BA42">
        <f t="shared" si="48"/>
        <v>1.2256</v>
      </c>
      <c r="BB42">
        <f t="shared" si="49"/>
        <v>0.76600000000000001</v>
      </c>
      <c r="BC42">
        <f t="shared" si="50"/>
        <v>1.7618</v>
      </c>
      <c r="BD42">
        <f t="shared" si="51"/>
        <v>2.5278</v>
      </c>
      <c r="BE42">
        <f t="shared" si="52"/>
        <v>3.2938000000000001</v>
      </c>
      <c r="BF42">
        <f t="shared" si="53"/>
        <v>0</v>
      </c>
      <c r="BG42">
        <f t="shared" si="54"/>
        <v>5.5918000000000001</v>
      </c>
      <c r="BH42">
        <f t="shared" si="55"/>
        <v>2.6044</v>
      </c>
      <c r="BI42">
        <f t="shared" si="56"/>
        <v>0.22979999999999998</v>
      </c>
      <c r="BJ42">
        <f t="shared" si="57"/>
        <v>0</v>
      </c>
      <c r="BK42">
        <f t="shared" si="58"/>
        <v>78.668199999999999</v>
      </c>
      <c r="BL42">
        <f t="shared" si="59"/>
        <v>77.366</v>
      </c>
      <c r="BM42">
        <f t="shared" si="60"/>
        <v>0.30640000000000001</v>
      </c>
      <c r="BN42">
        <f t="shared" si="61"/>
        <v>0</v>
      </c>
      <c r="BO42">
        <f t="shared" si="62"/>
        <v>1.0724000000000002</v>
      </c>
      <c r="BP42">
        <f t="shared" si="63"/>
        <v>211.64579999999998</v>
      </c>
      <c r="BQ42">
        <f t="shared" si="64"/>
        <v>73.306200000000004</v>
      </c>
      <c r="BR42">
        <f t="shared" si="65"/>
        <v>162.392</v>
      </c>
      <c r="BS42">
        <f t="shared" si="66"/>
        <v>7.0472000000000001</v>
      </c>
      <c r="BT42">
        <f t="shared" si="67"/>
        <v>167.44759999999999</v>
      </c>
      <c r="BU42">
        <f t="shared" si="68"/>
        <v>345.84899999999999</v>
      </c>
      <c r="BV42" s="11">
        <f t="shared" si="69"/>
        <v>576.95119999999997</v>
      </c>
      <c r="BW42" s="11">
        <f t="shared" si="70"/>
        <v>51.015600000000006</v>
      </c>
      <c r="BX42" s="11">
        <f t="shared" si="71"/>
        <v>750.06720000000007</v>
      </c>
      <c r="BY42">
        <f t="shared" si="72"/>
        <v>323.55840000000001</v>
      </c>
      <c r="BZ42">
        <f t="shared" si="73"/>
        <v>133.43720000000002</v>
      </c>
      <c r="CA42">
        <f t="shared" si="74"/>
        <v>28.418600000000001</v>
      </c>
      <c r="CB42">
        <f t="shared" si="75"/>
        <v>2.8342000000000001</v>
      </c>
      <c r="CC42" s="11">
        <f t="shared" si="76"/>
        <v>655.46619999999996</v>
      </c>
      <c r="CD42" s="11">
        <f t="shared" si="77"/>
        <v>743.32640000000004</v>
      </c>
      <c r="CE42" s="11">
        <f t="shared" si="78"/>
        <v>416.78059999999994</v>
      </c>
      <c r="CF42">
        <f t="shared" si="79"/>
        <v>87.706999999999994</v>
      </c>
      <c r="CG42">
        <f t="shared" si="80"/>
        <v>97.741599999999991</v>
      </c>
      <c r="CH42">
        <f t="shared" si="81"/>
        <v>19.3032</v>
      </c>
      <c r="CI42" s="11">
        <f t="shared" si="82"/>
        <v>364.15640000000002</v>
      </c>
      <c r="CJ42">
        <f t="shared" si="83"/>
        <v>48.181399999999996</v>
      </c>
      <c r="CK42">
        <f t="shared" si="84"/>
        <v>131.75199999999998</v>
      </c>
      <c r="CL42">
        <f t="shared" si="85"/>
        <v>42.436399999999999</v>
      </c>
      <c r="CM42">
        <f t="shared" si="86"/>
        <v>29.567599999999995</v>
      </c>
      <c r="CN42">
        <f t="shared" si="87"/>
        <v>484.34179999999998</v>
      </c>
      <c r="CO42">
        <f t="shared" si="88"/>
        <v>504.94720000000001</v>
      </c>
      <c r="CP42">
        <f t="shared" si="89"/>
        <v>8.7323999999999984</v>
      </c>
      <c r="CQ42">
        <f t="shared" si="90"/>
        <v>87.860200000000006</v>
      </c>
      <c r="CR42">
        <f t="shared" si="91"/>
        <v>122.7132</v>
      </c>
      <c r="CT42" s="18">
        <f>'PASO 1 - SETUP CAMPAÑA'!E71</f>
        <v>766</v>
      </c>
      <c r="CU42">
        <v>13.19</v>
      </c>
      <c r="CV42">
        <v>12.28</v>
      </c>
      <c r="CW42">
        <v>1.1100000000000001</v>
      </c>
      <c r="CX42">
        <v>3.34</v>
      </c>
      <c r="CY42">
        <v>3.2</v>
      </c>
      <c r="CZ42">
        <v>0.17</v>
      </c>
      <c r="DA42">
        <v>9</v>
      </c>
      <c r="DB42">
        <v>19.43</v>
      </c>
      <c r="DC42">
        <v>5.58</v>
      </c>
      <c r="DD42">
        <v>3.81</v>
      </c>
      <c r="DE42">
        <v>24.53</v>
      </c>
      <c r="DF42">
        <v>1.79</v>
      </c>
      <c r="DG42">
        <v>25.06</v>
      </c>
      <c r="DH42">
        <v>23.59</v>
      </c>
      <c r="DI42">
        <v>25.69</v>
      </c>
      <c r="DJ42">
        <v>0.42</v>
      </c>
      <c r="DK42">
        <v>48.6</v>
      </c>
      <c r="DL42">
        <v>10.4</v>
      </c>
      <c r="DM42">
        <v>8.4499999999999993</v>
      </c>
      <c r="DN42">
        <v>27.54</v>
      </c>
      <c r="DO42">
        <v>43.13</v>
      </c>
      <c r="DP42">
        <v>17.420000000000002</v>
      </c>
      <c r="DQ42">
        <v>1.06</v>
      </c>
      <c r="DR42">
        <v>61.81</v>
      </c>
      <c r="DS42">
        <v>16</v>
      </c>
      <c r="DT42">
        <v>2.92</v>
      </c>
      <c r="DU42">
        <v>19.37</v>
      </c>
      <c r="DV42">
        <v>14.4</v>
      </c>
      <c r="DW42">
        <v>6.39</v>
      </c>
      <c r="DX42">
        <v>9.7200000000000006</v>
      </c>
      <c r="DY42">
        <v>1.47</v>
      </c>
      <c r="DZ42">
        <v>0</v>
      </c>
      <c r="EA42">
        <v>3.92</v>
      </c>
      <c r="EB42">
        <v>0.38</v>
      </c>
      <c r="EC42">
        <v>0.19</v>
      </c>
      <c r="ED42">
        <v>0.55000000000000004</v>
      </c>
      <c r="EE42">
        <v>0.2</v>
      </c>
      <c r="EF42">
        <v>0.8</v>
      </c>
      <c r="EG42">
        <v>0.03</v>
      </c>
      <c r="EH42">
        <v>0.28000000000000003</v>
      </c>
      <c r="EI42">
        <v>0.13</v>
      </c>
      <c r="EJ42">
        <v>0.39</v>
      </c>
      <c r="EK42">
        <v>0</v>
      </c>
      <c r="EL42">
        <v>0</v>
      </c>
      <c r="EM42">
        <v>0.49</v>
      </c>
      <c r="EN42">
        <v>0.41</v>
      </c>
      <c r="EO42">
        <v>0.16</v>
      </c>
      <c r="EP42">
        <v>0.1</v>
      </c>
      <c r="EQ42">
        <v>0.23</v>
      </c>
      <c r="ER42">
        <v>0.33</v>
      </c>
      <c r="ES42">
        <v>0.43</v>
      </c>
      <c r="ET42">
        <v>0</v>
      </c>
      <c r="EU42">
        <v>0.73</v>
      </c>
      <c r="EV42">
        <v>0.34</v>
      </c>
      <c r="EW42">
        <v>0.03</v>
      </c>
      <c r="EX42">
        <v>0</v>
      </c>
      <c r="EY42">
        <v>10.27</v>
      </c>
      <c r="EZ42">
        <v>10.1</v>
      </c>
      <c r="FA42">
        <v>0.04</v>
      </c>
      <c r="FB42">
        <v>0</v>
      </c>
      <c r="FC42">
        <v>0.14000000000000001</v>
      </c>
      <c r="FD42">
        <v>27.63</v>
      </c>
      <c r="FE42">
        <v>9.57</v>
      </c>
      <c r="FF42">
        <v>21.2</v>
      </c>
      <c r="FG42">
        <v>0.92</v>
      </c>
      <c r="FH42">
        <v>21.86</v>
      </c>
      <c r="FI42">
        <v>45.15</v>
      </c>
      <c r="FJ42">
        <v>75.319999999999993</v>
      </c>
      <c r="FK42">
        <v>6.66</v>
      </c>
      <c r="FL42">
        <v>97.92</v>
      </c>
      <c r="FM42">
        <v>42.24</v>
      </c>
      <c r="FN42">
        <v>17.420000000000002</v>
      </c>
      <c r="FO42">
        <v>3.71</v>
      </c>
      <c r="FP42">
        <v>0.37</v>
      </c>
      <c r="FQ42">
        <v>85.57</v>
      </c>
      <c r="FR42">
        <v>97.04</v>
      </c>
      <c r="FS42">
        <v>54.41</v>
      </c>
      <c r="FT42">
        <v>11.45</v>
      </c>
      <c r="FU42">
        <v>12.76</v>
      </c>
      <c r="FV42">
        <v>2.52</v>
      </c>
      <c r="FW42">
        <v>47.54</v>
      </c>
      <c r="FX42">
        <v>6.29</v>
      </c>
      <c r="FY42">
        <v>17.2</v>
      </c>
      <c r="FZ42">
        <v>5.54</v>
      </c>
      <c r="GA42">
        <v>3.86</v>
      </c>
      <c r="GB42">
        <v>63.23</v>
      </c>
      <c r="GC42">
        <v>65.92</v>
      </c>
      <c r="GD42">
        <v>1.1399999999999999</v>
      </c>
      <c r="GE42">
        <v>11.47</v>
      </c>
      <c r="GF42">
        <v>16.02</v>
      </c>
    </row>
    <row r="43" spans="2:188" x14ac:dyDescent="0.35">
      <c r="B43" t="str">
        <f>IF(AND(F43&gt;='PASO 2 - CHANNEL INPUT '!$G$4,F43&lt;='PASO 2 - CHANNEL INPUT '!$H$4),"OK","FUERA")</f>
        <v>OK</v>
      </c>
      <c r="C43" s="18" t="str">
        <f>IF(AND(F43&gt;='PASO 2 - CHANNEL INPUT '!$G$8,F43&lt;='PASO 2 - CHANNEL INPUT '!$H$8),"OK","FUERA")</f>
        <v>OK</v>
      </c>
      <c r="D43" t="str">
        <f>IF(AND(F43&gt;='PASO 1 - SETUP CAMPAÑA'!$C$3,F43&lt;='PASO 1 - SETUP CAMPAÑA'!$C$4),"OK","FUERA")</f>
        <v>OK</v>
      </c>
      <c r="E43" t="s">
        <v>0</v>
      </c>
      <c r="F43">
        <v>44</v>
      </c>
      <c r="G43" s="11">
        <f t="shared" si="92"/>
        <v>94.670399999999987</v>
      </c>
      <c r="H43">
        <f t="shared" si="3"/>
        <v>89.661000000000001</v>
      </c>
      <c r="I43">
        <f t="shared" si="4"/>
        <v>8.2037999999999993</v>
      </c>
      <c r="J43">
        <f t="shared" si="5"/>
        <v>24.974399999999999</v>
      </c>
      <c r="K43">
        <f t="shared" si="6"/>
        <v>23.885400000000001</v>
      </c>
      <c r="L43">
        <f t="shared" si="7"/>
        <v>1.3068</v>
      </c>
      <c r="M43">
        <f t="shared" si="8"/>
        <v>66.719399999999993</v>
      </c>
      <c r="N43">
        <f t="shared" si="9"/>
        <v>143.09459999999999</v>
      </c>
      <c r="O43">
        <f t="shared" si="10"/>
        <v>35.646600000000007</v>
      </c>
      <c r="P43">
        <f t="shared" si="11"/>
        <v>26.426400000000001</v>
      </c>
      <c r="Q43">
        <f t="shared" si="12"/>
        <v>183.02459999999999</v>
      </c>
      <c r="R43">
        <f t="shared" si="13"/>
        <v>7.9134000000000002</v>
      </c>
      <c r="S43">
        <f t="shared" si="14"/>
        <v>185.85599999999999</v>
      </c>
      <c r="T43">
        <f t="shared" si="15"/>
        <v>178.01519999999999</v>
      </c>
      <c r="U43" s="11">
        <f t="shared" si="16"/>
        <v>194.13239999999999</v>
      </c>
      <c r="V43">
        <f t="shared" si="17"/>
        <v>2.1053999999999999</v>
      </c>
      <c r="W43">
        <f t="shared" si="18"/>
        <v>353.05380000000002</v>
      </c>
      <c r="X43">
        <f t="shared" si="19"/>
        <v>69.332999999999998</v>
      </c>
      <c r="Y43">
        <f t="shared" si="20"/>
        <v>43.923000000000002</v>
      </c>
      <c r="Z43">
        <f t="shared" si="21"/>
        <v>193.04340000000002</v>
      </c>
      <c r="AA43">
        <f t="shared" si="22"/>
        <v>294.1026</v>
      </c>
      <c r="AB43">
        <f t="shared" si="23"/>
        <v>103.52760000000001</v>
      </c>
      <c r="AC43">
        <f t="shared" si="24"/>
        <v>8.1312000000000015</v>
      </c>
      <c r="AD43" s="11">
        <f t="shared" si="25"/>
        <v>431.8974</v>
      </c>
      <c r="AE43">
        <f t="shared" si="26"/>
        <v>113.0382</v>
      </c>
      <c r="AF43">
        <f t="shared" si="27"/>
        <v>24.2484</v>
      </c>
      <c r="AG43">
        <f t="shared" si="28"/>
        <v>150.3546</v>
      </c>
      <c r="AH43">
        <f t="shared" si="29"/>
        <v>101.78519999999999</v>
      </c>
      <c r="AI43">
        <f t="shared" si="30"/>
        <v>54.159599999999998</v>
      </c>
      <c r="AJ43">
        <f t="shared" si="31"/>
        <v>65.775599999999997</v>
      </c>
      <c r="AK43">
        <f t="shared" si="32"/>
        <v>11.180400000000001</v>
      </c>
      <c r="AL43">
        <f t="shared" si="33"/>
        <v>0.43559999999999999</v>
      </c>
      <c r="AM43">
        <f t="shared" si="34"/>
        <v>26.281200000000002</v>
      </c>
      <c r="AN43">
        <f t="shared" si="35"/>
        <v>0.72599999999999998</v>
      </c>
      <c r="AO43">
        <f t="shared" si="36"/>
        <v>2.6135999999999999</v>
      </c>
      <c r="AP43">
        <f t="shared" si="37"/>
        <v>6.2435999999999998</v>
      </c>
      <c r="AQ43">
        <f t="shared" si="38"/>
        <v>0.43559999999999999</v>
      </c>
      <c r="AR43">
        <f t="shared" si="39"/>
        <v>5.9531999999999989</v>
      </c>
      <c r="AS43">
        <f t="shared" si="40"/>
        <v>0.21779999999999999</v>
      </c>
      <c r="AT43">
        <f t="shared" si="41"/>
        <v>2.1053999999999999</v>
      </c>
      <c r="AU43">
        <f t="shared" si="42"/>
        <v>1.089</v>
      </c>
      <c r="AV43">
        <f t="shared" si="43"/>
        <v>4.9368000000000007</v>
      </c>
      <c r="AW43">
        <f t="shared" si="44"/>
        <v>0</v>
      </c>
      <c r="AX43">
        <f t="shared" si="45"/>
        <v>0.21779999999999999</v>
      </c>
      <c r="AY43">
        <f t="shared" si="46"/>
        <v>5.8079999999999998</v>
      </c>
      <c r="AZ43">
        <f t="shared" si="47"/>
        <v>2.7587999999999999</v>
      </c>
      <c r="BA43">
        <f t="shared" si="48"/>
        <v>1.452</v>
      </c>
      <c r="BB43">
        <f t="shared" si="49"/>
        <v>0.87119999999999997</v>
      </c>
      <c r="BC43">
        <f t="shared" si="50"/>
        <v>1.3794</v>
      </c>
      <c r="BD43">
        <f t="shared" si="51"/>
        <v>1.6698</v>
      </c>
      <c r="BE43">
        <f t="shared" si="52"/>
        <v>2.7587999999999999</v>
      </c>
      <c r="BF43">
        <f t="shared" si="53"/>
        <v>0</v>
      </c>
      <c r="BG43">
        <f t="shared" si="54"/>
        <v>7.5503999999999998</v>
      </c>
      <c r="BH43">
        <f t="shared" si="55"/>
        <v>1.9602000000000002</v>
      </c>
      <c r="BI43">
        <f t="shared" si="56"/>
        <v>7.2599999999999998E-2</v>
      </c>
      <c r="BJ43">
        <f t="shared" si="57"/>
        <v>1.5246</v>
      </c>
      <c r="BK43">
        <f t="shared" si="58"/>
        <v>77.101199999999992</v>
      </c>
      <c r="BL43">
        <f t="shared" si="59"/>
        <v>73.689000000000007</v>
      </c>
      <c r="BM43">
        <f t="shared" si="60"/>
        <v>2.6861999999999999</v>
      </c>
      <c r="BN43">
        <f t="shared" si="61"/>
        <v>0</v>
      </c>
      <c r="BO43">
        <f t="shared" si="62"/>
        <v>0.94379999999999997</v>
      </c>
      <c r="BP43">
        <f t="shared" si="63"/>
        <v>193.84200000000001</v>
      </c>
      <c r="BQ43">
        <f t="shared" si="64"/>
        <v>56.482800000000005</v>
      </c>
      <c r="BR43">
        <f t="shared" si="65"/>
        <v>156.59819999999999</v>
      </c>
      <c r="BS43">
        <f t="shared" si="66"/>
        <v>7.1873999999999993</v>
      </c>
      <c r="BT43">
        <f t="shared" si="67"/>
        <v>145.70820000000001</v>
      </c>
      <c r="BU43">
        <f t="shared" si="68"/>
        <v>338.09820000000002</v>
      </c>
      <c r="BV43" s="11">
        <f t="shared" si="69"/>
        <v>548.71080000000006</v>
      </c>
      <c r="BW43" s="11">
        <f t="shared" si="70"/>
        <v>45.229799999999997</v>
      </c>
      <c r="BX43" s="11">
        <f t="shared" si="71"/>
        <v>709.08420000000001</v>
      </c>
      <c r="BY43">
        <f t="shared" si="72"/>
        <v>305.64600000000002</v>
      </c>
      <c r="BZ43">
        <f t="shared" si="73"/>
        <v>103.52760000000001</v>
      </c>
      <c r="CA43">
        <f t="shared" si="74"/>
        <v>29.04</v>
      </c>
      <c r="CB43">
        <f t="shared" si="75"/>
        <v>3.4847999999999999</v>
      </c>
      <c r="CC43" s="11">
        <f t="shared" si="76"/>
        <v>624.94079999999997</v>
      </c>
      <c r="CD43" s="11">
        <f t="shared" si="77"/>
        <v>704.22</v>
      </c>
      <c r="CE43" s="11">
        <f t="shared" si="78"/>
        <v>374.1078</v>
      </c>
      <c r="CF43">
        <f t="shared" si="79"/>
        <v>68.752200000000002</v>
      </c>
      <c r="CG43">
        <f t="shared" si="80"/>
        <v>99.6798</v>
      </c>
      <c r="CH43">
        <f t="shared" si="81"/>
        <v>10.236599999999999</v>
      </c>
      <c r="CI43" s="11">
        <f t="shared" si="82"/>
        <v>343.18020000000001</v>
      </c>
      <c r="CJ43">
        <f t="shared" si="83"/>
        <v>40.292999999999999</v>
      </c>
      <c r="CK43">
        <f t="shared" si="84"/>
        <v>137.28659999999999</v>
      </c>
      <c r="CL43">
        <f t="shared" si="85"/>
        <v>41.454599999999999</v>
      </c>
      <c r="CM43">
        <f t="shared" si="86"/>
        <v>22.360800000000001</v>
      </c>
      <c r="CN43">
        <f t="shared" si="87"/>
        <v>470.73840000000007</v>
      </c>
      <c r="CO43">
        <f t="shared" si="88"/>
        <v>478.28879999999998</v>
      </c>
      <c r="CP43">
        <f t="shared" si="89"/>
        <v>4.4285999999999994</v>
      </c>
      <c r="CQ43">
        <f t="shared" si="90"/>
        <v>76.956000000000003</v>
      </c>
      <c r="CR43">
        <f t="shared" si="91"/>
        <v>122.0406</v>
      </c>
      <c r="CT43" s="18">
        <f>'PASO 1 - SETUP CAMPAÑA'!E72</f>
        <v>726</v>
      </c>
      <c r="CU43">
        <v>13.04</v>
      </c>
      <c r="CV43">
        <v>12.35</v>
      </c>
      <c r="CW43">
        <v>1.1299999999999999</v>
      </c>
      <c r="CX43">
        <v>3.44</v>
      </c>
      <c r="CY43">
        <v>3.29</v>
      </c>
      <c r="CZ43">
        <v>0.18</v>
      </c>
      <c r="DA43">
        <v>9.19</v>
      </c>
      <c r="DB43">
        <v>19.71</v>
      </c>
      <c r="DC43">
        <v>4.91</v>
      </c>
      <c r="DD43">
        <v>3.64</v>
      </c>
      <c r="DE43">
        <v>25.21</v>
      </c>
      <c r="DF43">
        <v>1.0900000000000001</v>
      </c>
      <c r="DG43">
        <v>25.6</v>
      </c>
      <c r="DH43">
        <v>24.52</v>
      </c>
      <c r="DI43">
        <v>26.74</v>
      </c>
      <c r="DJ43">
        <v>0.28999999999999998</v>
      </c>
      <c r="DK43">
        <v>48.63</v>
      </c>
      <c r="DL43">
        <v>9.5500000000000007</v>
      </c>
      <c r="DM43">
        <v>6.05</v>
      </c>
      <c r="DN43">
        <v>26.59</v>
      </c>
      <c r="DO43">
        <v>40.51</v>
      </c>
      <c r="DP43">
        <v>14.26</v>
      </c>
      <c r="DQ43">
        <v>1.1200000000000001</v>
      </c>
      <c r="DR43">
        <v>59.49</v>
      </c>
      <c r="DS43">
        <v>15.57</v>
      </c>
      <c r="DT43">
        <v>3.34</v>
      </c>
      <c r="DU43">
        <v>20.71</v>
      </c>
      <c r="DV43">
        <v>14.02</v>
      </c>
      <c r="DW43">
        <v>7.46</v>
      </c>
      <c r="DX43">
        <v>9.06</v>
      </c>
      <c r="DY43">
        <v>1.54</v>
      </c>
      <c r="DZ43">
        <v>0.06</v>
      </c>
      <c r="EA43">
        <v>3.62</v>
      </c>
      <c r="EB43">
        <v>0.1</v>
      </c>
      <c r="EC43">
        <v>0.36</v>
      </c>
      <c r="ED43">
        <v>0.86</v>
      </c>
      <c r="EE43">
        <v>0.06</v>
      </c>
      <c r="EF43">
        <v>0.82</v>
      </c>
      <c r="EG43">
        <v>0.03</v>
      </c>
      <c r="EH43">
        <v>0.28999999999999998</v>
      </c>
      <c r="EI43">
        <v>0.15</v>
      </c>
      <c r="EJ43">
        <v>0.68</v>
      </c>
      <c r="EK43">
        <v>0</v>
      </c>
      <c r="EL43">
        <v>0.03</v>
      </c>
      <c r="EM43">
        <v>0.8</v>
      </c>
      <c r="EN43">
        <v>0.38</v>
      </c>
      <c r="EO43">
        <v>0.2</v>
      </c>
      <c r="EP43">
        <v>0.12</v>
      </c>
      <c r="EQ43">
        <v>0.19</v>
      </c>
      <c r="ER43">
        <v>0.23</v>
      </c>
      <c r="ES43">
        <v>0.38</v>
      </c>
      <c r="ET43">
        <v>0</v>
      </c>
      <c r="EU43">
        <v>1.04</v>
      </c>
      <c r="EV43">
        <v>0.27</v>
      </c>
      <c r="EW43">
        <v>0.01</v>
      </c>
      <c r="EX43">
        <v>0.21</v>
      </c>
      <c r="EY43">
        <v>10.62</v>
      </c>
      <c r="EZ43">
        <v>10.15</v>
      </c>
      <c r="FA43">
        <v>0.37</v>
      </c>
      <c r="FB43">
        <v>0</v>
      </c>
      <c r="FC43">
        <v>0.13</v>
      </c>
      <c r="FD43">
        <v>26.7</v>
      </c>
      <c r="FE43">
        <v>7.78</v>
      </c>
      <c r="FF43">
        <v>21.57</v>
      </c>
      <c r="FG43">
        <v>0.99</v>
      </c>
      <c r="FH43">
        <v>20.07</v>
      </c>
      <c r="FI43">
        <v>46.57</v>
      </c>
      <c r="FJ43">
        <v>75.58</v>
      </c>
      <c r="FK43">
        <v>6.23</v>
      </c>
      <c r="FL43">
        <v>97.67</v>
      </c>
      <c r="FM43">
        <v>42.1</v>
      </c>
      <c r="FN43">
        <v>14.26</v>
      </c>
      <c r="FO43">
        <v>4</v>
      </c>
      <c r="FP43">
        <v>0.48</v>
      </c>
      <c r="FQ43">
        <v>86.08</v>
      </c>
      <c r="FR43">
        <v>97</v>
      </c>
      <c r="FS43">
        <v>51.53</v>
      </c>
      <c r="FT43">
        <v>9.4700000000000006</v>
      </c>
      <c r="FU43">
        <v>13.73</v>
      </c>
      <c r="FV43">
        <v>1.41</v>
      </c>
      <c r="FW43">
        <v>47.27</v>
      </c>
      <c r="FX43">
        <v>5.55</v>
      </c>
      <c r="FY43">
        <v>18.91</v>
      </c>
      <c r="FZ43">
        <v>5.71</v>
      </c>
      <c r="GA43">
        <v>3.08</v>
      </c>
      <c r="GB43">
        <v>64.84</v>
      </c>
      <c r="GC43">
        <v>65.88</v>
      </c>
      <c r="GD43">
        <v>0.61</v>
      </c>
      <c r="GE43">
        <v>10.6</v>
      </c>
      <c r="GF43">
        <v>16.809999999999999</v>
      </c>
    </row>
    <row r="44" spans="2:188" x14ac:dyDescent="0.35">
      <c r="B44" t="str">
        <f>IF(AND(F44&gt;='PASO 2 - CHANNEL INPUT '!$G$4,F44&lt;='PASO 2 - CHANNEL INPUT '!$H$4),"OK","FUERA")</f>
        <v>OK</v>
      </c>
      <c r="C44" s="18" t="str">
        <f>IF(AND(F44&gt;='PASO 2 - CHANNEL INPUT '!$G$8,F44&lt;='PASO 2 - CHANNEL INPUT '!$H$8),"OK","FUERA")</f>
        <v>OK</v>
      </c>
      <c r="D44" t="str">
        <f>IF(AND(F44&gt;='PASO 1 - SETUP CAMPAÑA'!$C$3,F44&lt;='PASO 1 - SETUP CAMPAÑA'!$C$4),"OK","FUERA")</f>
        <v>OK</v>
      </c>
      <c r="E44" t="s">
        <v>0</v>
      </c>
      <c r="F44">
        <v>45</v>
      </c>
      <c r="G44" s="11">
        <f t="shared" si="92"/>
        <v>87.591000000000008</v>
      </c>
      <c r="H44">
        <f t="shared" si="3"/>
        <v>81.0047</v>
      </c>
      <c r="I44">
        <f t="shared" si="4"/>
        <v>7.9442999999999993</v>
      </c>
      <c r="J44">
        <f t="shared" si="5"/>
        <v>23.629199999999997</v>
      </c>
      <c r="K44">
        <f t="shared" si="6"/>
        <v>22.814399999999999</v>
      </c>
      <c r="L44">
        <f t="shared" si="7"/>
        <v>1.2901</v>
      </c>
      <c r="M44">
        <f t="shared" si="8"/>
        <v>62.671700000000001</v>
      </c>
      <c r="N44">
        <f t="shared" si="9"/>
        <v>133.4914</v>
      </c>
      <c r="O44">
        <f t="shared" si="10"/>
        <v>29.672300000000003</v>
      </c>
      <c r="P44">
        <f t="shared" si="11"/>
        <v>20.9132</v>
      </c>
      <c r="Q44">
        <f t="shared" si="12"/>
        <v>171.24379999999999</v>
      </c>
      <c r="R44">
        <f t="shared" si="13"/>
        <v>8.3516999999999992</v>
      </c>
      <c r="S44">
        <f t="shared" si="14"/>
        <v>174.09560000000002</v>
      </c>
      <c r="T44">
        <f t="shared" si="15"/>
        <v>165.7439</v>
      </c>
      <c r="U44" s="11">
        <f t="shared" si="16"/>
        <v>177.898</v>
      </c>
      <c r="V44">
        <f t="shared" si="17"/>
        <v>5.0925000000000002</v>
      </c>
      <c r="W44">
        <f t="shared" si="18"/>
        <v>340.31479999999999</v>
      </c>
      <c r="X44">
        <f t="shared" si="19"/>
        <v>64.912400000000005</v>
      </c>
      <c r="Y44">
        <f t="shared" si="20"/>
        <v>51.264499999999998</v>
      </c>
      <c r="Z44">
        <f t="shared" si="21"/>
        <v>199.42230000000001</v>
      </c>
      <c r="AA44">
        <f t="shared" si="22"/>
        <v>280.01960000000003</v>
      </c>
      <c r="AB44">
        <f t="shared" si="23"/>
        <v>104.9055</v>
      </c>
      <c r="AC44">
        <f t="shared" si="24"/>
        <v>9.5739000000000001</v>
      </c>
      <c r="AD44" s="11">
        <f t="shared" si="25"/>
        <v>419.14669999999995</v>
      </c>
      <c r="AE44">
        <f t="shared" si="26"/>
        <v>116.31269999999999</v>
      </c>
      <c r="AF44">
        <f t="shared" si="27"/>
        <v>32.524099999999997</v>
      </c>
      <c r="AG44">
        <f t="shared" si="28"/>
        <v>161.602</v>
      </c>
      <c r="AH44">
        <f t="shared" si="29"/>
        <v>91.3934</v>
      </c>
      <c r="AI44">
        <f t="shared" si="30"/>
        <v>57.239699999999999</v>
      </c>
      <c r="AJ44">
        <f t="shared" si="31"/>
        <v>82.430599999999998</v>
      </c>
      <c r="AK44">
        <f t="shared" si="32"/>
        <v>12.901</v>
      </c>
      <c r="AL44">
        <f t="shared" si="33"/>
        <v>0.88269999999999993</v>
      </c>
      <c r="AM44">
        <f t="shared" si="34"/>
        <v>25.869900000000001</v>
      </c>
      <c r="AN44">
        <f t="shared" si="35"/>
        <v>1.6975</v>
      </c>
      <c r="AO44">
        <f t="shared" si="36"/>
        <v>0</v>
      </c>
      <c r="AP44">
        <f t="shared" si="37"/>
        <v>2.7160000000000002</v>
      </c>
      <c r="AQ44">
        <f t="shared" si="38"/>
        <v>6.7900000000000002E-2</v>
      </c>
      <c r="AR44">
        <f t="shared" si="39"/>
        <v>7.6048000000000009</v>
      </c>
      <c r="AS44">
        <f t="shared" si="40"/>
        <v>0.54320000000000002</v>
      </c>
      <c r="AT44">
        <f t="shared" si="41"/>
        <v>7.6726999999999999</v>
      </c>
      <c r="AU44">
        <f t="shared" si="42"/>
        <v>0.54320000000000002</v>
      </c>
      <c r="AV44">
        <f t="shared" si="43"/>
        <v>4.4813999999999998</v>
      </c>
      <c r="AW44">
        <f t="shared" si="44"/>
        <v>0</v>
      </c>
      <c r="AX44">
        <f t="shared" si="45"/>
        <v>0.1358</v>
      </c>
      <c r="AY44">
        <f t="shared" si="46"/>
        <v>5.0246000000000004</v>
      </c>
      <c r="AZ44">
        <f t="shared" si="47"/>
        <v>3.1233999999999997</v>
      </c>
      <c r="BA44">
        <f t="shared" si="48"/>
        <v>1.3580000000000001</v>
      </c>
      <c r="BB44">
        <f t="shared" si="49"/>
        <v>0.61109999999999998</v>
      </c>
      <c r="BC44">
        <f t="shared" si="50"/>
        <v>3.4629000000000003</v>
      </c>
      <c r="BD44">
        <f t="shared" si="51"/>
        <v>4.5493000000000006</v>
      </c>
      <c r="BE44">
        <f t="shared" si="52"/>
        <v>1.6975</v>
      </c>
      <c r="BF44">
        <f t="shared" si="53"/>
        <v>0</v>
      </c>
      <c r="BG44">
        <f t="shared" si="54"/>
        <v>5.7715000000000005</v>
      </c>
      <c r="BH44">
        <f t="shared" si="55"/>
        <v>2.5802</v>
      </c>
      <c r="BI44">
        <f t="shared" si="56"/>
        <v>0.40739999999999998</v>
      </c>
      <c r="BJ44">
        <f t="shared" si="57"/>
        <v>0.1358</v>
      </c>
      <c r="BK44">
        <f t="shared" si="58"/>
        <v>82.905900000000003</v>
      </c>
      <c r="BL44">
        <f t="shared" si="59"/>
        <v>81.819500000000005</v>
      </c>
      <c r="BM44">
        <f t="shared" si="60"/>
        <v>2.1728000000000001</v>
      </c>
      <c r="BN44">
        <f t="shared" si="61"/>
        <v>0</v>
      </c>
      <c r="BO44">
        <f t="shared" si="62"/>
        <v>1.2901</v>
      </c>
      <c r="BP44">
        <f t="shared" si="63"/>
        <v>184.7559</v>
      </c>
      <c r="BQ44">
        <f t="shared" si="64"/>
        <v>52.486700000000006</v>
      </c>
      <c r="BR44">
        <f t="shared" si="65"/>
        <v>147.6825</v>
      </c>
      <c r="BS44">
        <f t="shared" si="66"/>
        <v>9.0986000000000011</v>
      </c>
      <c r="BT44">
        <f t="shared" si="67"/>
        <v>138.31230000000002</v>
      </c>
      <c r="BU44">
        <f t="shared" si="68"/>
        <v>340.04320000000001</v>
      </c>
      <c r="BV44" s="11">
        <f t="shared" si="69"/>
        <v>527.99040000000002</v>
      </c>
      <c r="BW44" s="11">
        <f t="shared" si="70"/>
        <v>37.277100000000004</v>
      </c>
      <c r="BX44" s="11">
        <f t="shared" si="71"/>
        <v>662.02499999999998</v>
      </c>
      <c r="BY44">
        <f t="shared" si="72"/>
        <v>286.33429999999998</v>
      </c>
      <c r="BZ44">
        <f t="shared" si="73"/>
        <v>104.9055</v>
      </c>
      <c r="CA44">
        <f t="shared" si="74"/>
        <v>29.604399999999998</v>
      </c>
      <c r="CB44">
        <f t="shared" si="75"/>
        <v>2.5802</v>
      </c>
      <c r="CC44" s="11">
        <f t="shared" si="76"/>
        <v>585.63750000000005</v>
      </c>
      <c r="CD44" s="11">
        <f t="shared" si="77"/>
        <v>650.6857</v>
      </c>
      <c r="CE44" s="11">
        <f t="shared" si="78"/>
        <v>344.32089999999999</v>
      </c>
      <c r="CF44">
        <f t="shared" si="79"/>
        <v>67.492599999999996</v>
      </c>
      <c r="CG44">
        <f t="shared" si="80"/>
        <v>74.078900000000004</v>
      </c>
      <c r="CH44">
        <f t="shared" si="81"/>
        <v>12.629400000000002</v>
      </c>
      <c r="CI44" s="11">
        <f t="shared" si="82"/>
        <v>306.3648</v>
      </c>
      <c r="CJ44">
        <f t="shared" si="83"/>
        <v>41.962199999999996</v>
      </c>
      <c r="CK44">
        <f t="shared" si="84"/>
        <v>125.07180000000002</v>
      </c>
      <c r="CL44">
        <f t="shared" si="85"/>
        <v>33.950000000000003</v>
      </c>
      <c r="CM44">
        <f t="shared" si="86"/>
        <v>25.937799999999999</v>
      </c>
      <c r="CN44">
        <f t="shared" si="87"/>
        <v>426.20830000000001</v>
      </c>
      <c r="CO44">
        <f t="shared" si="88"/>
        <v>456.28800000000001</v>
      </c>
      <c r="CP44">
        <f t="shared" si="89"/>
        <v>4.4813999999999998</v>
      </c>
      <c r="CQ44">
        <f t="shared" si="90"/>
        <v>57.375499999999995</v>
      </c>
      <c r="CR44">
        <f t="shared" si="91"/>
        <v>116.65220000000001</v>
      </c>
      <c r="CT44" s="18">
        <f>'PASO 1 - SETUP CAMPAÑA'!E73</f>
        <v>679</v>
      </c>
      <c r="CU44">
        <v>12.9</v>
      </c>
      <c r="CV44">
        <v>11.93</v>
      </c>
      <c r="CW44">
        <v>1.17</v>
      </c>
      <c r="CX44">
        <v>3.48</v>
      </c>
      <c r="CY44">
        <v>3.36</v>
      </c>
      <c r="CZ44">
        <v>0.19</v>
      </c>
      <c r="DA44">
        <v>9.23</v>
      </c>
      <c r="DB44">
        <v>19.66</v>
      </c>
      <c r="DC44">
        <v>4.37</v>
      </c>
      <c r="DD44">
        <v>3.08</v>
      </c>
      <c r="DE44">
        <v>25.22</v>
      </c>
      <c r="DF44">
        <v>1.23</v>
      </c>
      <c r="DG44">
        <v>25.64</v>
      </c>
      <c r="DH44">
        <v>24.41</v>
      </c>
      <c r="DI44">
        <v>26.2</v>
      </c>
      <c r="DJ44">
        <v>0.75</v>
      </c>
      <c r="DK44">
        <v>50.12</v>
      </c>
      <c r="DL44">
        <v>9.56</v>
      </c>
      <c r="DM44">
        <v>7.55</v>
      </c>
      <c r="DN44">
        <v>29.37</v>
      </c>
      <c r="DO44">
        <v>41.24</v>
      </c>
      <c r="DP44">
        <v>15.45</v>
      </c>
      <c r="DQ44">
        <v>1.41</v>
      </c>
      <c r="DR44">
        <v>61.73</v>
      </c>
      <c r="DS44">
        <v>17.13</v>
      </c>
      <c r="DT44">
        <v>4.79</v>
      </c>
      <c r="DU44">
        <v>23.8</v>
      </c>
      <c r="DV44">
        <v>13.46</v>
      </c>
      <c r="DW44">
        <v>8.43</v>
      </c>
      <c r="DX44">
        <v>12.14</v>
      </c>
      <c r="DY44">
        <v>1.9</v>
      </c>
      <c r="DZ44">
        <v>0.13</v>
      </c>
      <c r="EA44">
        <v>3.81</v>
      </c>
      <c r="EB44">
        <v>0.25</v>
      </c>
      <c r="EC44">
        <v>0</v>
      </c>
      <c r="ED44">
        <v>0.4</v>
      </c>
      <c r="EE44">
        <v>0.01</v>
      </c>
      <c r="EF44">
        <v>1.1200000000000001</v>
      </c>
      <c r="EG44">
        <v>0.08</v>
      </c>
      <c r="EH44">
        <v>1.1299999999999999</v>
      </c>
      <c r="EI44">
        <v>0.08</v>
      </c>
      <c r="EJ44">
        <v>0.66</v>
      </c>
      <c r="EK44">
        <v>0</v>
      </c>
      <c r="EL44">
        <v>0.02</v>
      </c>
      <c r="EM44">
        <v>0.74</v>
      </c>
      <c r="EN44">
        <v>0.46</v>
      </c>
      <c r="EO44">
        <v>0.2</v>
      </c>
      <c r="EP44">
        <v>0.09</v>
      </c>
      <c r="EQ44">
        <v>0.51</v>
      </c>
      <c r="ER44">
        <v>0.67</v>
      </c>
      <c r="ES44">
        <v>0.25</v>
      </c>
      <c r="ET44">
        <v>0</v>
      </c>
      <c r="EU44">
        <v>0.85</v>
      </c>
      <c r="EV44">
        <v>0.38</v>
      </c>
      <c r="EW44">
        <v>0.06</v>
      </c>
      <c r="EX44">
        <v>0.02</v>
      </c>
      <c r="EY44">
        <v>12.21</v>
      </c>
      <c r="EZ44">
        <v>12.05</v>
      </c>
      <c r="FA44">
        <v>0.32</v>
      </c>
      <c r="FB44">
        <v>0</v>
      </c>
      <c r="FC44">
        <v>0.19</v>
      </c>
      <c r="FD44">
        <v>27.21</v>
      </c>
      <c r="FE44">
        <v>7.73</v>
      </c>
      <c r="FF44">
        <v>21.75</v>
      </c>
      <c r="FG44">
        <v>1.34</v>
      </c>
      <c r="FH44">
        <v>20.37</v>
      </c>
      <c r="FI44">
        <v>50.08</v>
      </c>
      <c r="FJ44">
        <v>77.760000000000005</v>
      </c>
      <c r="FK44">
        <v>5.49</v>
      </c>
      <c r="FL44">
        <v>97.5</v>
      </c>
      <c r="FM44">
        <v>42.17</v>
      </c>
      <c r="FN44">
        <v>15.45</v>
      </c>
      <c r="FO44">
        <v>4.3600000000000003</v>
      </c>
      <c r="FP44">
        <v>0.38</v>
      </c>
      <c r="FQ44">
        <v>86.25</v>
      </c>
      <c r="FR44">
        <v>95.83</v>
      </c>
      <c r="FS44">
        <v>50.71</v>
      </c>
      <c r="FT44">
        <v>9.94</v>
      </c>
      <c r="FU44">
        <v>10.91</v>
      </c>
      <c r="FV44">
        <v>1.86</v>
      </c>
      <c r="FW44">
        <v>45.12</v>
      </c>
      <c r="FX44">
        <v>6.18</v>
      </c>
      <c r="FY44">
        <v>18.420000000000002</v>
      </c>
      <c r="FZ44">
        <v>5</v>
      </c>
      <c r="GA44">
        <v>3.82</v>
      </c>
      <c r="GB44">
        <v>62.77</v>
      </c>
      <c r="GC44">
        <v>67.2</v>
      </c>
      <c r="GD44">
        <v>0.66</v>
      </c>
      <c r="GE44">
        <v>8.4499999999999993</v>
      </c>
      <c r="GF44">
        <v>17.18</v>
      </c>
    </row>
    <row r="45" spans="2:188" x14ac:dyDescent="0.35">
      <c r="B45" t="str">
        <f>IF(AND(F45&gt;='PASO 2 - CHANNEL INPUT '!$G$4,F45&lt;='PASO 2 - CHANNEL INPUT '!$H$4),"OK","FUERA")</f>
        <v>OK</v>
      </c>
      <c r="C45" s="18" t="str">
        <f>IF(AND(F45&gt;='PASO 2 - CHANNEL INPUT '!$G$8,F45&lt;='PASO 2 - CHANNEL INPUT '!$H$8),"OK","FUERA")</f>
        <v>OK</v>
      </c>
      <c r="D45" t="str">
        <f>IF(AND(F45&gt;='PASO 1 - SETUP CAMPAÑA'!$C$3,F45&lt;='PASO 1 - SETUP CAMPAÑA'!$C$4),"OK","FUERA")</f>
        <v>OK</v>
      </c>
      <c r="E45" t="s">
        <v>0</v>
      </c>
      <c r="F45">
        <v>46</v>
      </c>
      <c r="G45" s="11">
        <f t="shared" si="92"/>
        <v>116.5308</v>
      </c>
      <c r="H45">
        <f t="shared" si="3"/>
        <v>105.87839999999998</v>
      </c>
      <c r="I45">
        <f t="shared" si="4"/>
        <v>13.3962</v>
      </c>
      <c r="J45">
        <f t="shared" si="5"/>
        <v>33.086999999999996</v>
      </c>
      <c r="K45">
        <f t="shared" si="6"/>
        <v>31.553700000000003</v>
      </c>
      <c r="L45">
        <f t="shared" si="7"/>
        <v>1.7754000000000001</v>
      </c>
      <c r="M45">
        <f t="shared" si="8"/>
        <v>69.321300000000008</v>
      </c>
      <c r="N45">
        <f t="shared" si="9"/>
        <v>157.9299</v>
      </c>
      <c r="O45">
        <f t="shared" si="10"/>
        <v>36.879900000000006</v>
      </c>
      <c r="P45">
        <f t="shared" si="11"/>
        <v>25.985399999999998</v>
      </c>
      <c r="Q45">
        <f t="shared" si="12"/>
        <v>199.2483</v>
      </c>
      <c r="R45">
        <f t="shared" si="13"/>
        <v>10.329600000000001</v>
      </c>
      <c r="S45">
        <f t="shared" si="14"/>
        <v>205.30080000000001</v>
      </c>
      <c r="T45">
        <f t="shared" si="15"/>
        <v>195.7782</v>
      </c>
      <c r="U45" s="11">
        <f t="shared" si="16"/>
        <v>217.89000000000001</v>
      </c>
      <c r="V45">
        <f t="shared" si="17"/>
        <v>4.1157000000000004</v>
      </c>
      <c r="W45">
        <f t="shared" si="18"/>
        <v>412.37700000000001</v>
      </c>
      <c r="X45">
        <f t="shared" si="19"/>
        <v>92.643600000000006</v>
      </c>
      <c r="Y45">
        <f t="shared" si="20"/>
        <v>63.914399999999993</v>
      </c>
      <c r="Z45">
        <f t="shared" si="21"/>
        <v>269.45730000000003</v>
      </c>
      <c r="AA45">
        <f t="shared" si="22"/>
        <v>312.14759999999995</v>
      </c>
      <c r="AB45">
        <f t="shared" si="23"/>
        <v>137.91630000000001</v>
      </c>
      <c r="AC45">
        <f t="shared" si="24"/>
        <v>11.055900000000001</v>
      </c>
      <c r="AD45" s="11">
        <f t="shared" si="25"/>
        <v>509.45909999999998</v>
      </c>
      <c r="AE45">
        <f t="shared" si="26"/>
        <v>155.58959999999999</v>
      </c>
      <c r="AF45">
        <f t="shared" si="27"/>
        <v>43.013100000000001</v>
      </c>
      <c r="AG45">
        <f t="shared" si="28"/>
        <v>171.084</v>
      </c>
      <c r="AH45">
        <f t="shared" si="29"/>
        <v>130.24980000000002</v>
      </c>
      <c r="AI45">
        <f t="shared" si="30"/>
        <v>72.307200000000009</v>
      </c>
      <c r="AJ45">
        <f t="shared" si="31"/>
        <v>101.9241</v>
      </c>
      <c r="AK45">
        <f t="shared" si="32"/>
        <v>18.238199999999999</v>
      </c>
      <c r="AL45">
        <f t="shared" si="33"/>
        <v>1.3719000000000001</v>
      </c>
      <c r="AM45">
        <f t="shared" si="34"/>
        <v>24.0486</v>
      </c>
      <c r="AN45">
        <f t="shared" si="35"/>
        <v>0.64560000000000006</v>
      </c>
      <c r="AO45">
        <f t="shared" si="36"/>
        <v>0.48419999999999996</v>
      </c>
      <c r="AP45">
        <f t="shared" si="37"/>
        <v>10.0875</v>
      </c>
      <c r="AQ45">
        <f t="shared" si="38"/>
        <v>0</v>
      </c>
      <c r="AR45">
        <f t="shared" si="39"/>
        <v>13.9611</v>
      </c>
      <c r="AS45">
        <f t="shared" si="40"/>
        <v>0.56490000000000007</v>
      </c>
      <c r="AT45">
        <f t="shared" si="41"/>
        <v>5.0034000000000001</v>
      </c>
      <c r="AU45">
        <f t="shared" si="42"/>
        <v>2.0175000000000001</v>
      </c>
      <c r="AV45">
        <f t="shared" si="43"/>
        <v>5.7296999999999993</v>
      </c>
      <c r="AW45">
        <f t="shared" si="44"/>
        <v>0</v>
      </c>
      <c r="AX45">
        <f t="shared" si="45"/>
        <v>1.6140000000000001</v>
      </c>
      <c r="AY45">
        <f t="shared" si="46"/>
        <v>7.6665000000000001</v>
      </c>
      <c r="AZ45">
        <f t="shared" si="47"/>
        <v>3.4701</v>
      </c>
      <c r="BA45">
        <f t="shared" si="48"/>
        <v>4.1157000000000004</v>
      </c>
      <c r="BB45">
        <f t="shared" si="49"/>
        <v>2.6631</v>
      </c>
      <c r="BC45">
        <f t="shared" si="50"/>
        <v>0.72629999999999995</v>
      </c>
      <c r="BD45">
        <f t="shared" si="51"/>
        <v>4.5998999999999999</v>
      </c>
      <c r="BE45">
        <f t="shared" si="52"/>
        <v>2.7438000000000002</v>
      </c>
      <c r="BF45">
        <f t="shared" si="53"/>
        <v>0.16140000000000002</v>
      </c>
      <c r="BG45">
        <f t="shared" si="54"/>
        <v>5.6489999999999991</v>
      </c>
      <c r="BH45">
        <f t="shared" si="55"/>
        <v>2.1789000000000001</v>
      </c>
      <c r="BI45">
        <f t="shared" si="56"/>
        <v>1.0490999999999999</v>
      </c>
      <c r="BJ45">
        <f t="shared" si="57"/>
        <v>0.56490000000000007</v>
      </c>
      <c r="BK45">
        <f t="shared" si="58"/>
        <v>103.61879999999999</v>
      </c>
      <c r="BL45">
        <f t="shared" si="59"/>
        <v>101.0364</v>
      </c>
      <c r="BM45">
        <f t="shared" si="60"/>
        <v>2.3403</v>
      </c>
      <c r="BN45">
        <f t="shared" si="61"/>
        <v>0</v>
      </c>
      <c r="BO45">
        <f t="shared" si="62"/>
        <v>1.2105000000000001</v>
      </c>
      <c r="BP45">
        <f t="shared" si="63"/>
        <v>219.82679999999999</v>
      </c>
      <c r="BQ45">
        <f t="shared" si="64"/>
        <v>74.486100000000008</v>
      </c>
      <c r="BR45">
        <f t="shared" si="65"/>
        <v>162.52979999999999</v>
      </c>
      <c r="BS45">
        <f t="shared" si="66"/>
        <v>5.4069000000000003</v>
      </c>
      <c r="BT45">
        <f t="shared" si="67"/>
        <v>184.803</v>
      </c>
      <c r="BU45">
        <f t="shared" si="68"/>
        <v>416.57339999999999</v>
      </c>
      <c r="BV45" s="11">
        <f t="shared" si="69"/>
        <v>658.26990000000001</v>
      </c>
      <c r="BW45" s="11">
        <f t="shared" si="70"/>
        <v>44.869199999999999</v>
      </c>
      <c r="BX45" s="11">
        <f t="shared" si="71"/>
        <v>786.9864</v>
      </c>
      <c r="BY45">
        <f t="shared" si="72"/>
        <v>345.47670000000005</v>
      </c>
      <c r="BZ45">
        <f t="shared" si="73"/>
        <v>137.91630000000001</v>
      </c>
      <c r="CA45">
        <f t="shared" si="74"/>
        <v>34.297499999999999</v>
      </c>
      <c r="CB45">
        <f t="shared" si="75"/>
        <v>1.8560999999999999</v>
      </c>
      <c r="CC45" s="11">
        <f t="shared" si="76"/>
        <v>684.25530000000003</v>
      </c>
      <c r="CD45" s="11">
        <f t="shared" si="77"/>
        <v>778.755</v>
      </c>
      <c r="CE45" s="11">
        <f t="shared" si="78"/>
        <v>392.44409999999999</v>
      </c>
      <c r="CF45">
        <f t="shared" si="79"/>
        <v>80.780699999999996</v>
      </c>
      <c r="CG45">
        <f t="shared" si="80"/>
        <v>89.980500000000006</v>
      </c>
      <c r="CH45">
        <f t="shared" si="81"/>
        <v>14.526000000000002</v>
      </c>
      <c r="CI45" s="11">
        <f t="shared" si="82"/>
        <v>391.23359999999997</v>
      </c>
      <c r="CJ45">
        <f t="shared" si="83"/>
        <v>55.763699999999993</v>
      </c>
      <c r="CK45">
        <f t="shared" si="84"/>
        <v>153.1686</v>
      </c>
      <c r="CL45">
        <f t="shared" si="85"/>
        <v>47.370899999999999</v>
      </c>
      <c r="CM45">
        <f t="shared" si="86"/>
        <v>34.781700000000001</v>
      </c>
      <c r="CN45">
        <f t="shared" si="87"/>
        <v>525.1955999999999</v>
      </c>
      <c r="CO45">
        <f t="shared" si="88"/>
        <v>535.6866</v>
      </c>
      <c r="CP45">
        <f t="shared" si="89"/>
        <v>5.5682999999999998</v>
      </c>
      <c r="CQ45">
        <f t="shared" si="90"/>
        <v>79.812300000000008</v>
      </c>
      <c r="CR45">
        <f t="shared" si="91"/>
        <v>135.9795</v>
      </c>
      <c r="CT45" s="18">
        <f>'PASO 1 - SETUP CAMPAÑA'!E74</f>
        <v>807</v>
      </c>
      <c r="CU45">
        <v>14.44</v>
      </c>
      <c r="CV45">
        <v>13.12</v>
      </c>
      <c r="CW45">
        <v>1.66</v>
      </c>
      <c r="CX45">
        <v>4.0999999999999996</v>
      </c>
      <c r="CY45">
        <v>3.91</v>
      </c>
      <c r="CZ45">
        <v>0.22</v>
      </c>
      <c r="DA45">
        <v>8.59</v>
      </c>
      <c r="DB45">
        <v>19.57</v>
      </c>
      <c r="DC45">
        <v>4.57</v>
      </c>
      <c r="DD45">
        <v>3.22</v>
      </c>
      <c r="DE45">
        <v>24.69</v>
      </c>
      <c r="DF45">
        <v>1.28</v>
      </c>
      <c r="DG45">
        <v>25.44</v>
      </c>
      <c r="DH45">
        <v>24.26</v>
      </c>
      <c r="DI45">
        <v>27</v>
      </c>
      <c r="DJ45">
        <v>0.51</v>
      </c>
      <c r="DK45">
        <v>51.1</v>
      </c>
      <c r="DL45">
        <v>11.48</v>
      </c>
      <c r="DM45">
        <v>7.92</v>
      </c>
      <c r="DN45">
        <v>33.39</v>
      </c>
      <c r="DO45">
        <v>38.68</v>
      </c>
      <c r="DP45">
        <v>17.09</v>
      </c>
      <c r="DQ45">
        <v>1.37</v>
      </c>
      <c r="DR45">
        <v>63.13</v>
      </c>
      <c r="DS45">
        <v>19.28</v>
      </c>
      <c r="DT45">
        <v>5.33</v>
      </c>
      <c r="DU45">
        <v>21.2</v>
      </c>
      <c r="DV45">
        <v>16.14</v>
      </c>
      <c r="DW45">
        <v>8.9600000000000009</v>
      </c>
      <c r="DX45">
        <v>12.63</v>
      </c>
      <c r="DY45">
        <v>2.2599999999999998</v>
      </c>
      <c r="DZ45">
        <v>0.17</v>
      </c>
      <c r="EA45">
        <v>2.98</v>
      </c>
      <c r="EB45">
        <v>0.08</v>
      </c>
      <c r="EC45">
        <v>0.06</v>
      </c>
      <c r="ED45">
        <v>1.25</v>
      </c>
      <c r="EE45">
        <v>0</v>
      </c>
      <c r="EF45">
        <v>1.73</v>
      </c>
      <c r="EG45">
        <v>7.0000000000000007E-2</v>
      </c>
      <c r="EH45">
        <v>0.62</v>
      </c>
      <c r="EI45">
        <v>0.25</v>
      </c>
      <c r="EJ45">
        <v>0.71</v>
      </c>
      <c r="EK45">
        <v>0</v>
      </c>
      <c r="EL45">
        <v>0.2</v>
      </c>
      <c r="EM45">
        <v>0.95</v>
      </c>
      <c r="EN45">
        <v>0.43</v>
      </c>
      <c r="EO45">
        <v>0.51</v>
      </c>
      <c r="EP45">
        <v>0.33</v>
      </c>
      <c r="EQ45">
        <v>0.09</v>
      </c>
      <c r="ER45">
        <v>0.56999999999999995</v>
      </c>
      <c r="ES45">
        <v>0.34</v>
      </c>
      <c r="ET45">
        <v>0.02</v>
      </c>
      <c r="EU45">
        <v>0.7</v>
      </c>
      <c r="EV45">
        <v>0.27</v>
      </c>
      <c r="EW45">
        <v>0.13</v>
      </c>
      <c r="EX45">
        <v>7.0000000000000007E-2</v>
      </c>
      <c r="EY45">
        <v>12.84</v>
      </c>
      <c r="EZ45">
        <v>12.52</v>
      </c>
      <c r="FA45">
        <v>0.28999999999999998</v>
      </c>
      <c r="FB45">
        <v>0</v>
      </c>
      <c r="FC45">
        <v>0.15</v>
      </c>
      <c r="FD45">
        <v>27.24</v>
      </c>
      <c r="FE45">
        <v>9.23</v>
      </c>
      <c r="FF45">
        <v>20.14</v>
      </c>
      <c r="FG45">
        <v>0.67</v>
      </c>
      <c r="FH45">
        <v>22.9</v>
      </c>
      <c r="FI45">
        <v>51.62</v>
      </c>
      <c r="FJ45">
        <v>81.569999999999993</v>
      </c>
      <c r="FK45">
        <v>5.56</v>
      </c>
      <c r="FL45">
        <v>97.52</v>
      </c>
      <c r="FM45">
        <v>42.81</v>
      </c>
      <c r="FN45">
        <v>17.09</v>
      </c>
      <c r="FO45">
        <v>4.25</v>
      </c>
      <c r="FP45">
        <v>0.23</v>
      </c>
      <c r="FQ45">
        <v>84.79</v>
      </c>
      <c r="FR45">
        <v>96.5</v>
      </c>
      <c r="FS45">
        <v>48.63</v>
      </c>
      <c r="FT45">
        <v>10.01</v>
      </c>
      <c r="FU45">
        <v>11.15</v>
      </c>
      <c r="FV45">
        <v>1.8</v>
      </c>
      <c r="FW45">
        <v>48.48</v>
      </c>
      <c r="FX45">
        <v>6.91</v>
      </c>
      <c r="FY45">
        <v>18.98</v>
      </c>
      <c r="FZ45">
        <v>5.87</v>
      </c>
      <c r="GA45">
        <v>4.3099999999999996</v>
      </c>
      <c r="GB45">
        <v>65.08</v>
      </c>
      <c r="GC45">
        <v>66.38</v>
      </c>
      <c r="GD45">
        <v>0.69</v>
      </c>
      <c r="GE45">
        <v>9.89</v>
      </c>
      <c r="GF45">
        <v>16.850000000000001</v>
      </c>
    </row>
    <row r="46" spans="2:188" x14ac:dyDescent="0.35">
      <c r="B46" t="str">
        <f>IF(AND(F46&gt;='PASO 2 - CHANNEL INPUT '!$G$4,F46&lt;='PASO 2 - CHANNEL INPUT '!$H$4),"OK","FUERA")</f>
        <v>OK</v>
      </c>
      <c r="C46" s="18" t="str">
        <f>IF(AND(F46&gt;='PASO 2 - CHANNEL INPUT '!$G$8,F46&lt;='PASO 2 - CHANNEL INPUT '!$H$8),"OK","FUERA")</f>
        <v>OK</v>
      </c>
      <c r="D46" t="str">
        <f>IF(AND(F46&gt;='PASO 1 - SETUP CAMPAÑA'!$C$3,F46&lt;='PASO 1 - SETUP CAMPAÑA'!$C$4),"OK","FUERA")</f>
        <v>OK</v>
      </c>
      <c r="E46" t="s">
        <v>0</v>
      </c>
      <c r="F46">
        <v>47</v>
      </c>
      <c r="G46" s="11">
        <f t="shared" si="92"/>
        <v>115.67399999999999</v>
      </c>
      <c r="H46">
        <f t="shared" si="3"/>
        <v>104.90999999999998</v>
      </c>
      <c r="I46">
        <f t="shared" si="4"/>
        <v>12.713999999999999</v>
      </c>
      <c r="J46">
        <f t="shared" si="5"/>
        <v>24.57</v>
      </c>
      <c r="K46">
        <f t="shared" si="6"/>
        <v>23.244</v>
      </c>
      <c r="L46">
        <f t="shared" si="7"/>
        <v>1.794</v>
      </c>
      <c r="M46">
        <f t="shared" si="8"/>
        <v>76.751999999999995</v>
      </c>
      <c r="N46">
        <f t="shared" si="9"/>
        <v>155.376</v>
      </c>
      <c r="O46">
        <f t="shared" si="10"/>
        <v>37.908000000000001</v>
      </c>
      <c r="P46">
        <f t="shared" si="11"/>
        <v>33.305999999999997</v>
      </c>
      <c r="Q46">
        <f t="shared" si="12"/>
        <v>203.89200000000002</v>
      </c>
      <c r="R46">
        <f t="shared" si="13"/>
        <v>12.48</v>
      </c>
      <c r="S46">
        <f t="shared" si="14"/>
        <v>208.26000000000002</v>
      </c>
      <c r="T46">
        <f t="shared" si="15"/>
        <v>200.53799999999998</v>
      </c>
      <c r="U46" s="11">
        <f t="shared" si="16"/>
        <v>215.98200000000003</v>
      </c>
      <c r="V46">
        <f t="shared" si="17"/>
        <v>5.7720000000000002</v>
      </c>
      <c r="W46">
        <f t="shared" si="18"/>
        <v>411.13800000000003</v>
      </c>
      <c r="X46">
        <f t="shared" si="19"/>
        <v>76.673999999999992</v>
      </c>
      <c r="Y46">
        <f t="shared" si="20"/>
        <v>52.260000000000005</v>
      </c>
      <c r="Z46">
        <f t="shared" si="21"/>
        <v>254.51400000000004</v>
      </c>
      <c r="AA46">
        <f t="shared" si="22"/>
        <v>310.83000000000004</v>
      </c>
      <c r="AB46">
        <f t="shared" si="23"/>
        <v>118.01400000000001</v>
      </c>
      <c r="AC46">
        <f t="shared" si="24"/>
        <v>8.6580000000000013</v>
      </c>
      <c r="AD46" s="11">
        <f t="shared" si="25"/>
        <v>490.15200000000004</v>
      </c>
      <c r="AE46">
        <f t="shared" si="26"/>
        <v>154.75199999999998</v>
      </c>
      <c r="AF46">
        <f t="shared" si="27"/>
        <v>35.1</v>
      </c>
      <c r="AG46">
        <f t="shared" si="28"/>
        <v>193.596</v>
      </c>
      <c r="AH46">
        <f t="shared" si="29"/>
        <v>113.56800000000001</v>
      </c>
      <c r="AI46">
        <f t="shared" si="30"/>
        <v>52.572000000000003</v>
      </c>
      <c r="AJ46">
        <f t="shared" si="31"/>
        <v>92.429999999999993</v>
      </c>
      <c r="AK46">
        <f t="shared" si="32"/>
        <v>17.316000000000003</v>
      </c>
      <c r="AL46">
        <f t="shared" si="33"/>
        <v>0</v>
      </c>
      <c r="AM46">
        <f t="shared" si="34"/>
        <v>28.704000000000001</v>
      </c>
      <c r="AN46">
        <f t="shared" si="35"/>
        <v>1.8719999999999999</v>
      </c>
      <c r="AO46">
        <f t="shared" si="36"/>
        <v>7.8E-2</v>
      </c>
      <c r="AP46">
        <f t="shared" si="37"/>
        <v>7.8</v>
      </c>
      <c r="AQ46">
        <f t="shared" si="38"/>
        <v>0.312</v>
      </c>
      <c r="AR46">
        <f t="shared" si="39"/>
        <v>8.58</v>
      </c>
      <c r="AS46">
        <f t="shared" si="40"/>
        <v>0.8580000000000001</v>
      </c>
      <c r="AT46">
        <f t="shared" si="41"/>
        <v>8.0340000000000007</v>
      </c>
      <c r="AU46">
        <f t="shared" si="42"/>
        <v>1.95</v>
      </c>
      <c r="AV46">
        <f t="shared" si="43"/>
        <v>5.226</v>
      </c>
      <c r="AW46">
        <f t="shared" si="44"/>
        <v>0</v>
      </c>
      <c r="AX46">
        <f t="shared" si="45"/>
        <v>0.156</v>
      </c>
      <c r="AY46">
        <f t="shared" si="46"/>
        <v>6.4740000000000002</v>
      </c>
      <c r="AZ46">
        <f t="shared" si="47"/>
        <v>3.9780000000000002</v>
      </c>
      <c r="BA46">
        <f t="shared" si="48"/>
        <v>3.0420000000000003</v>
      </c>
      <c r="BB46">
        <f t="shared" si="49"/>
        <v>1.794</v>
      </c>
      <c r="BC46">
        <f t="shared" si="50"/>
        <v>2.34</v>
      </c>
      <c r="BD46">
        <f t="shared" si="51"/>
        <v>2.1840000000000002</v>
      </c>
      <c r="BE46">
        <f t="shared" si="52"/>
        <v>4.4459999999999997</v>
      </c>
      <c r="BF46">
        <f t="shared" si="53"/>
        <v>0</v>
      </c>
      <c r="BG46">
        <f t="shared" si="54"/>
        <v>5.694</v>
      </c>
      <c r="BH46">
        <f t="shared" si="55"/>
        <v>1.17</v>
      </c>
      <c r="BI46">
        <f t="shared" si="56"/>
        <v>0.23399999999999999</v>
      </c>
      <c r="BJ46">
        <f t="shared" si="57"/>
        <v>0.156</v>
      </c>
      <c r="BK46">
        <f t="shared" si="58"/>
        <v>99.84</v>
      </c>
      <c r="BL46">
        <f t="shared" si="59"/>
        <v>98.67</v>
      </c>
      <c r="BM46">
        <f t="shared" si="60"/>
        <v>0.93599999999999994</v>
      </c>
      <c r="BN46">
        <f t="shared" si="61"/>
        <v>0</v>
      </c>
      <c r="BO46">
        <f t="shared" si="62"/>
        <v>1.3260000000000001</v>
      </c>
      <c r="BP46">
        <f t="shared" si="63"/>
        <v>222.846</v>
      </c>
      <c r="BQ46">
        <f t="shared" si="64"/>
        <v>68.951999999999998</v>
      </c>
      <c r="BR46">
        <f t="shared" si="65"/>
        <v>171.52199999999999</v>
      </c>
      <c r="BS46">
        <f t="shared" si="66"/>
        <v>6.5519999999999996</v>
      </c>
      <c r="BT46">
        <f t="shared" si="67"/>
        <v>153.34799999999998</v>
      </c>
      <c r="BU46">
        <f t="shared" si="68"/>
        <v>415.58400000000006</v>
      </c>
      <c r="BV46" s="11">
        <f t="shared" si="69"/>
        <v>627.58799999999997</v>
      </c>
      <c r="BW46" s="11">
        <f t="shared" si="70"/>
        <v>43.29</v>
      </c>
      <c r="BX46" s="11">
        <f t="shared" si="71"/>
        <v>756.2879999999999</v>
      </c>
      <c r="BY46">
        <f t="shared" si="72"/>
        <v>327.59999999999997</v>
      </c>
      <c r="BZ46">
        <f t="shared" si="73"/>
        <v>118.01400000000001</v>
      </c>
      <c r="CA46">
        <f t="shared" si="74"/>
        <v>30.576000000000001</v>
      </c>
      <c r="CB46">
        <f t="shared" si="75"/>
        <v>2.4179999999999997</v>
      </c>
      <c r="CC46" s="11">
        <f t="shared" si="76"/>
        <v>659.4899999999999</v>
      </c>
      <c r="CD46" s="11">
        <f t="shared" si="77"/>
        <v>741.93600000000004</v>
      </c>
      <c r="CE46" s="11">
        <f t="shared" si="78"/>
        <v>376.19399999999996</v>
      </c>
      <c r="CF46">
        <f t="shared" si="79"/>
        <v>78.701999999999998</v>
      </c>
      <c r="CG46">
        <f t="shared" si="80"/>
        <v>77.064000000000007</v>
      </c>
      <c r="CH46">
        <f t="shared" si="81"/>
        <v>16.302</v>
      </c>
      <c r="CI46" s="11">
        <f t="shared" si="82"/>
        <v>351.858</v>
      </c>
      <c r="CJ46">
        <f t="shared" si="83"/>
        <v>41.885999999999996</v>
      </c>
      <c r="CK46">
        <f t="shared" si="84"/>
        <v>132.36599999999999</v>
      </c>
      <c r="CL46">
        <f t="shared" si="85"/>
        <v>43.679999999999993</v>
      </c>
      <c r="CM46">
        <f t="shared" si="86"/>
        <v>25.661999999999999</v>
      </c>
      <c r="CN46">
        <f t="shared" si="87"/>
        <v>477.20400000000001</v>
      </c>
      <c r="CO46">
        <f t="shared" si="88"/>
        <v>512.38199999999995</v>
      </c>
      <c r="CP46">
        <f t="shared" si="89"/>
        <v>5.85</v>
      </c>
      <c r="CQ46">
        <f t="shared" si="90"/>
        <v>75.581999999999994</v>
      </c>
      <c r="CR46">
        <f t="shared" si="91"/>
        <v>134.78400000000002</v>
      </c>
      <c r="CT46" s="18">
        <f>'PASO 1 - SETUP CAMPAÑA'!E75</f>
        <v>780</v>
      </c>
      <c r="CU46">
        <v>14.83</v>
      </c>
      <c r="CV46">
        <v>13.45</v>
      </c>
      <c r="CW46">
        <v>1.63</v>
      </c>
      <c r="CX46">
        <v>3.15</v>
      </c>
      <c r="CY46">
        <v>2.98</v>
      </c>
      <c r="CZ46">
        <v>0.23</v>
      </c>
      <c r="DA46">
        <v>9.84</v>
      </c>
      <c r="DB46">
        <v>19.920000000000002</v>
      </c>
      <c r="DC46">
        <v>4.8600000000000003</v>
      </c>
      <c r="DD46">
        <v>4.2699999999999996</v>
      </c>
      <c r="DE46">
        <v>26.14</v>
      </c>
      <c r="DF46">
        <v>1.6</v>
      </c>
      <c r="DG46">
        <v>26.7</v>
      </c>
      <c r="DH46">
        <v>25.71</v>
      </c>
      <c r="DI46">
        <v>27.69</v>
      </c>
      <c r="DJ46">
        <v>0.74</v>
      </c>
      <c r="DK46">
        <v>52.71</v>
      </c>
      <c r="DL46">
        <v>9.83</v>
      </c>
      <c r="DM46">
        <v>6.7</v>
      </c>
      <c r="DN46">
        <v>32.630000000000003</v>
      </c>
      <c r="DO46">
        <v>39.85</v>
      </c>
      <c r="DP46">
        <v>15.13</v>
      </c>
      <c r="DQ46">
        <v>1.1100000000000001</v>
      </c>
      <c r="DR46">
        <v>62.84</v>
      </c>
      <c r="DS46">
        <v>19.84</v>
      </c>
      <c r="DT46">
        <v>4.5</v>
      </c>
      <c r="DU46">
        <v>24.82</v>
      </c>
      <c r="DV46">
        <v>14.56</v>
      </c>
      <c r="DW46">
        <v>6.74</v>
      </c>
      <c r="DX46">
        <v>11.85</v>
      </c>
      <c r="DY46">
        <v>2.2200000000000002</v>
      </c>
      <c r="DZ46">
        <v>0</v>
      </c>
      <c r="EA46">
        <v>3.68</v>
      </c>
      <c r="EB46">
        <v>0.24</v>
      </c>
      <c r="EC46">
        <v>0.01</v>
      </c>
      <c r="ED46">
        <v>1</v>
      </c>
      <c r="EE46">
        <v>0.04</v>
      </c>
      <c r="EF46">
        <v>1.1000000000000001</v>
      </c>
      <c r="EG46">
        <v>0.11</v>
      </c>
      <c r="EH46">
        <v>1.03</v>
      </c>
      <c r="EI46">
        <v>0.25</v>
      </c>
      <c r="EJ46">
        <v>0.67</v>
      </c>
      <c r="EK46">
        <v>0</v>
      </c>
      <c r="EL46">
        <v>0.02</v>
      </c>
      <c r="EM46">
        <v>0.83</v>
      </c>
      <c r="EN46">
        <v>0.51</v>
      </c>
      <c r="EO46">
        <v>0.39</v>
      </c>
      <c r="EP46">
        <v>0.23</v>
      </c>
      <c r="EQ46">
        <v>0.3</v>
      </c>
      <c r="ER46">
        <v>0.28000000000000003</v>
      </c>
      <c r="ES46">
        <v>0.56999999999999995</v>
      </c>
      <c r="ET46">
        <v>0</v>
      </c>
      <c r="EU46">
        <v>0.73</v>
      </c>
      <c r="EV46">
        <v>0.15</v>
      </c>
      <c r="EW46">
        <v>0.03</v>
      </c>
      <c r="EX46">
        <v>0.02</v>
      </c>
      <c r="EY46">
        <v>12.8</v>
      </c>
      <c r="EZ46">
        <v>12.65</v>
      </c>
      <c r="FA46">
        <v>0.12</v>
      </c>
      <c r="FB46">
        <v>0</v>
      </c>
      <c r="FC46">
        <v>0.17</v>
      </c>
      <c r="FD46">
        <v>28.57</v>
      </c>
      <c r="FE46">
        <v>8.84</v>
      </c>
      <c r="FF46">
        <v>21.99</v>
      </c>
      <c r="FG46">
        <v>0.84</v>
      </c>
      <c r="FH46">
        <v>19.66</v>
      </c>
      <c r="FI46">
        <v>53.28</v>
      </c>
      <c r="FJ46">
        <v>80.459999999999994</v>
      </c>
      <c r="FK46">
        <v>5.55</v>
      </c>
      <c r="FL46">
        <v>96.96</v>
      </c>
      <c r="FM46">
        <v>42</v>
      </c>
      <c r="FN46">
        <v>15.13</v>
      </c>
      <c r="FO46">
        <v>3.92</v>
      </c>
      <c r="FP46">
        <v>0.31</v>
      </c>
      <c r="FQ46">
        <v>84.55</v>
      </c>
      <c r="FR46">
        <v>95.12</v>
      </c>
      <c r="FS46">
        <v>48.23</v>
      </c>
      <c r="FT46">
        <v>10.09</v>
      </c>
      <c r="FU46">
        <v>9.8800000000000008</v>
      </c>
      <c r="FV46">
        <v>2.09</v>
      </c>
      <c r="FW46">
        <v>45.11</v>
      </c>
      <c r="FX46">
        <v>5.37</v>
      </c>
      <c r="FY46">
        <v>16.97</v>
      </c>
      <c r="FZ46">
        <v>5.6</v>
      </c>
      <c r="GA46">
        <v>3.29</v>
      </c>
      <c r="GB46">
        <v>61.18</v>
      </c>
      <c r="GC46">
        <v>65.69</v>
      </c>
      <c r="GD46">
        <v>0.75</v>
      </c>
      <c r="GE46">
        <v>9.69</v>
      </c>
      <c r="GF46">
        <v>17.28</v>
      </c>
    </row>
    <row r="47" spans="2:188" x14ac:dyDescent="0.35">
      <c r="B47" t="str">
        <f>IF(AND(F47&gt;='PASO 2 - CHANNEL INPUT '!$G$4,F47&lt;='PASO 2 - CHANNEL INPUT '!$H$4),"OK","FUERA")</f>
        <v>OK</v>
      </c>
      <c r="C47" s="18" t="str">
        <f>IF(AND(F47&gt;='PASO 2 - CHANNEL INPUT '!$G$8,F47&lt;='PASO 2 - CHANNEL INPUT '!$H$8),"OK","FUERA")</f>
        <v>OK</v>
      </c>
      <c r="D47" t="str">
        <f>IF(AND(F47&gt;='PASO 1 - SETUP CAMPAÑA'!$C$3,F47&lt;='PASO 1 - SETUP CAMPAÑA'!$C$4),"OK","FUERA")</f>
        <v>OK</v>
      </c>
      <c r="E47" t="s">
        <v>0</v>
      </c>
      <c r="F47">
        <v>48</v>
      </c>
      <c r="G47" s="11">
        <f t="shared" si="92"/>
        <v>115.345</v>
      </c>
      <c r="H47">
        <f t="shared" si="3"/>
        <v>105.6482</v>
      </c>
      <c r="I47">
        <f t="shared" si="4"/>
        <v>12.355600000000001</v>
      </c>
      <c r="J47">
        <f t="shared" si="5"/>
        <v>27.604599999999998</v>
      </c>
      <c r="K47">
        <f t="shared" si="6"/>
        <v>26.822600000000005</v>
      </c>
      <c r="L47">
        <f t="shared" si="7"/>
        <v>1.8767999999999998</v>
      </c>
      <c r="M47">
        <f t="shared" si="8"/>
        <v>64.906000000000006</v>
      </c>
      <c r="N47">
        <f t="shared" si="9"/>
        <v>154.13220000000001</v>
      </c>
      <c r="O47">
        <f t="shared" si="10"/>
        <v>38.709000000000003</v>
      </c>
      <c r="P47">
        <f t="shared" si="11"/>
        <v>25.727799999999998</v>
      </c>
      <c r="Q47">
        <f t="shared" si="12"/>
        <v>200.11380000000003</v>
      </c>
      <c r="R47">
        <f t="shared" si="13"/>
        <v>8.2891999999999992</v>
      </c>
      <c r="S47">
        <f t="shared" si="14"/>
        <v>205.50960000000003</v>
      </c>
      <c r="T47">
        <f t="shared" si="15"/>
        <v>193.3886</v>
      </c>
      <c r="U47" s="11">
        <f t="shared" si="16"/>
        <v>209.49779999999998</v>
      </c>
      <c r="V47">
        <f t="shared" si="17"/>
        <v>7.0380000000000011</v>
      </c>
      <c r="W47">
        <f t="shared" si="18"/>
        <v>403.7466</v>
      </c>
      <c r="X47">
        <f t="shared" si="19"/>
        <v>84.143200000000007</v>
      </c>
      <c r="Y47">
        <f t="shared" si="20"/>
        <v>55.287399999999998</v>
      </c>
      <c r="Z47">
        <f t="shared" si="21"/>
        <v>263.53399999999999</v>
      </c>
      <c r="AA47">
        <f t="shared" si="22"/>
        <v>297.70740000000001</v>
      </c>
      <c r="AB47">
        <f t="shared" si="23"/>
        <v>124.41619999999999</v>
      </c>
      <c r="AC47">
        <f t="shared" si="24"/>
        <v>9.3057999999999996</v>
      </c>
      <c r="AD47" s="11">
        <f t="shared" si="25"/>
        <v>492.89459999999997</v>
      </c>
      <c r="AE47">
        <f t="shared" si="26"/>
        <v>149.4402</v>
      </c>
      <c r="AF47">
        <f t="shared" si="27"/>
        <v>42.931800000000003</v>
      </c>
      <c r="AG47">
        <f t="shared" si="28"/>
        <v>177.82679999999999</v>
      </c>
      <c r="AH47">
        <f t="shared" si="29"/>
        <v>113.62459999999999</v>
      </c>
      <c r="AI47">
        <f t="shared" si="30"/>
        <v>67.486599999999996</v>
      </c>
      <c r="AJ47">
        <f t="shared" si="31"/>
        <v>87.505799999999994</v>
      </c>
      <c r="AK47">
        <f t="shared" si="32"/>
        <v>18.5334</v>
      </c>
      <c r="AL47">
        <f t="shared" si="33"/>
        <v>0.23459999999999998</v>
      </c>
      <c r="AM47">
        <f t="shared" si="34"/>
        <v>34.564399999999999</v>
      </c>
      <c r="AN47">
        <f t="shared" si="35"/>
        <v>0.78200000000000003</v>
      </c>
      <c r="AO47">
        <f t="shared" si="36"/>
        <v>0.70379999999999998</v>
      </c>
      <c r="AP47">
        <f t="shared" si="37"/>
        <v>9.3057999999999996</v>
      </c>
      <c r="AQ47">
        <f t="shared" si="38"/>
        <v>0.31280000000000002</v>
      </c>
      <c r="AR47">
        <f t="shared" si="39"/>
        <v>9.8531999999999993</v>
      </c>
      <c r="AS47">
        <f t="shared" si="40"/>
        <v>2.1896000000000004</v>
      </c>
      <c r="AT47">
        <f t="shared" si="41"/>
        <v>3.6753999999999993</v>
      </c>
      <c r="AU47">
        <f t="shared" si="42"/>
        <v>1.2512000000000001</v>
      </c>
      <c r="AV47">
        <f t="shared" si="43"/>
        <v>5.8650000000000002</v>
      </c>
      <c r="AW47">
        <f t="shared" si="44"/>
        <v>0</v>
      </c>
      <c r="AX47">
        <f t="shared" si="45"/>
        <v>0</v>
      </c>
      <c r="AY47">
        <f t="shared" si="46"/>
        <v>5.9432</v>
      </c>
      <c r="AZ47">
        <f t="shared" si="47"/>
        <v>3.4408000000000003</v>
      </c>
      <c r="BA47">
        <f t="shared" si="48"/>
        <v>2.6588000000000003</v>
      </c>
      <c r="BB47">
        <f t="shared" si="49"/>
        <v>0.15640000000000001</v>
      </c>
      <c r="BC47">
        <f t="shared" si="50"/>
        <v>4.5355999999999996</v>
      </c>
      <c r="BD47">
        <f t="shared" si="51"/>
        <v>3.2061999999999995</v>
      </c>
      <c r="BE47">
        <f t="shared" si="52"/>
        <v>1.173</v>
      </c>
      <c r="BF47">
        <f t="shared" si="53"/>
        <v>0</v>
      </c>
      <c r="BG47">
        <f t="shared" si="54"/>
        <v>7.5853999999999999</v>
      </c>
      <c r="BH47">
        <f t="shared" si="55"/>
        <v>1.7986</v>
      </c>
      <c r="BI47">
        <f t="shared" si="56"/>
        <v>0.23459999999999998</v>
      </c>
      <c r="BJ47">
        <f t="shared" si="57"/>
        <v>0.31280000000000002</v>
      </c>
      <c r="BK47">
        <f t="shared" si="58"/>
        <v>105.4136</v>
      </c>
      <c r="BL47">
        <f t="shared" si="59"/>
        <v>103.4586</v>
      </c>
      <c r="BM47">
        <f t="shared" si="60"/>
        <v>1.0165999999999999</v>
      </c>
      <c r="BN47">
        <f t="shared" si="61"/>
        <v>0</v>
      </c>
      <c r="BO47">
        <f t="shared" si="62"/>
        <v>1.5640000000000001</v>
      </c>
      <c r="BP47">
        <f t="shared" si="63"/>
        <v>211.92200000000003</v>
      </c>
      <c r="BQ47">
        <f t="shared" si="64"/>
        <v>75.853999999999985</v>
      </c>
      <c r="BR47">
        <f t="shared" si="65"/>
        <v>151.55160000000001</v>
      </c>
      <c r="BS47">
        <f t="shared" si="66"/>
        <v>10.400600000000001</v>
      </c>
      <c r="BT47">
        <f t="shared" si="67"/>
        <v>148.34539999999998</v>
      </c>
      <c r="BU47">
        <f t="shared" si="68"/>
        <v>414.46000000000004</v>
      </c>
      <c r="BV47" s="11">
        <f t="shared" si="69"/>
        <v>633.10720000000003</v>
      </c>
      <c r="BW47" s="11">
        <f t="shared" si="70"/>
        <v>49.969799999999999</v>
      </c>
      <c r="BX47" s="11">
        <f t="shared" si="71"/>
        <v>750.40719999999988</v>
      </c>
      <c r="BY47">
        <f t="shared" si="72"/>
        <v>326.87599999999998</v>
      </c>
      <c r="BZ47">
        <f t="shared" si="73"/>
        <v>124.41619999999999</v>
      </c>
      <c r="CA47">
        <f t="shared" si="74"/>
        <v>31.28</v>
      </c>
      <c r="CB47">
        <f t="shared" si="75"/>
        <v>4.6137999999999995</v>
      </c>
      <c r="CC47" s="11">
        <f t="shared" si="76"/>
        <v>655.31600000000003</v>
      </c>
      <c r="CD47" s="11">
        <f t="shared" si="77"/>
        <v>739.45920000000001</v>
      </c>
      <c r="CE47" s="11">
        <f t="shared" si="78"/>
        <v>349.55400000000003</v>
      </c>
      <c r="CF47">
        <f t="shared" si="79"/>
        <v>78.2</v>
      </c>
      <c r="CG47">
        <f t="shared" si="80"/>
        <v>92.354200000000006</v>
      </c>
      <c r="CH47">
        <f t="shared" si="81"/>
        <v>14.310600000000001</v>
      </c>
      <c r="CI47" s="11">
        <f t="shared" si="82"/>
        <v>340.7174</v>
      </c>
      <c r="CJ47">
        <f t="shared" si="83"/>
        <v>48.953200000000002</v>
      </c>
      <c r="CK47">
        <f t="shared" si="84"/>
        <v>148.0326</v>
      </c>
      <c r="CL47">
        <f t="shared" si="85"/>
        <v>43.479199999999999</v>
      </c>
      <c r="CM47">
        <f t="shared" si="86"/>
        <v>28.2302</v>
      </c>
      <c r="CN47">
        <f t="shared" si="87"/>
        <v>478.19299999999993</v>
      </c>
      <c r="CO47">
        <f t="shared" si="88"/>
        <v>496.72640000000001</v>
      </c>
      <c r="CP47">
        <f t="shared" si="89"/>
        <v>5.9432</v>
      </c>
      <c r="CQ47">
        <f t="shared" si="90"/>
        <v>72.100400000000008</v>
      </c>
      <c r="CR47">
        <f t="shared" si="91"/>
        <v>117.691</v>
      </c>
      <c r="CT47" s="18">
        <f>'PASO 1 - SETUP CAMPAÑA'!E76</f>
        <v>782</v>
      </c>
      <c r="CU47">
        <v>14.75</v>
      </c>
      <c r="CV47">
        <v>13.51</v>
      </c>
      <c r="CW47">
        <v>1.58</v>
      </c>
      <c r="CX47">
        <v>3.53</v>
      </c>
      <c r="CY47">
        <v>3.43</v>
      </c>
      <c r="CZ47">
        <v>0.24</v>
      </c>
      <c r="DA47">
        <v>8.3000000000000007</v>
      </c>
      <c r="DB47">
        <v>19.71</v>
      </c>
      <c r="DC47">
        <v>4.95</v>
      </c>
      <c r="DD47">
        <v>3.29</v>
      </c>
      <c r="DE47">
        <v>25.59</v>
      </c>
      <c r="DF47">
        <v>1.06</v>
      </c>
      <c r="DG47">
        <v>26.28</v>
      </c>
      <c r="DH47">
        <v>24.73</v>
      </c>
      <c r="DI47">
        <v>26.79</v>
      </c>
      <c r="DJ47">
        <v>0.9</v>
      </c>
      <c r="DK47">
        <v>51.63</v>
      </c>
      <c r="DL47">
        <v>10.76</v>
      </c>
      <c r="DM47">
        <v>7.07</v>
      </c>
      <c r="DN47">
        <v>33.700000000000003</v>
      </c>
      <c r="DO47">
        <v>38.07</v>
      </c>
      <c r="DP47">
        <v>15.91</v>
      </c>
      <c r="DQ47">
        <v>1.19</v>
      </c>
      <c r="DR47">
        <v>63.03</v>
      </c>
      <c r="DS47">
        <v>19.11</v>
      </c>
      <c r="DT47">
        <v>5.49</v>
      </c>
      <c r="DU47">
        <v>22.74</v>
      </c>
      <c r="DV47">
        <v>14.53</v>
      </c>
      <c r="DW47">
        <v>8.6300000000000008</v>
      </c>
      <c r="DX47">
        <v>11.19</v>
      </c>
      <c r="DY47">
        <v>2.37</v>
      </c>
      <c r="DZ47">
        <v>0.03</v>
      </c>
      <c r="EA47">
        <v>4.42</v>
      </c>
      <c r="EB47">
        <v>0.1</v>
      </c>
      <c r="EC47">
        <v>0.09</v>
      </c>
      <c r="ED47">
        <v>1.19</v>
      </c>
      <c r="EE47">
        <v>0.04</v>
      </c>
      <c r="EF47">
        <v>1.26</v>
      </c>
      <c r="EG47">
        <v>0.28000000000000003</v>
      </c>
      <c r="EH47">
        <v>0.47</v>
      </c>
      <c r="EI47">
        <v>0.16</v>
      </c>
      <c r="EJ47">
        <v>0.75</v>
      </c>
      <c r="EK47">
        <v>0</v>
      </c>
      <c r="EL47">
        <v>0</v>
      </c>
      <c r="EM47">
        <v>0.76</v>
      </c>
      <c r="EN47">
        <v>0.44</v>
      </c>
      <c r="EO47">
        <v>0.34</v>
      </c>
      <c r="EP47">
        <v>0.02</v>
      </c>
      <c r="EQ47">
        <v>0.57999999999999996</v>
      </c>
      <c r="ER47">
        <v>0.41</v>
      </c>
      <c r="ES47">
        <v>0.15</v>
      </c>
      <c r="ET47">
        <v>0</v>
      </c>
      <c r="EU47">
        <v>0.97</v>
      </c>
      <c r="EV47">
        <v>0.23</v>
      </c>
      <c r="EW47">
        <v>0.03</v>
      </c>
      <c r="EX47">
        <v>0.04</v>
      </c>
      <c r="EY47">
        <v>13.48</v>
      </c>
      <c r="EZ47">
        <v>13.23</v>
      </c>
      <c r="FA47">
        <v>0.13</v>
      </c>
      <c r="FB47">
        <v>0</v>
      </c>
      <c r="FC47">
        <v>0.2</v>
      </c>
      <c r="FD47">
        <v>27.1</v>
      </c>
      <c r="FE47">
        <v>9.6999999999999993</v>
      </c>
      <c r="FF47">
        <v>19.38</v>
      </c>
      <c r="FG47">
        <v>1.33</v>
      </c>
      <c r="FH47">
        <v>18.97</v>
      </c>
      <c r="FI47">
        <v>53</v>
      </c>
      <c r="FJ47">
        <v>80.959999999999994</v>
      </c>
      <c r="FK47">
        <v>6.39</v>
      </c>
      <c r="FL47">
        <v>95.96</v>
      </c>
      <c r="FM47">
        <v>41.8</v>
      </c>
      <c r="FN47">
        <v>15.91</v>
      </c>
      <c r="FO47">
        <v>4</v>
      </c>
      <c r="FP47">
        <v>0.59</v>
      </c>
      <c r="FQ47">
        <v>83.8</v>
      </c>
      <c r="FR47">
        <v>94.56</v>
      </c>
      <c r="FS47">
        <v>44.7</v>
      </c>
      <c r="FT47">
        <v>10</v>
      </c>
      <c r="FU47">
        <v>11.81</v>
      </c>
      <c r="FV47">
        <v>1.83</v>
      </c>
      <c r="FW47">
        <v>43.57</v>
      </c>
      <c r="FX47">
        <v>6.26</v>
      </c>
      <c r="FY47">
        <v>18.93</v>
      </c>
      <c r="FZ47">
        <v>5.56</v>
      </c>
      <c r="GA47">
        <v>3.61</v>
      </c>
      <c r="GB47">
        <v>61.15</v>
      </c>
      <c r="GC47">
        <v>63.52</v>
      </c>
      <c r="GD47">
        <v>0.76</v>
      </c>
      <c r="GE47">
        <v>9.2200000000000006</v>
      </c>
      <c r="GF47">
        <v>15.05</v>
      </c>
    </row>
    <row r="48" spans="2:188" x14ac:dyDescent="0.35">
      <c r="B48" t="str">
        <f>IF(AND(F48&gt;='PASO 2 - CHANNEL INPUT '!$G$4,F48&lt;='PASO 2 - CHANNEL INPUT '!$H$4),"OK","FUERA")</f>
        <v>OK</v>
      </c>
      <c r="C48" s="18" t="str">
        <f>IF(AND(F48&gt;='PASO 2 - CHANNEL INPUT '!$G$8,F48&lt;='PASO 2 - CHANNEL INPUT '!$H$8),"OK","FUERA")</f>
        <v>OK</v>
      </c>
      <c r="D48" t="str">
        <f>IF(AND(F48&gt;='PASO 1 - SETUP CAMPAÑA'!$C$3,F48&lt;='PASO 1 - SETUP CAMPAÑA'!$C$4),"OK","FUERA")</f>
        <v>OK</v>
      </c>
      <c r="E48" t="s">
        <v>0</v>
      </c>
      <c r="F48">
        <v>49</v>
      </c>
      <c r="G48" s="11">
        <f t="shared" si="92"/>
        <v>95.427499999999995</v>
      </c>
      <c r="H48">
        <f t="shared" si="3"/>
        <v>87.513999999999996</v>
      </c>
      <c r="I48">
        <f t="shared" si="4"/>
        <v>9.9085000000000001</v>
      </c>
      <c r="J48">
        <f t="shared" si="5"/>
        <v>24.472000000000001</v>
      </c>
      <c r="K48">
        <f t="shared" si="6"/>
        <v>24.338999999999999</v>
      </c>
      <c r="L48">
        <f t="shared" si="7"/>
        <v>0.79799999999999993</v>
      </c>
      <c r="M48">
        <f t="shared" si="8"/>
        <v>63.574000000000005</v>
      </c>
      <c r="N48">
        <f t="shared" si="9"/>
        <v>141.113</v>
      </c>
      <c r="O48">
        <f t="shared" si="10"/>
        <v>37.506</v>
      </c>
      <c r="P48">
        <f t="shared" si="11"/>
        <v>26.666499999999999</v>
      </c>
      <c r="Q48">
        <f t="shared" si="12"/>
        <v>187.26400000000001</v>
      </c>
      <c r="R48">
        <f t="shared" si="13"/>
        <v>9.9085000000000001</v>
      </c>
      <c r="S48">
        <f t="shared" si="14"/>
        <v>189.92399999999998</v>
      </c>
      <c r="T48">
        <f t="shared" si="15"/>
        <v>178.95150000000001</v>
      </c>
      <c r="U48" s="11">
        <f t="shared" si="16"/>
        <v>192.65050000000002</v>
      </c>
      <c r="V48">
        <f t="shared" si="17"/>
        <v>6.1845000000000008</v>
      </c>
      <c r="W48">
        <f t="shared" si="18"/>
        <v>373.2645</v>
      </c>
      <c r="X48">
        <f t="shared" si="19"/>
        <v>63.906499999999994</v>
      </c>
      <c r="Y48">
        <f t="shared" si="20"/>
        <v>45.885000000000005</v>
      </c>
      <c r="Z48">
        <f t="shared" si="21"/>
        <v>245.05250000000001</v>
      </c>
      <c r="AA48">
        <f t="shared" si="22"/>
        <v>266.93099999999998</v>
      </c>
      <c r="AB48">
        <f t="shared" si="23"/>
        <v>101.1465</v>
      </c>
      <c r="AC48">
        <f t="shared" si="24"/>
        <v>8.2460000000000004</v>
      </c>
      <c r="AD48" s="11">
        <f t="shared" si="25"/>
        <v>441.82600000000002</v>
      </c>
      <c r="AE48">
        <f t="shared" si="26"/>
        <v>141.512</v>
      </c>
      <c r="AF48">
        <f t="shared" si="27"/>
        <v>38.636499999999998</v>
      </c>
      <c r="AG48">
        <f t="shared" si="28"/>
        <v>176.75699999999998</v>
      </c>
      <c r="AH48">
        <f t="shared" si="29"/>
        <v>91.969500000000011</v>
      </c>
      <c r="AI48">
        <f t="shared" si="30"/>
        <v>66.83250000000001</v>
      </c>
      <c r="AJ48">
        <f t="shared" si="31"/>
        <v>83.524000000000015</v>
      </c>
      <c r="AK48">
        <f t="shared" si="32"/>
        <v>17.888500000000001</v>
      </c>
      <c r="AL48">
        <f t="shared" si="33"/>
        <v>0.33250000000000002</v>
      </c>
      <c r="AM48">
        <f t="shared" si="34"/>
        <v>39.9</v>
      </c>
      <c r="AN48">
        <f t="shared" si="35"/>
        <v>3.99</v>
      </c>
      <c r="AO48">
        <f t="shared" si="36"/>
        <v>6.6500000000000004E-2</v>
      </c>
      <c r="AP48">
        <f t="shared" si="37"/>
        <v>3.7240000000000006</v>
      </c>
      <c r="AQ48">
        <f t="shared" si="38"/>
        <v>0</v>
      </c>
      <c r="AR48">
        <f t="shared" si="39"/>
        <v>9.6425000000000001</v>
      </c>
      <c r="AS48">
        <f t="shared" si="40"/>
        <v>1.5959999999999999</v>
      </c>
      <c r="AT48">
        <f t="shared" si="41"/>
        <v>4.5884999999999998</v>
      </c>
      <c r="AU48">
        <f t="shared" si="42"/>
        <v>1.2635000000000001</v>
      </c>
      <c r="AV48">
        <f t="shared" si="43"/>
        <v>5.0540000000000003</v>
      </c>
      <c r="AW48">
        <f t="shared" si="44"/>
        <v>0</v>
      </c>
      <c r="AX48">
        <f t="shared" si="45"/>
        <v>0.13300000000000001</v>
      </c>
      <c r="AY48">
        <f t="shared" si="46"/>
        <v>5.5859999999999994</v>
      </c>
      <c r="AZ48">
        <f t="shared" si="47"/>
        <v>4.2560000000000002</v>
      </c>
      <c r="BA48">
        <f t="shared" si="48"/>
        <v>2.66</v>
      </c>
      <c r="BB48">
        <f t="shared" si="49"/>
        <v>1.4630000000000001</v>
      </c>
      <c r="BC48">
        <f t="shared" si="50"/>
        <v>1.6625000000000001</v>
      </c>
      <c r="BD48">
        <f t="shared" si="51"/>
        <v>2.5935000000000001</v>
      </c>
      <c r="BE48">
        <f t="shared" si="52"/>
        <v>2.66</v>
      </c>
      <c r="BF48">
        <f t="shared" si="53"/>
        <v>0.33250000000000002</v>
      </c>
      <c r="BG48">
        <f t="shared" si="54"/>
        <v>10.374000000000001</v>
      </c>
      <c r="BH48">
        <f t="shared" si="55"/>
        <v>5.7854999999999999</v>
      </c>
      <c r="BI48">
        <f t="shared" si="56"/>
        <v>0.33250000000000002</v>
      </c>
      <c r="BJ48">
        <f t="shared" si="57"/>
        <v>0.99750000000000005</v>
      </c>
      <c r="BK48">
        <f t="shared" si="58"/>
        <v>102.6095</v>
      </c>
      <c r="BL48">
        <f t="shared" si="59"/>
        <v>100.3485</v>
      </c>
      <c r="BM48">
        <f t="shared" si="60"/>
        <v>2.4605000000000001</v>
      </c>
      <c r="BN48">
        <f t="shared" si="61"/>
        <v>0</v>
      </c>
      <c r="BO48">
        <f t="shared" si="62"/>
        <v>0.99750000000000005</v>
      </c>
      <c r="BP48">
        <f t="shared" si="63"/>
        <v>185.53499999999997</v>
      </c>
      <c r="BQ48">
        <f t="shared" si="64"/>
        <v>59.118500000000004</v>
      </c>
      <c r="BR48">
        <f t="shared" si="65"/>
        <v>140.18199999999999</v>
      </c>
      <c r="BS48">
        <f t="shared" si="66"/>
        <v>7.3150000000000004</v>
      </c>
      <c r="BT48">
        <f t="shared" si="67"/>
        <v>115.24449999999999</v>
      </c>
      <c r="BU48">
        <f t="shared" si="68"/>
        <v>362.69099999999997</v>
      </c>
      <c r="BV48" s="11">
        <f t="shared" si="69"/>
        <v>542.37400000000002</v>
      </c>
      <c r="BW48" s="11">
        <f t="shared" si="70"/>
        <v>35.510999999999996</v>
      </c>
      <c r="BX48" s="11">
        <f t="shared" si="71"/>
        <v>639.19800000000009</v>
      </c>
      <c r="BY48">
        <f t="shared" si="72"/>
        <v>282.35900000000004</v>
      </c>
      <c r="BZ48">
        <f t="shared" si="73"/>
        <v>101.1465</v>
      </c>
      <c r="CA48">
        <f t="shared" si="74"/>
        <v>30.457000000000001</v>
      </c>
      <c r="CB48">
        <f t="shared" si="75"/>
        <v>1.0640000000000001</v>
      </c>
      <c r="CC48" s="11">
        <f t="shared" si="76"/>
        <v>565.91499999999996</v>
      </c>
      <c r="CD48" s="11">
        <f t="shared" si="77"/>
        <v>630.35350000000005</v>
      </c>
      <c r="CE48" s="11">
        <f t="shared" si="78"/>
        <v>301.57749999999999</v>
      </c>
      <c r="CF48">
        <f t="shared" si="79"/>
        <v>66.5</v>
      </c>
      <c r="CG48">
        <f t="shared" si="80"/>
        <v>69.625500000000002</v>
      </c>
      <c r="CH48">
        <f t="shared" si="81"/>
        <v>12.0365</v>
      </c>
      <c r="CI48" s="11">
        <f t="shared" si="82"/>
        <v>320.13099999999997</v>
      </c>
      <c r="CJ48">
        <f t="shared" si="83"/>
        <v>36.973999999999997</v>
      </c>
      <c r="CK48">
        <f t="shared" si="84"/>
        <v>131.67000000000002</v>
      </c>
      <c r="CL48">
        <f t="shared" si="85"/>
        <v>38.170999999999999</v>
      </c>
      <c r="CM48">
        <f t="shared" si="86"/>
        <v>25.003999999999998</v>
      </c>
      <c r="CN48">
        <f t="shared" si="87"/>
        <v>408.57599999999996</v>
      </c>
      <c r="CO48">
        <f t="shared" si="88"/>
        <v>432.8485</v>
      </c>
      <c r="CP48">
        <f t="shared" si="89"/>
        <v>5.7190000000000003</v>
      </c>
      <c r="CQ48">
        <f t="shared" si="90"/>
        <v>68.628</v>
      </c>
      <c r="CR48">
        <f t="shared" si="91"/>
        <v>119.833</v>
      </c>
      <c r="CT48" s="18">
        <f>'PASO 1 - SETUP CAMPAÑA'!E77</f>
        <v>665</v>
      </c>
      <c r="CU48">
        <v>14.35</v>
      </c>
      <c r="CV48">
        <v>13.16</v>
      </c>
      <c r="CW48">
        <v>1.49</v>
      </c>
      <c r="CX48">
        <v>3.68</v>
      </c>
      <c r="CY48">
        <v>3.66</v>
      </c>
      <c r="CZ48">
        <v>0.12</v>
      </c>
      <c r="DA48">
        <v>9.56</v>
      </c>
      <c r="DB48">
        <v>21.22</v>
      </c>
      <c r="DC48">
        <v>5.64</v>
      </c>
      <c r="DD48">
        <v>4.01</v>
      </c>
      <c r="DE48">
        <v>28.16</v>
      </c>
      <c r="DF48">
        <v>1.49</v>
      </c>
      <c r="DG48">
        <v>28.56</v>
      </c>
      <c r="DH48">
        <v>26.91</v>
      </c>
      <c r="DI48">
        <v>28.97</v>
      </c>
      <c r="DJ48">
        <v>0.93</v>
      </c>
      <c r="DK48">
        <v>56.13</v>
      </c>
      <c r="DL48">
        <v>9.61</v>
      </c>
      <c r="DM48">
        <v>6.9</v>
      </c>
      <c r="DN48">
        <v>36.85</v>
      </c>
      <c r="DO48">
        <v>40.14</v>
      </c>
      <c r="DP48">
        <v>15.21</v>
      </c>
      <c r="DQ48">
        <v>1.24</v>
      </c>
      <c r="DR48">
        <v>66.44</v>
      </c>
      <c r="DS48">
        <v>21.28</v>
      </c>
      <c r="DT48">
        <v>5.81</v>
      </c>
      <c r="DU48">
        <v>26.58</v>
      </c>
      <c r="DV48">
        <v>13.83</v>
      </c>
      <c r="DW48">
        <v>10.050000000000001</v>
      </c>
      <c r="DX48">
        <v>12.56</v>
      </c>
      <c r="DY48">
        <v>2.69</v>
      </c>
      <c r="DZ48">
        <v>0.05</v>
      </c>
      <c r="EA48">
        <v>6</v>
      </c>
      <c r="EB48">
        <v>0.6</v>
      </c>
      <c r="EC48">
        <v>0.01</v>
      </c>
      <c r="ED48">
        <v>0.56000000000000005</v>
      </c>
      <c r="EE48">
        <v>0</v>
      </c>
      <c r="EF48">
        <v>1.45</v>
      </c>
      <c r="EG48">
        <v>0.24</v>
      </c>
      <c r="EH48">
        <v>0.69</v>
      </c>
      <c r="EI48">
        <v>0.19</v>
      </c>
      <c r="EJ48">
        <v>0.76</v>
      </c>
      <c r="EK48">
        <v>0</v>
      </c>
      <c r="EL48">
        <v>0.02</v>
      </c>
      <c r="EM48">
        <v>0.84</v>
      </c>
      <c r="EN48">
        <v>0.64</v>
      </c>
      <c r="EO48">
        <v>0.4</v>
      </c>
      <c r="EP48">
        <v>0.22</v>
      </c>
      <c r="EQ48">
        <v>0.25</v>
      </c>
      <c r="ER48">
        <v>0.39</v>
      </c>
      <c r="ES48">
        <v>0.4</v>
      </c>
      <c r="ET48">
        <v>0.05</v>
      </c>
      <c r="EU48">
        <v>1.56</v>
      </c>
      <c r="EV48">
        <v>0.87</v>
      </c>
      <c r="EW48">
        <v>0.05</v>
      </c>
      <c r="EX48">
        <v>0.15</v>
      </c>
      <c r="EY48">
        <v>15.43</v>
      </c>
      <c r="EZ48">
        <v>15.09</v>
      </c>
      <c r="FA48">
        <v>0.37</v>
      </c>
      <c r="FB48">
        <v>0</v>
      </c>
      <c r="FC48">
        <v>0.15</v>
      </c>
      <c r="FD48">
        <v>27.9</v>
      </c>
      <c r="FE48">
        <v>8.89</v>
      </c>
      <c r="FF48">
        <v>21.08</v>
      </c>
      <c r="FG48">
        <v>1.1000000000000001</v>
      </c>
      <c r="FH48">
        <v>17.329999999999998</v>
      </c>
      <c r="FI48">
        <v>54.54</v>
      </c>
      <c r="FJ48">
        <v>81.56</v>
      </c>
      <c r="FK48">
        <v>5.34</v>
      </c>
      <c r="FL48">
        <v>96.12</v>
      </c>
      <c r="FM48">
        <v>42.46</v>
      </c>
      <c r="FN48">
        <v>15.21</v>
      </c>
      <c r="FO48">
        <v>4.58</v>
      </c>
      <c r="FP48">
        <v>0.16</v>
      </c>
      <c r="FQ48">
        <v>85.1</v>
      </c>
      <c r="FR48">
        <v>94.79</v>
      </c>
      <c r="FS48">
        <v>45.35</v>
      </c>
      <c r="FT48">
        <v>10</v>
      </c>
      <c r="FU48">
        <v>10.47</v>
      </c>
      <c r="FV48">
        <v>1.81</v>
      </c>
      <c r="FW48">
        <v>48.14</v>
      </c>
      <c r="FX48">
        <v>5.56</v>
      </c>
      <c r="FY48">
        <v>19.8</v>
      </c>
      <c r="FZ48">
        <v>5.74</v>
      </c>
      <c r="GA48">
        <v>3.76</v>
      </c>
      <c r="GB48">
        <v>61.44</v>
      </c>
      <c r="GC48">
        <v>65.09</v>
      </c>
      <c r="GD48">
        <v>0.86</v>
      </c>
      <c r="GE48">
        <v>10.32</v>
      </c>
      <c r="GF48">
        <v>18.02</v>
      </c>
    </row>
    <row r="49" spans="2:188" x14ac:dyDescent="0.35">
      <c r="B49" t="str">
        <f>IF(AND(F49&gt;='PASO 2 - CHANNEL INPUT '!$G$4,F49&lt;='PASO 2 - CHANNEL INPUT '!$H$4),"OK","FUERA")</f>
        <v>OK</v>
      </c>
      <c r="C49" s="18" t="str">
        <f>IF(AND(F49&gt;='PASO 2 - CHANNEL INPUT '!$G$8,F49&lt;='PASO 2 - CHANNEL INPUT '!$H$8),"OK","FUERA")</f>
        <v>OK</v>
      </c>
      <c r="D49" t="str">
        <f>IF(AND(F49&gt;='PASO 1 - SETUP CAMPAÑA'!$C$3,F49&lt;='PASO 1 - SETUP CAMPAÑA'!$C$4),"OK","FUERA")</f>
        <v>OK</v>
      </c>
      <c r="E49" t="s">
        <v>0</v>
      </c>
      <c r="F49">
        <v>50</v>
      </c>
      <c r="G49" s="11">
        <f t="shared" si="92"/>
        <v>118.535</v>
      </c>
      <c r="H49">
        <f t="shared" si="3"/>
        <v>110.83399999999999</v>
      </c>
      <c r="I49">
        <f t="shared" si="4"/>
        <v>10.041500000000001</v>
      </c>
      <c r="J49">
        <f t="shared" si="5"/>
        <v>33.295499999999997</v>
      </c>
      <c r="K49">
        <f t="shared" si="6"/>
        <v>32.464999999999996</v>
      </c>
      <c r="L49">
        <f t="shared" si="7"/>
        <v>0.98149999999999993</v>
      </c>
      <c r="M49">
        <f t="shared" si="8"/>
        <v>68.629499999999993</v>
      </c>
      <c r="N49">
        <f t="shared" si="9"/>
        <v>160.96600000000001</v>
      </c>
      <c r="O49">
        <f t="shared" si="10"/>
        <v>34.201500000000003</v>
      </c>
      <c r="P49">
        <f t="shared" si="11"/>
        <v>33.295499999999997</v>
      </c>
      <c r="Q49">
        <f t="shared" si="12"/>
        <v>200.90549999999999</v>
      </c>
      <c r="R49">
        <f t="shared" si="13"/>
        <v>10.9475</v>
      </c>
      <c r="S49">
        <f t="shared" si="14"/>
        <v>204.45399999999998</v>
      </c>
      <c r="T49">
        <f t="shared" si="15"/>
        <v>196.52650000000003</v>
      </c>
      <c r="U49" s="11">
        <f t="shared" si="16"/>
        <v>218.64800000000002</v>
      </c>
      <c r="V49">
        <f t="shared" si="17"/>
        <v>6.7950000000000008</v>
      </c>
      <c r="W49">
        <f t="shared" si="18"/>
        <v>405.8125</v>
      </c>
      <c r="X49">
        <f t="shared" si="19"/>
        <v>71.649500000000003</v>
      </c>
      <c r="Y49">
        <f t="shared" si="20"/>
        <v>50.585000000000001</v>
      </c>
      <c r="Z49">
        <f t="shared" si="21"/>
        <v>268.47800000000001</v>
      </c>
      <c r="AA49">
        <f t="shared" si="22"/>
        <v>289.76900000000001</v>
      </c>
      <c r="AB49">
        <f t="shared" si="23"/>
        <v>108.72000000000001</v>
      </c>
      <c r="AC49">
        <f t="shared" si="24"/>
        <v>8.2294999999999998</v>
      </c>
      <c r="AD49" s="11">
        <f t="shared" si="25"/>
        <v>479.95350000000002</v>
      </c>
      <c r="AE49">
        <f t="shared" si="26"/>
        <v>164.28800000000001</v>
      </c>
      <c r="AF49">
        <f t="shared" si="27"/>
        <v>37.900999999999996</v>
      </c>
      <c r="AG49">
        <f t="shared" si="28"/>
        <v>183.3895</v>
      </c>
      <c r="AH49">
        <f t="shared" si="29"/>
        <v>104.49199999999999</v>
      </c>
      <c r="AI49">
        <f t="shared" si="30"/>
        <v>59.494</v>
      </c>
      <c r="AJ49">
        <f t="shared" si="31"/>
        <v>89.920500000000004</v>
      </c>
      <c r="AK49">
        <f t="shared" si="32"/>
        <v>15.024500000000002</v>
      </c>
      <c r="AL49">
        <f t="shared" si="33"/>
        <v>0.30199999999999999</v>
      </c>
      <c r="AM49">
        <f t="shared" si="34"/>
        <v>32.012</v>
      </c>
      <c r="AN49">
        <f t="shared" si="35"/>
        <v>1.9629999999999999</v>
      </c>
      <c r="AO49">
        <f t="shared" si="36"/>
        <v>0.3775</v>
      </c>
      <c r="AP49">
        <f t="shared" si="37"/>
        <v>11.702500000000001</v>
      </c>
      <c r="AQ49">
        <f t="shared" si="38"/>
        <v>0.52850000000000008</v>
      </c>
      <c r="AR49">
        <f t="shared" si="39"/>
        <v>6.6440000000000001</v>
      </c>
      <c r="AS49">
        <f t="shared" si="40"/>
        <v>1.359</v>
      </c>
      <c r="AT49">
        <f t="shared" si="41"/>
        <v>4.3034999999999997</v>
      </c>
      <c r="AU49">
        <f t="shared" si="42"/>
        <v>2.3405</v>
      </c>
      <c r="AV49">
        <f t="shared" si="43"/>
        <v>5.3605</v>
      </c>
      <c r="AW49">
        <f t="shared" si="44"/>
        <v>0</v>
      </c>
      <c r="AX49">
        <f t="shared" si="45"/>
        <v>0</v>
      </c>
      <c r="AY49">
        <f t="shared" si="46"/>
        <v>7.0215000000000005</v>
      </c>
      <c r="AZ49">
        <f t="shared" si="47"/>
        <v>4.9075000000000006</v>
      </c>
      <c r="BA49">
        <f t="shared" si="48"/>
        <v>3.02</v>
      </c>
      <c r="BB49">
        <f t="shared" si="49"/>
        <v>1.51</v>
      </c>
      <c r="BC49">
        <f t="shared" si="50"/>
        <v>7.9275000000000002</v>
      </c>
      <c r="BD49">
        <f t="shared" si="51"/>
        <v>2.5670000000000002</v>
      </c>
      <c r="BE49">
        <f t="shared" si="52"/>
        <v>2.3405</v>
      </c>
      <c r="BF49">
        <f t="shared" si="53"/>
        <v>0.30199999999999999</v>
      </c>
      <c r="BG49">
        <f t="shared" si="54"/>
        <v>5.3605</v>
      </c>
      <c r="BH49">
        <f t="shared" si="55"/>
        <v>1.8875</v>
      </c>
      <c r="BI49">
        <f t="shared" si="56"/>
        <v>0.83050000000000002</v>
      </c>
      <c r="BJ49">
        <f t="shared" si="57"/>
        <v>0.30199999999999999</v>
      </c>
      <c r="BK49">
        <f t="shared" si="58"/>
        <v>107.05900000000001</v>
      </c>
      <c r="BL49">
        <f t="shared" si="59"/>
        <v>105.0205</v>
      </c>
      <c r="BM49">
        <f t="shared" si="60"/>
        <v>1.5854999999999999</v>
      </c>
      <c r="BN49">
        <f t="shared" si="61"/>
        <v>0</v>
      </c>
      <c r="BO49">
        <f t="shared" si="62"/>
        <v>1.208</v>
      </c>
      <c r="BP49">
        <f t="shared" si="63"/>
        <v>214.26900000000001</v>
      </c>
      <c r="BQ49">
        <f t="shared" si="64"/>
        <v>69.384500000000003</v>
      </c>
      <c r="BR49">
        <f t="shared" si="65"/>
        <v>163.91050000000001</v>
      </c>
      <c r="BS49">
        <f t="shared" si="66"/>
        <v>7.0969999999999986</v>
      </c>
      <c r="BT49">
        <f t="shared" si="67"/>
        <v>135.74900000000002</v>
      </c>
      <c r="BU49">
        <f t="shared" si="68"/>
        <v>412.60750000000002</v>
      </c>
      <c r="BV49" s="11">
        <f t="shared" si="69"/>
        <v>616.91049999999996</v>
      </c>
      <c r="BW49" s="11">
        <f t="shared" si="70"/>
        <v>40.241500000000002</v>
      </c>
      <c r="BX49" s="11">
        <f t="shared" si="71"/>
        <v>718.5335</v>
      </c>
      <c r="BY49">
        <f t="shared" si="72"/>
        <v>305.54849999999999</v>
      </c>
      <c r="BZ49">
        <f t="shared" si="73"/>
        <v>108.72000000000001</v>
      </c>
      <c r="CA49">
        <f t="shared" si="74"/>
        <v>27.935000000000002</v>
      </c>
      <c r="CB49">
        <f t="shared" si="75"/>
        <v>1.7364999999999999</v>
      </c>
      <c r="CC49" s="11">
        <f t="shared" si="76"/>
        <v>639.86250000000007</v>
      </c>
      <c r="CD49" s="11">
        <f t="shared" si="77"/>
        <v>701.54600000000005</v>
      </c>
      <c r="CE49" s="11">
        <f t="shared" si="78"/>
        <v>337.334</v>
      </c>
      <c r="CF49">
        <f t="shared" si="79"/>
        <v>71.271999999999991</v>
      </c>
      <c r="CG49">
        <f t="shared" si="80"/>
        <v>78.671000000000006</v>
      </c>
      <c r="CH49">
        <f t="shared" si="81"/>
        <v>11.551500000000001</v>
      </c>
      <c r="CI49" s="11">
        <f t="shared" si="82"/>
        <v>333.10599999999999</v>
      </c>
      <c r="CJ49">
        <f t="shared" si="83"/>
        <v>38.806999999999995</v>
      </c>
      <c r="CK49">
        <f t="shared" si="84"/>
        <v>125.4055</v>
      </c>
      <c r="CL49">
        <f t="shared" si="85"/>
        <v>33.4465</v>
      </c>
      <c r="CM49">
        <f t="shared" si="86"/>
        <v>24.084499999999998</v>
      </c>
      <c r="CN49">
        <f t="shared" si="87"/>
        <v>452.39600000000007</v>
      </c>
      <c r="CO49">
        <f t="shared" si="88"/>
        <v>471.49750000000006</v>
      </c>
      <c r="CP49">
        <f t="shared" si="89"/>
        <v>5.8890000000000002</v>
      </c>
      <c r="CQ49">
        <f t="shared" si="90"/>
        <v>64.854500000000002</v>
      </c>
      <c r="CR49">
        <f t="shared" si="91"/>
        <v>126.99100000000001</v>
      </c>
      <c r="CT49" s="18">
        <f>'PASO 1 - SETUP CAMPAÑA'!E78</f>
        <v>755</v>
      </c>
      <c r="CU49">
        <v>15.7</v>
      </c>
      <c r="CV49">
        <v>14.68</v>
      </c>
      <c r="CW49">
        <v>1.33</v>
      </c>
      <c r="CX49">
        <v>4.41</v>
      </c>
      <c r="CY49">
        <v>4.3</v>
      </c>
      <c r="CZ49">
        <v>0.13</v>
      </c>
      <c r="DA49">
        <v>9.09</v>
      </c>
      <c r="DB49">
        <v>21.32</v>
      </c>
      <c r="DC49">
        <v>4.53</v>
      </c>
      <c r="DD49">
        <v>4.41</v>
      </c>
      <c r="DE49">
        <v>26.61</v>
      </c>
      <c r="DF49">
        <v>1.45</v>
      </c>
      <c r="DG49">
        <v>27.08</v>
      </c>
      <c r="DH49">
        <v>26.03</v>
      </c>
      <c r="DI49">
        <v>28.96</v>
      </c>
      <c r="DJ49">
        <v>0.9</v>
      </c>
      <c r="DK49">
        <v>53.75</v>
      </c>
      <c r="DL49">
        <v>9.49</v>
      </c>
      <c r="DM49">
        <v>6.7</v>
      </c>
      <c r="DN49">
        <v>35.56</v>
      </c>
      <c r="DO49">
        <v>38.380000000000003</v>
      </c>
      <c r="DP49">
        <v>14.4</v>
      </c>
      <c r="DQ49">
        <v>1.0900000000000001</v>
      </c>
      <c r="DR49">
        <v>63.57</v>
      </c>
      <c r="DS49">
        <v>21.76</v>
      </c>
      <c r="DT49">
        <v>5.0199999999999996</v>
      </c>
      <c r="DU49">
        <v>24.29</v>
      </c>
      <c r="DV49">
        <v>13.84</v>
      </c>
      <c r="DW49">
        <v>7.88</v>
      </c>
      <c r="DX49">
        <v>11.91</v>
      </c>
      <c r="DY49">
        <v>1.99</v>
      </c>
      <c r="DZ49">
        <v>0.04</v>
      </c>
      <c r="EA49">
        <v>4.24</v>
      </c>
      <c r="EB49">
        <v>0.26</v>
      </c>
      <c r="EC49">
        <v>0.05</v>
      </c>
      <c r="ED49">
        <v>1.55</v>
      </c>
      <c r="EE49">
        <v>7.0000000000000007E-2</v>
      </c>
      <c r="EF49">
        <v>0.88</v>
      </c>
      <c r="EG49">
        <v>0.18</v>
      </c>
      <c r="EH49">
        <v>0.56999999999999995</v>
      </c>
      <c r="EI49">
        <v>0.31</v>
      </c>
      <c r="EJ49">
        <v>0.71</v>
      </c>
      <c r="EK49">
        <v>0</v>
      </c>
      <c r="EL49">
        <v>0</v>
      </c>
      <c r="EM49">
        <v>0.93</v>
      </c>
      <c r="EN49">
        <v>0.65</v>
      </c>
      <c r="EO49">
        <v>0.4</v>
      </c>
      <c r="EP49">
        <v>0.2</v>
      </c>
      <c r="EQ49">
        <v>1.05</v>
      </c>
      <c r="ER49">
        <v>0.34</v>
      </c>
      <c r="ES49">
        <v>0.31</v>
      </c>
      <c r="ET49">
        <v>0.04</v>
      </c>
      <c r="EU49">
        <v>0.71</v>
      </c>
      <c r="EV49">
        <v>0.25</v>
      </c>
      <c r="EW49">
        <v>0.11</v>
      </c>
      <c r="EX49">
        <v>0.04</v>
      </c>
      <c r="EY49">
        <v>14.18</v>
      </c>
      <c r="EZ49">
        <v>13.91</v>
      </c>
      <c r="FA49">
        <v>0.21</v>
      </c>
      <c r="FB49">
        <v>0</v>
      </c>
      <c r="FC49">
        <v>0.16</v>
      </c>
      <c r="FD49">
        <v>28.38</v>
      </c>
      <c r="FE49">
        <v>9.19</v>
      </c>
      <c r="FF49">
        <v>21.71</v>
      </c>
      <c r="FG49">
        <v>0.94</v>
      </c>
      <c r="FH49">
        <v>17.98</v>
      </c>
      <c r="FI49">
        <v>54.65</v>
      </c>
      <c r="FJ49">
        <v>81.709999999999994</v>
      </c>
      <c r="FK49">
        <v>5.33</v>
      </c>
      <c r="FL49">
        <v>95.17</v>
      </c>
      <c r="FM49">
        <v>40.47</v>
      </c>
      <c r="FN49">
        <v>14.4</v>
      </c>
      <c r="FO49">
        <v>3.7</v>
      </c>
      <c r="FP49">
        <v>0.23</v>
      </c>
      <c r="FQ49">
        <v>84.75</v>
      </c>
      <c r="FR49">
        <v>92.92</v>
      </c>
      <c r="FS49">
        <v>44.68</v>
      </c>
      <c r="FT49">
        <v>9.44</v>
      </c>
      <c r="FU49">
        <v>10.42</v>
      </c>
      <c r="FV49">
        <v>1.53</v>
      </c>
      <c r="FW49">
        <v>44.12</v>
      </c>
      <c r="FX49">
        <v>5.14</v>
      </c>
      <c r="FY49">
        <v>16.61</v>
      </c>
      <c r="FZ49">
        <v>4.43</v>
      </c>
      <c r="GA49">
        <v>3.19</v>
      </c>
      <c r="GB49">
        <v>59.92</v>
      </c>
      <c r="GC49">
        <v>62.45</v>
      </c>
      <c r="GD49">
        <v>0.78</v>
      </c>
      <c r="GE49">
        <v>8.59</v>
      </c>
      <c r="GF49">
        <v>16.82</v>
      </c>
    </row>
    <row r="50" spans="2:188" x14ac:dyDescent="0.35">
      <c r="B50" t="str">
        <f>IF(AND(F50&gt;='PASO 2 - CHANNEL INPUT '!$G$4,F50&lt;='PASO 2 - CHANNEL INPUT '!$H$4),"OK","FUERA")</f>
        <v>OK</v>
      </c>
      <c r="C50" s="18" t="str">
        <f>IF(AND(F50&gt;='PASO 2 - CHANNEL INPUT '!$G$8,F50&lt;='PASO 2 - CHANNEL INPUT '!$H$8),"OK","FUERA")</f>
        <v>OK</v>
      </c>
      <c r="D50" t="str">
        <f>IF(AND(F50&gt;='PASO 1 - SETUP CAMPAÑA'!$C$3,F50&lt;='PASO 1 - SETUP CAMPAÑA'!$C$4),"OK","FUERA")</f>
        <v>OK</v>
      </c>
      <c r="E50" t="s">
        <v>0</v>
      </c>
      <c r="F50">
        <v>51</v>
      </c>
      <c r="G50" s="11">
        <f t="shared" si="92"/>
        <v>118.82079999999999</v>
      </c>
      <c r="H50">
        <f t="shared" si="3"/>
        <v>105.14239999999999</v>
      </c>
      <c r="I50">
        <f t="shared" si="4"/>
        <v>15.655999999999999</v>
      </c>
      <c r="J50">
        <f t="shared" si="5"/>
        <v>37.327199999999998</v>
      </c>
      <c r="K50">
        <f t="shared" si="6"/>
        <v>32.548000000000002</v>
      </c>
      <c r="L50">
        <f t="shared" si="7"/>
        <v>5.7679999999999998</v>
      </c>
      <c r="M50">
        <f t="shared" si="8"/>
        <v>77.043999999999997</v>
      </c>
      <c r="N50">
        <f t="shared" si="9"/>
        <v>158.9496</v>
      </c>
      <c r="O50">
        <f t="shared" si="10"/>
        <v>32.053600000000003</v>
      </c>
      <c r="P50">
        <f t="shared" si="11"/>
        <v>30.652800000000003</v>
      </c>
      <c r="Q50">
        <f t="shared" si="12"/>
        <v>212.18</v>
      </c>
      <c r="R50">
        <f t="shared" si="13"/>
        <v>10.217599999999999</v>
      </c>
      <c r="S50">
        <f t="shared" si="14"/>
        <v>215.64080000000004</v>
      </c>
      <c r="T50">
        <f t="shared" si="15"/>
        <v>206.98880000000003</v>
      </c>
      <c r="U50" s="11">
        <f t="shared" si="16"/>
        <v>230.72000000000003</v>
      </c>
      <c r="V50">
        <f t="shared" si="17"/>
        <v>5.7679999999999998</v>
      </c>
      <c r="W50">
        <f t="shared" si="18"/>
        <v>436.06080000000003</v>
      </c>
      <c r="X50">
        <f t="shared" si="19"/>
        <v>83.059200000000004</v>
      </c>
      <c r="Y50">
        <f t="shared" si="20"/>
        <v>54.054399999999994</v>
      </c>
      <c r="Z50">
        <f t="shared" si="21"/>
        <v>284.11520000000002</v>
      </c>
      <c r="AA50">
        <f t="shared" si="22"/>
        <v>316.33359999999999</v>
      </c>
      <c r="AB50">
        <f t="shared" si="23"/>
        <v>123.5176</v>
      </c>
      <c r="AC50">
        <f t="shared" si="24"/>
        <v>13.019200000000001</v>
      </c>
      <c r="AD50" s="11">
        <f t="shared" si="25"/>
        <v>521.59199999999998</v>
      </c>
      <c r="AE50">
        <f t="shared" si="26"/>
        <v>173.28720000000001</v>
      </c>
      <c r="AF50">
        <f t="shared" si="27"/>
        <v>41.282399999999996</v>
      </c>
      <c r="AG50">
        <f t="shared" si="28"/>
        <v>199.2432</v>
      </c>
      <c r="AH50">
        <f t="shared" si="29"/>
        <v>122.44639999999998</v>
      </c>
      <c r="AI50">
        <f t="shared" si="30"/>
        <v>77.620800000000003</v>
      </c>
      <c r="AJ50">
        <f t="shared" si="31"/>
        <v>98.303200000000004</v>
      </c>
      <c r="AK50">
        <f t="shared" si="32"/>
        <v>19.8584</v>
      </c>
      <c r="AL50">
        <f t="shared" si="33"/>
        <v>0</v>
      </c>
      <c r="AM50">
        <f t="shared" si="34"/>
        <v>36.4208</v>
      </c>
      <c r="AN50">
        <f t="shared" si="35"/>
        <v>0.90640000000000009</v>
      </c>
      <c r="AO50">
        <f t="shared" si="36"/>
        <v>0.49439999999999995</v>
      </c>
      <c r="AP50">
        <f t="shared" si="37"/>
        <v>8.8992000000000004</v>
      </c>
      <c r="AQ50">
        <f t="shared" si="38"/>
        <v>0.74159999999999993</v>
      </c>
      <c r="AR50">
        <f t="shared" si="39"/>
        <v>8.8168000000000006</v>
      </c>
      <c r="AS50">
        <f t="shared" si="40"/>
        <v>0.41200000000000003</v>
      </c>
      <c r="AT50">
        <f t="shared" si="41"/>
        <v>7.9103999999999992</v>
      </c>
      <c r="AU50">
        <f t="shared" si="42"/>
        <v>2.2248000000000001</v>
      </c>
      <c r="AV50">
        <f t="shared" si="43"/>
        <v>5.1087999999999996</v>
      </c>
      <c r="AW50">
        <f t="shared" si="44"/>
        <v>0</v>
      </c>
      <c r="AX50">
        <f t="shared" si="45"/>
        <v>8.2400000000000001E-2</v>
      </c>
      <c r="AY50">
        <f t="shared" si="46"/>
        <v>7.1687999999999992</v>
      </c>
      <c r="AZ50">
        <f t="shared" si="47"/>
        <v>3.0488</v>
      </c>
      <c r="BA50">
        <f t="shared" si="48"/>
        <v>1.5656000000000001</v>
      </c>
      <c r="BB50">
        <f t="shared" si="49"/>
        <v>2.2248000000000001</v>
      </c>
      <c r="BC50">
        <f t="shared" si="50"/>
        <v>2.9663999999999997</v>
      </c>
      <c r="BD50">
        <f t="shared" si="51"/>
        <v>0.82400000000000007</v>
      </c>
      <c r="BE50">
        <f t="shared" si="52"/>
        <v>4.2023999999999999</v>
      </c>
      <c r="BF50">
        <f t="shared" si="53"/>
        <v>0</v>
      </c>
      <c r="BG50">
        <f t="shared" si="54"/>
        <v>5.6856</v>
      </c>
      <c r="BH50">
        <f t="shared" si="55"/>
        <v>4.12</v>
      </c>
      <c r="BI50">
        <f t="shared" si="56"/>
        <v>0.1648</v>
      </c>
      <c r="BJ50">
        <f t="shared" si="57"/>
        <v>0.74159999999999993</v>
      </c>
      <c r="BK50">
        <f t="shared" si="58"/>
        <v>110.82799999999999</v>
      </c>
      <c r="BL50">
        <f t="shared" si="59"/>
        <v>109.50959999999999</v>
      </c>
      <c r="BM50">
        <f t="shared" si="60"/>
        <v>1.1536000000000002</v>
      </c>
      <c r="BN50">
        <f t="shared" si="61"/>
        <v>0</v>
      </c>
      <c r="BO50">
        <f t="shared" si="62"/>
        <v>2.1423999999999999</v>
      </c>
      <c r="BP50">
        <f t="shared" si="63"/>
        <v>235.99359999999999</v>
      </c>
      <c r="BQ50">
        <f t="shared" si="64"/>
        <v>71.852800000000002</v>
      </c>
      <c r="BR50">
        <f t="shared" si="65"/>
        <v>185.81200000000001</v>
      </c>
      <c r="BS50">
        <f t="shared" si="66"/>
        <v>4.532</v>
      </c>
      <c r="BT50">
        <f t="shared" si="67"/>
        <v>152.19279999999998</v>
      </c>
      <c r="BU50">
        <f t="shared" si="68"/>
        <v>457.64960000000002</v>
      </c>
      <c r="BV50" s="11">
        <f t="shared" si="69"/>
        <v>691.66559999999993</v>
      </c>
      <c r="BW50" s="11">
        <f t="shared" si="70"/>
        <v>45.32</v>
      </c>
      <c r="BX50" s="11">
        <f t="shared" si="71"/>
        <v>779.91600000000005</v>
      </c>
      <c r="BY50">
        <f t="shared" si="72"/>
        <v>348.14</v>
      </c>
      <c r="BZ50">
        <f t="shared" si="73"/>
        <v>123.5176</v>
      </c>
      <c r="CA50">
        <f t="shared" si="74"/>
        <v>25.544</v>
      </c>
      <c r="CB50">
        <f t="shared" si="75"/>
        <v>3.1312000000000002</v>
      </c>
      <c r="CC50" s="11">
        <f t="shared" si="76"/>
        <v>698.17520000000002</v>
      </c>
      <c r="CD50" s="11">
        <f t="shared" si="77"/>
        <v>759.81039999999996</v>
      </c>
      <c r="CE50" s="11">
        <f t="shared" si="78"/>
        <v>368.98720000000003</v>
      </c>
      <c r="CF50">
        <f t="shared" si="79"/>
        <v>77.538399999999996</v>
      </c>
      <c r="CG50">
        <f t="shared" si="80"/>
        <v>92.864800000000002</v>
      </c>
      <c r="CH50">
        <f t="shared" si="81"/>
        <v>17.304000000000002</v>
      </c>
      <c r="CI50" s="11">
        <f t="shared" si="82"/>
        <v>355.47360000000003</v>
      </c>
      <c r="CJ50">
        <f t="shared" si="83"/>
        <v>49.110399999999998</v>
      </c>
      <c r="CK50">
        <f t="shared" si="84"/>
        <v>148.732</v>
      </c>
      <c r="CL50">
        <f t="shared" si="85"/>
        <v>39.799199999999999</v>
      </c>
      <c r="CM50">
        <f t="shared" si="86"/>
        <v>26.78</v>
      </c>
      <c r="CN50">
        <f t="shared" si="87"/>
        <v>488.13760000000002</v>
      </c>
      <c r="CO50">
        <f t="shared" si="88"/>
        <v>515</v>
      </c>
      <c r="CP50">
        <f t="shared" si="89"/>
        <v>8.3224</v>
      </c>
      <c r="CQ50">
        <f t="shared" si="90"/>
        <v>73.088799999999992</v>
      </c>
      <c r="CR50">
        <f t="shared" si="91"/>
        <v>124.50639999999999</v>
      </c>
      <c r="CT50" s="18">
        <f>'PASO 1 - SETUP CAMPAÑA'!E79</f>
        <v>824</v>
      </c>
      <c r="CU50">
        <v>14.42</v>
      </c>
      <c r="CV50">
        <v>12.76</v>
      </c>
      <c r="CW50">
        <v>1.9</v>
      </c>
      <c r="CX50">
        <v>4.53</v>
      </c>
      <c r="CY50">
        <v>3.95</v>
      </c>
      <c r="CZ50">
        <v>0.7</v>
      </c>
      <c r="DA50">
        <v>9.35</v>
      </c>
      <c r="DB50">
        <v>19.29</v>
      </c>
      <c r="DC50">
        <v>3.89</v>
      </c>
      <c r="DD50">
        <v>3.72</v>
      </c>
      <c r="DE50">
        <v>25.75</v>
      </c>
      <c r="DF50">
        <v>1.24</v>
      </c>
      <c r="DG50">
        <v>26.17</v>
      </c>
      <c r="DH50">
        <v>25.12</v>
      </c>
      <c r="DI50">
        <v>28</v>
      </c>
      <c r="DJ50">
        <v>0.7</v>
      </c>
      <c r="DK50">
        <v>52.92</v>
      </c>
      <c r="DL50">
        <v>10.08</v>
      </c>
      <c r="DM50">
        <v>6.56</v>
      </c>
      <c r="DN50">
        <v>34.479999999999997</v>
      </c>
      <c r="DO50">
        <v>38.39</v>
      </c>
      <c r="DP50">
        <v>14.99</v>
      </c>
      <c r="DQ50">
        <v>1.58</v>
      </c>
      <c r="DR50">
        <v>63.3</v>
      </c>
      <c r="DS50">
        <v>21.03</v>
      </c>
      <c r="DT50">
        <v>5.01</v>
      </c>
      <c r="DU50">
        <v>24.18</v>
      </c>
      <c r="DV50">
        <v>14.86</v>
      </c>
      <c r="DW50">
        <v>9.42</v>
      </c>
      <c r="DX50">
        <v>11.93</v>
      </c>
      <c r="DY50">
        <v>2.41</v>
      </c>
      <c r="DZ50">
        <v>0</v>
      </c>
      <c r="EA50">
        <v>4.42</v>
      </c>
      <c r="EB50">
        <v>0.11</v>
      </c>
      <c r="EC50">
        <v>0.06</v>
      </c>
      <c r="ED50">
        <v>1.08</v>
      </c>
      <c r="EE50">
        <v>0.09</v>
      </c>
      <c r="EF50">
        <v>1.07</v>
      </c>
      <c r="EG50">
        <v>0.05</v>
      </c>
      <c r="EH50">
        <v>0.96</v>
      </c>
      <c r="EI50">
        <v>0.27</v>
      </c>
      <c r="EJ50">
        <v>0.62</v>
      </c>
      <c r="EK50">
        <v>0</v>
      </c>
      <c r="EL50">
        <v>0.01</v>
      </c>
      <c r="EM50">
        <v>0.87</v>
      </c>
      <c r="EN50">
        <v>0.37</v>
      </c>
      <c r="EO50">
        <v>0.19</v>
      </c>
      <c r="EP50">
        <v>0.27</v>
      </c>
      <c r="EQ50">
        <v>0.36</v>
      </c>
      <c r="ER50">
        <v>0.1</v>
      </c>
      <c r="ES50">
        <v>0.51</v>
      </c>
      <c r="ET50">
        <v>0</v>
      </c>
      <c r="EU50">
        <v>0.69</v>
      </c>
      <c r="EV50">
        <v>0.5</v>
      </c>
      <c r="EW50">
        <v>0.02</v>
      </c>
      <c r="EX50">
        <v>0.09</v>
      </c>
      <c r="EY50">
        <v>13.45</v>
      </c>
      <c r="EZ50">
        <v>13.29</v>
      </c>
      <c r="FA50">
        <v>0.14000000000000001</v>
      </c>
      <c r="FB50">
        <v>0</v>
      </c>
      <c r="FC50">
        <v>0.26</v>
      </c>
      <c r="FD50">
        <v>28.64</v>
      </c>
      <c r="FE50">
        <v>8.7200000000000006</v>
      </c>
      <c r="FF50">
        <v>22.55</v>
      </c>
      <c r="FG50">
        <v>0.55000000000000004</v>
      </c>
      <c r="FH50">
        <v>18.47</v>
      </c>
      <c r="FI50">
        <v>55.54</v>
      </c>
      <c r="FJ50">
        <v>83.94</v>
      </c>
      <c r="FK50">
        <v>5.5</v>
      </c>
      <c r="FL50">
        <v>94.65</v>
      </c>
      <c r="FM50">
        <v>42.25</v>
      </c>
      <c r="FN50">
        <v>14.99</v>
      </c>
      <c r="FO50">
        <v>3.1</v>
      </c>
      <c r="FP50">
        <v>0.38</v>
      </c>
      <c r="FQ50">
        <v>84.73</v>
      </c>
      <c r="FR50">
        <v>92.21</v>
      </c>
      <c r="FS50">
        <v>44.78</v>
      </c>
      <c r="FT50">
        <v>9.41</v>
      </c>
      <c r="FU50">
        <v>11.27</v>
      </c>
      <c r="FV50">
        <v>2.1</v>
      </c>
      <c r="FW50">
        <v>43.14</v>
      </c>
      <c r="FX50">
        <v>5.96</v>
      </c>
      <c r="FY50">
        <v>18.05</v>
      </c>
      <c r="FZ50">
        <v>4.83</v>
      </c>
      <c r="GA50">
        <v>3.25</v>
      </c>
      <c r="GB50">
        <v>59.24</v>
      </c>
      <c r="GC50">
        <v>62.5</v>
      </c>
      <c r="GD50">
        <v>1.01</v>
      </c>
      <c r="GE50">
        <v>8.8699999999999992</v>
      </c>
      <c r="GF50">
        <v>15.11</v>
      </c>
    </row>
    <row r="51" spans="2:188" x14ac:dyDescent="0.35">
      <c r="B51" t="str">
        <f>IF(AND(F51&gt;='PASO 2 - CHANNEL INPUT '!$G$4,F51&lt;='PASO 2 - CHANNEL INPUT '!$H$4),"OK","FUERA")</f>
        <v>OK</v>
      </c>
      <c r="C51" s="18" t="str">
        <f>IF(AND(F51&gt;='PASO 2 - CHANNEL INPUT '!$G$8,F51&lt;='PASO 2 - CHANNEL INPUT '!$H$8),"OK","FUERA")</f>
        <v>OK</v>
      </c>
      <c r="D51" t="str">
        <f>IF(AND(F51&gt;='PASO 1 - SETUP CAMPAÑA'!$C$3,F51&lt;='PASO 1 - SETUP CAMPAÑA'!$C$4),"OK","FUERA")</f>
        <v>OK</v>
      </c>
      <c r="E51" t="s">
        <v>0</v>
      </c>
      <c r="F51">
        <v>52</v>
      </c>
      <c r="G51" s="11">
        <f t="shared" si="92"/>
        <v>124.48540000000001</v>
      </c>
      <c r="H51">
        <f t="shared" si="3"/>
        <v>118.2272</v>
      </c>
      <c r="I51">
        <f t="shared" si="4"/>
        <v>7.7662000000000004</v>
      </c>
      <c r="J51">
        <f t="shared" si="5"/>
        <v>26.691600000000001</v>
      </c>
      <c r="K51">
        <f t="shared" si="6"/>
        <v>26.163800000000002</v>
      </c>
      <c r="L51">
        <f t="shared" si="7"/>
        <v>0.82940000000000003</v>
      </c>
      <c r="M51">
        <f t="shared" si="8"/>
        <v>70.649799999999999</v>
      </c>
      <c r="N51">
        <f t="shared" si="9"/>
        <v>158.49080000000001</v>
      </c>
      <c r="O51">
        <f t="shared" si="10"/>
        <v>37.850799999999992</v>
      </c>
      <c r="P51">
        <f t="shared" si="11"/>
        <v>31.140199999999997</v>
      </c>
      <c r="Q51">
        <f t="shared" si="12"/>
        <v>205.99279999999999</v>
      </c>
      <c r="R51">
        <f t="shared" si="13"/>
        <v>18.774600000000003</v>
      </c>
      <c r="S51">
        <f t="shared" si="14"/>
        <v>212.40180000000001</v>
      </c>
      <c r="T51">
        <f t="shared" si="15"/>
        <v>199.8854</v>
      </c>
      <c r="U51" s="11">
        <f t="shared" si="16"/>
        <v>215.87020000000001</v>
      </c>
      <c r="V51">
        <f t="shared" si="17"/>
        <v>6.7106000000000003</v>
      </c>
      <c r="W51">
        <f t="shared" si="18"/>
        <v>408.96960000000001</v>
      </c>
      <c r="X51">
        <f t="shared" si="19"/>
        <v>68.915600000000012</v>
      </c>
      <c r="Y51">
        <f t="shared" si="20"/>
        <v>46.371000000000002</v>
      </c>
      <c r="Z51">
        <f t="shared" si="21"/>
        <v>274.68220000000002</v>
      </c>
      <c r="AA51">
        <f t="shared" si="22"/>
        <v>277.17039999999997</v>
      </c>
      <c r="AB51">
        <f t="shared" si="23"/>
        <v>104.65520000000001</v>
      </c>
      <c r="AC51">
        <f t="shared" si="24"/>
        <v>9.8773999999999997</v>
      </c>
      <c r="AD51" s="11">
        <f t="shared" si="25"/>
        <v>483.91720000000004</v>
      </c>
      <c r="AE51">
        <f t="shared" si="26"/>
        <v>158.1138</v>
      </c>
      <c r="AF51">
        <f t="shared" si="27"/>
        <v>44.259799999999998</v>
      </c>
      <c r="AG51">
        <f t="shared" si="28"/>
        <v>195.81379999999999</v>
      </c>
      <c r="AH51">
        <f t="shared" si="29"/>
        <v>126.82280000000002</v>
      </c>
      <c r="AI51">
        <f t="shared" si="30"/>
        <v>56.55</v>
      </c>
      <c r="AJ51">
        <f t="shared" si="31"/>
        <v>88.745800000000003</v>
      </c>
      <c r="AK51">
        <f t="shared" si="32"/>
        <v>20.433399999999999</v>
      </c>
      <c r="AL51">
        <f t="shared" si="33"/>
        <v>0.67859999999999998</v>
      </c>
      <c r="AM51">
        <f t="shared" si="34"/>
        <v>30.989400000000003</v>
      </c>
      <c r="AN51">
        <f t="shared" si="35"/>
        <v>1.131</v>
      </c>
      <c r="AO51">
        <f t="shared" si="36"/>
        <v>0.60320000000000007</v>
      </c>
      <c r="AP51">
        <f t="shared" si="37"/>
        <v>7.6908000000000003</v>
      </c>
      <c r="AQ51">
        <f t="shared" si="38"/>
        <v>0.52780000000000005</v>
      </c>
      <c r="AR51">
        <f t="shared" si="39"/>
        <v>6.7106000000000003</v>
      </c>
      <c r="AS51">
        <f t="shared" si="40"/>
        <v>0.67859999999999998</v>
      </c>
      <c r="AT51">
        <f t="shared" si="41"/>
        <v>4.9763999999999999</v>
      </c>
      <c r="AU51">
        <f t="shared" si="42"/>
        <v>1.2064000000000001</v>
      </c>
      <c r="AV51">
        <f t="shared" si="43"/>
        <v>7.54</v>
      </c>
      <c r="AW51">
        <f t="shared" si="44"/>
        <v>0</v>
      </c>
      <c r="AX51">
        <f t="shared" si="45"/>
        <v>0</v>
      </c>
      <c r="AY51">
        <f t="shared" si="46"/>
        <v>8.3694000000000006</v>
      </c>
      <c r="AZ51">
        <f t="shared" si="47"/>
        <v>1.4326000000000001</v>
      </c>
      <c r="BA51">
        <f t="shared" si="48"/>
        <v>2.9406000000000003</v>
      </c>
      <c r="BB51">
        <f t="shared" si="49"/>
        <v>2.262</v>
      </c>
      <c r="BC51">
        <f t="shared" si="50"/>
        <v>4.1470000000000002</v>
      </c>
      <c r="BD51">
        <f t="shared" si="51"/>
        <v>2.6389999999999998</v>
      </c>
      <c r="BE51">
        <f t="shared" si="52"/>
        <v>3.9207999999999998</v>
      </c>
      <c r="BF51">
        <f t="shared" si="53"/>
        <v>7.5400000000000009E-2</v>
      </c>
      <c r="BG51">
        <f t="shared" si="54"/>
        <v>5.8812000000000006</v>
      </c>
      <c r="BH51">
        <f t="shared" si="55"/>
        <v>4.8256000000000006</v>
      </c>
      <c r="BI51">
        <f t="shared" si="56"/>
        <v>0.52780000000000005</v>
      </c>
      <c r="BJ51">
        <f t="shared" si="57"/>
        <v>0.15080000000000002</v>
      </c>
      <c r="BK51">
        <f t="shared" si="58"/>
        <v>103.67500000000001</v>
      </c>
      <c r="BL51">
        <f t="shared" si="59"/>
        <v>102.31780000000001</v>
      </c>
      <c r="BM51">
        <f t="shared" si="60"/>
        <v>1.2064000000000001</v>
      </c>
      <c r="BN51">
        <f t="shared" si="61"/>
        <v>0</v>
      </c>
      <c r="BO51">
        <f t="shared" si="62"/>
        <v>0.90479999999999994</v>
      </c>
      <c r="BP51">
        <f t="shared" si="63"/>
        <v>224.91820000000001</v>
      </c>
      <c r="BQ51">
        <f t="shared" si="64"/>
        <v>72.233199999999997</v>
      </c>
      <c r="BR51">
        <f t="shared" si="65"/>
        <v>170.17780000000002</v>
      </c>
      <c r="BS51">
        <f t="shared" si="66"/>
        <v>4.5993999999999993</v>
      </c>
      <c r="BT51">
        <f t="shared" si="67"/>
        <v>122.07260000000001</v>
      </c>
      <c r="BU51">
        <f t="shared" si="68"/>
        <v>433.47459999999995</v>
      </c>
      <c r="BV51" s="11">
        <f t="shared" si="69"/>
        <v>626.12160000000006</v>
      </c>
      <c r="BW51" s="11">
        <f t="shared" si="70"/>
        <v>42.0732</v>
      </c>
      <c r="BX51" s="11">
        <f t="shared" si="71"/>
        <v>713.51019999999994</v>
      </c>
      <c r="BY51">
        <f t="shared" si="72"/>
        <v>303.71120000000002</v>
      </c>
      <c r="BZ51">
        <f t="shared" si="73"/>
        <v>104.65520000000001</v>
      </c>
      <c r="CA51">
        <f t="shared" si="74"/>
        <v>31.215599999999998</v>
      </c>
      <c r="CB51">
        <f t="shared" si="75"/>
        <v>3.5437999999999996</v>
      </c>
      <c r="CC51" s="11">
        <f t="shared" si="76"/>
        <v>627.78039999999999</v>
      </c>
      <c r="CD51" s="11">
        <f t="shared" si="77"/>
        <v>699.25959999999998</v>
      </c>
      <c r="CE51" s="11">
        <f t="shared" si="78"/>
        <v>323.01360000000005</v>
      </c>
      <c r="CF51">
        <f t="shared" si="79"/>
        <v>67.256799999999998</v>
      </c>
      <c r="CG51">
        <f t="shared" si="80"/>
        <v>71.102199999999996</v>
      </c>
      <c r="CH51">
        <f t="shared" si="81"/>
        <v>10.405200000000001</v>
      </c>
      <c r="CI51" s="11">
        <f t="shared" si="82"/>
        <v>329.19639999999998</v>
      </c>
      <c r="CJ51">
        <f t="shared" si="83"/>
        <v>40.188200000000002</v>
      </c>
      <c r="CK51">
        <f t="shared" si="84"/>
        <v>116.34219999999999</v>
      </c>
      <c r="CL51">
        <f t="shared" si="85"/>
        <v>36.192</v>
      </c>
      <c r="CM51">
        <f t="shared" si="86"/>
        <v>22.0168</v>
      </c>
      <c r="CN51">
        <f t="shared" si="87"/>
        <v>429.93080000000003</v>
      </c>
      <c r="CO51">
        <f t="shared" si="88"/>
        <v>454.51119999999997</v>
      </c>
      <c r="CP51">
        <f t="shared" si="89"/>
        <v>7.9923999999999999</v>
      </c>
      <c r="CQ51">
        <f t="shared" si="90"/>
        <v>63.712999999999994</v>
      </c>
      <c r="CR51">
        <f t="shared" si="91"/>
        <v>110.5364</v>
      </c>
      <c r="CT51" s="18">
        <f>'PASO 1 - SETUP CAMPAÑA'!E80</f>
        <v>754</v>
      </c>
      <c r="CU51">
        <v>16.510000000000002</v>
      </c>
      <c r="CV51">
        <v>15.68</v>
      </c>
      <c r="CW51">
        <v>1.03</v>
      </c>
      <c r="CX51">
        <v>3.54</v>
      </c>
      <c r="CY51">
        <v>3.47</v>
      </c>
      <c r="CZ51">
        <v>0.11</v>
      </c>
      <c r="DA51">
        <v>9.3699999999999992</v>
      </c>
      <c r="DB51">
        <v>21.02</v>
      </c>
      <c r="DC51">
        <v>5.0199999999999996</v>
      </c>
      <c r="DD51">
        <v>4.13</v>
      </c>
      <c r="DE51">
        <v>27.32</v>
      </c>
      <c r="DF51">
        <v>2.4900000000000002</v>
      </c>
      <c r="DG51">
        <v>28.17</v>
      </c>
      <c r="DH51">
        <v>26.51</v>
      </c>
      <c r="DI51">
        <v>28.63</v>
      </c>
      <c r="DJ51">
        <v>0.89</v>
      </c>
      <c r="DK51">
        <v>54.24</v>
      </c>
      <c r="DL51">
        <v>9.14</v>
      </c>
      <c r="DM51">
        <v>6.15</v>
      </c>
      <c r="DN51">
        <v>36.43</v>
      </c>
      <c r="DO51">
        <v>36.76</v>
      </c>
      <c r="DP51">
        <v>13.88</v>
      </c>
      <c r="DQ51">
        <v>1.31</v>
      </c>
      <c r="DR51">
        <v>64.180000000000007</v>
      </c>
      <c r="DS51">
        <v>20.97</v>
      </c>
      <c r="DT51">
        <v>5.87</v>
      </c>
      <c r="DU51">
        <v>25.97</v>
      </c>
      <c r="DV51">
        <v>16.82</v>
      </c>
      <c r="DW51">
        <v>7.5</v>
      </c>
      <c r="DX51">
        <v>11.77</v>
      </c>
      <c r="DY51">
        <v>2.71</v>
      </c>
      <c r="DZ51">
        <v>0.09</v>
      </c>
      <c r="EA51">
        <v>4.1100000000000003</v>
      </c>
      <c r="EB51">
        <v>0.15</v>
      </c>
      <c r="EC51">
        <v>0.08</v>
      </c>
      <c r="ED51">
        <v>1.02</v>
      </c>
      <c r="EE51">
        <v>7.0000000000000007E-2</v>
      </c>
      <c r="EF51">
        <v>0.89</v>
      </c>
      <c r="EG51">
        <v>0.09</v>
      </c>
      <c r="EH51">
        <v>0.66</v>
      </c>
      <c r="EI51">
        <v>0.16</v>
      </c>
      <c r="EJ51">
        <v>1</v>
      </c>
      <c r="EK51">
        <v>0</v>
      </c>
      <c r="EL51">
        <v>0</v>
      </c>
      <c r="EM51">
        <v>1.1100000000000001</v>
      </c>
      <c r="EN51">
        <v>0.19</v>
      </c>
      <c r="EO51">
        <v>0.39</v>
      </c>
      <c r="EP51">
        <v>0.3</v>
      </c>
      <c r="EQ51">
        <v>0.55000000000000004</v>
      </c>
      <c r="ER51">
        <v>0.35</v>
      </c>
      <c r="ES51">
        <v>0.52</v>
      </c>
      <c r="ET51">
        <v>0.01</v>
      </c>
      <c r="EU51">
        <v>0.78</v>
      </c>
      <c r="EV51">
        <v>0.64</v>
      </c>
      <c r="EW51">
        <v>7.0000000000000007E-2</v>
      </c>
      <c r="EX51">
        <v>0.02</v>
      </c>
      <c r="EY51">
        <v>13.75</v>
      </c>
      <c r="EZ51">
        <v>13.57</v>
      </c>
      <c r="FA51">
        <v>0.16</v>
      </c>
      <c r="FB51">
        <v>0</v>
      </c>
      <c r="FC51">
        <v>0.12</v>
      </c>
      <c r="FD51">
        <v>29.83</v>
      </c>
      <c r="FE51">
        <v>9.58</v>
      </c>
      <c r="FF51">
        <v>22.57</v>
      </c>
      <c r="FG51">
        <v>0.61</v>
      </c>
      <c r="FH51">
        <v>16.190000000000001</v>
      </c>
      <c r="FI51">
        <v>57.49</v>
      </c>
      <c r="FJ51">
        <v>83.04</v>
      </c>
      <c r="FK51">
        <v>5.58</v>
      </c>
      <c r="FL51">
        <v>94.63</v>
      </c>
      <c r="FM51">
        <v>40.28</v>
      </c>
      <c r="FN51">
        <v>13.88</v>
      </c>
      <c r="FO51">
        <v>4.1399999999999997</v>
      </c>
      <c r="FP51">
        <v>0.47</v>
      </c>
      <c r="FQ51">
        <v>83.26</v>
      </c>
      <c r="FR51">
        <v>92.74</v>
      </c>
      <c r="FS51">
        <v>42.84</v>
      </c>
      <c r="FT51">
        <v>8.92</v>
      </c>
      <c r="FU51">
        <v>9.43</v>
      </c>
      <c r="FV51">
        <v>1.38</v>
      </c>
      <c r="FW51">
        <v>43.66</v>
      </c>
      <c r="FX51">
        <v>5.33</v>
      </c>
      <c r="FY51">
        <v>15.43</v>
      </c>
      <c r="FZ51">
        <v>4.8</v>
      </c>
      <c r="GA51">
        <v>2.92</v>
      </c>
      <c r="GB51">
        <v>57.02</v>
      </c>
      <c r="GC51">
        <v>60.28</v>
      </c>
      <c r="GD51">
        <v>1.06</v>
      </c>
      <c r="GE51">
        <v>8.4499999999999993</v>
      </c>
      <c r="GF51">
        <v>14.66</v>
      </c>
    </row>
    <row r="52" spans="2:188" x14ac:dyDescent="0.35">
      <c r="B52" t="str">
        <f>IF(AND(F52&gt;='PASO 2 - CHANNEL INPUT '!$G$4,F52&lt;='PASO 2 - CHANNEL INPUT '!$H$4),"OK","FUERA")</f>
        <v>OK</v>
      </c>
      <c r="C52" s="18" t="str">
        <f>IF(AND(F52&gt;='PASO 2 - CHANNEL INPUT '!$G$8,F52&lt;='PASO 2 - CHANNEL INPUT '!$H$8),"OK","FUERA")</f>
        <v>OK</v>
      </c>
      <c r="D52" t="str">
        <f>IF(AND(F52&gt;='PASO 1 - SETUP CAMPAÑA'!$C$3,F52&lt;='PASO 1 - SETUP CAMPAÑA'!$C$4),"OK","FUERA")</f>
        <v>OK</v>
      </c>
      <c r="E52" t="s">
        <v>0</v>
      </c>
      <c r="F52">
        <v>53</v>
      </c>
      <c r="G52" s="11">
        <f t="shared" si="92"/>
        <v>145.167</v>
      </c>
      <c r="H52">
        <f t="shared" si="3"/>
        <v>134.75880000000001</v>
      </c>
      <c r="I52">
        <f t="shared" si="4"/>
        <v>11.412500000000001</v>
      </c>
      <c r="J52">
        <f t="shared" si="5"/>
        <v>32.502800000000001</v>
      </c>
      <c r="K52">
        <f t="shared" si="6"/>
        <v>31.498500000000003</v>
      </c>
      <c r="L52">
        <f t="shared" si="7"/>
        <v>1.6434</v>
      </c>
      <c r="M52">
        <f t="shared" si="8"/>
        <v>84.635099999999994</v>
      </c>
      <c r="N52">
        <f t="shared" si="9"/>
        <v>166.25730000000001</v>
      </c>
      <c r="O52">
        <f t="shared" si="10"/>
        <v>36.520000000000003</v>
      </c>
      <c r="P52">
        <f t="shared" si="11"/>
        <v>32.046300000000002</v>
      </c>
      <c r="Q52">
        <f t="shared" si="12"/>
        <v>228.43259999999998</v>
      </c>
      <c r="R52">
        <f t="shared" si="13"/>
        <v>9.2212999999999994</v>
      </c>
      <c r="S52">
        <f t="shared" si="14"/>
        <v>230.80640000000002</v>
      </c>
      <c r="T52">
        <f t="shared" si="15"/>
        <v>221.6764</v>
      </c>
      <c r="U52" s="11">
        <f t="shared" si="16"/>
        <v>242.858</v>
      </c>
      <c r="V52">
        <f t="shared" si="17"/>
        <v>9.3126000000000015</v>
      </c>
      <c r="W52">
        <f t="shared" si="18"/>
        <v>488.63760000000002</v>
      </c>
      <c r="X52">
        <f t="shared" si="19"/>
        <v>93.034699999999987</v>
      </c>
      <c r="Y52">
        <f t="shared" si="20"/>
        <v>50.488900000000001</v>
      </c>
      <c r="Z52">
        <f t="shared" si="21"/>
        <v>338.90559999999999</v>
      </c>
      <c r="AA52">
        <f t="shared" si="22"/>
        <v>333.33629999999999</v>
      </c>
      <c r="AB52">
        <f t="shared" si="23"/>
        <v>129.91990000000001</v>
      </c>
      <c r="AC52">
        <f t="shared" si="24"/>
        <v>13.055899999999999</v>
      </c>
      <c r="AD52" s="11">
        <f t="shared" si="25"/>
        <v>583.58960000000002</v>
      </c>
      <c r="AE52">
        <f t="shared" si="26"/>
        <v>201.4991</v>
      </c>
      <c r="AF52">
        <f t="shared" si="27"/>
        <v>49.758499999999998</v>
      </c>
      <c r="AG52">
        <f t="shared" si="28"/>
        <v>228.06739999999999</v>
      </c>
      <c r="AH52">
        <f t="shared" si="29"/>
        <v>148.63640000000001</v>
      </c>
      <c r="AI52">
        <f t="shared" si="30"/>
        <v>74.318200000000004</v>
      </c>
      <c r="AJ52">
        <f t="shared" si="31"/>
        <v>104.8124</v>
      </c>
      <c r="AK52">
        <f t="shared" si="32"/>
        <v>26.568300000000001</v>
      </c>
      <c r="AL52">
        <f t="shared" si="33"/>
        <v>0.36520000000000002</v>
      </c>
      <c r="AM52">
        <f t="shared" si="34"/>
        <v>40.902400000000007</v>
      </c>
      <c r="AN52">
        <f t="shared" si="35"/>
        <v>1.0955999999999999</v>
      </c>
      <c r="AO52">
        <f t="shared" si="36"/>
        <v>0.45650000000000002</v>
      </c>
      <c r="AP52">
        <f t="shared" si="37"/>
        <v>22.277199999999997</v>
      </c>
      <c r="AQ52">
        <f t="shared" si="38"/>
        <v>0.18260000000000001</v>
      </c>
      <c r="AR52">
        <f t="shared" si="39"/>
        <v>10.1343</v>
      </c>
      <c r="AS52">
        <f t="shared" si="40"/>
        <v>0.45650000000000002</v>
      </c>
      <c r="AT52">
        <f t="shared" si="41"/>
        <v>2.5564000000000004</v>
      </c>
      <c r="AU52">
        <f t="shared" si="42"/>
        <v>3.0129000000000001</v>
      </c>
      <c r="AV52">
        <f t="shared" si="43"/>
        <v>5.2953999999999999</v>
      </c>
      <c r="AW52">
        <f t="shared" si="44"/>
        <v>0</v>
      </c>
      <c r="AX52">
        <f t="shared" si="45"/>
        <v>0.27389999999999998</v>
      </c>
      <c r="AY52">
        <f t="shared" si="46"/>
        <v>8.2170000000000005</v>
      </c>
      <c r="AZ52">
        <f t="shared" si="47"/>
        <v>8.8560999999999996</v>
      </c>
      <c r="BA52">
        <f t="shared" si="48"/>
        <v>3.1954999999999996</v>
      </c>
      <c r="BB52">
        <f t="shared" si="49"/>
        <v>0.82169999999999999</v>
      </c>
      <c r="BC52">
        <f t="shared" si="50"/>
        <v>1.3694999999999999</v>
      </c>
      <c r="BD52">
        <f t="shared" si="51"/>
        <v>1.7346999999999999</v>
      </c>
      <c r="BE52">
        <f t="shared" si="52"/>
        <v>8.2170000000000005</v>
      </c>
      <c r="BF52">
        <f t="shared" si="53"/>
        <v>0</v>
      </c>
      <c r="BG52">
        <f t="shared" si="54"/>
        <v>7.9430999999999994</v>
      </c>
      <c r="BH52">
        <f t="shared" si="55"/>
        <v>1.1868999999999998</v>
      </c>
      <c r="BI52">
        <f t="shared" si="56"/>
        <v>0.91300000000000003</v>
      </c>
      <c r="BJ52">
        <f t="shared" si="57"/>
        <v>1.0043</v>
      </c>
      <c r="BK52">
        <f t="shared" si="58"/>
        <v>142.33670000000001</v>
      </c>
      <c r="BL52">
        <f t="shared" si="59"/>
        <v>138.95859999999999</v>
      </c>
      <c r="BM52">
        <f t="shared" si="60"/>
        <v>2.8302999999999998</v>
      </c>
      <c r="BN52">
        <f t="shared" si="61"/>
        <v>0</v>
      </c>
      <c r="BO52">
        <f t="shared" si="62"/>
        <v>0.63910000000000011</v>
      </c>
      <c r="BP52">
        <f t="shared" si="63"/>
        <v>226.9718</v>
      </c>
      <c r="BQ52">
        <f t="shared" si="64"/>
        <v>68.383700000000005</v>
      </c>
      <c r="BR52">
        <f t="shared" si="65"/>
        <v>178.21759999999998</v>
      </c>
      <c r="BS52">
        <f t="shared" si="66"/>
        <v>4.1085000000000003</v>
      </c>
      <c r="BT52">
        <f t="shared" si="67"/>
        <v>176.93940000000001</v>
      </c>
      <c r="BU52">
        <f t="shared" si="68"/>
        <v>513.37990000000002</v>
      </c>
      <c r="BV52" s="11">
        <f t="shared" si="69"/>
        <v>743.91240000000005</v>
      </c>
      <c r="BW52" s="11">
        <f t="shared" si="70"/>
        <v>52.314900000000002</v>
      </c>
      <c r="BX52" s="11">
        <f t="shared" si="71"/>
        <v>847.2639999999999</v>
      </c>
      <c r="BY52">
        <f t="shared" si="72"/>
        <v>341.46199999999999</v>
      </c>
      <c r="BZ52">
        <f t="shared" si="73"/>
        <v>129.91990000000001</v>
      </c>
      <c r="CA52">
        <f t="shared" si="74"/>
        <v>29.581200000000006</v>
      </c>
      <c r="CB52">
        <f t="shared" si="75"/>
        <v>3.1954999999999996</v>
      </c>
      <c r="CC52" s="11">
        <f t="shared" si="76"/>
        <v>750.21209999999996</v>
      </c>
      <c r="CD52" s="11">
        <f t="shared" si="77"/>
        <v>828.27359999999999</v>
      </c>
      <c r="CE52" s="11">
        <f t="shared" si="78"/>
        <v>382.09050000000002</v>
      </c>
      <c r="CF52">
        <f t="shared" si="79"/>
        <v>82.535199999999989</v>
      </c>
      <c r="CG52">
        <f t="shared" si="80"/>
        <v>93.308600000000013</v>
      </c>
      <c r="CH52">
        <f t="shared" si="81"/>
        <v>13.1472</v>
      </c>
      <c r="CI52" s="11">
        <f t="shared" si="82"/>
        <v>380.72100000000006</v>
      </c>
      <c r="CJ52">
        <f t="shared" si="83"/>
        <v>46.654300000000006</v>
      </c>
      <c r="CK52">
        <f t="shared" si="84"/>
        <v>151.64930000000001</v>
      </c>
      <c r="CL52">
        <f t="shared" si="85"/>
        <v>36.337400000000002</v>
      </c>
      <c r="CM52">
        <f t="shared" si="86"/>
        <v>23.464099999999998</v>
      </c>
      <c r="CN52">
        <f t="shared" si="87"/>
        <v>501.05440000000004</v>
      </c>
      <c r="CO52">
        <f t="shared" si="88"/>
        <v>547.8913</v>
      </c>
      <c r="CP52">
        <f t="shared" si="89"/>
        <v>5.7519</v>
      </c>
      <c r="CQ52">
        <f t="shared" si="90"/>
        <v>82.443899999999985</v>
      </c>
      <c r="CR52">
        <f t="shared" si="91"/>
        <v>140.78460000000001</v>
      </c>
      <c r="CT52" s="18">
        <f>'PASO 1 - SETUP CAMPAÑA'!E81</f>
        <v>913</v>
      </c>
      <c r="CU52">
        <v>15.9</v>
      </c>
      <c r="CV52">
        <v>14.76</v>
      </c>
      <c r="CW52">
        <v>1.25</v>
      </c>
      <c r="CX52">
        <v>3.56</v>
      </c>
      <c r="CY52">
        <v>3.45</v>
      </c>
      <c r="CZ52">
        <v>0.18</v>
      </c>
      <c r="DA52">
        <v>9.27</v>
      </c>
      <c r="DB52">
        <v>18.21</v>
      </c>
      <c r="DC52">
        <v>4</v>
      </c>
      <c r="DD52">
        <v>3.51</v>
      </c>
      <c r="DE52">
        <v>25.02</v>
      </c>
      <c r="DF52">
        <v>1.01</v>
      </c>
      <c r="DG52">
        <v>25.28</v>
      </c>
      <c r="DH52">
        <v>24.28</v>
      </c>
      <c r="DI52">
        <v>26.6</v>
      </c>
      <c r="DJ52">
        <v>1.02</v>
      </c>
      <c r="DK52">
        <v>53.52</v>
      </c>
      <c r="DL52">
        <v>10.19</v>
      </c>
      <c r="DM52">
        <v>5.53</v>
      </c>
      <c r="DN52">
        <v>37.119999999999997</v>
      </c>
      <c r="DO52">
        <v>36.51</v>
      </c>
      <c r="DP52">
        <v>14.23</v>
      </c>
      <c r="DQ52">
        <v>1.43</v>
      </c>
      <c r="DR52">
        <v>63.92</v>
      </c>
      <c r="DS52">
        <v>22.07</v>
      </c>
      <c r="DT52">
        <v>5.45</v>
      </c>
      <c r="DU52">
        <v>24.98</v>
      </c>
      <c r="DV52">
        <v>16.28</v>
      </c>
      <c r="DW52">
        <v>8.14</v>
      </c>
      <c r="DX52">
        <v>11.48</v>
      </c>
      <c r="DY52">
        <v>2.91</v>
      </c>
      <c r="DZ52">
        <v>0.04</v>
      </c>
      <c r="EA52">
        <v>4.4800000000000004</v>
      </c>
      <c r="EB52">
        <v>0.12</v>
      </c>
      <c r="EC52">
        <v>0.05</v>
      </c>
      <c r="ED52">
        <v>2.44</v>
      </c>
      <c r="EE52">
        <v>0.02</v>
      </c>
      <c r="EF52">
        <v>1.1100000000000001</v>
      </c>
      <c r="EG52">
        <v>0.05</v>
      </c>
      <c r="EH52">
        <v>0.28000000000000003</v>
      </c>
      <c r="EI52">
        <v>0.33</v>
      </c>
      <c r="EJ52">
        <v>0.57999999999999996</v>
      </c>
      <c r="EK52">
        <v>0</v>
      </c>
      <c r="EL52">
        <v>0.03</v>
      </c>
      <c r="EM52">
        <v>0.9</v>
      </c>
      <c r="EN52">
        <v>0.97</v>
      </c>
      <c r="EO52">
        <v>0.35</v>
      </c>
      <c r="EP52">
        <v>0.09</v>
      </c>
      <c r="EQ52">
        <v>0.15</v>
      </c>
      <c r="ER52">
        <v>0.19</v>
      </c>
      <c r="ES52">
        <v>0.9</v>
      </c>
      <c r="ET52">
        <v>0</v>
      </c>
      <c r="EU52">
        <v>0.87</v>
      </c>
      <c r="EV52">
        <v>0.13</v>
      </c>
      <c r="EW52">
        <v>0.1</v>
      </c>
      <c r="EX52">
        <v>0.11</v>
      </c>
      <c r="EY52">
        <v>15.59</v>
      </c>
      <c r="EZ52">
        <v>15.22</v>
      </c>
      <c r="FA52">
        <v>0.31</v>
      </c>
      <c r="FB52">
        <v>0</v>
      </c>
      <c r="FC52">
        <v>7.0000000000000007E-2</v>
      </c>
      <c r="FD52">
        <v>24.86</v>
      </c>
      <c r="FE52">
        <v>7.49</v>
      </c>
      <c r="FF52">
        <v>19.52</v>
      </c>
      <c r="FG52">
        <v>0.45</v>
      </c>
      <c r="FH52">
        <v>19.38</v>
      </c>
      <c r="FI52">
        <v>56.23</v>
      </c>
      <c r="FJ52">
        <v>81.48</v>
      </c>
      <c r="FK52">
        <v>5.73</v>
      </c>
      <c r="FL52">
        <v>92.8</v>
      </c>
      <c r="FM52">
        <v>37.4</v>
      </c>
      <c r="FN52">
        <v>14.23</v>
      </c>
      <c r="FO52">
        <v>3.24</v>
      </c>
      <c r="FP52">
        <v>0.35</v>
      </c>
      <c r="FQ52">
        <v>82.17</v>
      </c>
      <c r="FR52">
        <v>90.72</v>
      </c>
      <c r="FS52">
        <v>41.85</v>
      </c>
      <c r="FT52">
        <v>9.0399999999999991</v>
      </c>
      <c r="FU52">
        <v>10.220000000000001</v>
      </c>
      <c r="FV52">
        <v>1.44</v>
      </c>
      <c r="FW52">
        <v>41.7</v>
      </c>
      <c r="FX52">
        <v>5.1100000000000003</v>
      </c>
      <c r="FY52">
        <v>16.61</v>
      </c>
      <c r="FZ52">
        <v>3.98</v>
      </c>
      <c r="GA52">
        <v>2.57</v>
      </c>
      <c r="GB52">
        <v>54.88</v>
      </c>
      <c r="GC52">
        <v>60.01</v>
      </c>
      <c r="GD52">
        <v>0.63</v>
      </c>
      <c r="GE52">
        <v>9.0299999999999994</v>
      </c>
      <c r="GF52">
        <v>15.42</v>
      </c>
    </row>
    <row r="53" spans="2:188" x14ac:dyDescent="0.35">
      <c r="B53" t="str">
        <f>IF(AND(F53&gt;='PASO 2 - CHANNEL INPUT '!$G$4,F53&lt;='PASO 2 - CHANNEL INPUT '!$H$4),"OK","FUERA")</f>
        <v>OK</v>
      </c>
      <c r="C53" s="18" t="str">
        <f>IF(AND(F53&gt;='PASO 2 - CHANNEL INPUT '!$G$8,F53&lt;='PASO 2 - CHANNEL INPUT '!$H$8),"OK","FUERA")</f>
        <v>OK</v>
      </c>
      <c r="D53" t="str">
        <f>IF(AND(F53&gt;='PASO 1 - SETUP CAMPAÑA'!$C$3,F53&lt;='PASO 1 - SETUP CAMPAÑA'!$C$4),"OK","FUERA")</f>
        <v>OK</v>
      </c>
      <c r="E53" t="s">
        <v>0</v>
      </c>
      <c r="F53">
        <v>54</v>
      </c>
      <c r="G53" s="11">
        <f t="shared" si="92"/>
        <v>133.74480000000003</v>
      </c>
      <c r="H53">
        <f t="shared" si="3"/>
        <v>125.76479999999999</v>
      </c>
      <c r="I53">
        <f t="shared" si="4"/>
        <v>8.9376000000000015</v>
      </c>
      <c r="J53">
        <f t="shared" si="5"/>
        <v>39.181800000000003</v>
      </c>
      <c r="K53">
        <f t="shared" si="6"/>
        <v>36.308999999999997</v>
      </c>
      <c r="L53">
        <f t="shared" si="7"/>
        <v>3.6707999999999998</v>
      </c>
      <c r="M53">
        <f t="shared" si="8"/>
        <v>80.278800000000004</v>
      </c>
      <c r="N53">
        <f t="shared" si="9"/>
        <v>146.35320000000002</v>
      </c>
      <c r="O53">
        <f t="shared" si="10"/>
        <v>28.408799999999999</v>
      </c>
      <c r="P53">
        <f t="shared" si="11"/>
        <v>32.319000000000003</v>
      </c>
      <c r="Q53">
        <f t="shared" si="12"/>
        <v>201.41519999999997</v>
      </c>
      <c r="R53">
        <f t="shared" si="13"/>
        <v>9.4163999999999994</v>
      </c>
      <c r="S53">
        <f t="shared" si="14"/>
        <v>207.00120000000001</v>
      </c>
      <c r="T53">
        <f t="shared" si="15"/>
        <v>198.54239999999999</v>
      </c>
      <c r="U53" s="11">
        <f t="shared" si="16"/>
        <v>221.68439999999998</v>
      </c>
      <c r="V53">
        <f t="shared" si="17"/>
        <v>7.8203999999999994</v>
      </c>
      <c r="W53">
        <f t="shared" si="18"/>
        <v>412.0872</v>
      </c>
      <c r="X53">
        <f t="shared" si="19"/>
        <v>84.508200000000002</v>
      </c>
      <c r="Y53">
        <f t="shared" si="20"/>
        <v>46.044599999999996</v>
      </c>
      <c r="Z53">
        <f t="shared" si="21"/>
        <v>290.71140000000003</v>
      </c>
      <c r="AA53">
        <f t="shared" si="22"/>
        <v>285.20519999999999</v>
      </c>
      <c r="AB53">
        <f t="shared" si="23"/>
        <v>119.93939999999999</v>
      </c>
      <c r="AC53">
        <f t="shared" si="24"/>
        <v>11.0124</v>
      </c>
      <c r="AD53" s="11">
        <f t="shared" si="25"/>
        <v>503.61779999999999</v>
      </c>
      <c r="AE53">
        <f t="shared" si="26"/>
        <v>175.71960000000001</v>
      </c>
      <c r="AF53">
        <f t="shared" si="27"/>
        <v>58.972199999999994</v>
      </c>
      <c r="AG53">
        <f t="shared" si="28"/>
        <v>217.13580000000002</v>
      </c>
      <c r="AH53">
        <f t="shared" si="29"/>
        <v>121.6152</v>
      </c>
      <c r="AI53">
        <f t="shared" si="30"/>
        <v>77.246399999999994</v>
      </c>
      <c r="AJ53">
        <f t="shared" si="31"/>
        <v>88.977000000000004</v>
      </c>
      <c r="AK53">
        <f t="shared" si="32"/>
        <v>23.7804</v>
      </c>
      <c r="AL53">
        <f t="shared" si="33"/>
        <v>0.63840000000000008</v>
      </c>
      <c r="AM53">
        <f t="shared" si="34"/>
        <v>36.787800000000004</v>
      </c>
      <c r="AN53">
        <f t="shared" si="35"/>
        <v>1.5162</v>
      </c>
      <c r="AO53">
        <f t="shared" si="36"/>
        <v>1.0373999999999999</v>
      </c>
      <c r="AP53">
        <f t="shared" si="37"/>
        <v>11.810400000000001</v>
      </c>
      <c r="AQ53">
        <f t="shared" si="38"/>
        <v>1.1970000000000001</v>
      </c>
      <c r="AR53">
        <f t="shared" si="39"/>
        <v>8.299199999999999</v>
      </c>
      <c r="AS53">
        <f t="shared" si="40"/>
        <v>0.71819999999999995</v>
      </c>
      <c r="AT53">
        <f t="shared" si="41"/>
        <v>10.773000000000001</v>
      </c>
      <c r="AU53">
        <f t="shared" si="42"/>
        <v>0.87780000000000002</v>
      </c>
      <c r="AV53">
        <f t="shared" si="43"/>
        <v>7.0224000000000002</v>
      </c>
      <c r="AW53">
        <f t="shared" si="44"/>
        <v>0</v>
      </c>
      <c r="AX53">
        <f t="shared" si="45"/>
        <v>0</v>
      </c>
      <c r="AY53">
        <f t="shared" si="46"/>
        <v>7.3415999999999997</v>
      </c>
      <c r="AZ53">
        <f t="shared" si="47"/>
        <v>4.7081999999999997</v>
      </c>
      <c r="BA53">
        <f t="shared" si="48"/>
        <v>3.0324</v>
      </c>
      <c r="BB53">
        <f t="shared" si="49"/>
        <v>4.7081999999999997</v>
      </c>
      <c r="BC53">
        <f t="shared" si="50"/>
        <v>1.6758</v>
      </c>
      <c r="BD53">
        <f t="shared" si="51"/>
        <v>5.7455999999999996</v>
      </c>
      <c r="BE53">
        <f t="shared" si="52"/>
        <v>2.2344000000000004</v>
      </c>
      <c r="BF53">
        <f t="shared" si="53"/>
        <v>0.31920000000000004</v>
      </c>
      <c r="BG53">
        <f t="shared" si="54"/>
        <v>4.6284000000000001</v>
      </c>
      <c r="BH53">
        <f t="shared" si="55"/>
        <v>1.5960000000000001</v>
      </c>
      <c r="BI53">
        <f t="shared" si="56"/>
        <v>0.23939999999999997</v>
      </c>
      <c r="BJ53">
        <f t="shared" si="57"/>
        <v>0.15960000000000002</v>
      </c>
      <c r="BK53">
        <f t="shared" si="58"/>
        <v>129.1164</v>
      </c>
      <c r="BL53">
        <f t="shared" si="59"/>
        <v>128.31839999999997</v>
      </c>
      <c r="BM53">
        <f t="shared" si="60"/>
        <v>0.87780000000000002</v>
      </c>
      <c r="BN53">
        <f t="shared" si="61"/>
        <v>0</v>
      </c>
      <c r="BO53">
        <f t="shared" si="62"/>
        <v>0.9575999999999999</v>
      </c>
      <c r="BP53">
        <f t="shared" si="63"/>
        <v>229.18560000000002</v>
      </c>
      <c r="BQ53">
        <f t="shared" si="64"/>
        <v>74.37360000000001</v>
      </c>
      <c r="BR53">
        <f t="shared" si="65"/>
        <v>179.62980000000002</v>
      </c>
      <c r="BS53">
        <f t="shared" si="66"/>
        <v>9.7355999999999998</v>
      </c>
      <c r="BT53">
        <f t="shared" si="67"/>
        <v>129.75480000000002</v>
      </c>
      <c r="BU53">
        <f t="shared" si="68"/>
        <v>460.9248</v>
      </c>
      <c r="BV53" s="11">
        <f t="shared" si="69"/>
        <v>662.97839999999997</v>
      </c>
      <c r="BW53" s="11">
        <f t="shared" si="70"/>
        <v>41.974800000000002</v>
      </c>
      <c r="BX53" s="11">
        <f t="shared" si="71"/>
        <v>734.00040000000001</v>
      </c>
      <c r="BY53">
        <f t="shared" si="72"/>
        <v>291.11039999999997</v>
      </c>
      <c r="BZ53">
        <f t="shared" si="73"/>
        <v>119.93939999999999</v>
      </c>
      <c r="CA53">
        <f t="shared" si="74"/>
        <v>24.0198</v>
      </c>
      <c r="CB53">
        <f t="shared" si="75"/>
        <v>2.1546000000000003</v>
      </c>
      <c r="CC53" s="11">
        <f t="shared" si="76"/>
        <v>651.32760000000007</v>
      </c>
      <c r="CD53" s="11">
        <f t="shared" si="77"/>
        <v>720.11519999999996</v>
      </c>
      <c r="CE53" s="11">
        <f t="shared" si="78"/>
        <v>319.12020000000001</v>
      </c>
      <c r="CF53">
        <f t="shared" si="79"/>
        <v>68.388599999999997</v>
      </c>
      <c r="CG53">
        <f t="shared" si="80"/>
        <v>76.049399999999991</v>
      </c>
      <c r="CH53">
        <f t="shared" si="81"/>
        <v>11.171999999999999</v>
      </c>
      <c r="CI53" s="11">
        <f t="shared" si="82"/>
        <v>345.45420000000001</v>
      </c>
      <c r="CJ53">
        <f t="shared" si="83"/>
        <v>38.304000000000002</v>
      </c>
      <c r="CK53">
        <f t="shared" si="84"/>
        <v>133.90440000000001</v>
      </c>
      <c r="CL53">
        <f t="shared" si="85"/>
        <v>38.064599999999992</v>
      </c>
      <c r="CM53">
        <f t="shared" si="86"/>
        <v>22.1844</v>
      </c>
      <c r="CN53">
        <f t="shared" si="87"/>
        <v>429.80279999999999</v>
      </c>
      <c r="CO53">
        <f t="shared" si="88"/>
        <v>484.30619999999999</v>
      </c>
      <c r="CP53">
        <f t="shared" si="89"/>
        <v>5.7455999999999996</v>
      </c>
      <c r="CQ53">
        <f t="shared" si="90"/>
        <v>65.356200000000001</v>
      </c>
      <c r="CR53">
        <f t="shared" si="91"/>
        <v>129.1164</v>
      </c>
      <c r="CT53" s="18">
        <f>'PASO 1 - SETUP CAMPAÑA'!E82</f>
        <v>798</v>
      </c>
      <c r="CU53">
        <v>16.760000000000002</v>
      </c>
      <c r="CV53">
        <v>15.76</v>
      </c>
      <c r="CW53">
        <v>1.1200000000000001</v>
      </c>
      <c r="CX53">
        <v>4.91</v>
      </c>
      <c r="CY53">
        <v>4.55</v>
      </c>
      <c r="CZ53">
        <v>0.46</v>
      </c>
      <c r="DA53">
        <v>10.06</v>
      </c>
      <c r="DB53">
        <v>18.34</v>
      </c>
      <c r="DC53">
        <v>3.56</v>
      </c>
      <c r="DD53">
        <v>4.05</v>
      </c>
      <c r="DE53">
        <v>25.24</v>
      </c>
      <c r="DF53">
        <v>1.18</v>
      </c>
      <c r="DG53">
        <v>25.94</v>
      </c>
      <c r="DH53">
        <v>24.88</v>
      </c>
      <c r="DI53">
        <v>27.78</v>
      </c>
      <c r="DJ53">
        <v>0.98</v>
      </c>
      <c r="DK53">
        <v>51.64</v>
      </c>
      <c r="DL53">
        <v>10.59</v>
      </c>
      <c r="DM53">
        <v>5.77</v>
      </c>
      <c r="DN53">
        <v>36.43</v>
      </c>
      <c r="DO53">
        <v>35.74</v>
      </c>
      <c r="DP53">
        <v>15.03</v>
      </c>
      <c r="DQ53">
        <v>1.38</v>
      </c>
      <c r="DR53">
        <v>63.11</v>
      </c>
      <c r="DS53">
        <v>22.02</v>
      </c>
      <c r="DT53">
        <v>7.39</v>
      </c>
      <c r="DU53">
        <v>27.21</v>
      </c>
      <c r="DV53">
        <v>15.24</v>
      </c>
      <c r="DW53">
        <v>9.68</v>
      </c>
      <c r="DX53">
        <v>11.15</v>
      </c>
      <c r="DY53">
        <v>2.98</v>
      </c>
      <c r="DZ53">
        <v>0.08</v>
      </c>
      <c r="EA53">
        <v>4.6100000000000003</v>
      </c>
      <c r="EB53">
        <v>0.19</v>
      </c>
      <c r="EC53">
        <v>0.13</v>
      </c>
      <c r="ED53">
        <v>1.48</v>
      </c>
      <c r="EE53">
        <v>0.15</v>
      </c>
      <c r="EF53">
        <v>1.04</v>
      </c>
      <c r="EG53">
        <v>0.09</v>
      </c>
      <c r="EH53">
        <v>1.35</v>
      </c>
      <c r="EI53">
        <v>0.11</v>
      </c>
      <c r="EJ53">
        <v>0.88</v>
      </c>
      <c r="EK53">
        <v>0</v>
      </c>
      <c r="EL53">
        <v>0</v>
      </c>
      <c r="EM53">
        <v>0.92</v>
      </c>
      <c r="EN53">
        <v>0.59</v>
      </c>
      <c r="EO53">
        <v>0.38</v>
      </c>
      <c r="EP53">
        <v>0.59</v>
      </c>
      <c r="EQ53">
        <v>0.21</v>
      </c>
      <c r="ER53">
        <v>0.72</v>
      </c>
      <c r="ES53">
        <v>0.28000000000000003</v>
      </c>
      <c r="ET53">
        <v>0.04</v>
      </c>
      <c r="EU53">
        <v>0.57999999999999996</v>
      </c>
      <c r="EV53">
        <v>0.2</v>
      </c>
      <c r="EW53">
        <v>0.03</v>
      </c>
      <c r="EX53">
        <v>0.02</v>
      </c>
      <c r="EY53">
        <v>16.18</v>
      </c>
      <c r="EZ53">
        <v>16.079999999999998</v>
      </c>
      <c r="FA53">
        <v>0.11</v>
      </c>
      <c r="FB53">
        <v>0</v>
      </c>
      <c r="FC53">
        <v>0.12</v>
      </c>
      <c r="FD53">
        <v>28.72</v>
      </c>
      <c r="FE53">
        <v>9.32</v>
      </c>
      <c r="FF53">
        <v>22.51</v>
      </c>
      <c r="FG53">
        <v>1.22</v>
      </c>
      <c r="FH53">
        <v>16.260000000000002</v>
      </c>
      <c r="FI53">
        <v>57.76</v>
      </c>
      <c r="FJ53">
        <v>83.08</v>
      </c>
      <c r="FK53">
        <v>5.26</v>
      </c>
      <c r="FL53">
        <v>91.98</v>
      </c>
      <c r="FM53">
        <v>36.479999999999997</v>
      </c>
      <c r="FN53">
        <v>15.03</v>
      </c>
      <c r="FO53">
        <v>3.01</v>
      </c>
      <c r="FP53">
        <v>0.27</v>
      </c>
      <c r="FQ53">
        <v>81.62</v>
      </c>
      <c r="FR53">
        <v>90.24</v>
      </c>
      <c r="FS53">
        <v>39.99</v>
      </c>
      <c r="FT53">
        <v>8.57</v>
      </c>
      <c r="FU53">
        <v>9.5299999999999994</v>
      </c>
      <c r="FV53">
        <v>1.4</v>
      </c>
      <c r="FW53">
        <v>43.29</v>
      </c>
      <c r="FX53">
        <v>4.8</v>
      </c>
      <c r="FY53">
        <v>16.78</v>
      </c>
      <c r="FZ53">
        <v>4.7699999999999996</v>
      </c>
      <c r="GA53">
        <v>2.78</v>
      </c>
      <c r="GB53">
        <v>53.86</v>
      </c>
      <c r="GC53">
        <v>60.69</v>
      </c>
      <c r="GD53">
        <v>0.72</v>
      </c>
      <c r="GE53">
        <v>8.19</v>
      </c>
      <c r="GF53">
        <v>16.18</v>
      </c>
    </row>
    <row r="54" spans="2:188" x14ac:dyDescent="0.35">
      <c r="B54" t="str">
        <f>IF(AND(F54&gt;='PASO 2 - CHANNEL INPUT '!$G$4,F54&lt;='PASO 2 - CHANNEL INPUT '!$H$4),"OK","FUERA")</f>
        <v>OK</v>
      </c>
      <c r="C54" s="18" t="str">
        <f>IF(AND(F54&gt;='PASO 2 - CHANNEL INPUT '!$G$8,F54&lt;='PASO 2 - CHANNEL INPUT '!$H$8),"OK","FUERA")</f>
        <v>OK</v>
      </c>
      <c r="D54" t="str">
        <f>IF(AND(F54&gt;='PASO 1 - SETUP CAMPAÑA'!$C$3,F54&lt;='PASO 1 - SETUP CAMPAÑA'!$C$4),"OK","FUERA")</f>
        <v>OK</v>
      </c>
      <c r="E54" t="s">
        <v>0</v>
      </c>
      <c r="F54">
        <v>55</v>
      </c>
      <c r="G54" s="11">
        <f t="shared" si="92"/>
        <v>121.1387</v>
      </c>
      <c r="H54">
        <f t="shared" si="3"/>
        <v>113.367</v>
      </c>
      <c r="I54">
        <f t="shared" si="4"/>
        <v>10.4811</v>
      </c>
      <c r="J54">
        <f t="shared" si="5"/>
        <v>34.152699999999996</v>
      </c>
      <c r="K54">
        <f t="shared" si="6"/>
        <v>33.724899999999998</v>
      </c>
      <c r="L54">
        <f t="shared" si="7"/>
        <v>1.3547</v>
      </c>
      <c r="M54">
        <f t="shared" si="8"/>
        <v>66.023799999999994</v>
      </c>
      <c r="N54">
        <f t="shared" si="9"/>
        <v>132.47540000000001</v>
      </c>
      <c r="O54">
        <f t="shared" si="10"/>
        <v>24.955000000000002</v>
      </c>
      <c r="P54">
        <f t="shared" si="11"/>
        <v>22.887299999999996</v>
      </c>
      <c r="Q54">
        <f t="shared" si="12"/>
        <v>178.7491</v>
      </c>
      <c r="R54">
        <f t="shared" si="13"/>
        <v>7.4151999999999996</v>
      </c>
      <c r="S54">
        <f t="shared" si="14"/>
        <v>181.45850000000002</v>
      </c>
      <c r="T54">
        <f t="shared" si="15"/>
        <v>172.47470000000001</v>
      </c>
      <c r="U54" s="11">
        <f t="shared" si="16"/>
        <v>191.15530000000001</v>
      </c>
      <c r="V54">
        <f t="shared" si="17"/>
        <v>13.404399999999997</v>
      </c>
      <c r="W54">
        <f t="shared" si="18"/>
        <v>379.5299</v>
      </c>
      <c r="X54">
        <f t="shared" si="19"/>
        <v>55.471400000000003</v>
      </c>
      <c r="Y54">
        <f t="shared" si="20"/>
        <v>35.293500000000002</v>
      </c>
      <c r="Z54">
        <f t="shared" si="21"/>
        <v>262.88309999999996</v>
      </c>
      <c r="AA54">
        <f t="shared" si="22"/>
        <v>242.13480000000001</v>
      </c>
      <c r="AB54">
        <f t="shared" si="23"/>
        <v>84.276600000000002</v>
      </c>
      <c r="AC54">
        <f t="shared" si="24"/>
        <v>11.4793</v>
      </c>
      <c r="AD54" s="11">
        <f t="shared" si="25"/>
        <v>447.90659999999997</v>
      </c>
      <c r="AE54">
        <f t="shared" si="26"/>
        <v>173.1164</v>
      </c>
      <c r="AF54">
        <f t="shared" si="27"/>
        <v>42.922599999999996</v>
      </c>
      <c r="AG54">
        <f t="shared" si="28"/>
        <v>210.69149999999999</v>
      </c>
      <c r="AH54">
        <f t="shared" si="29"/>
        <v>107.37780000000001</v>
      </c>
      <c r="AI54">
        <f t="shared" si="30"/>
        <v>61.5319</v>
      </c>
      <c r="AJ54">
        <f t="shared" si="31"/>
        <v>94.54379999999999</v>
      </c>
      <c r="AK54">
        <f t="shared" si="32"/>
        <v>26.309700000000003</v>
      </c>
      <c r="AL54">
        <f t="shared" si="33"/>
        <v>0.28520000000000001</v>
      </c>
      <c r="AM54">
        <f t="shared" si="34"/>
        <v>32.869300000000003</v>
      </c>
      <c r="AN54">
        <f t="shared" si="35"/>
        <v>0.4991000000000001</v>
      </c>
      <c r="AO54">
        <f t="shared" si="36"/>
        <v>7.1300000000000002E-2</v>
      </c>
      <c r="AP54">
        <f t="shared" si="37"/>
        <v>6.9874000000000001</v>
      </c>
      <c r="AQ54">
        <f t="shared" si="38"/>
        <v>0.4991000000000001</v>
      </c>
      <c r="AR54">
        <f t="shared" si="39"/>
        <v>9.1264000000000003</v>
      </c>
      <c r="AS54">
        <f t="shared" si="40"/>
        <v>1.0695000000000001</v>
      </c>
      <c r="AT54">
        <f t="shared" si="41"/>
        <v>5.8465999999999996</v>
      </c>
      <c r="AU54">
        <f t="shared" si="42"/>
        <v>1.8537999999999999</v>
      </c>
      <c r="AV54">
        <f t="shared" si="43"/>
        <v>9.2690000000000001</v>
      </c>
      <c r="AW54">
        <f t="shared" si="44"/>
        <v>0</v>
      </c>
      <c r="AX54">
        <f t="shared" si="45"/>
        <v>7.1300000000000002E-2</v>
      </c>
      <c r="AY54">
        <f t="shared" si="46"/>
        <v>10.4811</v>
      </c>
      <c r="AZ54">
        <f t="shared" si="47"/>
        <v>4.2780000000000005</v>
      </c>
      <c r="BA54">
        <f t="shared" si="48"/>
        <v>4.1353999999999997</v>
      </c>
      <c r="BB54">
        <f t="shared" si="49"/>
        <v>0.9982000000000002</v>
      </c>
      <c r="BC54">
        <f t="shared" si="50"/>
        <v>2.7094</v>
      </c>
      <c r="BD54">
        <f t="shared" si="51"/>
        <v>0.4991000000000001</v>
      </c>
      <c r="BE54">
        <f t="shared" si="52"/>
        <v>2.4242000000000004</v>
      </c>
      <c r="BF54">
        <f t="shared" si="53"/>
        <v>0</v>
      </c>
      <c r="BG54">
        <f t="shared" si="54"/>
        <v>4.9909999999999997</v>
      </c>
      <c r="BH54">
        <f t="shared" si="55"/>
        <v>1.9964000000000004</v>
      </c>
      <c r="BI54">
        <f t="shared" si="56"/>
        <v>0.9982000000000002</v>
      </c>
      <c r="BJ54">
        <f t="shared" si="57"/>
        <v>0.4991000000000001</v>
      </c>
      <c r="BK54">
        <f t="shared" si="58"/>
        <v>112.58269999999999</v>
      </c>
      <c r="BL54">
        <f t="shared" si="59"/>
        <v>110.515</v>
      </c>
      <c r="BM54">
        <f t="shared" si="60"/>
        <v>2.2816000000000001</v>
      </c>
      <c r="BN54">
        <f t="shared" si="61"/>
        <v>0</v>
      </c>
      <c r="BO54">
        <f t="shared" si="62"/>
        <v>0.4991000000000001</v>
      </c>
      <c r="BP54">
        <f t="shared" si="63"/>
        <v>198.0001</v>
      </c>
      <c r="BQ54">
        <f t="shared" si="64"/>
        <v>67.378499999999988</v>
      </c>
      <c r="BR54">
        <f t="shared" si="65"/>
        <v>151.5838</v>
      </c>
      <c r="BS54">
        <f t="shared" si="66"/>
        <v>9.1264000000000003</v>
      </c>
      <c r="BT54">
        <f t="shared" si="67"/>
        <v>112.4401</v>
      </c>
      <c r="BU54">
        <f t="shared" si="68"/>
        <v>426.30270000000002</v>
      </c>
      <c r="BV54" s="11">
        <f t="shared" si="69"/>
        <v>614.67729999999995</v>
      </c>
      <c r="BW54" s="11">
        <f t="shared" si="70"/>
        <v>26.880099999999999</v>
      </c>
      <c r="BX54" s="11">
        <f t="shared" si="71"/>
        <v>658.88329999999996</v>
      </c>
      <c r="BY54">
        <f t="shared" si="72"/>
        <v>273.0077</v>
      </c>
      <c r="BZ54">
        <f t="shared" si="73"/>
        <v>84.276600000000002</v>
      </c>
      <c r="CA54">
        <f t="shared" si="74"/>
        <v>18.252800000000001</v>
      </c>
      <c r="CB54">
        <f t="shared" si="75"/>
        <v>3.3510999999999993</v>
      </c>
      <c r="CC54" s="11">
        <f t="shared" si="76"/>
        <v>586.87030000000004</v>
      </c>
      <c r="CD54" s="11">
        <f t="shared" si="77"/>
        <v>644.69460000000004</v>
      </c>
      <c r="CE54" s="11">
        <f t="shared" si="78"/>
        <v>299.74520000000001</v>
      </c>
      <c r="CF54">
        <f t="shared" si="79"/>
        <v>54.401899999999998</v>
      </c>
      <c r="CG54">
        <f t="shared" si="80"/>
        <v>72.440799999999996</v>
      </c>
      <c r="CH54">
        <f t="shared" si="81"/>
        <v>8.4133999999999993</v>
      </c>
      <c r="CI54" s="11">
        <f t="shared" si="82"/>
        <v>318.49710000000005</v>
      </c>
      <c r="CJ54">
        <f t="shared" si="83"/>
        <v>34.865699999999997</v>
      </c>
      <c r="CK54">
        <f t="shared" si="84"/>
        <v>111.1567</v>
      </c>
      <c r="CL54">
        <f t="shared" si="85"/>
        <v>27.022700000000004</v>
      </c>
      <c r="CM54">
        <f t="shared" si="86"/>
        <v>19.1797</v>
      </c>
      <c r="CN54">
        <f t="shared" si="87"/>
        <v>384.80609999999996</v>
      </c>
      <c r="CO54">
        <f t="shared" si="88"/>
        <v>430.08159999999998</v>
      </c>
      <c r="CP54">
        <f t="shared" si="89"/>
        <v>3.2085000000000004</v>
      </c>
      <c r="CQ54">
        <f t="shared" si="90"/>
        <v>45.8459</v>
      </c>
      <c r="CR54">
        <f t="shared" si="91"/>
        <v>109.4455</v>
      </c>
      <c r="CT54" s="18">
        <f>'PASO 1 - SETUP CAMPAÑA'!E83</f>
        <v>713</v>
      </c>
      <c r="CU54">
        <v>16.989999999999998</v>
      </c>
      <c r="CV54">
        <v>15.9</v>
      </c>
      <c r="CW54">
        <v>1.47</v>
      </c>
      <c r="CX54">
        <v>4.79</v>
      </c>
      <c r="CY54">
        <v>4.7300000000000004</v>
      </c>
      <c r="CZ54">
        <v>0.19</v>
      </c>
      <c r="DA54">
        <v>9.26</v>
      </c>
      <c r="DB54">
        <v>18.579999999999998</v>
      </c>
      <c r="DC54">
        <v>3.5</v>
      </c>
      <c r="DD54">
        <v>3.21</v>
      </c>
      <c r="DE54">
        <v>25.07</v>
      </c>
      <c r="DF54">
        <v>1.04</v>
      </c>
      <c r="DG54">
        <v>25.45</v>
      </c>
      <c r="DH54">
        <v>24.19</v>
      </c>
      <c r="DI54">
        <v>26.81</v>
      </c>
      <c r="DJ54">
        <v>1.88</v>
      </c>
      <c r="DK54">
        <v>53.23</v>
      </c>
      <c r="DL54">
        <v>7.78</v>
      </c>
      <c r="DM54">
        <v>4.95</v>
      </c>
      <c r="DN54">
        <v>36.869999999999997</v>
      </c>
      <c r="DO54">
        <v>33.96</v>
      </c>
      <c r="DP54">
        <v>11.82</v>
      </c>
      <c r="DQ54">
        <v>1.61</v>
      </c>
      <c r="DR54">
        <v>62.82</v>
      </c>
      <c r="DS54">
        <v>24.28</v>
      </c>
      <c r="DT54">
        <v>6.02</v>
      </c>
      <c r="DU54">
        <v>29.55</v>
      </c>
      <c r="DV54">
        <v>15.06</v>
      </c>
      <c r="DW54">
        <v>8.6300000000000008</v>
      </c>
      <c r="DX54">
        <v>13.26</v>
      </c>
      <c r="DY54">
        <v>3.69</v>
      </c>
      <c r="DZ54">
        <v>0.04</v>
      </c>
      <c r="EA54">
        <v>4.6100000000000003</v>
      </c>
      <c r="EB54">
        <v>7.0000000000000007E-2</v>
      </c>
      <c r="EC54">
        <v>0.01</v>
      </c>
      <c r="ED54">
        <v>0.98</v>
      </c>
      <c r="EE54">
        <v>7.0000000000000007E-2</v>
      </c>
      <c r="EF54">
        <v>1.28</v>
      </c>
      <c r="EG54">
        <v>0.15</v>
      </c>
      <c r="EH54">
        <v>0.82</v>
      </c>
      <c r="EI54">
        <v>0.26</v>
      </c>
      <c r="EJ54">
        <v>1.3</v>
      </c>
      <c r="EK54">
        <v>0</v>
      </c>
      <c r="EL54">
        <v>0.01</v>
      </c>
      <c r="EM54">
        <v>1.47</v>
      </c>
      <c r="EN54">
        <v>0.6</v>
      </c>
      <c r="EO54">
        <v>0.57999999999999996</v>
      </c>
      <c r="EP54">
        <v>0.14000000000000001</v>
      </c>
      <c r="EQ54">
        <v>0.38</v>
      </c>
      <c r="ER54">
        <v>7.0000000000000007E-2</v>
      </c>
      <c r="ES54">
        <v>0.34</v>
      </c>
      <c r="ET54">
        <v>0</v>
      </c>
      <c r="EU54">
        <v>0.7</v>
      </c>
      <c r="EV54">
        <v>0.28000000000000003</v>
      </c>
      <c r="EW54">
        <v>0.14000000000000001</v>
      </c>
      <c r="EX54">
        <v>7.0000000000000007E-2</v>
      </c>
      <c r="EY54">
        <v>15.79</v>
      </c>
      <c r="EZ54">
        <v>15.5</v>
      </c>
      <c r="FA54">
        <v>0.32</v>
      </c>
      <c r="FB54">
        <v>0</v>
      </c>
      <c r="FC54">
        <v>7.0000000000000007E-2</v>
      </c>
      <c r="FD54">
        <v>27.77</v>
      </c>
      <c r="FE54">
        <v>9.4499999999999993</v>
      </c>
      <c r="FF54">
        <v>21.26</v>
      </c>
      <c r="FG54">
        <v>1.28</v>
      </c>
      <c r="FH54">
        <v>15.77</v>
      </c>
      <c r="FI54">
        <v>59.79</v>
      </c>
      <c r="FJ54">
        <v>86.21</v>
      </c>
      <c r="FK54">
        <v>3.77</v>
      </c>
      <c r="FL54">
        <v>92.41</v>
      </c>
      <c r="FM54">
        <v>38.29</v>
      </c>
      <c r="FN54">
        <v>11.82</v>
      </c>
      <c r="FO54">
        <v>2.56</v>
      </c>
      <c r="FP54">
        <v>0.47</v>
      </c>
      <c r="FQ54">
        <v>82.31</v>
      </c>
      <c r="FR54">
        <v>90.42</v>
      </c>
      <c r="FS54">
        <v>42.04</v>
      </c>
      <c r="FT54">
        <v>7.63</v>
      </c>
      <c r="FU54">
        <v>10.16</v>
      </c>
      <c r="FV54">
        <v>1.18</v>
      </c>
      <c r="FW54">
        <v>44.67</v>
      </c>
      <c r="FX54">
        <v>4.8899999999999997</v>
      </c>
      <c r="FY54">
        <v>15.59</v>
      </c>
      <c r="FZ54">
        <v>3.79</v>
      </c>
      <c r="GA54">
        <v>2.69</v>
      </c>
      <c r="GB54">
        <v>53.97</v>
      </c>
      <c r="GC54">
        <v>60.32</v>
      </c>
      <c r="GD54">
        <v>0.45</v>
      </c>
      <c r="GE54">
        <v>6.43</v>
      </c>
      <c r="GF54">
        <v>15.35</v>
      </c>
    </row>
    <row r="55" spans="2:188" x14ac:dyDescent="0.35">
      <c r="B55" t="str">
        <f>IF(AND(F55&gt;='PASO 2 - CHANNEL INPUT '!$G$4,F55&lt;='PASO 2 - CHANNEL INPUT '!$H$4),"OK","FUERA")</f>
        <v>OK</v>
      </c>
      <c r="C55" s="18" t="str">
        <f>IF(AND(F55&gt;='PASO 2 - CHANNEL INPUT '!$G$8,F55&lt;='PASO 2 - CHANNEL INPUT '!$H$8),"OK","FUERA")</f>
        <v>OK</v>
      </c>
      <c r="D55" t="str">
        <f>IF(AND(F55&gt;='PASO 1 - SETUP CAMPAÑA'!$C$3,F55&lt;='PASO 1 - SETUP CAMPAÑA'!$C$4),"OK","FUERA")</f>
        <v>OK</v>
      </c>
      <c r="E55" t="s">
        <v>0</v>
      </c>
      <c r="F55">
        <v>56</v>
      </c>
      <c r="G55" s="11">
        <f t="shared" si="92"/>
        <v>122.72</v>
      </c>
      <c r="H55">
        <f t="shared" si="3"/>
        <v>113.59270000000001</v>
      </c>
      <c r="I55">
        <f t="shared" si="4"/>
        <v>12.118600000000001</v>
      </c>
      <c r="J55">
        <f t="shared" si="5"/>
        <v>28.302300000000002</v>
      </c>
      <c r="K55">
        <f t="shared" si="6"/>
        <v>27.9955</v>
      </c>
      <c r="L55">
        <f t="shared" si="7"/>
        <v>0.61360000000000003</v>
      </c>
      <c r="M55">
        <f t="shared" si="8"/>
        <v>72.864999999999995</v>
      </c>
      <c r="N55">
        <f t="shared" si="9"/>
        <v>140.89789999999999</v>
      </c>
      <c r="O55">
        <f t="shared" si="10"/>
        <v>29.6829</v>
      </c>
      <c r="P55">
        <f t="shared" si="11"/>
        <v>28.839199999999995</v>
      </c>
      <c r="Q55">
        <f t="shared" si="12"/>
        <v>201.33750000000001</v>
      </c>
      <c r="R55">
        <f t="shared" si="13"/>
        <v>8.5904000000000007</v>
      </c>
      <c r="S55">
        <f t="shared" si="14"/>
        <v>204.55889999999999</v>
      </c>
      <c r="T55">
        <f t="shared" si="15"/>
        <v>193.36069999999998</v>
      </c>
      <c r="U55" s="11">
        <f t="shared" si="16"/>
        <v>213.22600000000003</v>
      </c>
      <c r="V55">
        <f t="shared" si="17"/>
        <v>10.277800000000001</v>
      </c>
      <c r="W55">
        <f t="shared" si="18"/>
        <v>395.77199999999999</v>
      </c>
      <c r="X55">
        <f t="shared" si="19"/>
        <v>69.950399999999988</v>
      </c>
      <c r="Y55">
        <f t="shared" si="20"/>
        <v>41.111200000000004</v>
      </c>
      <c r="Z55">
        <f t="shared" si="21"/>
        <v>269.67719999999997</v>
      </c>
      <c r="AA55">
        <f t="shared" si="22"/>
        <v>255.18090000000004</v>
      </c>
      <c r="AB55">
        <f t="shared" si="23"/>
        <v>99.32650000000001</v>
      </c>
      <c r="AC55">
        <f t="shared" si="24"/>
        <v>11.5817</v>
      </c>
      <c r="AD55" s="11">
        <f t="shared" si="25"/>
        <v>476.15360000000004</v>
      </c>
      <c r="AE55">
        <f t="shared" si="26"/>
        <v>186.53440000000001</v>
      </c>
      <c r="AF55">
        <f t="shared" si="27"/>
        <v>48.167600000000007</v>
      </c>
      <c r="AG55">
        <f t="shared" si="28"/>
        <v>219.36200000000002</v>
      </c>
      <c r="AH55">
        <f t="shared" si="29"/>
        <v>113.51600000000002</v>
      </c>
      <c r="AI55">
        <f t="shared" si="30"/>
        <v>68.493099999999998</v>
      </c>
      <c r="AJ55">
        <f t="shared" si="31"/>
        <v>103.3916</v>
      </c>
      <c r="AK55">
        <f t="shared" si="32"/>
        <v>27.765400000000003</v>
      </c>
      <c r="AL55">
        <f t="shared" si="33"/>
        <v>0.92039999999999988</v>
      </c>
      <c r="AM55">
        <f t="shared" si="34"/>
        <v>28.915899999999997</v>
      </c>
      <c r="AN55">
        <f t="shared" si="35"/>
        <v>0.84370000000000001</v>
      </c>
      <c r="AO55">
        <f t="shared" si="36"/>
        <v>0.23009999999999997</v>
      </c>
      <c r="AP55">
        <f t="shared" si="37"/>
        <v>10.891399999999999</v>
      </c>
      <c r="AQ55">
        <f t="shared" si="38"/>
        <v>0.76700000000000002</v>
      </c>
      <c r="AR55">
        <f t="shared" si="39"/>
        <v>10.2011</v>
      </c>
      <c r="AS55">
        <f t="shared" si="40"/>
        <v>0.84370000000000001</v>
      </c>
      <c r="AT55">
        <f t="shared" si="41"/>
        <v>9.8942999999999994</v>
      </c>
      <c r="AU55">
        <f t="shared" si="42"/>
        <v>1.9175</v>
      </c>
      <c r="AV55">
        <f t="shared" si="43"/>
        <v>8.9738999999999987</v>
      </c>
      <c r="AW55">
        <f t="shared" si="44"/>
        <v>0</v>
      </c>
      <c r="AX55">
        <f t="shared" si="45"/>
        <v>0.38350000000000001</v>
      </c>
      <c r="AY55">
        <f t="shared" si="46"/>
        <v>10.277800000000001</v>
      </c>
      <c r="AZ55">
        <f t="shared" si="47"/>
        <v>2.8379000000000003</v>
      </c>
      <c r="BA55">
        <f t="shared" si="48"/>
        <v>6.5961999999999996</v>
      </c>
      <c r="BB55">
        <f t="shared" si="49"/>
        <v>1.534</v>
      </c>
      <c r="BC55">
        <f t="shared" si="50"/>
        <v>2.6844999999999999</v>
      </c>
      <c r="BD55">
        <f t="shared" si="51"/>
        <v>3.835</v>
      </c>
      <c r="BE55">
        <f t="shared" si="52"/>
        <v>5.3689999999999998</v>
      </c>
      <c r="BF55">
        <f t="shared" si="53"/>
        <v>0</v>
      </c>
      <c r="BG55">
        <f t="shared" si="54"/>
        <v>2.6844999999999999</v>
      </c>
      <c r="BH55">
        <f t="shared" si="55"/>
        <v>2.7612000000000001</v>
      </c>
      <c r="BI55">
        <f t="shared" si="56"/>
        <v>2.3010000000000002</v>
      </c>
      <c r="BJ55">
        <f t="shared" si="57"/>
        <v>0.69030000000000002</v>
      </c>
      <c r="BK55">
        <f t="shared" si="58"/>
        <v>129.62299999999999</v>
      </c>
      <c r="BL55">
        <f t="shared" si="59"/>
        <v>126.09480000000002</v>
      </c>
      <c r="BM55">
        <f t="shared" si="60"/>
        <v>3.1446999999999994</v>
      </c>
      <c r="BN55">
        <f t="shared" si="61"/>
        <v>0</v>
      </c>
      <c r="BO55">
        <f t="shared" si="62"/>
        <v>0.38350000000000001</v>
      </c>
      <c r="BP55">
        <f t="shared" si="63"/>
        <v>235.16219999999998</v>
      </c>
      <c r="BQ55">
        <f t="shared" si="64"/>
        <v>66.652299999999997</v>
      </c>
      <c r="BR55">
        <f t="shared" si="65"/>
        <v>185.84410000000003</v>
      </c>
      <c r="BS55">
        <f t="shared" si="66"/>
        <v>12.962299999999999</v>
      </c>
      <c r="BT55">
        <f t="shared" si="67"/>
        <v>119.57530000000001</v>
      </c>
      <c r="BU55">
        <f t="shared" si="68"/>
        <v>466.2593</v>
      </c>
      <c r="BV55" s="11">
        <f t="shared" si="69"/>
        <v>665.67930000000013</v>
      </c>
      <c r="BW55" s="11">
        <f t="shared" si="70"/>
        <v>36.9694</v>
      </c>
      <c r="BX55" s="11">
        <f t="shared" si="71"/>
        <v>719.75279999999998</v>
      </c>
      <c r="BY55">
        <f t="shared" si="72"/>
        <v>290.84640000000002</v>
      </c>
      <c r="BZ55">
        <f t="shared" si="73"/>
        <v>99.32650000000001</v>
      </c>
      <c r="CA55">
        <f t="shared" si="74"/>
        <v>21.782799999999998</v>
      </c>
      <c r="CB55">
        <f t="shared" si="75"/>
        <v>1.534</v>
      </c>
      <c r="CC55" s="11">
        <f t="shared" si="76"/>
        <v>621.80689999999993</v>
      </c>
      <c r="CD55" s="11">
        <f t="shared" si="77"/>
        <v>707.7876</v>
      </c>
      <c r="CE55" s="11">
        <f t="shared" si="78"/>
        <v>301.43099999999998</v>
      </c>
      <c r="CF55">
        <f t="shared" si="79"/>
        <v>55.147300000000001</v>
      </c>
      <c r="CG55">
        <f t="shared" si="80"/>
        <v>62.0503</v>
      </c>
      <c r="CH55">
        <f t="shared" si="81"/>
        <v>11.504999999999999</v>
      </c>
      <c r="CI55" s="11">
        <f t="shared" si="82"/>
        <v>328.27600000000001</v>
      </c>
      <c r="CJ55">
        <f t="shared" si="83"/>
        <v>32.520800000000001</v>
      </c>
      <c r="CK55">
        <f t="shared" si="84"/>
        <v>118.50149999999999</v>
      </c>
      <c r="CL55">
        <f t="shared" si="85"/>
        <v>25.311</v>
      </c>
      <c r="CM55">
        <f t="shared" si="86"/>
        <v>15.570099999999998</v>
      </c>
      <c r="CN55">
        <f t="shared" si="87"/>
        <v>415.1771</v>
      </c>
      <c r="CO55">
        <f t="shared" si="88"/>
        <v>450.22900000000004</v>
      </c>
      <c r="CP55">
        <f t="shared" si="89"/>
        <v>5.8292000000000002</v>
      </c>
      <c r="CQ55">
        <f t="shared" si="90"/>
        <v>46.403500000000001</v>
      </c>
      <c r="CR55">
        <f t="shared" si="91"/>
        <v>98.022599999999997</v>
      </c>
      <c r="CT55" s="18">
        <f>'PASO 1 - SETUP CAMPAÑA'!E84</f>
        <v>767</v>
      </c>
      <c r="CU55">
        <v>16</v>
      </c>
      <c r="CV55">
        <v>14.81</v>
      </c>
      <c r="CW55">
        <v>1.58</v>
      </c>
      <c r="CX55">
        <v>3.69</v>
      </c>
      <c r="CY55">
        <v>3.65</v>
      </c>
      <c r="CZ55">
        <v>0.08</v>
      </c>
      <c r="DA55">
        <v>9.5</v>
      </c>
      <c r="DB55">
        <v>18.37</v>
      </c>
      <c r="DC55">
        <v>3.87</v>
      </c>
      <c r="DD55">
        <v>3.76</v>
      </c>
      <c r="DE55">
        <v>26.25</v>
      </c>
      <c r="DF55">
        <v>1.1200000000000001</v>
      </c>
      <c r="DG55">
        <v>26.67</v>
      </c>
      <c r="DH55">
        <v>25.21</v>
      </c>
      <c r="DI55">
        <v>27.8</v>
      </c>
      <c r="DJ55">
        <v>1.34</v>
      </c>
      <c r="DK55">
        <v>51.6</v>
      </c>
      <c r="DL55">
        <v>9.1199999999999992</v>
      </c>
      <c r="DM55">
        <v>5.36</v>
      </c>
      <c r="DN55">
        <v>35.159999999999997</v>
      </c>
      <c r="DO55">
        <v>33.270000000000003</v>
      </c>
      <c r="DP55">
        <v>12.95</v>
      </c>
      <c r="DQ55">
        <v>1.51</v>
      </c>
      <c r="DR55">
        <v>62.08</v>
      </c>
      <c r="DS55">
        <v>24.32</v>
      </c>
      <c r="DT55">
        <v>6.28</v>
      </c>
      <c r="DU55">
        <v>28.6</v>
      </c>
      <c r="DV55">
        <v>14.8</v>
      </c>
      <c r="DW55">
        <v>8.93</v>
      </c>
      <c r="DX55">
        <v>13.48</v>
      </c>
      <c r="DY55">
        <v>3.62</v>
      </c>
      <c r="DZ55">
        <v>0.12</v>
      </c>
      <c r="EA55">
        <v>3.77</v>
      </c>
      <c r="EB55">
        <v>0.11</v>
      </c>
      <c r="EC55">
        <v>0.03</v>
      </c>
      <c r="ED55">
        <v>1.42</v>
      </c>
      <c r="EE55">
        <v>0.1</v>
      </c>
      <c r="EF55">
        <v>1.33</v>
      </c>
      <c r="EG55">
        <v>0.11</v>
      </c>
      <c r="EH55">
        <v>1.29</v>
      </c>
      <c r="EI55">
        <v>0.25</v>
      </c>
      <c r="EJ55">
        <v>1.17</v>
      </c>
      <c r="EK55">
        <v>0</v>
      </c>
      <c r="EL55">
        <v>0.05</v>
      </c>
      <c r="EM55">
        <v>1.34</v>
      </c>
      <c r="EN55">
        <v>0.37</v>
      </c>
      <c r="EO55">
        <v>0.86</v>
      </c>
      <c r="EP55">
        <v>0.2</v>
      </c>
      <c r="EQ55">
        <v>0.35</v>
      </c>
      <c r="ER55">
        <v>0.5</v>
      </c>
      <c r="ES55">
        <v>0.7</v>
      </c>
      <c r="ET55">
        <v>0</v>
      </c>
      <c r="EU55">
        <v>0.35</v>
      </c>
      <c r="EV55">
        <v>0.36</v>
      </c>
      <c r="EW55">
        <v>0.3</v>
      </c>
      <c r="EX55">
        <v>0.09</v>
      </c>
      <c r="EY55">
        <v>16.899999999999999</v>
      </c>
      <c r="EZ55">
        <v>16.440000000000001</v>
      </c>
      <c r="FA55">
        <v>0.41</v>
      </c>
      <c r="FB55">
        <v>0</v>
      </c>
      <c r="FC55">
        <v>0.05</v>
      </c>
      <c r="FD55">
        <v>30.66</v>
      </c>
      <c r="FE55">
        <v>8.69</v>
      </c>
      <c r="FF55">
        <v>24.23</v>
      </c>
      <c r="FG55">
        <v>1.69</v>
      </c>
      <c r="FH55">
        <v>15.59</v>
      </c>
      <c r="FI55">
        <v>60.79</v>
      </c>
      <c r="FJ55">
        <v>86.79</v>
      </c>
      <c r="FK55">
        <v>4.82</v>
      </c>
      <c r="FL55">
        <v>93.84</v>
      </c>
      <c r="FM55">
        <v>37.92</v>
      </c>
      <c r="FN55">
        <v>12.95</v>
      </c>
      <c r="FO55">
        <v>2.84</v>
      </c>
      <c r="FP55">
        <v>0.2</v>
      </c>
      <c r="FQ55">
        <v>81.069999999999993</v>
      </c>
      <c r="FR55">
        <v>92.28</v>
      </c>
      <c r="FS55">
        <v>39.299999999999997</v>
      </c>
      <c r="FT55">
        <v>7.19</v>
      </c>
      <c r="FU55">
        <v>8.09</v>
      </c>
      <c r="FV55">
        <v>1.5</v>
      </c>
      <c r="FW55">
        <v>42.8</v>
      </c>
      <c r="FX55">
        <v>4.24</v>
      </c>
      <c r="FY55">
        <v>15.45</v>
      </c>
      <c r="FZ55">
        <v>3.3</v>
      </c>
      <c r="GA55">
        <v>2.0299999999999998</v>
      </c>
      <c r="GB55">
        <v>54.13</v>
      </c>
      <c r="GC55">
        <v>58.7</v>
      </c>
      <c r="GD55">
        <v>0.76</v>
      </c>
      <c r="GE55">
        <v>6.05</v>
      </c>
      <c r="GF55">
        <v>12.78</v>
      </c>
    </row>
    <row r="56" spans="2:188" x14ac:dyDescent="0.35">
      <c r="B56" t="str">
        <f>IF(AND(F56&gt;='PASO 2 - CHANNEL INPUT '!$G$4,F56&lt;='PASO 2 - CHANNEL INPUT '!$H$4),"OK","FUERA")</f>
        <v>OK</v>
      </c>
      <c r="C56" s="18" t="str">
        <f>IF(AND(F56&gt;='PASO 2 - CHANNEL INPUT '!$G$8,F56&lt;='PASO 2 - CHANNEL INPUT '!$H$8),"OK","FUERA")</f>
        <v>OK</v>
      </c>
      <c r="D56" t="str">
        <f>IF(AND(F56&gt;='PASO 1 - SETUP CAMPAÑA'!$C$3,F56&lt;='PASO 1 - SETUP CAMPAÑA'!$C$4),"OK","FUERA")</f>
        <v>OK</v>
      </c>
      <c r="E56" t="s">
        <v>0</v>
      </c>
      <c r="F56">
        <v>57</v>
      </c>
      <c r="G56" s="11">
        <f t="shared" si="92"/>
        <v>117.2664</v>
      </c>
      <c r="H56">
        <f t="shared" si="3"/>
        <v>108.92160000000001</v>
      </c>
      <c r="I56">
        <f t="shared" si="4"/>
        <v>9.4428000000000001</v>
      </c>
      <c r="J56">
        <f t="shared" si="5"/>
        <v>32.061599999999999</v>
      </c>
      <c r="K56">
        <f t="shared" si="6"/>
        <v>31.768800000000002</v>
      </c>
      <c r="L56">
        <f t="shared" si="7"/>
        <v>0.58560000000000001</v>
      </c>
      <c r="M56">
        <f t="shared" si="8"/>
        <v>68.515199999999993</v>
      </c>
      <c r="N56">
        <f t="shared" si="9"/>
        <v>138.64080000000001</v>
      </c>
      <c r="O56">
        <f t="shared" si="10"/>
        <v>30.378</v>
      </c>
      <c r="P56">
        <f t="shared" si="11"/>
        <v>25.839599999999997</v>
      </c>
      <c r="Q56">
        <f t="shared" si="12"/>
        <v>182.48759999999999</v>
      </c>
      <c r="R56">
        <f t="shared" si="13"/>
        <v>10.321199999999999</v>
      </c>
      <c r="S56">
        <f t="shared" si="14"/>
        <v>184.75679999999997</v>
      </c>
      <c r="T56">
        <f t="shared" si="15"/>
        <v>178.82759999999999</v>
      </c>
      <c r="U56" s="11">
        <f t="shared" si="16"/>
        <v>199.47000000000003</v>
      </c>
      <c r="V56">
        <f t="shared" si="17"/>
        <v>8.7840000000000007</v>
      </c>
      <c r="W56">
        <f t="shared" si="18"/>
        <v>385.69079999999997</v>
      </c>
      <c r="X56">
        <f t="shared" si="19"/>
        <v>66.904800000000009</v>
      </c>
      <c r="Y56">
        <f t="shared" si="20"/>
        <v>36.160800000000002</v>
      </c>
      <c r="Z56">
        <f t="shared" si="21"/>
        <v>279.40440000000001</v>
      </c>
      <c r="AA56">
        <f t="shared" si="22"/>
        <v>240.5352</v>
      </c>
      <c r="AB56">
        <f t="shared" si="23"/>
        <v>94.354800000000012</v>
      </c>
      <c r="AC56">
        <f t="shared" si="24"/>
        <v>14.713199999999997</v>
      </c>
      <c r="AD56" s="11">
        <f t="shared" si="25"/>
        <v>456.54839999999996</v>
      </c>
      <c r="AE56">
        <f t="shared" si="26"/>
        <v>168.65279999999998</v>
      </c>
      <c r="AF56">
        <f t="shared" si="27"/>
        <v>44.505600000000001</v>
      </c>
      <c r="AG56">
        <f t="shared" si="28"/>
        <v>217.6968</v>
      </c>
      <c r="AH56">
        <f t="shared" si="29"/>
        <v>120.04799999999999</v>
      </c>
      <c r="AI56">
        <f t="shared" si="30"/>
        <v>65.440799999999996</v>
      </c>
      <c r="AJ56">
        <f t="shared" si="31"/>
        <v>92.744399999999999</v>
      </c>
      <c r="AK56">
        <f t="shared" si="32"/>
        <v>27.010800000000003</v>
      </c>
      <c r="AL56">
        <f t="shared" si="33"/>
        <v>0.2928</v>
      </c>
      <c r="AM56">
        <f t="shared" si="34"/>
        <v>36.307200000000002</v>
      </c>
      <c r="AN56">
        <f t="shared" si="35"/>
        <v>1.9032</v>
      </c>
      <c r="AO56">
        <f t="shared" si="36"/>
        <v>7.3200000000000001E-2</v>
      </c>
      <c r="AP56">
        <f t="shared" si="37"/>
        <v>11.712</v>
      </c>
      <c r="AQ56">
        <f t="shared" si="38"/>
        <v>1.5371999999999999</v>
      </c>
      <c r="AR56">
        <f t="shared" si="39"/>
        <v>9.2232000000000003</v>
      </c>
      <c r="AS56">
        <f t="shared" si="40"/>
        <v>0.36599999999999999</v>
      </c>
      <c r="AT56">
        <f t="shared" si="41"/>
        <v>6.0755999999999997</v>
      </c>
      <c r="AU56">
        <f t="shared" si="42"/>
        <v>2.3424</v>
      </c>
      <c r="AV56">
        <f t="shared" si="43"/>
        <v>6.3683999999999994</v>
      </c>
      <c r="AW56">
        <f t="shared" si="44"/>
        <v>0.1464</v>
      </c>
      <c r="AX56">
        <f t="shared" si="45"/>
        <v>0</v>
      </c>
      <c r="AY56">
        <f t="shared" si="46"/>
        <v>8.1984000000000012</v>
      </c>
      <c r="AZ56">
        <f t="shared" si="47"/>
        <v>4.3187999999999995</v>
      </c>
      <c r="BA56">
        <f t="shared" si="48"/>
        <v>3.66</v>
      </c>
      <c r="BB56">
        <f t="shared" si="49"/>
        <v>1.7567999999999999</v>
      </c>
      <c r="BC56">
        <f t="shared" si="50"/>
        <v>4.8311999999999999</v>
      </c>
      <c r="BD56">
        <f t="shared" si="51"/>
        <v>3.0743999999999998</v>
      </c>
      <c r="BE56">
        <f t="shared" si="52"/>
        <v>2.6351999999999998</v>
      </c>
      <c r="BF56">
        <f t="shared" si="53"/>
        <v>0</v>
      </c>
      <c r="BG56">
        <f t="shared" si="54"/>
        <v>3.8795999999999999</v>
      </c>
      <c r="BH56">
        <f t="shared" si="55"/>
        <v>1.3908</v>
      </c>
      <c r="BI56">
        <f t="shared" si="56"/>
        <v>1.0980000000000001</v>
      </c>
      <c r="BJ56">
        <f t="shared" si="57"/>
        <v>0.73199999999999998</v>
      </c>
      <c r="BK56">
        <f t="shared" si="58"/>
        <v>124.2204</v>
      </c>
      <c r="BL56">
        <f t="shared" si="59"/>
        <v>121.512</v>
      </c>
      <c r="BM56">
        <f t="shared" si="60"/>
        <v>2.7084000000000001</v>
      </c>
      <c r="BN56">
        <f t="shared" si="61"/>
        <v>0</v>
      </c>
      <c r="BO56">
        <f t="shared" si="62"/>
        <v>1.3175999999999999</v>
      </c>
      <c r="BP56">
        <f t="shared" si="63"/>
        <v>200.20200000000003</v>
      </c>
      <c r="BQ56">
        <f t="shared" si="64"/>
        <v>69.906000000000006</v>
      </c>
      <c r="BR56">
        <f t="shared" si="65"/>
        <v>150.71879999999999</v>
      </c>
      <c r="BS56">
        <f t="shared" si="66"/>
        <v>8.3447999999999993</v>
      </c>
      <c r="BT56">
        <f t="shared" si="67"/>
        <v>108.92160000000001</v>
      </c>
      <c r="BU56">
        <f t="shared" si="68"/>
        <v>450.10680000000002</v>
      </c>
      <c r="BV56" s="11">
        <f t="shared" si="69"/>
        <v>623.298</v>
      </c>
      <c r="BW56" s="11">
        <f t="shared" si="70"/>
        <v>34.550399999999996</v>
      </c>
      <c r="BX56" s="11">
        <f t="shared" si="71"/>
        <v>680.90639999999996</v>
      </c>
      <c r="BY56">
        <f t="shared" si="72"/>
        <v>287.67599999999999</v>
      </c>
      <c r="BZ56">
        <f t="shared" si="73"/>
        <v>94.354800000000012</v>
      </c>
      <c r="CA56">
        <f t="shared" si="74"/>
        <v>21.667200000000001</v>
      </c>
      <c r="CB56">
        <f t="shared" si="75"/>
        <v>4.0260000000000007</v>
      </c>
      <c r="CC56" s="11">
        <f t="shared" si="76"/>
        <v>599.65440000000001</v>
      </c>
      <c r="CD56" s="11">
        <f t="shared" si="77"/>
        <v>667.36440000000005</v>
      </c>
      <c r="CE56" s="11">
        <f t="shared" si="78"/>
        <v>297.55799999999999</v>
      </c>
      <c r="CF56">
        <f t="shared" si="79"/>
        <v>58.41360000000001</v>
      </c>
      <c r="CG56">
        <f t="shared" si="80"/>
        <v>64.855199999999996</v>
      </c>
      <c r="CH56">
        <f t="shared" si="81"/>
        <v>8.8571999999999989</v>
      </c>
      <c r="CI56" s="11">
        <f t="shared" si="82"/>
        <v>312.71039999999999</v>
      </c>
      <c r="CJ56">
        <f t="shared" si="83"/>
        <v>28.914000000000001</v>
      </c>
      <c r="CK56">
        <f t="shared" si="84"/>
        <v>109.7268</v>
      </c>
      <c r="CL56">
        <f t="shared" si="85"/>
        <v>27.1572</v>
      </c>
      <c r="CM56">
        <f t="shared" si="86"/>
        <v>16.982399999999998</v>
      </c>
      <c r="CN56">
        <f t="shared" si="87"/>
        <v>401.13599999999997</v>
      </c>
      <c r="CO56">
        <f t="shared" si="88"/>
        <v>445.78800000000001</v>
      </c>
      <c r="CP56">
        <f t="shared" si="89"/>
        <v>3.8064</v>
      </c>
      <c r="CQ56">
        <f t="shared" si="90"/>
        <v>51.971999999999994</v>
      </c>
      <c r="CR56">
        <f t="shared" si="91"/>
        <v>82.862400000000008</v>
      </c>
      <c r="CT56" s="18">
        <f>'PASO 1 - SETUP CAMPAÑA'!E85</f>
        <v>732</v>
      </c>
      <c r="CU56">
        <v>16.02</v>
      </c>
      <c r="CV56">
        <v>14.88</v>
      </c>
      <c r="CW56">
        <v>1.29</v>
      </c>
      <c r="CX56">
        <v>4.38</v>
      </c>
      <c r="CY56">
        <v>4.34</v>
      </c>
      <c r="CZ56">
        <v>0.08</v>
      </c>
      <c r="DA56">
        <v>9.36</v>
      </c>
      <c r="DB56">
        <v>18.940000000000001</v>
      </c>
      <c r="DC56">
        <v>4.1500000000000004</v>
      </c>
      <c r="DD56">
        <v>3.53</v>
      </c>
      <c r="DE56">
        <v>24.93</v>
      </c>
      <c r="DF56">
        <v>1.41</v>
      </c>
      <c r="DG56">
        <v>25.24</v>
      </c>
      <c r="DH56">
        <v>24.43</v>
      </c>
      <c r="DI56">
        <v>27.25</v>
      </c>
      <c r="DJ56">
        <v>1.2</v>
      </c>
      <c r="DK56">
        <v>52.69</v>
      </c>
      <c r="DL56">
        <v>9.14</v>
      </c>
      <c r="DM56">
        <v>4.9400000000000004</v>
      </c>
      <c r="DN56">
        <v>38.17</v>
      </c>
      <c r="DO56">
        <v>32.86</v>
      </c>
      <c r="DP56">
        <v>12.89</v>
      </c>
      <c r="DQ56">
        <v>2.0099999999999998</v>
      </c>
      <c r="DR56">
        <v>62.37</v>
      </c>
      <c r="DS56">
        <v>23.04</v>
      </c>
      <c r="DT56">
        <v>6.08</v>
      </c>
      <c r="DU56">
        <v>29.74</v>
      </c>
      <c r="DV56">
        <v>16.399999999999999</v>
      </c>
      <c r="DW56">
        <v>8.94</v>
      </c>
      <c r="DX56">
        <v>12.67</v>
      </c>
      <c r="DY56">
        <v>3.69</v>
      </c>
      <c r="DZ56">
        <v>0.04</v>
      </c>
      <c r="EA56">
        <v>4.96</v>
      </c>
      <c r="EB56">
        <v>0.26</v>
      </c>
      <c r="EC56">
        <v>0.01</v>
      </c>
      <c r="ED56">
        <v>1.6</v>
      </c>
      <c r="EE56">
        <v>0.21</v>
      </c>
      <c r="EF56">
        <v>1.26</v>
      </c>
      <c r="EG56">
        <v>0.05</v>
      </c>
      <c r="EH56">
        <v>0.83</v>
      </c>
      <c r="EI56">
        <v>0.32</v>
      </c>
      <c r="EJ56">
        <v>0.87</v>
      </c>
      <c r="EK56">
        <v>0.02</v>
      </c>
      <c r="EL56">
        <v>0</v>
      </c>
      <c r="EM56">
        <v>1.1200000000000001</v>
      </c>
      <c r="EN56">
        <v>0.59</v>
      </c>
      <c r="EO56">
        <v>0.5</v>
      </c>
      <c r="EP56">
        <v>0.24</v>
      </c>
      <c r="EQ56">
        <v>0.66</v>
      </c>
      <c r="ER56">
        <v>0.42</v>
      </c>
      <c r="ES56">
        <v>0.36</v>
      </c>
      <c r="ET56">
        <v>0</v>
      </c>
      <c r="EU56">
        <v>0.53</v>
      </c>
      <c r="EV56">
        <v>0.19</v>
      </c>
      <c r="EW56">
        <v>0.15</v>
      </c>
      <c r="EX56">
        <v>0.1</v>
      </c>
      <c r="EY56">
        <v>16.97</v>
      </c>
      <c r="EZ56">
        <v>16.600000000000001</v>
      </c>
      <c r="FA56">
        <v>0.37</v>
      </c>
      <c r="FB56">
        <v>0</v>
      </c>
      <c r="FC56">
        <v>0.18</v>
      </c>
      <c r="FD56">
        <v>27.35</v>
      </c>
      <c r="FE56">
        <v>9.5500000000000007</v>
      </c>
      <c r="FF56">
        <v>20.59</v>
      </c>
      <c r="FG56">
        <v>1.1399999999999999</v>
      </c>
      <c r="FH56">
        <v>14.88</v>
      </c>
      <c r="FI56">
        <v>61.49</v>
      </c>
      <c r="FJ56">
        <v>85.15</v>
      </c>
      <c r="FK56">
        <v>4.72</v>
      </c>
      <c r="FL56">
        <v>93.02</v>
      </c>
      <c r="FM56">
        <v>39.299999999999997</v>
      </c>
      <c r="FN56">
        <v>12.89</v>
      </c>
      <c r="FO56">
        <v>2.96</v>
      </c>
      <c r="FP56">
        <v>0.55000000000000004</v>
      </c>
      <c r="FQ56">
        <v>81.92</v>
      </c>
      <c r="FR56">
        <v>91.17</v>
      </c>
      <c r="FS56">
        <v>40.65</v>
      </c>
      <c r="FT56">
        <v>7.98</v>
      </c>
      <c r="FU56">
        <v>8.86</v>
      </c>
      <c r="FV56">
        <v>1.21</v>
      </c>
      <c r="FW56">
        <v>42.72</v>
      </c>
      <c r="FX56">
        <v>3.95</v>
      </c>
      <c r="FY56">
        <v>14.99</v>
      </c>
      <c r="FZ56">
        <v>3.71</v>
      </c>
      <c r="GA56">
        <v>2.3199999999999998</v>
      </c>
      <c r="GB56">
        <v>54.8</v>
      </c>
      <c r="GC56">
        <v>60.9</v>
      </c>
      <c r="GD56">
        <v>0.52</v>
      </c>
      <c r="GE56">
        <v>7.1</v>
      </c>
      <c r="GF56">
        <v>11.32</v>
      </c>
    </row>
    <row r="57" spans="2:188" x14ac:dyDescent="0.35">
      <c r="B57" t="str">
        <f>IF(AND(F57&gt;='PASO 2 - CHANNEL INPUT '!$G$4,F57&lt;='PASO 2 - CHANNEL INPUT '!$H$4),"OK","FUERA")</f>
        <v>OK</v>
      </c>
      <c r="C57" s="18" t="str">
        <f>IF(AND(F57&gt;='PASO 2 - CHANNEL INPUT '!$G$8,F57&lt;='PASO 2 - CHANNEL INPUT '!$H$8),"OK","FUERA")</f>
        <v>OK</v>
      </c>
      <c r="D57" t="str">
        <f>IF(AND(F57&gt;='PASO 1 - SETUP CAMPAÑA'!$C$3,F57&lt;='PASO 1 - SETUP CAMPAÑA'!$C$4),"OK","FUERA")</f>
        <v>OK</v>
      </c>
      <c r="E57" t="s">
        <v>0</v>
      </c>
      <c r="F57">
        <v>58</v>
      </c>
      <c r="G57" s="11">
        <f t="shared" si="92"/>
        <v>132.77440000000001</v>
      </c>
      <c r="H57">
        <f t="shared" si="3"/>
        <v>124.53120000000001</v>
      </c>
      <c r="I57">
        <f t="shared" si="4"/>
        <v>10.377599999999999</v>
      </c>
      <c r="J57">
        <f t="shared" si="5"/>
        <v>35.5488</v>
      </c>
      <c r="K57">
        <f t="shared" si="6"/>
        <v>34.886400000000002</v>
      </c>
      <c r="L57">
        <f t="shared" si="7"/>
        <v>1.7663999999999997</v>
      </c>
      <c r="M57">
        <f t="shared" si="8"/>
        <v>69.699200000000005</v>
      </c>
      <c r="N57">
        <f t="shared" si="9"/>
        <v>145.80160000000001</v>
      </c>
      <c r="O57">
        <f t="shared" si="10"/>
        <v>29.366400000000002</v>
      </c>
      <c r="P57">
        <f t="shared" si="11"/>
        <v>17.0016</v>
      </c>
      <c r="Q57">
        <f t="shared" si="12"/>
        <v>190.84479999999999</v>
      </c>
      <c r="R57">
        <f t="shared" si="13"/>
        <v>9.4207999999999998</v>
      </c>
      <c r="S57">
        <f t="shared" si="14"/>
        <v>193.05279999999999</v>
      </c>
      <c r="T57">
        <f t="shared" si="15"/>
        <v>184.44159999999999</v>
      </c>
      <c r="U57" s="11">
        <f t="shared" si="16"/>
        <v>208.8032</v>
      </c>
      <c r="V57">
        <f t="shared" si="17"/>
        <v>12.364799999999999</v>
      </c>
      <c r="W57">
        <f t="shared" si="18"/>
        <v>369.47199999999998</v>
      </c>
      <c r="X57">
        <f t="shared" si="19"/>
        <v>66.534399999999991</v>
      </c>
      <c r="Y57">
        <f t="shared" si="20"/>
        <v>36.579199999999993</v>
      </c>
      <c r="Z57">
        <f t="shared" si="21"/>
        <v>276.66239999999999</v>
      </c>
      <c r="AA57">
        <f t="shared" si="22"/>
        <v>218.22399999999999</v>
      </c>
      <c r="AB57">
        <f t="shared" si="23"/>
        <v>93.177599999999998</v>
      </c>
      <c r="AC57">
        <f t="shared" si="24"/>
        <v>12.6592</v>
      </c>
      <c r="AD57" s="11">
        <f t="shared" si="25"/>
        <v>446.31040000000002</v>
      </c>
      <c r="AE57">
        <f t="shared" si="26"/>
        <v>188.63679999999999</v>
      </c>
      <c r="AF57">
        <f t="shared" si="27"/>
        <v>46.956799999999994</v>
      </c>
      <c r="AG57">
        <f t="shared" si="28"/>
        <v>211.82079999999999</v>
      </c>
      <c r="AH57">
        <f t="shared" si="29"/>
        <v>126.37120000000002</v>
      </c>
      <c r="AI57">
        <f t="shared" si="30"/>
        <v>57.18719999999999</v>
      </c>
      <c r="AJ57">
        <f t="shared" si="31"/>
        <v>90.822400000000002</v>
      </c>
      <c r="AK57">
        <f t="shared" si="32"/>
        <v>20.607999999999997</v>
      </c>
      <c r="AL57">
        <f t="shared" si="33"/>
        <v>1.1040000000000001</v>
      </c>
      <c r="AM57">
        <f t="shared" si="34"/>
        <v>39.2288</v>
      </c>
      <c r="AN57">
        <f t="shared" si="35"/>
        <v>0.66239999999999999</v>
      </c>
      <c r="AO57">
        <f t="shared" si="36"/>
        <v>7.3599999999999999E-2</v>
      </c>
      <c r="AP57">
        <f t="shared" si="37"/>
        <v>17.5168</v>
      </c>
      <c r="AQ57">
        <f t="shared" si="38"/>
        <v>7.3599999999999999E-2</v>
      </c>
      <c r="AR57">
        <f t="shared" si="39"/>
        <v>9.8624000000000009</v>
      </c>
      <c r="AS57">
        <f t="shared" si="40"/>
        <v>0.5152000000000001</v>
      </c>
      <c r="AT57">
        <f t="shared" si="41"/>
        <v>2.3552</v>
      </c>
      <c r="AU57">
        <f t="shared" si="42"/>
        <v>1.472</v>
      </c>
      <c r="AV57">
        <f t="shared" si="43"/>
        <v>9.0527999999999995</v>
      </c>
      <c r="AW57">
        <f t="shared" si="44"/>
        <v>0</v>
      </c>
      <c r="AX57">
        <f t="shared" si="45"/>
        <v>0.73599999999999999</v>
      </c>
      <c r="AY57">
        <f t="shared" si="46"/>
        <v>10.7456</v>
      </c>
      <c r="AZ57">
        <f t="shared" si="47"/>
        <v>5.7408000000000001</v>
      </c>
      <c r="BA57">
        <f t="shared" si="48"/>
        <v>7.36</v>
      </c>
      <c r="BB57">
        <f t="shared" si="49"/>
        <v>3.4591999999999996</v>
      </c>
      <c r="BC57">
        <f t="shared" si="50"/>
        <v>3.9007999999999998</v>
      </c>
      <c r="BD57">
        <f t="shared" si="51"/>
        <v>0.8096000000000001</v>
      </c>
      <c r="BE57">
        <f t="shared" si="52"/>
        <v>4.3423999999999996</v>
      </c>
      <c r="BF57">
        <f t="shared" si="53"/>
        <v>7.3599999999999999E-2</v>
      </c>
      <c r="BG57">
        <f t="shared" si="54"/>
        <v>2.944</v>
      </c>
      <c r="BH57">
        <f t="shared" si="55"/>
        <v>1.2512000000000001</v>
      </c>
      <c r="BI57">
        <f t="shared" si="56"/>
        <v>0.73599999999999999</v>
      </c>
      <c r="BJ57">
        <f t="shared" si="57"/>
        <v>1.0304000000000002</v>
      </c>
      <c r="BK57">
        <f t="shared" si="58"/>
        <v>131.08159999999998</v>
      </c>
      <c r="BL57">
        <f t="shared" si="59"/>
        <v>128.28480000000002</v>
      </c>
      <c r="BM57">
        <f t="shared" si="60"/>
        <v>1.84</v>
      </c>
      <c r="BN57">
        <f t="shared" si="61"/>
        <v>0</v>
      </c>
      <c r="BO57">
        <f t="shared" si="62"/>
        <v>1.2512000000000001</v>
      </c>
      <c r="BP57">
        <f t="shared" si="63"/>
        <v>221.38879999999997</v>
      </c>
      <c r="BQ57">
        <f t="shared" si="64"/>
        <v>65.135999999999996</v>
      </c>
      <c r="BR57">
        <f t="shared" si="65"/>
        <v>174.28480000000002</v>
      </c>
      <c r="BS57">
        <f t="shared" si="66"/>
        <v>8.2432000000000016</v>
      </c>
      <c r="BT57">
        <f t="shared" si="67"/>
        <v>110.10560000000001</v>
      </c>
      <c r="BU57">
        <f t="shared" si="68"/>
        <v>449.84319999999997</v>
      </c>
      <c r="BV57" s="11">
        <f t="shared" si="69"/>
        <v>636.56640000000004</v>
      </c>
      <c r="BW57" s="11">
        <f t="shared" si="70"/>
        <v>31.8688</v>
      </c>
      <c r="BX57" s="11">
        <f t="shared" si="71"/>
        <v>671.08480000000009</v>
      </c>
      <c r="BY57">
        <f t="shared" si="72"/>
        <v>265.91680000000002</v>
      </c>
      <c r="BZ57">
        <f t="shared" si="73"/>
        <v>93.177599999999998</v>
      </c>
      <c r="CA57">
        <f t="shared" si="74"/>
        <v>22.08</v>
      </c>
      <c r="CB57">
        <f t="shared" si="75"/>
        <v>3.0911999999999997</v>
      </c>
      <c r="CC57" s="11">
        <f t="shared" si="76"/>
        <v>592.6271999999999</v>
      </c>
      <c r="CD57" s="11">
        <f t="shared" si="77"/>
        <v>653.71519999999987</v>
      </c>
      <c r="CE57" s="11">
        <f t="shared" si="78"/>
        <v>287.26080000000002</v>
      </c>
      <c r="CF57">
        <f t="shared" si="79"/>
        <v>58.953600000000002</v>
      </c>
      <c r="CG57">
        <f t="shared" si="80"/>
        <v>62.118399999999994</v>
      </c>
      <c r="CH57">
        <f t="shared" si="81"/>
        <v>11.407999999999999</v>
      </c>
      <c r="CI57" s="11">
        <f t="shared" si="82"/>
        <v>308.53120000000001</v>
      </c>
      <c r="CJ57">
        <f t="shared" si="83"/>
        <v>23.552</v>
      </c>
      <c r="CK57">
        <f t="shared" si="84"/>
        <v>100.096</v>
      </c>
      <c r="CL57">
        <f t="shared" si="85"/>
        <v>21.859200000000001</v>
      </c>
      <c r="CM57">
        <f t="shared" si="86"/>
        <v>15.087999999999997</v>
      </c>
      <c r="CN57">
        <f t="shared" si="87"/>
        <v>361.67040000000003</v>
      </c>
      <c r="CO57">
        <f t="shared" si="88"/>
        <v>413.33760000000001</v>
      </c>
      <c r="CP57">
        <f t="shared" si="89"/>
        <v>3.68</v>
      </c>
      <c r="CQ57">
        <f t="shared" si="90"/>
        <v>53.433599999999998</v>
      </c>
      <c r="CR57">
        <f t="shared" si="91"/>
        <v>84.345600000000005</v>
      </c>
      <c r="CT57" s="18">
        <f>'PASO 1 - SETUP CAMPAÑA'!E86</f>
        <v>736</v>
      </c>
      <c r="CU57">
        <v>18.04</v>
      </c>
      <c r="CV57">
        <v>16.920000000000002</v>
      </c>
      <c r="CW57">
        <v>1.41</v>
      </c>
      <c r="CX57">
        <v>4.83</v>
      </c>
      <c r="CY57">
        <v>4.74</v>
      </c>
      <c r="CZ57">
        <v>0.24</v>
      </c>
      <c r="DA57">
        <v>9.4700000000000006</v>
      </c>
      <c r="DB57">
        <v>19.809999999999999</v>
      </c>
      <c r="DC57">
        <v>3.99</v>
      </c>
      <c r="DD57">
        <v>2.31</v>
      </c>
      <c r="DE57">
        <v>25.93</v>
      </c>
      <c r="DF57">
        <v>1.28</v>
      </c>
      <c r="DG57">
        <v>26.23</v>
      </c>
      <c r="DH57">
        <v>25.06</v>
      </c>
      <c r="DI57">
        <v>28.37</v>
      </c>
      <c r="DJ57">
        <v>1.68</v>
      </c>
      <c r="DK57">
        <v>50.2</v>
      </c>
      <c r="DL57">
        <v>9.0399999999999991</v>
      </c>
      <c r="DM57">
        <v>4.97</v>
      </c>
      <c r="DN57">
        <v>37.590000000000003</v>
      </c>
      <c r="DO57">
        <v>29.65</v>
      </c>
      <c r="DP57">
        <v>12.66</v>
      </c>
      <c r="DQ57">
        <v>1.72</v>
      </c>
      <c r="DR57">
        <v>60.64</v>
      </c>
      <c r="DS57">
        <v>25.63</v>
      </c>
      <c r="DT57">
        <v>6.38</v>
      </c>
      <c r="DU57">
        <v>28.78</v>
      </c>
      <c r="DV57">
        <v>17.170000000000002</v>
      </c>
      <c r="DW57">
        <v>7.77</v>
      </c>
      <c r="DX57">
        <v>12.34</v>
      </c>
      <c r="DY57">
        <v>2.8</v>
      </c>
      <c r="DZ57">
        <v>0.15</v>
      </c>
      <c r="EA57">
        <v>5.33</v>
      </c>
      <c r="EB57">
        <v>0.09</v>
      </c>
      <c r="EC57">
        <v>0.01</v>
      </c>
      <c r="ED57">
        <v>2.38</v>
      </c>
      <c r="EE57">
        <v>0.01</v>
      </c>
      <c r="EF57">
        <v>1.34</v>
      </c>
      <c r="EG57">
        <v>7.0000000000000007E-2</v>
      </c>
      <c r="EH57">
        <v>0.32</v>
      </c>
      <c r="EI57">
        <v>0.2</v>
      </c>
      <c r="EJ57">
        <v>1.23</v>
      </c>
      <c r="EK57">
        <v>0</v>
      </c>
      <c r="EL57">
        <v>0.1</v>
      </c>
      <c r="EM57">
        <v>1.46</v>
      </c>
      <c r="EN57">
        <v>0.78</v>
      </c>
      <c r="EO57">
        <v>1</v>
      </c>
      <c r="EP57">
        <v>0.47</v>
      </c>
      <c r="EQ57">
        <v>0.53</v>
      </c>
      <c r="ER57">
        <v>0.11</v>
      </c>
      <c r="ES57">
        <v>0.59</v>
      </c>
      <c r="ET57">
        <v>0.01</v>
      </c>
      <c r="EU57">
        <v>0.4</v>
      </c>
      <c r="EV57">
        <v>0.17</v>
      </c>
      <c r="EW57">
        <v>0.1</v>
      </c>
      <c r="EX57">
        <v>0.14000000000000001</v>
      </c>
      <c r="EY57">
        <v>17.809999999999999</v>
      </c>
      <c r="EZ57">
        <v>17.43</v>
      </c>
      <c r="FA57">
        <v>0.25</v>
      </c>
      <c r="FB57">
        <v>0</v>
      </c>
      <c r="FC57">
        <v>0.17</v>
      </c>
      <c r="FD57">
        <v>30.08</v>
      </c>
      <c r="FE57">
        <v>8.85</v>
      </c>
      <c r="FF57">
        <v>23.68</v>
      </c>
      <c r="FG57">
        <v>1.1200000000000001</v>
      </c>
      <c r="FH57">
        <v>14.96</v>
      </c>
      <c r="FI57">
        <v>61.12</v>
      </c>
      <c r="FJ57">
        <v>86.49</v>
      </c>
      <c r="FK57">
        <v>4.33</v>
      </c>
      <c r="FL57">
        <v>91.18</v>
      </c>
      <c r="FM57">
        <v>36.130000000000003</v>
      </c>
      <c r="FN57">
        <v>12.66</v>
      </c>
      <c r="FO57">
        <v>3</v>
      </c>
      <c r="FP57">
        <v>0.42</v>
      </c>
      <c r="FQ57">
        <v>80.52</v>
      </c>
      <c r="FR57">
        <v>88.82</v>
      </c>
      <c r="FS57">
        <v>39.03</v>
      </c>
      <c r="FT57">
        <v>8.01</v>
      </c>
      <c r="FU57">
        <v>8.44</v>
      </c>
      <c r="FV57">
        <v>1.55</v>
      </c>
      <c r="FW57">
        <v>41.92</v>
      </c>
      <c r="FX57">
        <v>3.2</v>
      </c>
      <c r="FY57">
        <v>13.6</v>
      </c>
      <c r="FZ57">
        <v>2.97</v>
      </c>
      <c r="GA57">
        <v>2.0499999999999998</v>
      </c>
      <c r="GB57">
        <v>49.14</v>
      </c>
      <c r="GC57">
        <v>56.16</v>
      </c>
      <c r="GD57">
        <v>0.5</v>
      </c>
      <c r="GE57">
        <v>7.26</v>
      </c>
      <c r="GF57">
        <v>11.46</v>
      </c>
    </row>
    <row r="58" spans="2:188" x14ac:dyDescent="0.35">
      <c r="B58" t="str">
        <f>IF(AND(F58&gt;='PASO 2 - CHANNEL INPUT '!$G$4,F58&lt;='PASO 2 - CHANNEL INPUT '!$H$4),"OK","FUERA")</f>
        <v>OK</v>
      </c>
      <c r="C58" s="18" t="str">
        <f>IF(AND(F58&gt;='PASO 2 - CHANNEL INPUT '!$G$8,F58&lt;='PASO 2 - CHANNEL INPUT '!$H$8),"OK","FUERA")</f>
        <v>OK</v>
      </c>
      <c r="D58" t="str">
        <f>IF(AND(F58&gt;='PASO 1 - SETUP CAMPAÑA'!$C$3,F58&lt;='PASO 1 - SETUP CAMPAÑA'!$C$4),"OK","FUERA")</f>
        <v>OK</v>
      </c>
      <c r="E58" t="s">
        <v>0</v>
      </c>
      <c r="F58">
        <v>59</v>
      </c>
      <c r="G58" s="11">
        <f t="shared" si="92"/>
        <v>111.76650000000001</v>
      </c>
      <c r="H58">
        <f t="shared" si="3"/>
        <v>103.1985</v>
      </c>
      <c r="I58">
        <f t="shared" si="4"/>
        <v>10.098000000000001</v>
      </c>
      <c r="J58">
        <f t="shared" si="5"/>
        <v>30.6</v>
      </c>
      <c r="K58">
        <f t="shared" si="6"/>
        <v>29.682000000000002</v>
      </c>
      <c r="L58">
        <f t="shared" si="7"/>
        <v>1.224</v>
      </c>
      <c r="M58">
        <f t="shared" si="8"/>
        <v>69.003</v>
      </c>
      <c r="N58">
        <f t="shared" si="9"/>
        <v>125.76600000000002</v>
      </c>
      <c r="O58">
        <f t="shared" si="10"/>
        <v>24.938999999999997</v>
      </c>
      <c r="P58">
        <f t="shared" si="11"/>
        <v>21.037500000000001</v>
      </c>
      <c r="Q58">
        <f t="shared" si="12"/>
        <v>183.37049999999999</v>
      </c>
      <c r="R58">
        <f t="shared" si="13"/>
        <v>7.0380000000000003</v>
      </c>
      <c r="S58">
        <f t="shared" si="14"/>
        <v>186.12449999999998</v>
      </c>
      <c r="T58">
        <f t="shared" si="15"/>
        <v>174.42000000000002</v>
      </c>
      <c r="U58" s="11">
        <f t="shared" si="16"/>
        <v>196.06949999999998</v>
      </c>
      <c r="V58">
        <f t="shared" si="17"/>
        <v>10.327500000000001</v>
      </c>
      <c r="W58">
        <f t="shared" si="18"/>
        <v>405.22049999999996</v>
      </c>
      <c r="X58">
        <f t="shared" si="19"/>
        <v>69.462000000000003</v>
      </c>
      <c r="Y58">
        <f t="shared" si="20"/>
        <v>35.801999999999992</v>
      </c>
      <c r="Z58">
        <f t="shared" si="21"/>
        <v>310.28399999999999</v>
      </c>
      <c r="AA58">
        <f t="shared" si="22"/>
        <v>227.74050000000003</v>
      </c>
      <c r="AB58">
        <f t="shared" si="23"/>
        <v>97.155000000000001</v>
      </c>
      <c r="AC58">
        <f t="shared" si="24"/>
        <v>11.016</v>
      </c>
      <c r="AD58" s="11">
        <f t="shared" si="25"/>
        <v>481.185</v>
      </c>
      <c r="AE58">
        <f t="shared" si="26"/>
        <v>178.47449999999998</v>
      </c>
      <c r="AF58">
        <f t="shared" si="27"/>
        <v>60.817500000000003</v>
      </c>
      <c r="AG58">
        <f t="shared" si="28"/>
        <v>242.81099999999998</v>
      </c>
      <c r="AH58">
        <f t="shared" si="29"/>
        <v>111.69</v>
      </c>
      <c r="AI58">
        <f t="shared" si="30"/>
        <v>63.571500000000007</v>
      </c>
      <c r="AJ58">
        <f t="shared" si="31"/>
        <v>105.03450000000001</v>
      </c>
      <c r="AK58">
        <f t="shared" si="32"/>
        <v>23.179499999999997</v>
      </c>
      <c r="AL58">
        <f t="shared" si="33"/>
        <v>0.38250000000000001</v>
      </c>
      <c r="AM58">
        <f t="shared" si="34"/>
        <v>38.402999999999999</v>
      </c>
      <c r="AN58">
        <f t="shared" si="35"/>
        <v>0.45899999999999996</v>
      </c>
      <c r="AO58">
        <f t="shared" si="36"/>
        <v>0.153</v>
      </c>
      <c r="AP58">
        <f t="shared" si="37"/>
        <v>8.8739999999999988</v>
      </c>
      <c r="AQ58">
        <f t="shared" si="38"/>
        <v>7.6499999999999999E-2</v>
      </c>
      <c r="AR58">
        <f t="shared" si="39"/>
        <v>11.934000000000001</v>
      </c>
      <c r="AS58">
        <f t="shared" si="40"/>
        <v>0.84150000000000003</v>
      </c>
      <c r="AT58">
        <f t="shared" si="41"/>
        <v>8.9504999999999981</v>
      </c>
      <c r="AU58">
        <f t="shared" si="42"/>
        <v>1.6830000000000001</v>
      </c>
      <c r="AV58">
        <f t="shared" si="43"/>
        <v>5.3549999999999995</v>
      </c>
      <c r="AW58">
        <f t="shared" si="44"/>
        <v>0</v>
      </c>
      <c r="AX58">
        <f t="shared" si="45"/>
        <v>0</v>
      </c>
      <c r="AY58">
        <f t="shared" si="46"/>
        <v>6.6555</v>
      </c>
      <c r="AZ58">
        <f t="shared" si="47"/>
        <v>5.4314999999999998</v>
      </c>
      <c r="BA58">
        <f t="shared" si="48"/>
        <v>2.907</v>
      </c>
      <c r="BB58">
        <f t="shared" si="49"/>
        <v>2.8305000000000002</v>
      </c>
      <c r="BC58">
        <f t="shared" si="50"/>
        <v>4.7429999999999994</v>
      </c>
      <c r="BD58">
        <f t="shared" si="51"/>
        <v>3.6719999999999997</v>
      </c>
      <c r="BE58">
        <f t="shared" si="52"/>
        <v>3.8250000000000002</v>
      </c>
      <c r="BF58">
        <f t="shared" si="53"/>
        <v>0</v>
      </c>
      <c r="BG58">
        <f t="shared" si="54"/>
        <v>6.5025000000000004</v>
      </c>
      <c r="BH58">
        <f t="shared" si="55"/>
        <v>1.224</v>
      </c>
      <c r="BI58">
        <f t="shared" si="56"/>
        <v>0.99449999999999994</v>
      </c>
      <c r="BJ58">
        <f t="shared" si="57"/>
        <v>0.45899999999999996</v>
      </c>
      <c r="BK58">
        <f t="shared" si="58"/>
        <v>128.673</v>
      </c>
      <c r="BL58">
        <f t="shared" si="59"/>
        <v>125.76600000000002</v>
      </c>
      <c r="BM58">
        <f t="shared" si="60"/>
        <v>1.9125000000000001</v>
      </c>
      <c r="BN58">
        <f t="shared" si="61"/>
        <v>0</v>
      </c>
      <c r="BO58">
        <f t="shared" si="62"/>
        <v>1.4535</v>
      </c>
      <c r="BP58">
        <f t="shared" si="63"/>
        <v>236.691</v>
      </c>
      <c r="BQ58">
        <f t="shared" si="64"/>
        <v>74.663999999999987</v>
      </c>
      <c r="BR58">
        <f t="shared" si="65"/>
        <v>184.7475</v>
      </c>
      <c r="BS58">
        <f t="shared" si="66"/>
        <v>10.0215</v>
      </c>
      <c r="BT58">
        <f t="shared" si="67"/>
        <v>110.23650000000001</v>
      </c>
      <c r="BU58">
        <f t="shared" si="68"/>
        <v>484.39799999999997</v>
      </c>
      <c r="BV58" s="11">
        <f t="shared" si="69"/>
        <v>670.06349999999998</v>
      </c>
      <c r="BW58" s="11">
        <f t="shared" si="70"/>
        <v>38.708999999999996</v>
      </c>
      <c r="BX58" s="11">
        <f t="shared" si="71"/>
        <v>700.51049999999998</v>
      </c>
      <c r="BY58">
        <f t="shared" si="72"/>
        <v>273.64050000000003</v>
      </c>
      <c r="BZ58">
        <f t="shared" si="73"/>
        <v>97.155000000000001</v>
      </c>
      <c r="CA58">
        <f t="shared" si="74"/>
        <v>14.152500000000002</v>
      </c>
      <c r="CB58">
        <f t="shared" si="75"/>
        <v>1.0710000000000002</v>
      </c>
      <c r="CC58" s="11">
        <f t="shared" si="76"/>
        <v>600.678</v>
      </c>
      <c r="CD58" s="11">
        <f t="shared" si="77"/>
        <v>682.30349999999999</v>
      </c>
      <c r="CE58" s="11">
        <f t="shared" si="78"/>
        <v>282.9735</v>
      </c>
      <c r="CF58">
        <f t="shared" si="79"/>
        <v>54.620999999999995</v>
      </c>
      <c r="CG58">
        <f t="shared" si="80"/>
        <v>61.888500000000001</v>
      </c>
      <c r="CH58">
        <f t="shared" si="81"/>
        <v>9.1034999999999986</v>
      </c>
      <c r="CI58" s="11">
        <f t="shared" si="82"/>
        <v>319.31099999999998</v>
      </c>
      <c r="CJ58">
        <f t="shared" si="83"/>
        <v>29.682000000000002</v>
      </c>
      <c r="CK58">
        <f t="shared" si="84"/>
        <v>102.5865</v>
      </c>
      <c r="CL58">
        <f t="shared" si="85"/>
        <v>25.245000000000001</v>
      </c>
      <c r="CM58">
        <f t="shared" si="86"/>
        <v>14.687999999999999</v>
      </c>
      <c r="CN58">
        <f t="shared" si="87"/>
        <v>376.38000000000005</v>
      </c>
      <c r="CO58">
        <f t="shared" si="88"/>
        <v>445.45949999999993</v>
      </c>
      <c r="CP58">
        <f t="shared" si="89"/>
        <v>3.7484999999999999</v>
      </c>
      <c r="CQ58">
        <f t="shared" si="90"/>
        <v>50.413499999999999</v>
      </c>
      <c r="CR58">
        <f t="shared" si="91"/>
        <v>109.16549999999999</v>
      </c>
      <c r="CT58" s="18">
        <f>'PASO 1 - SETUP CAMPAÑA'!E87</f>
        <v>765</v>
      </c>
      <c r="CU58">
        <v>14.61</v>
      </c>
      <c r="CV58">
        <v>13.49</v>
      </c>
      <c r="CW58">
        <v>1.32</v>
      </c>
      <c r="CX58">
        <v>4</v>
      </c>
      <c r="CY58">
        <v>3.88</v>
      </c>
      <c r="CZ58">
        <v>0.16</v>
      </c>
      <c r="DA58">
        <v>9.02</v>
      </c>
      <c r="DB58">
        <v>16.440000000000001</v>
      </c>
      <c r="DC58">
        <v>3.26</v>
      </c>
      <c r="DD58">
        <v>2.75</v>
      </c>
      <c r="DE58">
        <v>23.97</v>
      </c>
      <c r="DF58">
        <v>0.92</v>
      </c>
      <c r="DG58">
        <v>24.33</v>
      </c>
      <c r="DH58">
        <v>22.8</v>
      </c>
      <c r="DI58">
        <v>25.63</v>
      </c>
      <c r="DJ58">
        <v>1.35</v>
      </c>
      <c r="DK58">
        <v>52.97</v>
      </c>
      <c r="DL58">
        <v>9.08</v>
      </c>
      <c r="DM58">
        <v>4.68</v>
      </c>
      <c r="DN58">
        <v>40.56</v>
      </c>
      <c r="DO58">
        <v>29.77</v>
      </c>
      <c r="DP58">
        <v>12.7</v>
      </c>
      <c r="DQ58">
        <v>1.44</v>
      </c>
      <c r="DR58">
        <v>62.9</v>
      </c>
      <c r="DS58">
        <v>23.33</v>
      </c>
      <c r="DT58">
        <v>7.95</v>
      </c>
      <c r="DU58">
        <v>31.74</v>
      </c>
      <c r="DV58">
        <v>14.6</v>
      </c>
      <c r="DW58">
        <v>8.31</v>
      </c>
      <c r="DX58">
        <v>13.73</v>
      </c>
      <c r="DY58">
        <v>3.03</v>
      </c>
      <c r="DZ58">
        <v>0.05</v>
      </c>
      <c r="EA58">
        <v>5.0199999999999996</v>
      </c>
      <c r="EB58">
        <v>0.06</v>
      </c>
      <c r="EC58">
        <v>0.02</v>
      </c>
      <c r="ED58">
        <v>1.1599999999999999</v>
      </c>
      <c r="EE58">
        <v>0.01</v>
      </c>
      <c r="EF58">
        <v>1.56</v>
      </c>
      <c r="EG58">
        <v>0.11</v>
      </c>
      <c r="EH58">
        <v>1.17</v>
      </c>
      <c r="EI58">
        <v>0.22</v>
      </c>
      <c r="EJ58">
        <v>0.7</v>
      </c>
      <c r="EK58">
        <v>0</v>
      </c>
      <c r="EL58">
        <v>0</v>
      </c>
      <c r="EM58">
        <v>0.87</v>
      </c>
      <c r="EN58">
        <v>0.71</v>
      </c>
      <c r="EO58">
        <v>0.38</v>
      </c>
      <c r="EP58">
        <v>0.37</v>
      </c>
      <c r="EQ58">
        <v>0.62</v>
      </c>
      <c r="ER58">
        <v>0.48</v>
      </c>
      <c r="ES58">
        <v>0.5</v>
      </c>
      <c r="ET58">
        <v>0</v>
      </c>
      <c r="EU58">
        <v>0.85</v>
      </c>
      <c r="EV58">
        <v>0.16</v>
      </c>
      <c r="EW58">
        <v>0.13</v>
      </c>
      <c r="EX58">
        <v>0.06</v>
      </c>
      <c r="EY58">
        <v>16.82</v>
      </c>
      <c r="EZ58">
        <v>16.440000000000001</v>
      </c>
      <c r="FA58">
        <v>0.25</v>
      </c>
      <c r="FB58">
        <v>0</v>
      </c>
      <c r="FC58">
        <v>0.19</v>
      </c>
      <c r="FD58">
        <v>30.94</v>
      </c>
      <c r="FE58">
        <v>9.76</v>
      </c>
      <c r="FF58">
        <v>24.15</v>
      </c>
      <c r="FG58">
        <v>1.31</v>
      </c>
      <c r="FH58">
        <v>14.41</v>
      </c>
      <c r="FI58">
        <v>63.32</v>
      </c>
      <c r="FJ58">
        <v>87.59</v>
      </c>
      <c r="FK58">
        <v>5.0599999999999996</v>
      </c>
      <c r="FL58">
        <v>91.57</v>
      </c>
      <c r="FM58">
        <v>35.770000000000003</v>
      </c>
      <c r="FN58">
        <v>12.7</v>
      </c>
      <c r="FO58">
        <v>1.85</v>
      </c>
      <c r="FP58">
        <v>0.14000000000000001</v>
      </c>
      <c r="FQ58">
        <v>78.52</v>
      </c>
      <c r="FR58">
        <v>89.19</v>
      </c>
      <c r="FS58">
        <v>36.99</v>
      </c>
      <c r="FT58">
        <v>7.14</v>
      </c>
      <c r="FU58">
        <v>8.09</v>
      </c>
      <c r="FV58">
        <v>1.19</v>
      </c>
      <c r="FW58">
        <v>41.74</v>
      </c>
      <c r="FX58">
        <v>3.88</v>
      </c>
      <c r="FY58">
        <v>13.41</v>
      </c>
      <c r="FZ58">
        <v>3.3</v>
      </c>
      <c r="GA58">
        <v>1.92</v>
      </c>
      <c r="GB58">
        <v>49.2</v>
      </c>
      <c r="GC58">
        <v>58.23</v>
      </c>
      <c r="GD58">
        <v>0.49</v>
      </c>
      <c r="GE58">
        <v>6.59</v>
      </c>
      <c r="GF58">
        <v>14.27</v>
      </c>
    </row>
    <row r="59" spans="2:188" x14ac:dyDescent="0.35">
      <c r="B59" t="str">
        <f>IF(AND(F59&gt;='PASO 2 - CHANNEL INPUT '!$G$4,F59&lt;='PASO 2 - CHANNEL INPUT '!$H$4),"OK","FUERA")</f>
        <v>OK</v>
      </c>
      <c r="C59" s="18" t="str">
        <f>IF(AND(F59&gt;='PASO 2 - CHANNEL INPUT '!$G$8,F59&lt;='PASO 2 - CHANNEL INPUT '!$H$8),"OK","FUERA")</f>
        <v>OK</v>
      </c>
      <c r="D59" t="str">
        <f>IF(AND(F59&gt;='PASO 1 - SETUP CAMPAÑA'!$C$3,F59&lt;='PASO 1 - SETUP CAMPAÑA'!$C$4),"OK","FUERA")</f>
        <v>OK</v>
      </c>
      <c r="E59" t="s">
        <v>0</v>
      </c>
      <c r="F59">
        <v>60</v>
      </c>
      <c r="G59" s="11">
        <f t="shared" si="92"/>
        <v>113.16960000000002</v>
      </c>
      <c r="H59">
        <f t="shared" si="3"/>
        <v>105.58320000000001</v>
      </c>
      <c r="I59">
        <f t="shared" si="4"/>
        <v>11.0664</v>
      </c>
      <c r="J59">
        <f t="shared" si="5"/>
        <v>26.726399999999998</v>
      </c>
      <c r="K59">
        <f t="shared" si="6"/>
        <v>26.169599999999996</v>
      </c>
      <c r="L59">
        <f t="shared" si="7"/>
        <v>0.90479999999999994</v>
      </c>
      <c r="M59">
        <f t="shared" si="8"/>
        <v>71.409599999999998</v>
      </c>
      <c r="N59">
        <f t="shared" si="9"/>
        <v>122.2872</v>
      </c>
      <c r="O59">
        <f t="shared" si="10"/>
        <v>34.243200000000002</v>
      </c>
      <c r="P59">
        <f t="shared" si="11"/>
        <v>20.671199999999999</v>
      </c>
      <c r="Q59">
        <f t="shared" si="12"/>
        <v>177.828</v>
      </c>
      <c r="R59">
        <f t="shared" si="13"/>
        <v>7.1688000000000001</v>
      </c>
      <c r="S59">
        <f t="shared" si="14"/>
        <v>180.82080000000002</v>
      </c>
      <c r="T59">
        <f t="shared" si="15"/>
        <v>169.6848</v>
      </c>
      <c r="U59" s="11">
        <f t="shared" si="16"/>
        <v>185.34479999999999</v>
      </c>
      <c r="V59">
        <f t="shared" si="17"/>
        <v>13.2936</v>
      </c>
      <c r="W59">
        <f t="shared" si="18"/>
        <v>348.48720000000003</v>
      </c>
      <c r="X59">
        <f t="shared" si="19"/>
        <v>56.376000000000005</v>
      </c>
      <c r="Y59">
        <f t="shared" si="20"/>
        <v>36.331199999999995</v>
      </c>
      <c r="Z59">
        <f t="shared" si="21"/>
        <v>274.71120000000002</v>
      </c>
      <c r="AA59">
        <f t="shared" si="22"/>
        <v>198.01199999999997</v>
      </c>
      <c r="AB59">
        <f t="shared" si="23"/>
        <v>82.893599999999992</v>
      </c>
      <c r="AC59">
        <f t="shared" si="24"/>
        <v>10.9968</v>
      </c>
      <c r="AD59" s="11">
        <f t="shared" si="25"/>
        <v>417.87840000000006</v>
      </c>
      <c r="AE59">
        <f t="shared" si="26"/>
        <v>179.08080000000001</v>
      </c>
      <c r="AF59">
        <f t="shared" si="27"/>
        <v>53.452799999999996</v>
      </c>
      <c r="AG59">
        <f t="shared" si="28"/>
        <v>208.10399999999998</v>
      </c>
      <c r="AH59">
        <f t="shared" si="29"/>
        <v>114.0048</v>
      </c>
      <c r="AI59">
        <f t="shared" si="30"/>
        <v>64.588799999999992</v>
      </c>
      <c r="AJ59">
        <f t="shared" si="31"/>
        <v>95.630399999999995</v>
      </c>
      <c r="AK59">
        <f t="shared" si="32"/>
        <v>23.246399999999998</v>
      </c>
      <c r="AL59">
        <f t="shared" si="33"/>
        <v>0.97440000000000015</v>
      </c>
      <c r="AM59">
        <f t="shared" si="34"/>
        <v>28.396800000000002</v>
      </c>
      <c r="AN59">
        <f t="shared" si="35"/>
        <v>0.76560000000000006</v>
      </c>
      <c r="AO59">
        <f t="shared" si="36"/>
        <v>0.41759999999999997</v>
      </c>
      <c r="AP59">
        <f t="shared" si="37"/>
        <v>15.2424</v>
      </c>
      <c r="AQ59">
        <f t="shared" si="38"/>
        <v>0.97440000000000015</v>
      </c>
      <c r="AR59">
        <f t="shared" si="39"/>
        <v>12.528000000000002</v>
      </c>
      <c r="AS59">
        <f t="shared" si="40"/>
        <v>0.20879999999999999</v>
      </c>
      <c r="AT59">
        <f t="shared" si="41"/>
        <v>6.4728000000000003</v>
      </c>
      <c r="AU59">
        <f t="shared" si="42"/>
        <v>1.1136000000000001</v>
      </c>
      <c r="AV59">
        <f t="shared" si="43"/>
        <v>7.1688000000000001</v>
      </c>
      <c r="AW59">
        <f t="shared" si="44"/>
        <v>0</v>
      </c>
      <c r="AX59">
        <f t="shared" si="45"/>
        <v>0.13920000000000002</v>
      </c>
      <c r="AY59">
        <f t="shared" si="46"/>
        <v>7.7256</v>
      </c>
      <c r="AZ59">
        <f t="shared" si="47"/>
        <v>4.9415999999999993</v>
      </c>
      <c r="BA59">
        <f t="shared" si="48"/>
        <v>9.6047999999999991</v>
      </c>
      <c r="BB59">
        <f t="shared" si="49"/>
        <v>2.5055999999999998</v>
      </c>
      <c r="BC59">
        <f t="shared" si="50"/>
        <v>4.1760000000000002</v>
      </c>
      <c r="BD59">
        <f t="shared" si="51"/>
        <v>5.0111999999999997</v>
      </c>
      <c r="BE59">
        <f t="shared" si="52"/>
        <v>3.2711999999999994</v>
      </c>
      <c r="BF59">
        <f t="shared" si="53"/>
        <v>0</v>
      </c>
      <c r="BG59">
        <f t="shared" si="54"/>
        <v>4.0367999999999995</v>
      </c>
      <c r="BH59">
        <f t="shared" si="55"/>
        <v>1.8095999999999999</v>
      </c>
      <c r="BI59">
        <f t="shared" si="56"/>
        <v>6.9600000000000009E-2</v>
      </c>
      <c r="BJ59">
        <f t="shared" si="57"/>
        <v>2.0880000000000001</v>
      </c>
      <c r="BK59">
        <f t="shared" si="58"/>
        <v>131.196</v>
      </c>
      <c r="BL59">
        <f t="shared" si="59"/>
        <v>127.8552</v>
      </c>
      <c r="BM59">
        <f t="shared" si="60"/>
        <v>2.9232</v>
      </c>
      <c r="BN59">
        <f t="shared" si="61"/>
        <v>0</v>
      </c>
      <c r="BO59">
        <f t="shared" si="62"/>
        <v>2.0880000000000001</v>
      </c>
      <c r="BP59">
        <f t="shared" si="63"/>
        <v>197.66399999999999</v>
      </c>
      <c r="BQ59">
        <f t="shared" si="64"/>
        <v>62.152799999999992</v>
      </c>
      <c r="BR59">
        <f t="shared" si="65"/>
        <v>152.70240000000001</v>
      </c>
      <c r="BS59">
        <f t="shared" si="66"/>
        <v>10.857600000000001</v>
      </c>
      <c r="BT59">
        <f t="shared" si="67"/>
        <v>107.04480000000001</v>
      </c>
      <c r="BU59">
        <f t="shared" si="68"/>
        <v>435.48720000000003</v>
      </c>
      <c r="BV59" s="11">
        <f t="shared" si="69"/>
        <v>600.30000000000007</v>
      </c>
      <c r="BW59" s="11">
        <f t="shared" si="70"/>
        <v>30.9024</v>
      </c>
      <c r="BX59" s="11">
        <f t="shared" si="71"/>
        <v>618.46559999999999</v>
      </c>
      <c r="BY59">
        <f t="shared" si="72"/>
        <v>236.64000000000001</v>
      </c>
      <c r="BZ59">
        <f t="shared" si="73"/>
        <v>82.893599999999992</v>
      </c>
      <c r="CA59">
        <f t="shared" si="74"/>
        <v>18.443999999999999</v>
      </c>
      <c r="CB59">
        <f t="shared" si="75"/>
        <v>1.8095999999999999</v>
      </c>
      <c r="CC59" s="11">
        <f t="shared" si="76"/>
        <v>550.88400000000001</v>
      </c>
      <c r="CD59" s="11">
        <f t="shared" si="77"/>
        <v>606.8424</v>
      </c>
      <c r="CE59" s="11">
        <f t="shared" si="78"/>
        <v>237.05760000000001</v>
      </c>
      <c r="CF59">
        <f t="shared" si="79"/>
        <v>49.346400000000003</v>
      </c>
      <c r="CG59">
        <f t="shared" si="80"/>
        <v>56.0976</v>
      </c>
      <c r="CH59">
        <f t="shared" si="81"/>
        <v>8.2127999999999997</v>
      </c>
      <c r="CI59" s="11">
        <f t="shared" si="82"/>
        <v>278.26080000000002</v>
      </c>
      <c r="CJ59">
        <f t="shared" si="83"/>
        <v>28.744799999999998</v>
      </c>
      <c r="CK59">
        <f t="shared" si="84"/>
        <v>91.245599999999996</v>
      </c>
      <c r="CL59">
        <f t="shared" si="85"/>
        <v>25.682400000000001</v>
      </c>
      <c r="CM59">
        <f t="shared" si="86"/>
        <v>18.374400000000001</v>
      </c>
      <c r="CN59">
        <f t="shared" si="87"/>
        <v>338.32560000000001</v>
      </c>
      <c r="CO59">
        <f t="shared" si="88"/>
        <v>389.62079999999997</v>
      </c>
      <c r="CP59">
        <f t="shared" si="89"/>
        <v>4.3151999999999999</v>
      </c>
      <c r="CQ59">
        <f t="shared" si="90"/>
        <v>39.115200000000002</v>
      </c>
      <c r="CR59">
        <f t="shared" si="91"/>
        <v>102.03360000000001</v>
      </c>
      <c r="CT59" s="18">
        <f>'PASO 1 - SETUP CAMPAÑA'!E88</f>
        <v>696</v>
      </c>
      <c r="CU59">
        <v>16.260000000000002</v>
      </c>
      <c r="CV59">
        <v>15.17</v>
      </c>
      <c r="CW59">
        <v>1.59</v>
      </c>
      <c r="CX59">
        <v>3.84</v>
      </c>
      <c r="CY59">
        <v>3.76</v>
      </c>
      <c r="CZ59">
        <v>0.13</v>
      </c>
      <c r="DA59">
        <v>10.26</v>
      </c>
      <c r="DB59">
        <v>17.57</v>
      </c>
      <c r="DC59">
        <v>4.92</v>
      </c>
      <c r="DD59">
        <v>2.97</v>
      </c>
      <c r="DE59">
        <v>25.55</v>
      </c>
      <c r="DF59">
        <v>1.03</v>
      </c>
      <c r="DG59">
        <v>25.98</v>
      </c>
      <c r="DH59">
        <v>24.38</v>
      </c>
      <c r="DI59">
        <v>26.63</v>
      </c>
      <c r="DJ59">
        <v>1.91</v>
      </c>
      <c r="DK59">
        <v>50.07</v>
      </c>
      <c r="DL59">
        <v>8.1</v>
      </c>
      <c r="DM59">
        <v>5.22</v>
      </c>
      <c r="DN59">
        <v>39.47</v>
      </c>
      <c r="DO59">
        <v>28.45</v>
      </c>
      <c r="DP59">
        <v>11.91</v>
      </c>
      <c r="DQ59">
        <v>1.58</v>
      </c>
      <c r="DR59">
        <v>60.04</v>
      </c>
      <c r="DS59">
        <v>25.73</v>
      </c>
      <c r="DT59">
        <v>7.68</v>
      </c>
      <c r="DU59">
        <v>29.9</v>
      </c>
      <c r="DV59">
        <v>16.38</v>
      </c>
      <c r="DW59">
        <v>9.2799999999999994</v>
      </c>
      <c r="DX59">
        <v>13.74</v>
      </c>
      <c r="DY59">
        <v>3.34</v>
      </c>
      <c r="DZ59">
        <v>0.14000000000000001</v>
      </c>
      <c r="EA59">
        <v>4.08</v>
      </c>
      <c r="EB59">
        <v>0.11</v>
      </c>
      <c r="EC59">
        <v>0.06</v>
      </c>
      <c r="ED59">
        <v>2.19</v>
      </c>
      <c r="EE59">
        <v>0.14000000000000001</v>
      </c>
      <c r="EF59">
        <v>1.8</v>
      </c>
      <c r="EG59">
        <v>0.03</v>
      </c>
      <c r="EH59">
        <v>0.93</v>
      </c>
      <c r="EI59">
        <v>0.16</v>
      </c>
      <c r="EJ59">
        <v>1.03</v>
      </c>
      <c r="EK59">
        <v>0</v>
      </c>
      <c r="EL59">
        <v>0.02</v>
      </c>
      <c r="EM59">
        <v>1.1100000000000001</v>
      </c>
      <c r="EN59">
        <v>0.71</v>
      </c>
      <c r="EO59">
        <v>1.38</v>
      </c>
      <c r="EP59">
        <v>0.36</v>
      </c>
      <c r="EQ59">
        <v>0.6</v>
      </c>
      <c r="ER59">
        <v>0.72</v>
      </c>
      <c r="ES59">
        <v>0.47</v>
      </c>
      <c r="ET59">
        <v>0</v>
      </c>
      <c r="EU59">
        <v>0.57999999999999996</v>
      </c>
      <c r="EV59">
        <v>0.26</v>
      </c>
      <c r="EW59">
        <v>0.01</v>
      </c>
      <c r="EX59">
        <v>0.3</v>
      </c>
      <c r="EY59">
        <v>18.850000000000001</v>
      </c>
      <c r="EZ59">
        <v>18.37</v>
      </c>
      <c r="FA59">
        <v>0.42</v>
      </c>
      <c r="FB59">
        <v>0</v>
      </c>
      <c r="FC59">
        <v>0.3</v>
      </c>
      <c r="FD59">
        <v>28.4</v>
      </c>
      <c r="FE59">
        <v>8.93</v>
      </c>
      <c r="FF59">
        <v>21.94</v>
      </c>
      <c r="FG59">
        <v>1.56</v>
      </c>
      <c r="FH59">
        <v>15.38</v>
      </c>
      <c r="FI59">
        <v>62.57</v>
      </c>
      <c r="FJ59">
        <v>86.25</v>
      </c>
      <c r="FK59">
        <v>4.4400000000000004</v>
      </c>
      <c r="FL59">
        <v>88.86</v>
      </c>
      <c r="FM59">
        <v>34</v>
      </c>
      <c r="FN59">
        <v>11.91</v>
      </c>
      <c r="FO59">
        <v>2.65</v>
      </c>
      <c r="FP59">
        <v>0.26</v>
      </c>
      <c r="FQ59">
        <v>79.150000000000006</v>
      </c>
      <c r="FR59">
        <v>87.19</v>
      </c>
      <c r="FS59">
        <v>34.06</v>
      </c>
      <c r="FT59">
        <v>7.09</v>
      </c>
      <c r="FU59">
        <v>8.06</v>
      </c>
      <c r="FV59">
        <v>1.18</v>
      </c>
      <c r="FW59">
        <v>39.979999999999997</v>
      </c>
      <c r="FX59">
        <v>4.13</v>
      </c>
      <c r="FY59">
        <v>13.11</v>
      </c>
      <c r="FZ59">
        <v>3.69</v>
      </c>
      <c r="GA59">
        <v>2.64</v>
      </c>
      <c r="GB59">
        <v>48.61</v>
      </c>
      <c r="GC59">
        <v>55.98</v>
      </c>
      <c r="GD59">
        <v>0.62</v>
      </c>
      <c r="GE59">
        <v>5.62</v>
      </c>
      <c r="GF59">
        <v>14.66</v>
      </c>
    </row>
    <row r="60" spans="2:188" x14ac:dyDescent="0.35">
      <c r="B60" t="str">
        <f>IF(AND(F60&gt;='PASO 2 - CHANNEL INPUT '!$G$4,F60&lt;='PASO 2 - CHANNEL INPUT '!$H$4),"OK","FUERA")</f>
        <v>OK</v>
      </c>
      <c r="C60" s="18" t="str">
        <f>IF(AND(F60&gt;='PASO 2 - CHANNEL INPUT '!$G$8,F60&lt;='PASO 2 - CHANNEL INPUT '!$H$8),"OK","FUERA")</f>
        <v>OK</v>
      </c>
      <c r="D60" t="str">
        <f>IF(AND(F60&gt;='PASO 1 - SETUP CAMPAÑA'!$C$3,F60&lt;='PASO 1 - SETUP CAMPAÑA'!$C$4),"OK","FUERA")</f>
        <v>OK</v>
      </c>
      <c r="E60" t="s">
        <v>0</v>
      </c>
      <c r="F60">
        <v>61</v>
      </c>
      <c r="G60" s="11">
        <f t="shared" si="92"/>
        <v>112.3668</v>
      </c>
      <c r="H60">
        <f t="shared" si="3"/>
        <v>105.4235</v>
      </c>
      <c r="I60">
        <f t="shared" si="4"/>
        <v>8.8543000000000003</v>
      </c>
      <c r="J60">
        <f t="shared" si="5"/>
        <v>27.709499999999998</v>
      </c>
      <c r="K60">
        <f t="shared" si="6"/>
        <v>27.263600000000004</v>
      </c>
      <c r="L60">
        <f t="shared" si="7"/>
        <v>1.4651000000000001</v>
      </c>
      <c r="M60">
        <f t="shared" si="8"/>
        <v>59.113599999999998</v>
      </c>
      <c r="N60">
        <f t="shared" si="9"/>
        <v>131.41309999999999</v>
      </c>
      <c r="O60">
        <f t="shared" si="10"/>
        <v>21.658000000000001</v>
      </c>
      <c r="P60">
        <f t="shared" si="11"/>
        <v>24.397100000000002</v>
      </c>
      <c r="Q60">
        <f t="shared" si="12"/>
        <v>168.42280000000002</v>
      </c>
      <c r="R60">
        <f t="shared" si="13"/>
        <v>6.37</v>
      </c>
      <c r="S60">
        <f t="shared" si="14"/>
        <v>171.28930000000003</v>
      </c>
      <c r="T60">
        <f t="shared" si="15"/>
        <v>163.96379999999996</v>
      </c>
      <c r="U60" s="11">
        <f t="shared" si="16"/>
        <v>178.36</v>
      </c>
      <c r="V60">
        <f t="shared" si="17"/>
        <v>12.931099999999999</v>
      </c>
      <c r="W60">
        <f t="shared" si="18"/>
        <v>317.03489999999999</v>
      </c>
      <c r="X60">
        <f t="shared" si="19"/>
        <v>54.527200000000008</v>
      </c>
      <c r="Y60">
        <f t="shared" si="20"/>
        <v>38.474800000000002</v>
      </c>
      <c r="Z60">
        <f t="shared" si="21"/>
        <v>246.45529999999997</v>
      </c>
      <c r="AA60">
        <f t="shared" si="22"/>
        <v>189.12530000000001</v>
      </c>
      <c r="AB60">
        <f t="shared" si="23"/>
        <v>81.79079999999999</v>
      </c>
      <c r="AC60">
        <f t="shared" si="24"/>
        <v>10.6379</v>
      </c>
      <c r="AD60" s="11">
        <f t="shared" si="25"/>
        <v>383.28289999999998</v>
      </c>
      <c r="AE60">
        <f t="shared" si="26"/>
        <v>158.99520000000001</v>
      </c>
      <c r="AF60">
        <f t="shared" si="27"/>
        <v>45.672899999999998</v>
      </c>
      <c r="AG60">
        <f t="shared" si="28"/>
        <v>191.03630000000001</v>
      </c>
      <c r="AH60">
        <f t="shared" si="29"/>
        <v>96.250699999999995</v>
      </c>
      <c r="AI60">
        <f t="shared" si="30"/>
        <v>65.993200000000002</v>
      </c>
      <c r="AJ60">
        <f t="shared" si="31"/>
        <v>84.275099999999995</v>
      </c>
      <c r="AK60">
        <f t="shared" si="32"/>
        <v>21.5943</v>
      </c>
      <c r="AL60">
        <f t="shared" si="33"/>
        <v>0.76439999999999997</v>
      </c>
      <c r="AM60">
        <f t="shared" si="34"/>
        <v>38.22</v>
      </c>
      <c r="AN60">
        <f t="shared" si="35"/>
        <v>1.3376999999999999</v>
      </c>
      <c r="AO60">
        <f t="shared" si="36"/>
        <v>0.57330000000000003</v>
      </c>
      <c r="AP60">
        <f t="shared" si="37"/>
        <v>13.631800000000002</v>
      </c>
      <c r="AQ60">
        <f t="shared" si="38"/>
        <v>0</v>
      </c>
      <c r="AR60">
        <f t="shared" si="39"/>
        <v>6.5610999999999997</v>
      </c>
      <c r="AS60">
        <f t="shared" si="40"/>
        <v>0.25480000000000003</v>
      </c>
      <c r="AT60">
        <f t="shared" si="41"/>
        <v>2.8665000000000003</v>
      </c>
      <c r="AU60">
        <f t="shared" si="42"/>
        <v>2.9302000000000001</v>
      </c>
      <c r="AV60">
        <f t="shared" si="43"/>
        <v>10.446799999999998</v>
      </c>
      <c r="AW60">
        <f t="shared" si="44"/>
        <v>0</v>
      </c>
      <c r="AX60">
        <f t="shared" si="45"/>
        <v>0.31850000000000001</v>
      </c>
      <c r="AY60">
        <f t="shared" si="46"/>
        <v>12.612599999999999</v>
      </c>
      <c r="AZ60">
        <f t="shared" si="47"/>
        <v>3.6945999999999999</v>
      </c>
      <c r="BA60">
        <f t="shared" si="48"/>
        <v>2.8028</v>
      </c>
      <c r="BB60">
        <f t="shared" si="49"/>
        <v>4.3952999999999998</v>
      </c>
      <c r="BC60">
        <f t="shared" si="50"/>
        <v>3.3761000000000001</v>
      </c>
      <c r="BD60">
        <f t="shared" si="51"/>
        <v>1.911</v>
      </c>
      <c r="BE60">
        <f t="shared" si="52"/>
        <v>3.3761000000000001</v>
      </c>
      <c r="BF60">
        <f t="shared" si="53"/>
        <v>0</v>
      </c>
      <c r="BG60">
        <f t="shared" si="54"/>
        <v>3.5035000000000003</v>
      </c>
      <c r="BH60">
        <f t="shared" si="55"/>
        <v>2.1657999999999999</v>
      </c>
      <c r="BI60">
        <f t="shared" si="56"/>
        <v>0.82809999999999995</v>
      </c>
      <c r="BJ60">
        <f t="shared" si="57"/>
        <v>0.19109999999999999</v>
      </c>
      <c r="BK60">
        <f t="shared" si="58"/>
        <v>118.35459999999999</v>
      </c>
      <c r="BL60">
        <f t="shared" si="59"/>
        <v>115.934</v>
      </c>
      <c r="BM60">
        <f t="shared" si="60"/>
        <v>1.8472999999999999</v>
      </c>
      <c r="BN60">
        <f t="shared" si="61"/>
        <v>0</v>
      </c>
      <c r="BO60">
        <f t="shared" si="62"/>
        <v>1.2102999999999999</v>
      </c>
      <c r="BP60">
        <f t="shared" si="63"/>
        <v>208.99969999999999</v>
      </c>
      <c r="BQ60">
        <f t="shared" si="64"/>
        <v>67.458299999999994</v>
      </c>
      <c r="BR60">
        <f t="shared" si="65"/>
        <v>160.9699</v>
      </c>
      <c r="BS60">
        <f t="shared" si="66"/>
        <v>12.039300000000001</v>
      </c>
      <c r="BT60">
        <f t="shared" si="67"/>
        <v>92.619799999999998</v>
      </c>
      <c r="BU60">
        <f t="shared" si="68"/>
        <v>393.47489999999999</v>
      </c>
      <c r="BV60" s="11">
        <f t="shared" si="69"/>
        <v>555.59140000000002</v>
      </c>
      <c r="BW60" s="11">
        <f t="shared" si="70"/>
        <v>33.760999999999996</v>
      </c>
      <c r="BX60" s="11">
        <f t="shared" si="71"/>
        <v>567.43960000000004</v>
      </c>
      <c r="BY60">
        <f t="shared" si="72"/>
        <v>217.66290000000001</v>
      </c>
      <c r="BZ60">
        <f t="shared" si="73"/>
        <v>81.79079999999999</v>
      </c>
      <c r="CA60">
        <f t="shared" si="74"/>
        <v>18.472999999999999</v>
      </c>
      <c r="CB60">
        <f t="shared" si="75"/>
        <v>2.8028</v>
      </c>
      <c r="CC60" s="11">
        <f t="shared" si="76"/>
        <v>498.3888</v>
      </c>
      <c r="CD60" s="11">
        <f t="shared" si="77"/>
        <v>547.11929999999995</v>
      </c>
      <c r="CE60" s="11">
        <f t="shared" si="78"/>
        <v>220.78419999999997</v>
      </c>
      <c r="CF60">
        <f t="shared" si="79"/>
        <v>45.354399999999998</v>
      </c>
      <c r="CG60">
        <f t="shared" si="80"/>
        <v>56.884099999999997</v>
      </c>
      <c r="CH60">
        <f t="shared" si="81"/>
        <v>6.7522000000000002</v>
      </c>
      <c r="CI60" s="11">
        <f t="shared" si="82"/>
        <v>265.31049999999999</v>
      </c>
      <c r="CJ60">
        <f t="shared" si="83"/>
        <v>23.760100000000001</v>
      </c>
      <c r="CK60">
        <f t="shared" si="84"/>
        <v>86.759399999999985</v>
      </c>
      <c r="CL60">
        <f t="shared" si="85"/>
        <v>23.505300000000002</v>
      </c>
      <c r="CM60">
        <f t="shared" si="86"/>
        <v>11.720800000000001</v>
      </c>
      <c r="CN60">
        <f t="shared" si="87"/>
        <v>289.96240000000006</v>
      </c>
      <c r="CO60">
        <f t="shared" si="88"/>
        <v>341.94159999999994</v>
      </c>
      <c r="CP60">
        <f t="shared" si="89"/>
        <v>7.5802999999999994</v>
      </c>
      <c r="CQ60">
        <f t="shared" si="90"/>
        <v>39.876200000000004</v>
      </c>
      <c r="CR60">
        <f t="shared" si="91"/>
        <v>90.899900000000002</v>
      </c>
      <c r="CT60" s="18">
        <f>'PASO 1 - SETUP CAMPAÑA'!E89</f>
        <v>637</v>
      </c>
      <c r="CU60">
        <v>17.64</v>
      </c>
      <c r="CV60">
        <v>16.55</v>
      </c>
      <c r="CW60">
        <v>1.39</v>
      </c>
      <c r="CX60">
        <v>4.3499999999999996</v>
      </c>
      <c r="CY60">
        <v>4.28</v>
      </c>
      <c r="CZ60">
        <v>0.23</v>
      </c>
      <c r="DA60">
        <v>9.2799999999999994</v>
      </c>
      <c r="DB60">
        <v>20.63</v>
      </c>
      <c r="DC60">
        <v>3.4</v>
      </c>
      <c r="DD60">
        <v>3.83</v>
      </c>
      <c r="DE60">
        <v>26.44</v>
      </c>
      <c r="DF60">
        <v>1</v>
      </c>
      <c r="DG60">
        <v>26.89</v>
      </c>
      <c r="DH60">
        <v>25.74</v>
      </c>
      <c r="DI60">
        <v>28</v>
      </c>
      <c r="DJ60">
        <v>2.0299999999999998</v>
      </c>
      <c r="DK60">
        <v>49.77</v>
      </c>
      <c r="DL60">
        <v>8.56</v>
      </c>
      <c r="DM60">
        <v>6.04</v>
      </c>
      <c r="DN60">
        <v>38.69</v>
      </c>
      <c r="DO60">
        <v>29.69</v>
      </c>
      <c r="DP60">
        <v>12.84</v>
      </c>
      <c r="DQ60">
        <v>1.67</v>
      </c>
      <c r="DR60">
        <v>60.17</v>
      </c>
      <c r="DS60">
        <v>24.96</v>
      </c>
      <c r="DT60">
        <v>7.17</v>
      </c>
      <c r="DU60">
        <v>29.99</v>
      </c>
      <c r="DV60">
        <v>15.11</v>
      </c>
      <c r="DW60">
        <v>10.36</v>
      </c>
      <c r="DX60">
        <v>13.23</v>
      </c>
      <c r="DY60">
        <v>3.39</v>
      </c>
      <c r="DZ60">
        <v>0.12</v>
      </c>
      <c r="EA60">
        <v>6</v>
      </c>
      <c r="EB60">
        <v>0.21</v>
      </c>
      <c r="EC60">
        <v>0.09</v>
      </c>
      <c r="ED60">
        <v>2.14</v>
      </c>
      <c r="EE60">
        <v>0</v>
      </c>
      <c r="EF60">
        <v>1.03</v>
      </c>
      <c r="EG60">
        <v>0.04</v>
      </c>
      <c r="EH60">
        <v>0.45</v>
      </c>
      <c r="EI60">
        <v>0.46</v>
      </c>
      <c r="EJ60">
        <v>1.64</v>
      </c>
      <c r="EK60">
        <v>0</v>
      </c>
      <c r="EL60">
        <v>0.05</v>
      </c>
      <c r="EM60">
        <v>1.98</v>
      </c>
      <c r="EN60">
        <v>0.57999999999999996</v>
      </c>
      <c r="EO60">
        <v>0.44</v>
      </c>
      <c r="EP60">
        <v>0.69</v>
      </c>
      <c r="EQ60">
        <v>0.53</v>
      </c>
      <c r="ER60">
        <v>0.3</v>
      </c>
      <c r="ES60">
        <v>0.53</v>
      </c>
      <c r="ET60">
        <v>0</v>
      </c>
      <c r="EU60">
        <v>0.55000000000000004</v>
      </c>
      <c r="EV60">
        <v>0.34</v>
      </c>
      <c r="EW60">
        <v>0.13</v>
      </c>
      <c r="EX60">
        <v>0.03</v>
      </c>
      <c r="EY60">
        <v>18.579999999999998</v>
      </c>
      <c r="EZ60">
        <v>18.2</v>
      </c>
      <c r="FA60">
        <v>0.28999999999999998</v>
      </c>
      <c r="FB60">
        <v>0</v>
      </c>
      <c r="FC60">
        <v>0.19</v>
      </c>
      <c r="FD60">
        <v>32.81</v>
      </c>
      <c r="FE60">
        <v>10.59</v>
      </c>
      <c r="FF60">
        <v>25.27</v>
      </c>
      <c r="FG60">
        <v>1.89</v>
      </c>
      <c r="FH60">
        <v>14.54</v>
      </c>
      <c r="FI60">
        <v>61.77</v>
      </c>
      <c r="FJ60">
        <v>87.22</v>
      </c>
      <c r="FK60">
        <v>5.3</v>
      </c>
      <c r="FL60">
        <v>89.08</v>
      </c>
      <c r="FM60">
        <v>34.17</v>
      </c>
      <c r="FN60">
        <v>12.84</v>
      </c>
      <c r="FO60">
        <v>2.9</v>
      </c>
      <c r="FP60">
        <v>0.44</v>
      </c>
      <c r="FQ60">
        <v>78.239999999999995</v>
      </c>
      <c r="FR60">
        <v>85.89</v>
      </c>
      <c r="FS60">
        <v>34.659999999999997</v>
      </c>
      <c r="FT60">
        <v>7.12</v>
      </c>
      <c r="FU60">
        <v>8.93</v>
      </c>
      <c r="FV60">
        <v>1.06</v>
      </c>
      <c r="FW60">
        <v>41.65</v>
      </c>
      <c r="FX60">
        <v>3.73</v>
      </c>
      <c r="FY60">
        <v>13.62</v>
      </c>
      <c r="FZ60">
        <v>3.69</v>
      </c>
      <c r="GA60">
        <v>1.84</v>
      </c>
      <c r="GB60">
        <v>45.52</v>
      </c>
      <c r="GC60">
        <v>53.68</v>
      </c>
      <c r="GD60">
        <v>1.19</v>
      </c>
      <c r="GE60">
        <v>6.26</v>
      </c>
      <c r="GF60">
        <v>14.27</v>
      </c>
    </row>
    <row r="61" spans="2:188" x14ac:dyDescent="0.35">
      <c r="B61" t="str">
        <f>IF(AND(F61&gt;='PASO 2 - CHANNEL INPUT '!$G$4,F61&lt;='PASO 2 - CHANNEL INPUT '!$H$4),"OK","FUERA")</f>
        <v>OK</v>
      </c>
      <c r="C61" s="18" t="str">
        <f>IF(AND(F61&gt;='PASO 2 - CHANNEL INPUT '!$G$8,F61&lt;='PASO 2 - CHANNEL INPUT '!$H$8),"OK","FUERA")</f>
        <v>OK</v>
      </c>
      <c r="D61" t="str">
        <f>IF(AND(F61&gt;='PASO 1 - SETUP CAMPAÑA'!$C$3,F61&lt;='PASO 1 - SETUP CAMPAÑA'!$C$4),"OK","FUERA")</f>
        <v>OK</v>
      </c>
      <c r="E61" t="s">
        <v>0</v>
      </c>
      <c r="F61">
        <v>62</v>
      </c>
      <c r="G61" s="11">
        <f t="shared" si="92"/>
        <v>103.383</v>
      </c>
      <c r="H61">
        <f t="shared" si="3"/>
        <v>99.036000000000001</v>
      </c>
      <c r="I61">
        <f t="shared" si="4"/>
        <v>6.5519999999999996</v>
      </c>
      <c r="J61">
        <f t="shared" si="5"/>
        <v>26.082000000000001</v>
      </c>
      <c r="K61">
        <f t="shared" si="6"/>
        <v>25.577999999999999</v>
      </c>
      <c r="L61">
        <f t="shared" si="7"/>
        <v>0.56699999999999995</v>
      </c>
      <c r="M61">
        <f t="shared" si="8"/>
        <v>61.298999999999999</v>
      </c>
      <c r="N61">
        <f t="shared" si="9"/>
        <v>108.35999999999999</v>
      </c>
      <c r="O61">
        <f t="shared" si="10"/>
        <v>17.577000000000002</v>
      </c>
      <c r="P61">
        <f t="shared" si="11"/>
        <v>21.231000000000002</v>
      </c>
      <c r="Q61">
        <f t="shared" si="12"/>
        <v>155.358</v>
      </c>
      <c r="R61">
        <f t="shared" si="13"/>
        <v>9.0090000000000003</v>
      </c>
      <c r="S61">
        <f t="shared" si="14"/>
        <v>160.71299999999999</v>
      </c>
      <c r="T61">
        <f t="shared" si="15"/>
        <v>152.39699999999999</v>
      </c>
      <c r="U61" s="11">
        <f t="shared" si="16"/>
        <v>169.596</v>
      </c>
      <c r="V61">
        <f t="shared" si="17"/>
        <v>10.520999999999999</v>
      </c>
      <c r="W61">
        <f t="shared" si="18"/>
        <v>317.45699999999999</v>
      </c>
      <c r="X61">
        <f t="shared" si="19"/>
        <v>50.4</v>
      </c>
      <c r="Y61">
        <f t="shared" si="20"/>
        <v>27.656999999999996</v>
      </c>
      <c r="Z61">
        <f t="shared" si="21"/>
        <v>245.44800000000001</v>
      </c>
      <c r="AA61">
        <f t="shared" si="22"/>
        <v>177.471</v>
      </c>
      <c r="AB61">
        <f t="shared" si="23"/>
        <v>70.559999999999988</v>
      </c>
      <c r="AC61">
        <f t="shared" si="24"/>
        <v>13.482000000000001</v>
      </c>
      <c r="AD61" s="11">
        <f t="shared" si="25"/>
        <v>381.96900000000005</v>
      </c>
      <c r="AE61">
        <f t="shared" si="26"/>
        <v>171.36</v>
      </c>
      <c r="AF61">
        <f t="shared" si="27"/>
        <v>47.375999999999991</v>
      </c>
      <c r="AG61">
        <f t="shared" si="28"/>
        <v>189.441</v>
      </c>
      <c r="AH61">
        <f t="shared" si="29"/>
        <v>107.03699999999999</v>
      </c>
      <c r="AI61">
        <f t="shared" si="30"/>
        <v>71.126999999999995</v>
      </c>
      <c r="AJ61">
        <f t="shared" si="31"/>
        <v>89.522999999999996</v>
      </c>
      <c r="AK61">
        <f t="shared" si="32"/>
        <v>23.877000000000002</v>
      </c>
      <c r="AL61">
        <f t="shared" si="33"/>
        <v>0.44100000000000006</v>
      </c>
      <c r="AM61">
        <f t="shared" si="34"/>
        <v>33.074999999999996</v>
      </c>
      <c r="AN61">
        <f t="shared" si="35"/>
        <v>0.37799999999999995</v>
      </c>
      <c r="AO61">
        <f t="shared" si="36"/>
        <v>0.18899999999999997</v>
      </c>
      <c r="AP61">
        <f t="shared" si="37"/>
        <v>14.49</v>
      </c>
      <c r="AQ61">
        <f t="shared" si="38"/>
        <v>0.81899999999999995</v>
      </c>
      <c r="AR61">
        <f t="shared" si="39"/>
        <v>8.7569999999999997</v>
      </c>
      <c r="AS61">
        <f t="shared" si="40"/>
        <v>0</v>
      </c>
      <c r="AT61">
        <f t="shared" si="41"/>
        <v>8.3160000000000007</v>
      </c>
      <c r="AU61">
        <f t="shared" si="42"/>
        <v>1.575</v>
      </c>
      <c r="AV61">
        <f t="shared" si="43"/>
        <v>6.1739999999999995</v>
      </c>
      <c r="AW61">
        <f t="shared" si="44"/>
        <v>0</v>
      </c>
      <c r="AX61">
        <f t="shared" si="45"/>
        <v>1.3860000000000001</v>
      </c>
      <c r="AY61">
        <f t="shared" si="46"/>
        <v>8.6310000000000002</v>
      </c>
      <c r="AZ61">
        <f t="shared" si="47"/>
        <v>2.2049999999999996</v>
      </c>
      <c r="BA61">
        <f t="shared" si="48"/>
        <v>3.5280000000000005</v>
      </c>
      <c r="BB61">
        <f t="shared" si="49"/>
        <v>1.575</v>
      </c>
      <c r="BC61">
        <f t="shared" si="50"/>
        <v>6.8040000000000003</v>
      </c>
      <c r="BD61">
        <f t="shared" si="51"/>
        <v>4.1580000000000004</v>
      </c>
      <c r="BE61">
        <f t="shared" si="52"/>
        <v>3.15</v>
      </c>
      <c r="BF61">
        <f t="shared" si="53"/>
        <v>0.18899999999999997</v>
      </c>
      <c r="BG61">
        <f t="shared" si="54"/>
        <v>1.8900000000000001</v>
      </c>
      <c r="BH61">
        <f t="shared" si="55"/>
        <v>2.3940000000000001</v>
      </c>
      <c r="BI61">
        <f t="shared" si="56"/>
        <v>0.81899999999999995</v>
      </c>
      <c r="BJ61">
        <f t="shared" si="57"/>
        <v>0.75599999999999989</v>
      </c>
      <c r="BK61">
        <f t="shared" si="58"/>
        <v>124.803</v>
      </c>
      <c r="BL61">
        <f t="shared" si="59"/>
        <v>121.149</v>
      </c>
      <c r="BM61">
        <f t="shared" si="60"/>
        <v>3.0869999999999997</v>
      </c>
      <c r="BN61">
        <f t="shared" si="61"/>
        <v>0</v>
      </c>
      <c r="BO61">
        <f t="shared" si="62"/>
        <v>1.827</v>
      </c>
      <c r="BP61">
        <f t="shared" si="63"/>
        <v>193.28400000000002</v>
      </c>
      <c r="BQ61">
        <f t="shared" si="64"/>
        <v>60.480000000000004</v>
      </c>
      <c r="BR61">
        <f t="shared" si="65"/>
        <v>147.483</v>
      </c>
      <c r="BS61">
        <f t="shared" si="66"/>
        <v>10.268999999999998</v>
      </c>
      <c r="BT61">
        <f t="shared" si="67"/>
        <v>96.578999999999994</v>
      </c>
      <c r="BU61">
        <f t="shared" si="68"/>
        <v>402.94800000000004</v>
      </c>
      <c r="BV61" s="11">
        <f t="shared" si="69"/>
        <v>552.82499999999993</v>
      </c>
      <c r="BW61" s="11">
        <f t="shared" si="70"/>
        <v>30.933000000000003</v>
      </c>
      <c r="BX61" s="11">
        <f t="shared" si="71"/>
        <v>564.98400000000004</v>
      </c>
      <c r="BY61">
        <f t="shared" si="72"/>
        <v>224.28000000000003</v>
      </c>
      <c r="BZ61">
        <f t="shared" si="73"/>
        <v>70.559999999999988</v>
      </c>
      <c r="CA61">
        <f t="shared" si="74"/>
        <v>19.088999999999999</v>
      </c>
      <c r="CB61">
        <f t="shared" si="75"/>
        <v>1.008</v>
      </c>
      <c r="CC61" s="11">
        <f t="shared" si="76"/>
        <v>507.90600000000001</v>
      </c>
      <c r="CD61" s="11">
        <f t="shared" si="77"/>
        <v>552.76199999999994</v>
      </c>
      <c r="CE61" s="11">
        <f t="shared" si="78"/>
        <v>234.864</v>
      </c>
      <c r="CF61">
        <f t="shared" si="79"/>
        <v>43.595999999999997</v>
      </c>
      <c r="CG61">
        <f t="shared" si="80"/>
        <v>47.564999999999998</v>
      </c>
      <c r="CH61">
        <f t="shared" si="81"/>
        <v>11.025</v>
      </c>
      <c r="CI61" s="11">
        <f t="shared" si="82"/>
        <v>249.85799999999998</v>
      </c>
      <c r="CJ61">
        <f t="shared" si="83"/>
        <v>18.27</v>
      </c>
      <c r="CK61">
        <f t="shared" si="84"/>
        <v>76.545000000000002</v>
      </c>
      <c r="CL61">
        <f t="shared" si="85"/>
        <v>18.962999999999997</v>
      </c>
      <c r="CM61">
        <f t="shared" si="86"/>
        <v>13.041</v>
      </c>
      <c r="CN61">
        <f t="shared" si="87"/>
        <v>294.27300000000002</v>
      </c>
      <c r="CO61">
        <f t="shared" si="88"/>
        <v>357.58800000000002</v>
      </c>
      <c r="CP61">
        <f t="shared" si="89"/>
        <v>2.3940000000000001</v>
      </c>
      <c r="CQ61">
        <f t="shared" si="90"/>
        <v>34.838999999999999</v>
      </c>
      <c r="CR61">
        <f t="shared" si="91"/>
        <v>77.174999999999997</v>
      </c>
      <c r="CT61" s="18">
        <f>'PASO 1 - SETUP CAMPAÑA'!E90</f>
        <v>630</v>
      </c>
      <c r="CU61">
        <v>16.41</v>
      </c>
      <c r="CV61">
        <v>15.72</v>
      </c>
      <c r="CW61">
        <v>1.04</v>
      </c>
      <c r="CX61">
        <v>4.1399999999999997</v>
      </c>
      <c r="CY61">
        <v>4.0599999999999996</v>
      </c>
      <c r="CZ61">
        <v>0.09</v>
      </c>
      <c r="DA61">
        <v>9.73</v>
      </c>
      <c r="DB61">
        <v>17.2</v>
      </c>
      <c r="DC61">
        <v>2.79</v>
      </c>
      <c r="DD61">
        <v>3.37</v>
      </c>
      <c r="DE61">
        <v>24.66</v>
      </c>
      <c r="DF61">
        <v>1.43</v>
      </c>
      <c r="DG61">
        <v>25.51</v>
      </c>
      <c r="DH61">
        <v>24.19</v>
      </c>
      <c r="DI61">
        <v>26.92</v>
      </c>
      <c r="DJ61">
        <v>1.67</v>
      </c>
      <c r="DK61">
        <v>50.39</v>
      </c>
      <c r="DL61">
        <v>8</v>
      </c>
      <c r="DM61">
        <v>4.3899999999999997</v>
      </c>
      <c r="DN61">
        <v>38.96</v>
      </c>
      <c r="DO61">
        <v>28.17</v>
      </c>
      <c r="DP61">
        <v>11.2</v>
      </c>
      <c r="DQ61">
        <v>2.14</v>
      </c>
      <c r="DR61">
        <v>60.63</v>
      </c>
      <c r="DS61">
        <v>27.2</v>
      </c>
      <c r="DT61">
        <v>7.52</v>
      </c>
      <c r="DU61">
        <v>30.07</v>
      </c>
      <c r="DV61">
        <v>16.989999999999998</v>
      </c>
      <c r="DW61">
        <v>11.29</v>
      </c>
      <c r="DX61">
        <v>14.21</v>
      </c>
      <c r="DY61">
        <v>3.79</v>
      </c>
      <c r="DZ61">
        <v>7.0000000000000007E-2</v>
      </c>
      <c r="EA61">
        <v>5.25</v>
      </c>
      <c r="EB61">
        <v>0.06</v>
      </c>
      <c r="EC61">
        <v>0.03</v>
      </c>
      <c r="ED61">
        <v>2.2999999999999998</v>
      </c>
      <c r="EE61">
        <v>0.13</v>
      </c>
      <c r="EF61">
        <v>1.39</v>
      </c>
      <c r="EG61">
        <v>0</v>
      </c>
      <c r="EH61">
        <v>1.32</v>
      </c>
      <c r="EI61">
        <v>0.25</v>
      </c>
      <c r="EJ61">
        <v>0.98</v>
      </c>
      <c r="EK61">
        <v>0</v>
      </c>
      <c r="EL61">
        <v>0.22</v>
      </c>
      <c r="EM61">
        <v>1.37</v>
      </c>
      <c r="EN61">
        <v>0.35</v>
      </c>
      <c r="EO61">
        <v>0.56000000000000005</v>
      </c>
      <c r="EP61">
        <v>0.25</v>
      </c>
      <c r="EQ61">
        <v>1.08</v>
      </c>
      <c r="ER61">
        <v>0.66</v>
      </c>
      <c r="ES61">
        <v>0.5</v>
      </c>
      <c r="ET61">
        <v>0.03</v>
      </c>
      <c r="EU61">
        <v>0.3</v>
      </c>
      <c r="EV61">
        <v>0.38</v>
      </c>
      <c r="EW61">
        <v>0.13</v>
      </c>
      <c r="EX61">
        <v>0.12</v>
      </c>
      <c r="EY61">
        <v>19.809999999999999</v>
      </c>
      <c r="EZ61">
        <v>19.23</v>
      </c>
      <c r="FA61">
        <v>0.49</v>
      </c>
      <c r="FB61">
        <v>0</v>
      </c>
      <c r="FC61">
        <v>0.28999999999999998</v>
      </c>
      <c r="FD61">
        <v>30.68</v>
      </c>
      <c r="FE61">
        <v>9.6</v>
      </c>
      <c r="FF61">
        <v>23.41</v>
      </c>
      <c r="FG61">
        <v>1.63</v>
      </c>
      <c r="FH61">
        <v>15.33</v>
      </c>
      <c r="FI61">
        <v>63.96</v>
      </c>
      <c r="FJ61">
        <v>87.75</v>
      </c>
      <c r="FK61">
        <v>4.91</v>
      </c>
      <c r="FL61">
        <v>89.68</v>
      </c>
      <c r="FM61">
        <v>35.6</v>
      </c>
      <c r="FN61">
        <v>11.2</v>
      </c>
      <c r="FO61">
        <v>3.03</v>
      </c>
      <c r="FP61">
        <v>0.16</v>
      </c>
      <c r="FQ61">
        <v>80.62</v>
      </c>
      <c r="FR61">
        <v>87.74</v>
      </c>
      <c r="FS61">
        <v>37.28</v>
      </c>
      <c r="FT61">
        <v>6.92</v>
      </c>
      <c r="FU61">
        <v>7.55</v>
      </c>
      <c r="FV61">
        <v>1.75</v>
      </c>
      <c r="FW61">
        <v>39.659999999999997</v>
      </c>
      <c r="FX61">
        <v>2.9</v>
      </c>
      <c r="FY61">
        <v>12.15</v>
      </c>
      <c r="FZ61">
        <v>3.01</v>
      </c>
      <c r="GA61">
        <v>2.0699999999999998</v>
      </c>
      <c r="GB61">
        <v>46.71</v>
      </c>
      <c r="GC61">
        <v>56.76</v>
      </c>
      <c r="GD61">
        <v>0.38</v>
      </c>
      <c r="GE61">
        <v>5.53</v>
      </c>
      <c r="GF61">
        <v>12.25</v>
      </c>
    </row>
    <row r="62" spans="2:188" x14ac:dyDescent="0.35">
      <c r="B62" t="str">
        <f>IF(AND(F62&gt;='PASO 2 - CHANNEL INPUT '!$G$4,F62&lt;='PASO 2 - CHANNEL INPUT '!$H$4),"OK","FUERA")</f>
        <v>OK</v>
      </c>
      <c r="C62" s="18" t="str">
        <f>IF(AND(F62&gt;='PASO 2 - CHANNEL INPUT '!$G$8,F62&lt;='PASO 2 - CHANNEL INPUT '!$H$8),"OK","FUERA")</f>
        <v>OK</v>
      </c>
      <c r="D62" t="str">
        <f>IF(AND(F62&gt;='PASO 1 - SETUP CAMPAÑA'!$C$3,F62&lt;='PASO 1 - SETUP CAMPAÑA'!$C$4),"OK","FUERA")</f>
        <v>OK</v>
      </c>
      <c r="E62" t="s">
        <v>0</v>
      </c>
      <c r="F62">
        <v>63</v>
      </c>
      <c r="G62" s="11">
        <f t="shared" si="92"/>
        <v>84.573300000000003</v>
      </c>
      <c r="H62">
        <f t="shared" si="3"/>
        <v>76.796999999999997</v>
      </c>
      <c r="I62">
        <f t="shared" si="4"/>
        <v>9.0320999999999998</v>
      </c>
      <c r="J62">
        <f t="shared" si="5"/>
        <v>22.024799999999999</v>
      </c>
      <c r="K62">
        <f t="shared" si="6"/>
        <v>21.058800000000002</v>
      </c>
      <c r="L62">
        <f t="shared" si="7"/>
        <v>3.1878000000000002</v>
      </c>
      <c r="M62">
        <f t="shared" si="8"/>
        <v>53.516399999999997</v>
      </c>
      <c r="N62">
        <f t="shared" si="9"/>
        <v>79.115399999999994</v>
      </c>
      <c r="O62">
        <f t="shared" si="10"/>
        <v>14.441700000000001</v>
      </c>
      <c r="P62">
        <f t="shared" si="11"/>
        <v>14.1036</v>
      </c>
      <c r="Q62">
        <f t="shared" si="12"/>
        <v>118.62479999999999</v>
      </c>
      <c r="R62">
        <f t="shared" si="13"/>
        <v>7.0034999999999998</v>
      </c>
      <c r="S62">
        <f t="shared" si="14"/>
        <v>121.61940000000001</v>
      </c>
      <c r="T62">
        <f t="shared" si="15"/>
        <v>113.55330000000001</v>
      </c>
      <c r="U62" s="11">
        <f t="shared" si="16"/>
        <v>127.27050000000001</v>
      </c>
      <c r="V62">
        <f t="shared" si="17"/>
        <v>9.6117000000000008</v>
      </c>
      <c r="W62">
        <f t="shared" si="18"/>
        <v>229.85970000000003</v>
      </c>
      <c r="X62">
        <f t="shared" si="19"/>
        <v>35.886899999999997</v>
      </c>
      <c r="Y62">
        <f t="shared" si="20"/>
        <v>18.885300000000001</v>
      </c>
      <c r="Z62">
        <f t="shared" si="21"/>
        <v>182.5257</v>
      </c>
      <c r="AA62">
        <f t="shared" si="22"/>
        <v>125.14529999999999</v>
      </c>
      <c r="AB62">
        <f t="shared" si="23"/>
        <v>51.874199999999995</v>
      </c>
      <c r="AC62">
        <f t="shared" si="24"/>
        <v>11.157299999999999</v>
      </c>
      <c r="AD62" s="11">
        <f t="shared" si="25"/>
        <v>279.12569999999999</v>
      </c>
      <c r="AE62">
        <f t="shared" si="26"/>
        <v>126.44939999999998</v>
      </c>
      <c r="AF62">
        <f t="shared" si="27"/>
        <v>45.643499999999996</v>
      </c>
      <c r="AG62">
        <f t="shared" si="28"/>
        <v>152.04840000000002</v>
      </c>
      <c r="AH62">
        <f t="shared" si="29"/>
        <v>74.671800000000005</v>
      </c>
      <c r="AI62">
        <f t="shared" si="30"/>
        <v>45.8367</v>
      </c>
      <c r="AJ62">
        <f t="shared" si="31"/>
        <v>73.995599999999996</v>
      </c>
      <c r="AK62">
        <f t="shared" si="32"/>
        <v>15.5526</v>
      </c>
      <c r="AL62">
        <f t="shared" si="33"/>
        <v>0.77280000000000004</v>
      </c>
      <c r="AM62">
        <f t="shared" si="34"/>
        <v>32.892299999999999</v>
      </c>
      <c r="AN62">
        <f t="shared" si="35"/>
        <v>0.82110000000000005</v>
      </c>
      <c r="AO62">
        <f t="shared" si="36"/>
        <v>0</v>
      </c>
      <c r="AP62">
        <f t="shared" si="37"/>
        <v>7.1966999999999999</v>
      </c>
      <c r="AQ62">
        <f t="shared" si="38"/>
        <v>1.4006999999999998</v>
      </c>
      <c r="AR62">
        <f t="shared" si="39"/>
        <v>7.0034999999999998</v>
      </c>
      <c r="AS62">
        <f t="shared" si="40"/>
        <v>0.67620000000000013</v>
      </c>
      <c r="AT62">
        <f t="shared" si="41"/>
        <v>2.7048000000000005</v>
      </c>
      <c r="AU62">
        <f t="shared" si="42"/>
        <v>0.91769999999999996</v>
      </c>
      <c r="AV62">
        <f t="shared" si="43"/>
        <v>4.0088999999999997</v>
      </c>
      <c r="AW62">
        <f t="shared" si="44"/>
        <v>0</v>
      </c>
      <c r="AX62">
        <f t="shared" si="45"/>
        <v>4.8300000000000003E-2</v>
      </c>
      <c r="AY62">
        <f t="shared" si="46"/>
        <v>4.83</v>
      </c>
      <c r="AZ62">
        <f t="shared" si="47"/>
        <v>3.1878000000000002</v>
      </c>
      <c r="BA62">
        <f t="shared" si="48"/>
        <v>2.2700999999999998</v>
      </c>
      <c r="BB62">
        <f t="shared" si="49"/>
        <v>1.2558</v>
      </c>
      <c r="BC62">
        <f t="shared" si="50"/>
        <v>3.1878000000000002</v>
      </c>
      <c r="BD62">
        <f t="shared" si="51"/>
        <v>1.0626</v>
      </c>
      <c r="BE62">
        <f t="shared" si="52"/>
        <v>1.9802999999999997</v>
      </c>
      <c r="BF62">
        <f t="shared" si="53"/>
        <v>0</v>
      </c>
      <c r="BG62">
        <f t="shared" si="54"/>
        <v>1.5456000000000001</v>
      </c>
      <c r="BH62">
        <f t="shared" si="55"/>
        <v>0.38640000000000002</v>
      </c>
      <c r="BI62">
        <f t="shared" si="56"/>
        <v>0.82110000000000005</v>
      </c>
      <c r="BJ62">
        <f t="shared" si="57"/>
        <v>0.62790000000000001</v>
      </c>
      <c r="BK62">
        <f t="shared" si="58"/>
        <v>90.8523</v>
      </c>
      <c r="BL62">
        <f t="shared" si="59"/>
        <v>87.616200000000006</v>
      </c>
      <c r="BM62">
        <f t="shared" si="60"/>
        <v>3.0428999999999999</v>
      </c>
      <c r="BN62">
        <f t="shared" si="61"/>
        <v>0</v>
      </c>
      <c r="BO62">
        <f t="shared" si="62"/>
        <v>2.1252</v>
      </c>
      <c r="BP62">
        <f t="shared" si="63"/>
        <v>145.43129999999999</v>
      </c>
      <c r="BQ62">
        <f t="shared" si="64"/>
        <v>45.981599999999993</v>
      </c>
      <c r="BR62">
        <f t="shared" si="65"/>
        <v>110.26889999999999</v>
      </c>
      <c r="BS62">
        <f t="shared" si="66"/>
        <v>6.9551999999999996</v>
      </c>
      <c r="BT62">
        <f t="shared" si="67"/>
        <v>69.31049999999999</v>
      </c>
      <c r="BU62">
        <f t="shared" si="68"/>
        <v>315.35070000000002</v>
      </c>
      <c r="BV62" s="11">
        <f t="shared" si="69"/>
        <v>421.65899999999999</v>
      </c>
      <c r="BW62" s="11">
        <f t="shared" si="70"/>
        <v>20.479199999999999</v>
      </c>
      <c r="BX62" s="11">
        <f t="shared" si="71"/>
        <v>430.20809999999994</v>
      </c>
      <c r="BY62">
        <f t="shared" si="72"/>
        <v>156.83009999999999</v>
      </c>
      <c r="BZ62">
        <f t="shared" si="73"/>
        <v>51.874199999999995</v>
      </c>
      <c r="CA62">
        <f t="shared" si="74"/>
        <v>13.910399999999999</v>
      </c>
      <c r="CB62">
        <f t="shared" si="75"/>
        <v>3.1395000000000004</v>
      </c>
      <c r="CC62" s="11">
        <f t="shared" si="76"/>
        <v>378.81690000000003</v>
      </c>
      <c r="CD62" s="11">
        <f t="shared" si="77"/>
        <v>424.75020000000001</v>
      </c>
      <c r="CE62" s="11">
        <f t="shared" si="78"/>
        <v>182.42910000000001</v>
      </c>
      <c r="CF62">
        <f t="shared" si="79"/>
        <v>32.216099999999997</v>
      </c>
      <c r="CG62">
        <f t="shared" si="80"/>
        <v>40.427099999999996</v>
      </c>
      <c r="CH62">
        <f t="shared" si="81"/>
        <v>4.4919000000000002</v>
      </c>
      <c r="CI62" s="11">
        <f t="shared" si="82"/>
        <v>194.11769999999999</v>
      </c>
      <c r="CJ62">
        <f t="shared" si="83"/>
        <v>16.325399999999998</v>
      </c>
      <c r="CK62">
        <f t="shared" si="84"/>
        <v>63.321299999999994</v>
      </c>
      <c r="CL62">
        <f t="shared" si="85"/>
        <v>16.808399999999999</v>
      </c>
      <c r="CM62">
        <f t="shared" si="86"/>
        <v>11.688599999999999</v>
      </c>
      <c r="CN62">
        <f t="shared" si="87"/>
        <v>226.04399999999998</v>
      </c>
      <c r="CO62">
        <f t="shared" si="88"/>
        <v>273.37800000000004</v>
      </c>
      <c r="CP62">
        <f t="shared" si="89"/>
        <v>3.4775999999999998</v>
      </c>
      <c r="CQ62">
        <f t="shared" si="90"/>
        <v>28.448699999999999</v>
      </c>
      <c r="CR62">
        <f t="shared" si="91"/>
        <v>57.042300000000004</v>
      </c>
      <c r="CT62" s="18">
        <f>'PASO 1 - SETUP CAMPAÑA'!E91</f>
        <v>483</v>
      </c>
      <c r="CU62">
        <v>17.510000000000002</v>
      </c>
      <c r="CV62">
        <v>15.9</v>
      </c>
      <c r="CW62">
        <v>1.87</v>
      </c>
      <c r="CX62">
        <v>4.5599999999999996</v>
      </c>
      <c r="CY62">
        <v>4.3600000000000003</v>
      </c>
      <c r="CZ62">
        <v>0.66</v>
      </c>
      <c r="DA62">
        <v>11.08</v>
      </c>
      <c r="DB62">
        <v>16.38</v>
      </c>
      <c r="DC62">
        <v>2.99</v>
      </c>
      <c r="DD62">
        <v>2.92</v>
      </c>
      <c r="DE62">
        <v>24.56</v>
      </c>
      <c r="DF62">
        <v>1.45</v>
      </c>
      <c r="DG62">
        <v>25.18</v>
      </c>
      <c r="DH62">
        <v>23.51</v>
      </c>
      <c r="DI62">
        <v>26.35</v>
      </c>
      <c r="DJ62">
        <v>1.99</v>
      </c>
      <c r="DK62">
        <v>47.59</v>
      </c>
      <c r="DL62">
        <v>7.43</v>
      </c>
      <c r="DM62">
        <v>3.91</v>
      </c>
      <c r="DN62">
        <v>37.79</v>
      </c>
      <c r="DO62">
        <v>25.91</v>
      </c>
      <c r="DP62">
        <v>10.74</v>
      </c>
      <c r="DQ62">
        <v>2.31</v>
      </c>
      <c r="DR62">
        <v>57.79</v>
      </c>
      <c r="DS62">
        <v>26.18</v>
      </c>
      <c r="DT62">
        <v>9.4499999999999993</v>
      </c>
      <c r="DU62">
        <v>31.48</v>
      </c>
      <c r="DV62">
        <v>15.46</v>
      </c>
      <c r="DW62">
        <v>9.49</v>
      </c>
      <c r="DX62">
        <v>15.32</v>
      </c>
      <c r="DY62">
        <v>3.22</v>
      </c>
      <c r="DZ62">
        <v>0.16</v>
      </c>
      <c r="EA62">
        <v>6.81</v>
      </c>
      <c r="EB62">
        <v>0.17</v>
      </c>
      <c r="EC62">
        <v>0</v>
      </c>
      <c r="ED62">
        <v>1.49</v>
      </c>
      <c r="EE62">
        <v>0.28999999999999998</v>
      </c>
      <c r="EF62">
        <v>1.45</v>
      </c>
      <c r="EG62">
        <v>0.14000000000000001</v>
      </c>
      <c r="EH62">
        <v>0.56000000000000005</v>
      </c>
      <c r="EI62">
        <v>0.19</v>
      </c>
      <c r="EJ62">
        <v>0.83</v>
      </c>
      <c r="EK62">
        <v>0</v>
      </c>
      <c r="EL62">
        <v>0.01</v>
      </c>
      <c r="EM62">
        <v>1</v>
      </c>
      <c r="EN62">
        <v>0.66</v>
      </c>
      <c r="EO62">
        <v>0.47</v>
      </c>
      <c r="EP62">
        <v>0.26</v>
      </c>
      <c r="EQ62">
        <v>0.66</v>
      </c>
      <c r="ER62">
        <v>0.22</v>
      </c>
      <c r="ES62">
        <v>0.41</v>
      </c>
      <c r="ET62">
        <v>0</v>
      </c>
      <c r="EU62">
        <v>0.32</v>
      </c>
      <c r="EV62">
        <v>0.08</v>
      </c>
      <c r="EW62">
        <v>0.17</v>
      </c>
      <c r="EX62">
        <v>0.13</v>
      </c>
      <c r="EY62">
        <v>18.809999999999999</v>
      </c>
      <c r="EZ62">
        <v>18.14</v>
      </c>
      <c r="FA62">
        <v>0.63</v>
      </c>
      <c r="FB62">
        <v>0</v>
      </c>
      <c r="FC62">
        <v>0.44</v>
      </c>
      <c r="FD62">
        <v>30.11</v>
      </c>
      <c r="FE62">
        <v>9.52</v>
      </c>
      <c r="FF62">
        <v>22.83</v>
      </c>
      <c r="FG62">
        <v>1.44</v>
      </c>
      <c r="FH62">
        <v>14.35</v>
      </c>
      <c r="FI62">
        <v>65.290000000000006</v>
      </c>
      <c r="FJ62">
        <v>87.3</v>
      </c>
      <c r="FK62">
        <v>4.24</v>
      </c>
      <c r="FL62">
        <v>89.07</v>
      </c>
      <c r="FM62">
        <v>32.47</v>
      </c>
      <c r="FN62">
        <v>10.74</v>
      </c>
      <c r="FO62">
        <v>2.88</v>
      </c>
      <c r="FP62">
        <v>0.65</v>
      </c>
      <c r="FQ62">
        <v>78.430000000000007</v>
      </c>
      <c r="FR62">
        <v>87.94</v>
      </c>
      <c r="FS62">
        <v>37.770000000000003</v>
      </c>
      <c r="FT62">
        <v>6.67</v>
      </c>
      <c r="FU62">
        <v>8.3699999999999992</v>
      </c>
      <c r="FV62">
        <v>0.93</v>
      </c>
      <c r="FW62">
        <v>40.19</v>
      </c>
      <c r="FX62">
        <v>3.38</v>
      </c>
      <c r="FY62">
        <v>13.11</v>
      </c>
      <c r="FZ62">
        <v>3.48</v>
      </c>
      <c r="GA62">
        <v>2.42</v>
      </c>
      <c r="GB62">
        <v>46.8</v>
      </c>
      <c r="GC62">
        <v>56.6</v>
      </c>
      <c r="GD62">
        <v>0.72</v>
      </c>
      <c r="GE62">
        <v>5.89</v>
      </c>
      <c r="GF62">
        <v>11.81</v>
      </c>
    </row>
    <row r="63" spans="2:188" x14ac:dyDescent="0.35">
      <c r="B63" t="str">
        <f>IF(AND(F63&gt;='PASO 2 - CHANNEL INPUT '!$G$4,F63&lt;='PASO 2 - CHANNEL INPUT '!$H$4),"OK","FUERA")</f>
        <v>OK</v>
      </c>
      <c r="C63" s="18" t="str">
        <f>IF(AND(F63&gt;='PASO 2 - CHANNEL INPUT '!$G$8,F63&lt;='PASO 2 - CHANNEL INPUT '!$H$8),"OK","FUERA")</f>
        <v>OK</v>
      </c>
      <c r="D63" t="str">
        <f>IF(AND(F63&gt;='PASO 1 - SETUP CAMPAÑA'!$C$3,F63&lt;='PASO 1 - SETUP CAMPAÑA'!$C$4),"OK","FUERA")</f>
        <v>OK</v>
      </c>
      <c r="E63" t="s">
        <v>0</v>
      </c>
      <c r="F63">
        <v>64</v>
      </c>
      <c r="G63" s="11">
        <f t="shared" si="92"/>
        <v>88.723399999999984</v>
      </c>
      <c r="H63">
        <f t="shared" si="3"/>
        <v>84.238</v>
      </c>
      <c r="I63">
        <f t="shared" si="4"/>
        <v>5.6341000000000001</v>
      </c>
      <c r="J63">
        <f t="shared" si="5"/>
        <v>23.8492</v>
      </c>
      <c r="K63">
        <f t="shared" si="6"/>
        <v>23.520999999999997</v>
      </c>
      <c r="L63">
        <f t="shared" si="7"/>
        <v>0.65639999999999998</v>
      </c>
      <c r="M63">
        <f t="shared" si="8"/>
        <v>53.606000000000002</v>
      </c>
      <c r="N63">
        <f t="shared" si="9"/>
        <v>82.323499999999996</v>
      </c>
      <c r="O63">
        <f t="shared" si="10"/>
        <v>15.2613</v>
      </c>
      <c r="P63">
        <f t="shared" si="11"/>
        <v>14.4955</v>
      </c>
      <c r="Q63">
        <f t="shared" si="12"/>
        <v>121.3246</v>
      </c>
      <c r="R63">
        <f t="shared" si="13"/>
        <v>7.9862000000000002</v>
      </c>
      <c r="S63">
        <f t="shared" si="14"/>
        <v>124.3331</v>
      </c>
      <c r="T63">
        <f t="shared" si="15"/>
        <v>119.19129999999998</v>
      </c>
      <c r="U63" s="11">
        <f t="shared" si="16"/>
        <v>134.67140000000001</v>
      </c>
      <c r="V63">
        <f t="shared" si="17"/>
        <v>10.885300000000001</v>
      </c>
      <c r="W63">
        <f t="shared" si="18"/>
        <v>275.90679999999998</v>
      </c>
      <c r="X63">
        <f t="shared" si="19"/>
        <v>45.783899999999996</v>
      </c>
      <c r="Y63">
        <f t="shared" si="20"/>
        <v>23.138100000000001</v>
      </c>
      <c r="Z63">
        <f t="shared" si="21"/>
        <v>222.62900000000002</v>
      </c>
      <c r="AA63">
        <f t="shared" si="22"/>
        <v>151.40959999999998</v>
      </c>
      <c r="AB63">
        <f t="shared" si="23"/>
        <v>63.61610000000001</v>
      </c>
      <c r="AC63">
        <f t="shared" si="24"/>
        <v>11.6511</v>
      </c>
      <c r="AD63" s="11">
        <f t="shared" si="25"/>
        <v>336.51440000000002</v>
      </c>
      <c r="AE63">
        <f t="shared" si="26"/>
        <v>144.46270000000001</v>
      </c>
      <c r="AF63">
        <f t="shared" si="27"/>
        <v>41.298499999999997</v>
      </c>
      <c r="AG63">
        <f t="shared" si="28"/>
        <v>172.52379999999999</v>
      </c>
      <c r="AH63">
        <f t="shared" si="29"/>
        <v>78.002200000000002</v>
      </c>
      <c r="AI63">
        <f t="shared" si="30"/>
        <v>52.566699999999997</v>
      </c>
      <c r="AJ63">
        <f t="shared" si="31"/>
        <v>72.149299999999997</v>
      </c>
      <c r="AK63">
        <f t="shared" si="32"/>
        <v>17.011700000000001</v>
      </c>
      <c r="AL63">
        <f t="shared" si="33"/>
        <v>0.32819999999999999</v>
      </c>
      <c r="AM63">
        <f t="shared" si="34"/>
        <v>35.336200000000005</v>
      </c>
      <c r="AN63">
        <f t="shared" si="35"/>
        <v>0.54700000000000004</v>
      </c>
      <c r="AO63">
        <f t="shared" si="36"/>
        <v>0.43760000000000004</v>
      </c>
      <c r="AP63">
        <f t="shared" si="37"/>
        <v>7.1110000000000007</v>
      </c>
      <c r="AQ63">
        <f t="shared" si="38"/>
        <v>1.2581</v>
      </c>
      <c r="AR63">
        <f t="shared" si="39"/>
        <v>6.1810999999999998</v>
      </c>
      <c r="AS63">
        <f t="shared" si="40"/>
        <v>0.65639999999999998</v>
      </c>
      <c r="AT63">
        <f t="shared" si="41"/>
        <v>3.3366999999999996</v>
      </c>
      <c r="AU63">
        <f t="shared" si="42"/>
        <v>3.1178999999999997</v>
      </c>
      <c r="AV63">
        <f t="shared" si="43"/>
        <v>6.4546000000000001</v>
      </c>
      <c r="AW63">
        <f t="shared" si="44"/>
        <v>0</v>
      </c>
      <c r="AX63">
        <f t="shared" si="45"/>
        <v>0</v>
      </c>
      <c r="AY63">
        <f t="shared" si="46"/>
        <v>9.5177999999999994</v>
      </c>
      <c r="AZ63">
        <f t="shared" si="47"/>
        <v>2.2426999999999997</v>
      </c>
      <c r="BA63">
        <f t="shared" si="48"/>
        <v>6.7827999999999999</v>
      </c>
      <c r="BB63">
        <f t="shared" si="49"/>
        <v>2.7349999999999999</v>
      </c>
      <c r="BC63">
        <f t="shared" si="50"/>
        <v>6.1810999999999998</v>
      </c>
      <c r="BD63">
        <f t="shared" si="51"/>
        <v>2.1333000000000002</v>
      </c>
      <c r="BE63">
        <f t="shared" si="52"/>
        <v>4.7588999999999997</v>
      </c>
      <c r="BF63">
        <f t="shared" si="53"/>
        <v>0</v>
      </c>
      <c r="BG63">
        <f t="shared" si="54"/>
        <v>4.5400999999999998</v>
      </c>
      <c r="BH63">
        <f t="shared" si="55"/>
        <v>0.87520000000000009</v>
      </c>
      <c r="BI63">
        <f t="shared" si="56"/>
        <v>0.1641</v>
      </c>
      <c r="BJ63">
        <f t="shared" si="57"/>
        <v>0.10940000000000001</v>
      </c>
      <c r="BK63">
        <f t="shared" si="58"/>
        <v>108.7983</v>
      </c>
      <c r="BL63">
        <f t="shared" si="59"/>
        <v>107.59490000000001</v>
      </c>
      <c r="BM63">
        <f t="shared" si="60"/>
        <v>1.5862999999999998</v>
      </c>
      <c r="BN63">
        <f t="shared" si="61"/>
        <v>0</v>
      </c>
      <c r="BO63">
        <f t="shared" si="62"/>
        <v>1.0392999999999999</v>
      </c>
      <c r="BP63">
        <f t="shared" si="63"/>
        <v>152.33950000000002</v>
      </c>
      <c r="BQ63">
        <f t="shared" si="64"/>
        <v>55.903400000000005</v>
      </c>
      <c r="BR63">
        <f t="shared" si="65"/>
        <v>110.8222</v>
      </c>
      <c r="BS63">
        <f t="shared" si="66"/>
        <v>10.557099999999998</v>
      </c>
      <c r="BT63">
        <f t="shared" si="67"/>
        <v>74.009100000000004</v>
      </c>
      <c r="BU63">
        <f t="shared" si="68"/>
        <v>332.95890000000003</v>
      </c>
      <c r="BV63" s="11">
        <f t="shared" si="69"/>
        <v>458.98769999999996</v>
      </c>
      <c r="BW63" s="11">
        <f t="shared" si="70"/>
        <v>22.700500000000002</v>
      </c>
      <c r="BX63" s="11">
        <f t="shared" si="71"/>
        <v>476.43700000000001</v>
      </c>
      <c r="BY63">
        <f t="shared" si="72"/>
        <v>184.50309999999999</v>
      </c>
      <c r="BZ63">
        <f t="shared" si="73"/>
        <v>63.61610000000001</v>
      </c>
      <c r="CA63">
        <f t="shared" si="74"/>
        <v>13.456200000000001</v>
      </c>
      <c r="CB63">
        <f t="shared" si="75"/>
        <v>1.8050999999999999</v>
      </c>
      <c r="CC63" s="11">
        <f t="shared" si="76"/>
        <v>421.79169999999999</v>
      </c>
      <c r="CD63" s="11">
        <f t="shared" si="77"/>
        <v>466.15339999999998</v>
      </c>
      <c r="CE63" s="11">
        <f t="shared" si="78"/>
        <v>182.53389999999999</v>
      </c>
      <c r="CF63">
        <f t="shared" si="79"/>
        <v>37.578899999999997</v>
      </c>
      <c r="CG63">
        <f t="shared" si="80"/>
        <v>41.462600000000002</v>
      </c>
      <c r="CH63">
        <f t="shared" si="81"/>
        <v>3.7742999999999998</v>
      </c>
      <c r="CI63" s="11">
        <f t="shared" si="82"/>
        <v>204.68740000000003</v>
      </c>
      <c r="CJ63">
        <f t="shared" si="83"/>
        <v>15.0425</v>
      </c>
      <c r="CK63">
        <f t="shared" si="84"/>
        <v>73.516799999999989</v>
      </c>
      <c r="CL63">
        <f t="shared" si="85"/>
        <v>16.245899999999999</v>
      </c>
      <c r="CM63">
        <f t="shared" si="86"/>
        <v>11.377599999999999</v>
      </c>
      <c r="CN63">
        <f t="shared" si="87"/>
        <v>240.18770000000001</v>
      </c>
      <c r="CO63">
        <f t="shared" si="88"/>
        <v>288.59719999999999</v>
      </c>
      <c r="CP63">
        <f t="shared" si="89"/>
        <v>2.9538000000000002</v>
      </c>
      <c r="CQ63">
        <f t="shared" si="90"/>
        <v>29.9209</v>
      </c>
      <c r="CR63">
        <f t="shared" si="91"/>
        <v>74.446699999999993</v>
      </c>
      <c r="CT63" s="18">
        <f>'PASO 1 - SETUP CAMPAÑA'!E92</f>
        <v>547</v>
      </c>
      <c r="CU63">
        <v>16.22</v>
      </c>
      <c r="CV63">
        <v>15.4</v>
      </c>
      <c r="CW63">
        <v>1.03</v>
      </c>
      <c r="CX63">
        <v>4.3600000000000003</v>
      </c>
      <c r="CY63">
        <v>4.3</v>
      </c>
      <c r="CZ63">
        <v>0.12</v>
      </c>
      <c r="DA63">
        <v>9.8000000000000007</v>
      </c>
      <c r="DB63">
        <v>15.05</v>
      </c>
      <c r="DC63">
        <v>2.79</v>
      </c>
      <c r="DD63">
        <v>2.65</v>
      </c>
      <c r="DE63">
        <v>22.18</v>
      </c>
      <c r="DF63">
        <v>1.46</v>
      </c>
      <c r="DG63">
        <v>22.73</v>
      </c>
      <c r="DH63">
        <v>21.79</v>
      </c>
      <c r="DI63">
        <v>24.62</v>
      </c>
      <c r="DJ63">
        <v>1.99</v>
      </c>
      <c r="DK63">
        <v>50.44</v>
      </c>
      <c r="DL63">
        <v>8.3699999999999992</v>
      </c>
      <c r="DM63">
        <v>4.2300000000000004</v>
      </c>
      <c r="DN63">
        <v>40.700000000000003</v>
      </c>
      <c r="DO63">
        <v>27.68</v>
      </c>
      <c r="DP63">
        <v>11.63</v>
      </c>
      <c r="DQ63">
        <v>2.13</v>
      </c>
      <c r="DR63">
        <v>61.52</v>
      </c>
      <c r="DS63">
        <v>26.41</v>
      </c>
      <c r="DT63">
        <v>7.55</v>
      </c>
      <c r="DU63">
        <v>31.54</v>
      </c>
      <c r="DV63">
        <v>14.26</v>
      </c>
      <c r="DW63">
        <v>9.61</v>
      </c>
      <c r="DX63">
        <v>13.19</v>
      </c>
      <c r="DY63">
        <v>3.11</v>
      </c>
      <c r="DZ63">
        <v>0.06</v>
      </c>
      <c r="EA63">
        <v>6.46</v>
      </c>
      <c r="EB63">
        <v>0.1</v>
      </c>
      <c r="EC63">
        <v>0.08</v>
      </c>
      <c r="ED63">
        <v>1.3</v>
      </c>
      <c r="EE63">
        <v>0.23</v>
      </c>
      <c r="EF63">
        <v>1.1299999999999999</v>
      </c>
      <c r="EG63">
        <v>0.12</v>
      </c>
      <c r="EH63">
        <v>0.61</v>
      </c>
      <c r="EI63">
        <v>0.56999999999999995</v>
      </c>
      <c r="EJ63">
        <v>1.18</v>
      </c>
      <c r="EK63">
        <v>0</v>
      </c>
      <c r="EL63">
        <v>0</v>
      </c>
      <c r="EM63">
        <v>1.74</v>
      </c>
      <c r="EN63">
        <v>0.41</v>
      </c>
      <c r="EO63">
        <v>1.24</v>
      </c>
      <c r="EP63">
        <v>0.5</v>
      </c>
      <c r="EQ63">
        <v>1.1299999999999999</v>
      </c>
      <c r="ER63">
        <v>0.39</v>
      </c>
      <c r="ES63">
        <v>0.87</v>
      </c>
      <c r="ET63">
        <v>0</v>
      </c>
      <c r="EU63">
        <v>0.83</v>
      </c>
      <c r="EV63">
        <v>0.16</v>
      </c>
      <c r="EW63">
        <v>0.03</v>
      </c>
      <c r="EX63">
        <v>0.02</v>
      </c>
      <c r="EY63">
        <v>19.89</v>
      </c>
      <c r="EZ63">
        <v>19.670000000000002</v>
      </c>
      <c r="FA63">
        <v>0.28999999999999998</v>
      </c>
      <c r="FB63">
        <v>0</v>
      </c>
      <c r="FC63">
        <v>0.19</v>
      </c>
      <c r="FD63">
        <v>27.85</v>
      </c>
      <c r="FE63">
        <v>10.220000000000001</v>
      </c>
      <c r="FF63">
        <v>20.260000000000002</v>
      </c>
      <c r="FG63">
        <v>1.93</v>
      </c>
      <c r="FH63">
        <v>13.53</v>
      </c>
      <c r="FI63">
        <v>60.87</v>
      </c>
      <c r="FJ63">
        <v>83.91</v>
      </c>
      <c r="FK63">
        <v>4.1500000000000004</v>
      </c>
      <c r="FL63">
        <v>87.1</v>
      </c>
      <c r="FM63">
        <v>33.729999999999997</v>
      </c>
      <c r="FN63">
        <v>11.63</v>
      </c>
      <c r="FO63">
        <v>2.46</v>
      </c>
      <c r="FP63">
        <v>0.33</v>
      </c>
      <c r="FQ63">
        <v>77.11</v>
      </c>
      <c r="FR63">
        <v>85.22</v>
      </c>
      <c r="FS63">
        <v>33.369999999999997</v>
      </c>
      <c r="FT63">
        <v>6.87</v>
      </c>
      <c r="FU63">
        <v>7.58</v>
      </c>
      <c r="FV63">
        <v>0.69</v>
      </c>
      <c r="FW63">
        <v>37.42</v>
      </c>
      <c r="FX63">
        <v>2.75</v>
      </c>
      <c r="FY63">
        <v>13.44</v>
      </c>
      <c r="FZ63">
        <v>2.97</v>
      </c>
      <c r="GA63">
        <v>2.08</v>
      </c>
      <c r="GB63">
        <v>43.91</v>
      </c>
      <c r="GC63">
        <v>52.76</v>
      </c>
      <c r="GD63">
        <v>0.54</v>
      </c>
      <c r="GE63">
        <v>5.47</v>
      </c>
      <c r="GF63">
        <v>13.61</v>
      </c>
    </row>
    <row r="64" spans="2:188" x14ac:dyDescent="0.35">
      <c r="B64" t="str">
        <f>IF(AND(F64&gt;='PASO 2 - CHANNEL INPUT '!$G$4,F64&lt;='PASO 2 - CHANNEL INPUT '!$H$4),"OK","FUERA")</f>
        <v>OK</v>
      </c>
      <c r="C64" s="18" t="str">
        <f>IF(AND(F64&gt;='PASO 2 - CHANNEL INPUT '!$G$8,F64&lt;='PASO 2 - CHANNEL INPUT '!$H$8),"OK","FUERA")</f>
        <v>OK</v>
      </c>
      <c r="D64" t="str">
        <f>IF(AND(F64&gt;='PASO 1 - SETUP CAMPAÑA'!$C$3,F64&lt;='PASO 1 - SETUP CAMPAÑA'!$C$4),"OK","FUERA")</f>
        <v>OK</v>
      </c>
      <c r="E64" t="s">
        <v>0</v>
      </c>
      <c r="F64">
        <v>65</v>
      </c>
      <c r="G64" s="11">
        <f t="shared" si="92"/>
        <v>118.21679999999999</v>
      </c>
      <c r="H64">
        <f t="shared" si="3"/>
        <v>110.49480000000001</v>
      </c>
      <c r="I64">
        <f t="shared" si="4"/>
        <v>8.9154</v>
      </c>
      <c r="J64">
        <f t="shared" si="5"/>
        <v>27.799199999999999</v>
      </c>
      <c r="K64">
        <f t="shared" si="6"/>
        <v>25.9038</v>
      </c>
      <c r="L64">
        <f t="shared" si="7"/>
        <v>2.8781999999999996</v>
      </c>
      <c r="M64">
        <f t="shared" si="8"/>
        <v>75.114000000000004</v>
      </c>
      <c r="N64">
        <f t="shared" si="9"/>
        <v>95.823000000000008</v>
      </c>
      <c r="O64">
        <f t="shared" si="10"/>
        <v>14.812199999999999</v>
      </c>
      <c r="P64">
        <f t="shared" si="11"/>
        <v>19.866600000000002</v>
      </c>
      <c r="Q64">
        <f t="shared" si="12"/>
        <v>166.58459999999999</v>
      </c>
      <c r="R64">
        <f t="shared" si="13"/>
        <v>5.3352000000000004</v>
      </c>
      <c r="S64">
        <f t="shared" si="14"/>
        <v>167.98859999999999</v>
      </c>
      <c r="T64">
        <f t="shared" si="15"/>
        <v>157.87979999999999</v>
      </c>
      <c r="U64" s="11">
        <f t="shared" si="16"/>
        <v>175.7808</v>
      </c>
      <c r="V64">
        <f t="shared" si="17"/>
        <v>12.285000000000002</v>
      </c>
      <c r="W64">
        <f t="shared" si="18"/>
        <v>335.76659999999998</v>
      </c>
      <c r="X64">
        <f t="shared" si="19"/>
        <v>43.594200000000001</v>
      </c>
      <c r="Y64">
        <f t="shared" si="20"/>
        <v>26.535599999999999</v>
      </c>
      <c r="Z64">
        <f t="shared" si="21"/>
        <v>272.37599999999998</v>
      </c>
      <c r="AA64">
        <f t="shared" si="22"/>
        <v>163.8468</v>
      </c>
      <c r="AB64">
        <f t="shared" si="23"/>
        <v>63.531000000000006</v>
      </c>
      <c r="AC64">
        <f t="shared" si="24"/>
        <v>12.636000000000001</v>
      </c>
      <c r="AD64" s="11">
        <f t="shared" si="25"/>
        <v>395.6472</v>
      </c>
      <c r="AE64">
        <f t="shared" si="26"/>
        <v>195.08579999999998</v>
      </c>
      <c r="AF64">
        <f t="shared" si="27"/>
        <v>62.9694</v>
      </c>
      <c r="AG64">
        <f t="shared" si="28"/>
        <v>242.89200000000002</v>
      </c>
      <c r="AH64">
        <f t="shared" si="29"/>
        <v>108.7398</v>
      </c>
      <c r="AI64">
        <f t="shared" si="30"/>
        <v>65.496600000000001</v>
      </c>
      <c r="AJ64">
        <f t="shared" si="31"/>
        <v>92.172600000000003</v>
      </c>
      <c r="AK64">
        <f t="shared" si="32"/>
        <v>32.221799999999995</v>
      </c>
      <c r="AL64">
        <f t="shared" si="33"/>
        <v>0.63180000000000003</v>
      </c>
      <c r="AM64">
        <f t="shared" si="34"/>
        <v>32.432400000000001</v>
      </c>
      <c r="AN64">
        <f t="shared" si="35"/>
        <v>0.49140000000000006</v>
      </c>
      <c r="AO64">
        <f t="shared" si="36"/>
        <v>0.63180000000000003</v>
      </c>
      <c r="AP64">
        <f t="shared" si="37"/>
        <v>14.110199999999997</v>
      </c>
      <c r="AQ64">
        <f t="shared" si="38"/>
        <v>0.56159999999999999</v>
      </c>
      <c r="AR64">
        <f t="shared" si="39"/>
        <v>11.372400000000003</v>
      </c>
      <c r="AS64">
        <f t="shared" si="40"/>
        <v>0.49140000000000006</v>
      </c>
      <c r="AT64">
        <f t="shared" si="41"/>
        <v>7.0200000000000005</v>
      </c>
      <c r="AU64">
        <f t="shared" si="42"/>
        <v>4.7034000000000002</v>
      </c>
      <c r="AV64">
        <f t="shared" si="43"/>
        <v>7.1604000000000001</v>
      </c>
      <c r="AW64">
        <f t="shared" si="44"/>
        <v>0</v>
      </c>
      <c r="AX64">
        <f t="shared" si="45"/>
        <v>0.21059999999999998</v>
      </c>
      <c r="AY64">
        <f t="shared" si="46"/>
        <v>9.4068000000000005</v>
      </c>
      <c r="AZ64">
        <f t="shared" si="47"/>
        <v>1.9656000000000002</v>
      </c>
      <c r="BA64">
        <f t="shared" si="48"/>
        <v>8.1432000000000002</v>
      </c>
      <c r="BB64">
        <f t="shared" si="49"/>
        <v>2.2464</v>
      </c>
      <c r="BC64">
        <f t="shared" si="50"/>
        <v>6.6689999999999996</v>
      </c>
      <c r="BD64">
        <f t="shared" si="51"/>
        <v>0.84239999999999993</v>
      </c>
      <c r="BE64">
        <f t="shared" si="52"/>
        <v>5.0544000000000002</v>
      </c>
      <c r="BF64">
        <f t="shared" si="53"/>
        <v>0</v>
      </c>
      <c r="BG64">
        <f t="shared" si="54"/>
        <v>3.6503999999999999</v>
      </c>
      <c r="BH64">
        <f t="shared" si="55"/>
        <v>1.4742</v>
      </c>
      <c r="BI64">
        <f t="shared" si="56"/>
        <v>0.42119999999999996</v>
      </c>
      <c r="BJ64">
        <f t="shared" si="57"/>
        <v>0.21059999999999998</v>
      </c>
      <c r="BK64">
        <f t="shared" si="58"/>
        <v>136.96020000000001</v>
      </c>
      <c r="BL64">
        <f t="shared" si="59"/>
        <v>135.06479999999999</v>
      </c>
      <c r="BM64">
        <f t="shared" si="60"/>
        <v>1.5444</v>
      </c>
      <c r="BN64">
        <f t="shared" si="61"/>
        <v>0</v>
      </c>
      <c r="BO64">
        <f t="shared" si="62"/>
        <v>1.4742</v>
      </c>
      <c r="BP64">
        <f t="shared" si="63"/>
        <v>205.47540000000001</v>
      </c>
      <c r="BQ64">
        <f t="shared" si="64"/>
        <v>62.407800000000002</v>
      </c>
      <c r="BR64">
        <f t="shared" si="65"/>
        <v>162.7236</v>
      </c>
      <c r="BS64">
        <f t="shared" si="66"/>
        <v>9.8981999999999992</v>
      </c>
      <c r="BT64">
        <f t="shared" si="67"/>
        <v>95.121000000000009</v>
      </c>
      <c r="BU64">
        <f t="shared" si="68"/>
        <v>451.87740000000002</v>
      </c>
      <c r="BV64" s="11">
        <f t="shared" si="69"/>
        <v>615.1626</v>
      </c>
      <c r="BW64" s="11">
        <f t="shared" si="70"/>
        <v>28.6416</v>
      </c>
      <c r="BX64" s="11">
        <f t="shared" si="71"/>
        <v>595.85760000000005</v>
      </c>
      <c r="BY64">
        <f t="shared" si="72"/>
        <v>225.55260000000001</v>
      </c>
      <c r="BZ64">
        <f t="shared" si="73"/>
        <v>63.531000000000006</v>
      </c>
      <c r="CA64">
        <f t="shared" si="74"/>
        <v>15.724800000000002</v>
      </c>
      <c r="CB64">
        <f t="shared" si="75"/>
        <v>1.7550000000000001</v>
      </c>
      <c r="CC64" s="11">
        <f t="shared" si="76"/>
        <v>534.78359999999998</v>
      </c>
      <c r="CD64" s="11">
        <f t="shared" si="77"/>
        <v>577.39499999999998</v>
      </c>
      <c r="CE64" s="11">
        <f t="shared" si="78"/>
        <v>214.88219999999998</v>
      </c>
      <c r="CF64">
        <f t="shared" si="79"/>
        <v>38.259</v>
      </c>
      <c r="CG64">
        <f t="shared" si="80"/>
        <v>41.067</v>
      </c>
      <c r="CH64">
        <f t="shared" si="81"/>
        <v>6.3180000000000005</v>
      </c>
      <c r="CI64" s="11">
        <f t="shared" si="82"/>
        <v>250.33319999999998</v>
      </c>
      <c r="CJ64">
        <f t="shared" si="83"/>
        <v>19.726199999999999</v>
      </c>
      <c r="CK64">
        <f t="shared" si="84"/>
        <v>68.445000000000007</v>
      </c>
      <c r="CL64">
        <f t="shared" si="85"/>
        <v>16.2864</v>
      </c>
      <c r="CM64">
        <f t="shared" si="86"/>
        <v>8.3537999999999997</v>
      </c>
      <c r="CN64">
        <f t="shared" si="87"/>
        <v>282.90600000000001</v>
      </c>
      <c r="CO64">
        <f t="shared" si="88"/>
        <v>350.2278</v>
      </c>
      <c r="CP64">
        <f t="shared" si="89"/>
        <v>2.3165999999999998</v>
      </c>
      <c r="CQ64">
        <f t="shared" si="90"/>
        <v>29.343599999999999</v>
      </c>
      <c r="CR64">
        <f t="shared" si="91"/>
        <v>78.062399999999997</v>
      </c>
      <c r="CT64" s="18">
        <f>'PASO 1 - SETUP CAMPAÑA'!E93</f>
        <v>702</v>
      </c>
      <c r="CU64">
        <v>16.84</v>
      </c>
      <c r="CV64">
        <v>15.74</v>
      </c>
      <c r="CW64">
        <v>1.27</v>
      </c>
      <c r="CX64">
        <v>3.96</v>
      </c>
      <c r="CY64">
        <v>3.69</v>
      </c>
      <c r="CZ64">
        <v>0.41</v>
      </c>
      <c r="DA64">
        <v>10.7</v>
      </c>
      <c r="DB64">
        <v>13.65</v>
      </c>
      <c r="DC64">
        <v>2.11</v>
      </c>
      <c r="DD64">
        <v>2.83</v>
      </c>
      <c r="DE64">
        <v>23.73</v>
      </c>
      <c r="DF64">
        <v>0.76</v>
      </c>
      <c r="DG64">
        <v>23.93</v>
      </c>
      <c r="DH64">
        <v>22.49</v>
      </c>
      <c r="DI64">
        <v>25.04</v>
      </c>
      <c r="DJ64">
        <v>1.75</v>
      </c>
      <c r="DK64">
        <v>47.83</v>
      </c>
      <c r="DL64">
        <v>6.21</v>
      </c>
      <c r="DM64">
        <v>3.78</v>
      </c>
      <c r="DN64">
        <v>38.799999999999997</v>
      </c>
      <c r="DO64">
        <v>23.34</v>
      </c>
      <c r="DP64">
        <v>9.0500000000000007</v>
      </c>
      <c r="DQ64">
        <v>1.8</v>
      </c>
      <c r="DR64">
        <v>56.36</v>
      </c>
      <c r="DS64">
        <v>27.79</v>
      </c>
      <c r="DT64">
        <v>8.9700000000000006</v>
      </c>
      <c r="DU64">
        <v>34.6</v>
      </c>
      <c r="DV64">
        <v>15.49</v>
      </c>
      <c r="DW64">
        <v>9.33</v>
      </c>
      <c r="DX64">
        <v>13.13</v>
      </c>
      <c r="DY64">
        <v>4.59</v>
      </c>
      <c r="DZ64">
        <v>0.09</v>
      </c>
      <c r="EA64">
        <v>4.62</v>
      </c>
      <c r="EB64">
        <v>7.0000000000000007E-2</v>
      </c>
      <c r="EC64">
        <v>0.09</v>
      </c>
      <c r="ED64">
        <v>2.0099999999999998</v>
      </c>
      <c r="EE64">
        <v>0.08</v>
      </c>
      <c r="EF64">
        <v>1.62</v>
      </c>
      <c r="EG64">
        <v>7.0000000000000007E-2</v>
      </c>
      <c r="EH64">
        <v>1</v>
      </c>
      <c r="EI64">
        <v>0.67</v>
      </c>
      <c r="EJ64">
        <v>1.02</v>
      </c>
      <c r="EK64">
        <v>0</v>
      </c>
      <c r="EL64">
        <v>0.03</v>
      </c>
      <c r="EM64">
        <v>1.34</v>
      </c>
      <c r="EN64">
        <v>0.28000000000000003</v>
      </c>
      <c r="EO64">
        <v>1.1599999999999999</v>
      </c>
      <c r="EP64">
        <v>0.32</v>
      </c>
      <c r="EQ64">
        <v>0.95</v>
      </c>
      <c r="ER64">
        <v>0.12</v>
      </c>
      <c r="ES64">
        <v>0.72</v>
      </c>
      <c r="ET64">
        <v>0</v>
      </c>
      <c r="EU64">
        <v>0.52</v>
      </c>
      <c r="EV64">
        <v>0.21</v>
      </c>
      <c r="EW64">
        <v>0.06</v>
      </c>
      <c r="EX64">
        <v>0.03</v>
      </c>
      <c r="EY64">
        <v>19.510000000000002</v>
      </c>
      <c r="EZ64">
        <v>19.239999999999998</v>
      </c>
      <c r="FA64">
        <v>0.22</v>
      </c>
      <c r="FB64">
        <v>0</v>
      </c>
      <c r="FC64">
        <v>0.21</v>
      </c>
      <c r="FD64">
        <v>29.27</v>
      </c>
      <c r="FE64">
        <v>8.89</v>
      </c>
      <c r="FF64">
        <v>23.18</v>
      </c>
      <c r="FG64">
        <v>1.41</v>
      </c>
      <c r="FH64">
        <v>13.55</v>
      </c>
      <c r="FI64">
        <v>64.37</v>
      </c>
      <c r="FJ64">
        <v>87.63</v>
      </c>
      <c r="FK64">
        <v>4.08</v>
      </c>
      <c r="FL64">
        <v>84.88</v>
      </c>
      <c r="FM64">
        <v>32.130000000000003</v>
      </c>
      <c r="FN64">
        <v>9.0500000000000007</v>
      </c>
      <c r="FO64">
        <v>2.2400000000000002</v>
      </c>
      <c r="FP64">
        <v>0.25</v>
      </c>
      <c r="FQ64">
        <v>76.180000000000007</v>
      </c>
      <c r="FR64">
        <v>82.25</v>
      </c>
      <c r="FS64">
        <v>30.61</v>
      </c>
      <c r="FT64">
        <v>5.45</v>
      </c>
      <c r="FU64">
        <v>5.85</v>
      </c>
      <c r="FV64">
        <v>0.9</v>
      </c>
      <c r="FW64">
        <v>35.659999999999997</v>
      </c>
      <c r="FX64">
        <v>2.81</v>
      </c>
      <c r="FY64">
        <v>9.75</v>
      </c>
      <c r="FZ64">
        <v>2.3199999999999998</v>
      </c>
      <c r="GA64">
        <v>1.19</v>
      </c>
      <c r="GB64">
        <v>40.299999999999997</v>
      </c>
      <c r="GC64">
        <v>49.89</v>
      </c>
      <c r="GD64">
        <v>0.33</v>
      </c>
      <c r="GE64">
        <v>4.18</v>
      </c>
      <c r="GF64">
        <v>11.12</v>
      </c>
    </row>
    <row r="65" spans="2:188" x14ac:dyDescent="0.35">
      <c r="B65" t="str">
        <f>IF(AND(F65&gt;='PASO 2 - CHANNEL INPUT '!$G$4,F65&lt;='PASO 2 - CHANNEL INPUT '!$H$4),"OK","FUERA")</f>
        <v>OK</v>
      </c>
      <c r="C65" s="18" t="str">
        <f>IF(AND(F65&gt;='PASO 2 - CHANNEL INPUT '!$G$8,F65&lt;='PASO 2 - CHANNEL INPUT '!$H$8),"OK","FUERA")</f>
        <v>OK</v>
      </c>
      <c r="D65" t="str">
        <f>IF(AND(F65&gt;='PASO 1 - SETUP CAMPAÑA'!$C$3,F65&lt;='PASO 1 - SETUP CAMPAÑA'!$C$4),"OK","FUERA")</f>
        <v>OK</v>
      </c>
      <c r="E65" t="s">
        <v>0</v>
      </c>
      <c r="F65">
        <v>66</v>
      </c>
      <c r="G65" s="11">
        <f t="shared" si="92"/>
        <v>116.91839999999999</v>
      </c>
      <c r="H65">
        <f t="shared" si="3"/>
        <v>107.62389999999999</v>
      </c>
      <c r="I65">
        <f t="shared" si="4"/>
        <v>10.3201</v>
      </c>
      <c r="J65">
        <f t="shared" si="5"/>
        <v>31.152600000000003</v>
      </c>
      <c r="K65">
        <f t="shared" si="6"/>
        <v>29.806500000000003</v>
      </c>
      <c r="L65">
        <f t="shared" si="7"/>
        <v>1.5383999999999998</v>
      </c>
      <c r="M65">
        <f t="shared" si="8"/>
        <v>60.382200000000005</v>
      </c>
      <c r="N65">
        <f t="shared" si="9"/>
        <v>83.073600000000013</v>
      </c>
      <c r="O65">
        <f t="shared" si="10"/>
        <v>14.2943</v>
      </c>
      <c r="P65">
        <f t="shared" si="11"/>
        <v>14.743</v>
      </c>
      <c r="Q65">
        <f t="shared" si="12"/>
        <v>135.69970000000001</v>
      </c>
      <c r="R65">
        <f t="shared" si="13"/>
        <v>4.9356999999999998</v>
      </c>
      <c r="S65">
        <f t="shared" si="14"/>
        <v>137.2381</v>
      </c>
      <c r="T65">
        <f t="shared" si="15"/>
        <v>129.5461</v>
      </c>
      <c r="U65" s="11">
        <f t="shared" si="16"/>
        <v>148.071</v>
      </c>
      <c r="V65">
        <f t="shared" si="17"/>
        <v>13.076400000000001</v>
      </c>
      <c r="W65">
        <f t="shared" si="18"/>
        <v>296.84710000000001</v>
      </c>
      <c r="X65">
        <f t="shared" si="19"/>
        <v>47.177599999999998</v>
      </c>
      <c r="Y65">
        <f t="shared" si="20"/>
        <v>19.037700000000001</v>
      </c>
      <c r="Z65">
        <f t="shared" si="21"/>
        <v>242.68260000000001</v>
      </c>
      <c r="AA65">
        <f t="shared" si="22"/>
        <v>154.3528</v>
      </c>
      <c r="AB65">
        <f t="shared" si="23"/>
        <v>60.638600000000004</v>
      </c>
      <c r="AC65">
        <f t="shared" si="24"/>
        <v>12.179</v>
      </c>
      <c r="AD65" s="11">
        <f t="shared" si="25"/>
        <v>362.61369999999999</v>
      </c>
      <c r="AE65">
        <f t="shared" si="26"/>
        <v>175.12119999999999</v>
      </c>
      <c r="AF65">
        <f t="shared" si="27"/>
        <v>59.613000000000007</v>
      </c>
      <c r="AG65">
        <f t="shared" si="28"/>
        <v>219.47840000000002</v>
      </c>
      <c r="AH65">
        <f t="shared" si="29"/>
        <v>115.44410000000001</v>
      </c>
      <c r="AI65">
        <f t="shared" si="30"/>
        <v>54.677299999999988</v>
      </c>
      <c r="AJ65">
        <f t="shared" si="31"/>
        <v>78.714799999999997</v>
      </c>
      <c r="AK65">
        <f t="shared" si="32"/>
        <v>27.947600000000001</v>
      </c>
      <c r="AL65">
        <f t="shared" si="33"/>
        <v>0.32050000000000001</v>
      </c>
      <c r="AM65">
        <f t="shared" si="34"/>
        <v>36.985699999999994</v>
      </c>
      <c r="AN65">
        <f t="shared" si="35"/>
        <v>0.89740000000000009</v>
      </c>
      <c r="AO65">
        <f t="shared" si="36"/>
        <v>0.57689999999999997</v>
      </c>
      <c r="AP65">
        <f t="shared" si="37"/>
        <v>11.0893</v>
      </c>
      <c r="AQ65">
        <f t="shared" si="38"/>
        <v>0.32050000000000001</v>
      </c>
      <c r="AR65">
        <f t="shared" si="39"/>
        <v>10.9611</v>
      </c>
      <c r="AS65">
        <f t="shared" si="40"/>
        <v>2.1153</v>
      </c>
      <c r="AT65">
        <f t="shared" si="41"/>
        <v>5.5125999999999999</v>
      </c>
      <c r="AU65">
        <f t="shared" si="42"/>
        <v>2.6921999999999997</v>
      </c>
      <c r="AV65">
        <f t="shared" si="43"/>
        <v>7.6278999999999995</v>
      </c>
      <c r="AW65">
        <f t="shared" si="44"/>
        <v>0</v>
      </c>
      <c r="AX65">
        <f t="shared" si="45"/>
        <v>0</v>
      </c>
      <c r="AY65">
        <f t="shared" si="46"/>
        <v>10.063700000000001</v>
      </c>
      <c r="AZ65">
        <f t="shared" si="47"/>
        <v>4.4229000000000003</v>
      </c>
      <c r="BA65">
        <f t="shared" si="48"/>
        <v>5.5125999999999999</v>
      </c>
      <c r="BB65">
        <f t="shared" si="49"/>
        <v>1.8588999999999998</v>
      </c>
      <c r="BC65">
        <f t="shared" si="50"/>
        <v>1.8588999999999998</v>
      </c>
      <c r="BD65">
        <f t="shared" si="51"/>
        <v>1.923</v>
      </c>
      <c r="BE65">
        <f t="shared" si="52"/>
        <v>2.4358</v>
      </c>
      <c r="BF65">
        <f t="shared" si="53"/>
        <v>0</v>
      </c>
      <c r="BG65">
        <f t="shared" si="54"/>
        <v>5.5125999999999999</v>
      </c>
      <c r="BH65">
        <f t="shared" si="55"/>
        <v>1.0897000000000001</v>
      </c>
      <c r="BI65">
        <f t="shared" si="56"/>
        <v>0.32050000000000001</v>
      </c>
      <c r="BJ65">
        <f t="shared" si="57"/>
        <v>0.89740000000000009</v>
      </c>
      <c r="BK65">
        <f t="shared" si="58"/>
        <v>126.91800000000001</v>
      </c>
      <c r="BL65">
        <f t="shared" si="59"/>
        <v>124.8668</v>
      </c>
      <c r="BM65">
        <f t="shared" si="60"/>
        <v>2.1153</v>
      </c>
      <c r="BN65">
        <f t="shared" si="61"/>
        <v>0</v>
      </c>
      <c r="BO65">
        <f t="shared" si="62"/>
        <v>1.3460999999999999</v>
      </c>
      <c r="BP65">
        <f t="shared" si="63"/>
        <v>189.28730000000002</v>
      </c>
      <c r="BQ65">
        <f t="shared" si="64"/>
        <v>54.997799999999998</v>
      </c>
      <c r="BR65">
        <f t="shared" si="65"/>
        <v>148.77610000000001</v>
      </c>
      <c r="BS65">
        <f t="shared" si="66"/>
        <v>6.41</v>
      </c>
      <c r="BT65">
        <f t="shared" si="67"/>
        <v>79.932699999999997</v>
      </c>
      <c r="BU65">
        <f t="shared" si="68"/>
        <v>421.90619999999996</v>
      </c>
      <c r="BV65" s="11">
        <f t="shared" si="69"/>
        <v>560.10579999999993</v>
      </c>
      <c r="BW65" s="11">
        <f t="shared" si="70"/>
        <v>22.627299999999998</v>
      </c>
      <c r="BX65" s="11">
        <f t="shared" si="71"/>
        <v>546.77300000000002</v>
      </c>
      <c r="BY65">
        <f t="shared" si="72"/>
        <v>203.83799999999999</v>
      </c>
      <c r="BZ65">
        <f t="shared" si="73"/>
        <v>60.638600000000004</v>
      </c>
      <c r="CA65">
        <f t="shared" si="74"/>
        <v>18.332599999999999</v>
      </c>
      <c r="CB65">
        <f t="shared" si="75"/>
        <v>3.5896000000000003</v>
      </c>
      <c r="CC65" s="11">
        <f t="shared" si="76"/>
        <v>472.03240000000005</v>
      </c>
      <c r="CD65" s="11">
        <f t="shared" si="77"/>
        <v>526.58150000000001</v>
      </c>
      <c r="CE65" s="11">
        <f t="shared" si="78"/>
        <v>193.96660000000003</v>
      </c>
      <c r="CF65">
        <f t="shared" si="79"/>
        <v>36.472900000000003</v>
      </c>
      <c r="CG65">
        <f t="shared" si="80"/>
        <v>47.305800000000005</v>
      </c>
      <c r="CH65">
        <f t="shared" si="81"/>
        <v>7.9483999999999995</v>
      </c>
      <c r="CI65" s="11">
        <f t="shared" si="82"/>
        <v>230.69589999999999</v>
      </c>
      <c r="CJ65">
        <f t="shared" si="83"/>
        <v>13.525099999999998</v>
      </c>
      <c r="CK65">
        <f t="shared" si="84"/>
        <v>58.587400000000002</v>
      </c>
      <c r="CL65">
        <f t="shared" si="85"/>
        <v>14.422499999999999</v>
      </c>
      <c r="CM65">
        <f t="shared" si="86"/>
        <v>6.3458999999999994</v>
      </c>
      <c r="CN65">
        <f t="shared" si="87"/>
        <v>252.93860000000001</v>
      </c>
      <c r="CO65">
        <f t="shared" si="88"/>
        <v>329.21759999999995</v>
      </c>
      <c r="CP65">
        <f t="shared" si="89"/>
        <v>1.9870999999999999</v>
      </c>
      <c r="CQ65">
        <f t="shared" si="90"/>
        <v>29.5501</v>
      </c>
      <c r="CR65">
        <f t="shared" si="91"/>
        <v>70.189499999999995</v>
      </c>
      <c r="CT65" s="18">
        <f>'PASO 1 - SETUP CAMPAÑA'!E94</f>
        <v>641</v>
      </c>
      <c r="CU65">
        <v>18.239999999999998</v>
      </c>
      <c r="CV65">
        <v>16.79</v>
      </c>
      <c r="CW65">
        <v>1.61</v>
      </c>
      <c r="CX65">
        <v>4.8600000000000003</v>
      </c>
      <c r="CY65">
        <v>4.6500000000000004</v>
      </c>
      <c r="CZ65">
        <v>0.24</v>
      </c>
      <c r="DA65">
        <v>9.42</v>
      </c>
      <c r="DB65">
        <v>12.96</v>
      </c>
      <c r="DC65">
        <v>2.23</v>
      </c>
      <c r="DD65">
        <v>2.2999999999999998</v>
      </c>
      <c r="DE65">
        <v>21.17</v>
      </c>
      <c r="DF65">
        <v>0.77</v>
      </c>
      <c r="DG65">
        <v>21.41</v>
      </c>
      <c r="DH65">
        <v>20.21</v>
      </c>
      <c r="DI65">
        <v>23.1</v>
      </c>
      <c r="DJ65">
        <v>2.04</v>
      </c>
      <c r="DK65">
        <v>46.31</v>
      </c>
      <c r="DL65">
        <v>7.36</v>
      </c>
      <c r="DM65">
        <v>2.97</v>
      </c>
      <c r="DN65">
        <v>37.86</v>
      </c>
      <c r="DO65">
        <v>24.08</v>
      </c>
      <c r="DP65">
        <v>9.4600000000000009</v>
      </c>
      <c r="DQ65">
        <v>1.9</v>
      </c>
      <c r="DR65">
        <v>56.57</v>
      </c>
      <c r="DS65">
        <v>27.32</v>
      </c>
      <c r="DT65">
        <v>9.3000000000000007</v>
      </c>
      <c r="DU65">
        <v>34.24</v>
      </c>
      <c r="DV65">
        <v>18.010000000000002</v>
      </c>
      <c r="DW65">
        <v>8.5299999999999994</v>
      </c>
      <c r="DX65">
        <v>12.28</v>
      </c>
      <c r="DY65">
        <v>4.3600000000000003</v>
      </c>
      <c r="DZ65">
        <v>0.05</v>
      </c>
      <c r="EA65">
        <v>5.77</v>
      </c>
      <c r="EB65">
        <v>0.14000000000000001</v>
      </c>
      <c r="EC65">
        <v>0.09</v>
      </c>
      <c r="ED65">
        <v>1.73</v>
      </c>
      <c r="EE65">
        <v>0.05</v>
      </c>
      <c r="EF65">
        <v>1.71</v>
      </c>
      <c r="EG65">
        <v>0.33</v>
      </c>
      <c r="EH65">
        <v>0.86</v>
      </c>
      <c r="EI65">
        <v>0.42</v>
      </c>
      <c r="EJ65">
        <v>1.19</v>
      </c>
      <c r="EK65">
        <v>0</v>
      </c>
      <c r="EL65">
        <v>0</v>
      </c>
      <c r="EM65">
        <v>1.57</v>
      </c>
      <c r="EN65">
        <v>0.69</v>
      </c>
      <c r="EO65">
        <v>0.86</v>
      </c>
      <c r="EP65">
        <v>0.28999999999999998</v>
      </c>
      <c r="EQ65">
        <v>0.28999999999999998</v>
      </c>
      <c r="ER65">
        <v>0.3</v>
      </c>
      <c r="ES65">
        <v>0.38</v>
      </c>
      <c r="ET65">
        <v>0</v>
      </c>
      <c r="EU65">
        <v>0.86</v>
      </c>
      <c r="EV65">
        <v>0.17</v>
      </c>
      <c r="EW65">
        <v>0.05</v>
      </c>
      <c r="EX65">
        <v>0.14000000000000001</v>
      </c>
      <c r="EY65">
        <v>19.8</v>
      </c>
      <c r="EZ65">
        <v>19.48</v>
      </c>
      <c r="FA65">
        <v>0.33</v>
      </c>
      <c r="FB65">
        <v>0</v>
      </c>
      <c r="FC65">
        <v>0.21</v>
      </c>
      <c r="FD65">
        <v>29.53</v>
      </c>
      <c r="FE65">
        <v>8.58</v>
      </c>
      <c r="FF65">
        <v>23.21</v>
      </c>
      <c r="FG65">
        <v>1</v>
      </c>
      <c r="FH65">
        <v>12.47</v>
      </c>
      <c r="FI65">
        <v>65.819999999999993</v>
      </c>
      <c r="FJ65">
        <v>87.38</v>
      </c>
      <c r="FK65">
        <v>3.53</v>
      </c>
      <c r="FL65">
        <v>85.3</v>
      </c>
      <c r="FM65">
        <v>31.8</v>
      </c>
      <c r="FN65">
        <v>9.4600000000000009</v>
      </c>
      <c r="FO65">
        <v>2.86</v>
      </c>
      <c r="FP65">
        <v>0.56000000000000005</v>
      </c>
      <c r="FQ65">
        <v>73.64</v>
      </c>
      <c r="FR65">
        <v>82.15</v>
      </c>
      <c r="FS65">
        <v>30.26</v>
      </c>
      <c r="FT65">
        <v>5.69</v>
      </c>
      <c r="FU65">
        <v>7.38</v>
      </c>
      <c r="FV65">
        <v>1.24</v>
      </c>
      <c r="FW65">
        <v>35.99</v>
      </c>
      <c r="FX65">
        <v>2.11</v>
      </c>
      <c r="FY65">
        <v>9.14</v>
      </c>
      <c r="FZ65">
        <v>2.25</v>
      </c>
      <c r="GA65">
        <v>0.99</v>
      </c>
      <c r="GB65">
        <v>39.46</v>
      </c>
      <c r="GC65">
        <v>51.36</v>
      </c>
      <c r="GD65">
        <v>0.31</v>
      </c>
      <c r="GE65">
        <v>4.6100000000000003</v>
      </c>
      <c r="GF65">
        <v>10.95</v>
      </c>
    </row>
    <row r="66" spans="2:188" x14ac:dyDescent="0.35">
      <c r="B66" t="str">
        <f>IF(AND(F66&gt;='PASO 2 - CHANNEL INPUT '!$G$4,F66&lt;='PASO 2 - CHANNEL INPUT '!$H$4),"OK","FUERA")</f>
        <v>OK</v>
      </c>
      <c r="C66" s="18" t="str">
        <f>IF(AND(F66&gt;='PASO 2 - CHANNEL INPUT '!$G$8,F66&lt;='PASO 2 - CHANNEL INPUT '!$H$8),"OK","FUERA")</f>
        <v>OK</v>
      </c>
      <c r="D66" t="str">
        <f>IF(AND(F66&gt;='PASO 1 - SETUP CAMPAÑA'!$C$3,F66&lt;='PASO 1 - SETUP CAMPAÑA'!$C$4),"OK","FUERA")</f>
        <v>OK</v>
      </c>
      <c r="E66" t="s">
        <v>0</v>
      </c>
      <c r="F66">
        <v>67</v>
      </c>
      <c r="G66" s="11">
        <f t="shared" si="92"/>
        <v>78.926400000000001</v>
      </c>
      <c r="H66">
        <f t="shared" si="3"/>
        <v>74.854799999999997</v>
      </c>
      <c r="I66">
        <f t="shared" si="4"/>
        <v>4.8546000000000005</v>
      </c>
      <c r="J66">
        <f t="shared" si="5"/>
        <v>23.542200000000001</v>
      </c>
      <c r="K66">
        <f t="shared" si="6"/>
        <v>22.602599999999999</v>
      </c>
      <c r="L66">
        <f t="shared" si="7"/>
        <v>1.2527999999999999</v>
      </c>
      <c r="M66">
        <f t="shared" si="8"/>
        <v>47.867400000000004</v>
      </c>
      <c r="N66">
        <f t="shared" si="9"/>
        <v>67.54679999999999</v>
      </c>
      <c r="O66">
        <f t="shared" si="10"/>
        <v>9.6570000000000018</v>
      </c>
      <c r="P66">
        <f t="shared" si="11"/>
        <v>12.110399999999998</v>
      </c>
      <c r="Q66">
        <f t="shared" si="12"/>
        <v>112.6476</v>
      </c>
      <c r="R66">
        <f t="shared" si="13"/>
        <v>3.8628</v>
      </c>
      <c r="S66">
        <f t="shared" si="14"/>
        <v>114.63120000000001</v>
      </c>
      <c r="T66">
        <f t="shared" si="15"/>
        <v>107.1666</v>
      </c>
      <c r="U66" s="11">
        <f t="shared" si="16"/>
        <v>124.49700000000001</v>
      </c>
      <c r="V66">
        <f t="shared" si="17"/>
        <v>10.805400000000001</v>
      </c>
      <c r="W66">
        <f t="shared" si="18"/>
        <v>242.0514</v>
      </c>
      <c r="X66">
        <f t="shared" si="19"/>
        <v>34.295400000000008</v>
      </c>
      <c r="Y66">
        <f t="shared" si="20"/>
        <v>17.956800000000001</v>
      </c>
      <c r="Z66">
        <f t="shared" si="21"/>
        <v>198.82980000000001</v>
      </c>
      <c r="AA66">
        <f t="shared" si="22"/>
        <v>121.78259999999999</v>
      </c>
      <c r="AB66">
        <f t="shared" si="23"/>
        <v>48.232799999999997</v>
      </c>
      <c r="AC66">
        <f t="shared" si="24"/>
        <v>11.118599999999999</v>
      </c>
      <c r="AD66" s="11">
        <f t="shared" si="25"/>
        <v>289.39679999999998</v>
      </c>
      <c r="AE66">
        <f t="shared" si="26"/>
        <v>149.5008</v>
      </c>
      <c r="AF66">
        <f t="shared" si="27"/>
        <v>44.004600000000003</v>
      </c>
      <c r="AG66">
        <f t="shared" si="28"/>
        <v>183.27419999999998</v>
      </c>
      <c r="AH66">
        <f t="shared" si="29"/>
        <v>81.745199999999997</v>
      </c>
      <c r="AI66">
        <f t="shared" si="30"/>
        <v>45.153000000000006</v>
      </c>
      <c r="AJ66">
        <f t="shared" si="31"/>
        <v>64.571399999999997</v>
      </c>
      <c r="AK66">
        <f t="shared" si="32"/>
        <v>26.830799999999996</v>
      </c>
      <c r="AL66">
        <f t="shared" si="33"/>
        <v>0.73080000000000012</v>
      </c>
      <c r="AM66">
        <f t="shared" si="34"/>
        <v>31.946400000000001</v>
      </c>
      <c r="AN66">
        <f t="shared" si="35"/>
        <v>0.88740000000000008</v>
      </c>
      <c r="AO66">
        <f t="shared" si="36"/>
        <v>0.26100000000000001</v>
      </c>
      <c r="AP66">
        <f t="shared" si="37"/>
        <v>10.126800000000001</v>
      </c>
      <c r="AQ66">
        <f t="shared" si="38"/>
        <v>0.20880000000000001</v>
      </c>
      <c r="AR66">
        <f t="shared" si="39"/>
        <v>6.5772000000000004</v>
      </c>
      <c r="AS66">
        <f t="shared" si="40"/>
        <v>0.57420000000000004</v>
      </c>
      <c r="AT66">
        <f t="shared" si="41"/>
        <v>2.4011999999999998</v>
      </c>
      <c r="AU66">
        <f t="shared" si="42"/>
        <v>1.9836</v>
      </c>
      <c r="AV66">
        <f t="shared" si="43"/>
        <v>6.5250000000000004</v>
      </c>
      <c r="AW66">
        <f t="shared" si="44"/>
        <v>0</v>
      </c>
      <c r="AX66">
        <f t="shared" si="45"/>
        <v>0.52200000000000002</v>
      </c>
      <c r="AY66">
        <f t="shared" si="46"/>
        <v>8.4564000000000021</v>
      </c>
      <c r="AZ66">
        <f t="shared" si="47"/>
        <v>4.2803999999999993</v>
      </c>
      <c r="BA66">
        <f t="shared" si="48"/>
        <v>4.4370000000000003</v>
      </c>
      <c r="BB66">
        <f t="shared" si="49"/>
        <v>2.2446000000000002</v>
      </c>
      <c r="BC66">
        <f t="shared" si="50"/>
        <v>1.9836</v>
      </c>
      <c r="BD66">
        <f t="shared" si="51"/>
        <v>1.3049999999999999</v>
      </c>
      <c r="BE66">
        <f t="shared" si="52"/>
        <v>4.1760000000000002</v>
      </c>
      <c r="BF66">
        <f t="shared" si="53"/>
        <v>0</v>
      </c>
      <c r="BG66">
        <f t="shared" si="54"/>
        <v>5.4287999999999998</v>
      </c>
      <c r="BH66">
        <f t="shared" si="55"/>
        <v>1.5137999999999998</v>
      </c>
      <c r="BI66">
        <f t="shared" si="56"/>
        <v>0.62639999999999996</v>
      </c>
      <c r="BJ66">
        <f t="shared" si="57"/>
        <v>0.10440000000000001</v>
      </c>
      <c r="BK66">
        <f t="shared" si="58"/>
        <v>112.2822</v>
      </c>
      <c r="BL66">
        <f t="shared" si="59"/>
        <v>110.4552</v>
      </c>
      <c r="BM66">
        <f t="shared" si="60"/>
        <v>2.0880000000000001</v>
      </c>
      <c r="BN66">
        <f t="shared" si="61"/>
        <v>0</v>
      </c>
      <c r="BO66">
        <f t="shared" si="62"/>
        <v>0.93959999999999999</v>
      </c>
      <c r="BP66">
        <f t="shared" si="63"/>
        <v>142.3494</v>
      </c>
      <c r="BQ66">
        <f t="shared" si="64"/>
        <v>44.108999999999995</v>
      </c>
      <c r="BR66">
        <f t="shared" si="65"/>
        <v>112.02120000000001</v>
      </c>
      <c r="BS66">
        <f t="shared" si="66"/>
        <v>4.7502000000000004</v>
      </c>
      <c r="BT66">
        <f t="shared" si="67"/>
        <v>74.906999999999996</v>
      </c>
      <c r="BU66">
        <f t="shared" si="68"/>
        <v>348.48720000000003</v>
      </c>
      <c r="BV66" s="11">
        <f t="shared" si="69"/>
        <v>468.44279999999998</v>
      </c>
      <c r="BW66" s="11">
        <f t="shared" si="70"/>
        <v>21.610800000000001</v>
      </c>
      <c r="BX66" s="11">
        <f t="shared" si="71"/>
        <v>432.26820000000004</v>
      </c>
      <c r="BY66">
        <f t="shared" si="72"/>
        <v>154.4598</v>
      </c>
      <c r="BZ66">
        <f t="shared" si="73"/>
        <v>48.232799999999997</v>
      </c>
      <c r="CA66">
        <f t="shared" si="74"/>
        <v>10.5444</v>
      </c>
      <c r="CB66">
        <f t="shared" si="75"/>
        <v>2.2968000000000002</v>
      </c>
      <c r="CC66" s="11">
        <f t="shared" si="76"/>
        <v>391.55220000000003</v>
      </c>
      <c r="CD66" s="11">
        <f t="shared" si="77"/>
        <v>413.94599999999997</v>
      </c>
      <c r="CE66" s="11">
        <f t="shared" si="78"/>
        <v>155.86919999999998</v>
      </c>
      <c r="CF66">
        <f t="shared" si="79"/>
        <v>24.533999999999999</v>
      </c>
      <c r="CG66">
        <f t="shared" si="80"/>
        <v>31.789799999999996</v>
      </c>
      <c r="CH66">
        <f t="shared" si="81"/>
        <v>4.8546000000000005</v>
      </c>
      <c r="CI66" s="11">
        <f t="shared" si="82"/>
        <v>190.53</v>
      </c>
      <c r="CJ66">
        <f t="shared" si="83"/>
        <v>14.355</v>
      </c>
      <c r="CK66">
        <f t="shared" si="84"/>
        <v>53.974799999999995</v>
      </c>
      <c r="CL66">
        <f t="shared" si="85"/>
        <v>14.1462</v>
      </c>
      <c r="CM66">
        <f t="shared" si="86"/>
        <v>6.8903999999999996</v>
      </c>
      <c r="CN66">
        <f t="shared" si="87"/>
        <v>203.73660000000001</v>
      </c>
      <c r="CO66">
        <f t="shared" si="88"/>
        <v>264.75839999999999</v>
      </c>
      <c r="CP66">
        <f t="shared" si="89"/>
        <v>2.0880000000000001</v>
      </c>
      <c r="CQ66">
        <f t="shared" si="90"/>
        <v>23.855400000000003</v>
      </c>
      <c r="CR66">
        <f t="shared" si="91"/>
        <v>65.719800000000006</v>
      </c>
      <c r="CT66" s="18">
        <f>'PASO 1 - SETUP CAMPAÑA'!E95</f>
        <v>522</v>
      </c>
      <c r="CU66">
        <v>15.12</v>
      </c>
      <c r="CV66">
        <v>14.34</v>
      </c>
      <c r="CW66">
        <v>0.93</v>
      </c>
      <c r="CX66">
        <v>4.51</v>
      </c>
      <c r="CY66">
        <v>4.33</v>
      </c>
      <c r="CZ66">
        <v>0.24</v>
      </c>
      <c r="DA66">
        <v>9.17</v>
      </c>
      <c r="DB66">
        <v>12.94</v>
      </c>
      <c r="DC66">
        <v>1.85</v>
      </c>
      <c r="DD66">
        <v>2.3199999999999998</v>
      </c>
      <c r="DE66">
        <v>21.58</v>
      </c>
      <c r="DF66">
        <v>0.74</v>
      </c>
      <c r="DG66">
        <v>21.96</v>
      </c>
      <c r="DH66">
        <v>20.53</v>
      </c>
      <c r="DI66">
        <v>23.85</v>
      </c>
      <c r="DJ66">
        <v>2.0699999999999998</v>
      </c>
      <c r="DK66">
        <v>46.37</v>
      </c>
      <c r="DL66">
        <v>6.57</v>
      </c>
      <c r="DM66">
        <v>3.44</v>
      </c>
      <c r="DN66">
        <v>38.090000000000003</v>
      </c>
      <c r="DO66">
        <v>23.33</v>
      </c>
      <c r="DP66">
        <v>9.24</v>
      </c>
      <c r="DQ66">
        <v>2.13</v>
      </c>
      <c r="DR66">
        <v>55.44</v>
      </c>
      <c r="DS66">
        <v>28.64</v>
      </c>
      <c r="DT66">
        <v>8.43</v>
      </c>
      <c r="DU66">
        <v>35.11</v>
      </c>
      <c r="DV66">
        <v>15.66</v>
      </c>
      <c r="DW66">
        <v>8.65</v>
      </c>
      <c r="DX66">
        <v>12.37</v>
      </c>
      <c r="DY66">
        <v>5.14</v>
      </c>
      <c r="DZ66">
        <v>0.14000000000000001</v>
      </c>
      <c r="EA66">
        <v>6.12</v>
      </c>
      <c r="EB66">
        <v>0.17</v>
      </c>
      <c r="EC66">
        <v>0.05</v>
      </c>
      <c r="ED66">
        <v>1.94</v>
      </c>
      <c r="EE66">
        <v>0.04</v>
      </c>
      <c r="EF66">
        <v>1.26</v>
      </c>
      <c r="EG66">
        <v>0.11</v>
      </c>
      <c r="EH66">
        <v>0.46</v>
      </c>
      <c r="EI66">
        <v>0.38</v>
      </c>
      <c r="EJ66">
        <v>1.25</v>
      </c>
      <c r="EK66">
        <v>0</v>
      </c>
      <c r="EL66">
        <v>0.1</v>
      </c>
      <c r="EM66">
        <v>1.62</v>
      </c>
      <c r="EN66">
        <v>0.82</v>
      </c>
      <c r="EO66">
        <v>0.85</v>
      </c>
      <c r="EP66">
        <v>0.43</v>
      </c>
      <c r="EQ66">
        <v>0.38</v>
      </c>
      <c r="ER66">
        <v>0.25</v>
      </c>
      <c r="ES66">
        <v>0.8</v>
      </c>
      <c r="ET66">
        <v>0</v>
      </c>
      <c r="EU66">
        <v>1.04</v>
      </c>
      <c r="EV66">
        <v>0.28999999999999998</v>
      </c>
      <c r="EW66">
        <v>0.12</v>
      </c>
      <c r="EX66">
        <v>0.02</v>
      </c>
      <c r="EY66">
        <v>21.51</v>
      </c>
      <c r="EZ66">
        <v>21.16</v>
      </c>
      <c r="FA66">
        <v>0.4</v>
      </c>
      <c r="FB66">
        <v>0</v>
      </c>
      <c r="FC66">
        <v>0.18</v>
      </c>
      <c r="FD66">
        <v>27.27</v>
      </c>
      <c r="FE66">
        <v>8.4499999999999993</v>
      </c>
      <c r="FF66">
        <v>21.46</v>
      </c>
      <c r="FG66">
        <v>0.91</v>
      </c>
      <c r="FH66">
        <v>14.35</v>
      </c>
      <c r="FI66">
        <v>66.760000000000005</v>
      </c>
      <c r="FJ66">
        <v>89.74</v>
      </c>
      <c r="FK66">
        <v>4.1399999999999997</v>
      </c>
      <c r="FL66">
        <v>82.81</v>
      </c>
      <c r="FM66">
        <v>29.59</v>
      </c>
      <c r="FN66">
        <v>9.24</v>
      </c>
      <c r="FO66">
        <v>2.02</v>
      </c>
      <c r="FP66">
        <v>0.44</v>
      </c>
      <c r="FQ66">
        <v>75.010000000000005</v>
      </c>
      <c r="FR66">
        <v>79.3</v>
      </c>
      <c r="FS66">
        <v>29.86</v>
      </c>
      <c r="FT66">
        <v>4.7</v>
      </c>
      <c r="FU66">
        <v>6.09</v>
      </c>
      <c r="FV66">
        <v>0.93</v>
      </c>
      <c r="FW66">
        <v>36.5</v>
      </c>
      <c r="FX66">
        <v>2.75</v>
      </c>
      <c r="FY66">
        <v>10.34</v>
      </c>
      <c r="FZ66">
        <v>2.71</v>
      </c>
      <c r="GA66">
        <v>1.32</v>
      </c>
      <c r="GB66">
        <v>39.03</v>
      </c>
      <c r="GC66">
        <v>50.72</v>
      </c>
      <c r="GD66">
        <v>0.4</v>
      </c>
      <c r="GE66">
        <v>4.57</v>
      </c>
      <c r="GF66">
        <v>12.59</v>
      </c>
    </row>
    <row r="67" spans="2:188" x14ac:dyDescent="0.35">
      <c r="B67" t="str">
        <f>IF(AND(F67&gt;='PASO 2 - CHANNEL INPUT '!$G$4,F67&lt;='PASO 2 - CHANNEL INPUT '!$H$4),"OK","FUERA")</f>
        <v>OK</v>
      </c>
      <c r="C67" s="18" t="str">
        <f>IF(AND(F67&gt;='PASO 2 - CHANNEL INPUT '!$G$8,F67&lt;='PASO 2 - CHANNEL INPUT '!$H$8),"OK","FUERA")</f>
        <v>OK</v>
      </c>
      <c r="D67" t="str">
        <f>IF(AND(F67&gt;='PASO 1 - SETUP CAMPAÑA'!$C$3,F67&lt;='PASO 1 - SETUP CAMPAÑA'!$C$4),"OK","FUERA")</f>
        <v>OK</v>
      </c>
      <c r="E67" t="s">
        <v>0</v>
      </c>
      <c r="F67">
        <v>68</v>
      </c>
      <c r="G67" s="11">
        <f t="shared" si="92"/>
        <v>93.038399999999996</v>
      </c>
      <c r="H67">
        <f t="shared" ref="H67:H130" si="93">+CV67%*$CT67</f>
        <v>87.968999999999994</v>
      </c>
      <c r="I67">
        <f t="shared" ref="I67:I130" si="94">+CW67%*$CT67</f>
        <v>6.5603999999999996</v>
      </c>
      <c r="J67">
        <f t="shared" ref="J67:J130" si="95">+CX67%*$CT67</f>
        <v>26.639200000000002</v>
      </c>
      <c r="K67">
        <f t="shared" ref="K67:K130" si="96">+CY67%*$CT67</f>
        <v>26.0428</v>
      </c>
      <c r="L67">
        <f t="shared" ref="L67:L130" si="97">+CZ67%*$CT67</f>
        <v>1.8389</v>
      </c>
      <c r="M67">
        <f t="shared" ref="M67:M130" si="98">+DA67%*$CT67</f>
        <v>51.5886</v>
      </c>
      <c r="N67">
        <f t="shared" ref="N67:N130" si="99">+DB67%*$CT67</f>
        <v>67.591999999999999</v>
      </c>
      <c r="O67">
        <f t="shared" ref="O67:O130" si="100">+DC67%*$CT67</f>
        <v>11.0334</v>
      </c>
      <c r="P67">
        <f t="shared" ref="P67:P130" si="101">+DD67%*$CT67</f>
        <v>15.307600000000001</v>
      </c>
      <c r="Q67">
        <f t="shared" ref="Q67:Q130" si="102">+DE67%*$CT67</f>
        <v>114.50879999999999</v>
      </c>
      <c r="R67">
        <f t="shared" ref="R67:R130" si="103">+DF67%*$CT67</f>
        <v>2.8825999999999996</v>
      </c>
      <c r="S67">
        <f t="shared" ref="S67:S130" si="104">+DG67%*$CT67</f>
        <v>115.40339999999999</v>
      </c>
      <c r="T67">
        <f t="shared" ref="T67:T130" si="105">+DH67%*$CT67</f>
        <v>108.346</v>
      </c>
      <c r="U67" s="11">
        <f t="shared" ref="U67:U130" si="106">+DI67%*$CT67</f>
        <v>127.4308</v>
      </c>
      <c r="V67">
        <f t="shared" ref="V67:V130" si="107">+DJ67%*$CT67</f>
        <v>9.0951000000000004</v>
      </c>
      <c r="W67">
        <f t="shared" ref="W67:W130" si="108">+DK67%*$CT67</f>
        <v>219.82309999999998</v>
      </c>
      <c r="X67">
        <f t="shared" ref="X67:X130" si="109">+DL67%*$CT67</f>
        <v>25.943399999999997</v>
      </c>
      <c r="Y67">
        <f t="shared" ref="Y67:Y130" si="110">+DM67%*$CT67</f>
        <v>15.705200000000001</v>
      </c>
      <c r="Z67">
        <f t="shared" ref="Z67:Z130" si="111">+DN67%*$CT67</f>
        <v>185.53009999999998</v>
      </c>
      <c r="AA67">
        <f t="shared" ref="AA67:AA130" si="112">+DO67%*$CT67</f>
        <v>99.54910000000001</v>
      </c>
      <c r="AB67">
        <f t="shared" ref="AB67:AB130" si="113">+DP67%*$CT67</f>
        <v>40.008499999999998</v>
      </c>
      <c r="AC67">
        <f t="shared" ref="AC67:AC130" si="114">+DQ67%*$CT67</f>
        <v>8.8963000000000001</v>
      </c>
      <c r="AD67" s="11">
        <f t="shared" ref="AD67:AD130" si="115">+DR67%*$CT67</f>
        <v>264.05610000000001</v>
      </c>
      <c r="AE67">
        <f t="shared" ref="AE67:AE130" si="116">+DS67%*$CT67</f>
        <v>136.62529999999998</v>
      </c>
      <c r="AF67">
        <f t="shared" ref="AF67:AF130" si="117">+DT67%*$CT67</f>
        <v>37.8217</v>
      </c>
      <c r="AG67">
        <f t="shared" ref="AG67:AG130" si="118">+DU67%*$CT67</f>
        <v>168.03570000000002</v>
      </c>
      <c r="AH67">
        <f t="shared" ref="AH67:AH130" si="119">+DV67%*$CT67</f>
        <v>80.215800000000002</v>
      </c>
      <c r="AI67">
        <f t="shared" ref="AI67:AI130" si="120">+DW67%*$CT67</f>
        <v>44.083899999999993</v>
      </c>
      <c r="AJ67">
        <f t="shared" ref="AJ67:AJ130" si="121">+DX67%*$CT67</f>
        <v>64.858500000000006</v>
      </c>
      <c r="AK67">
        <f t="shared" ref="AK67:AK130" si="122">+DY67%*$CT67</f>
        <v>20.128499999999999</v>
      </c>
      <c r="AL67">
        <f t="shared" ref="AL67:AL130" si="123">+DZ67%*$CT67</f>
        <v>0.39760000000000001</v>
      </c>
      <c r="AM67">
        <f t="shared" ref="AM67:AM130" si="124">+EA67%*$CT67</f>
        <v>27.9314</v>
      </c>
      <c r="AN67">
        <f t="shared" ref="AN67:AN130" si="125">+EB67%*$CT67</f>
        <v>0.74550000000000005</v>
      </c>
      <c r="AO67">
        <f t="shared" ref="AO67:AO130" si="126">+EC67%*$CT67</f>
        <v>0.1988</v>
      </c>
      <c r="AP67">
        <f t="shared" ref="AP67:AP130" si="127">+ED67%*$CT67</f>
        <v>11.530399999999998</v>
      </c>
      <c r="AQ67">
        <f t="shared" ref="AQ67:AQ130" si="128">+EE67%*$CT67</f>
        <v>0.34790000000000004</v>
      </c>
      <c r="AR67">
        <f t="shared" ref="AR67:AR130" si="129">+EF67%*$CT67</f>
        <v>10.437000000000001</v>
      </c>
      <c r="AS67">
        <f t="shared" ref="AS67:AS130" si="130">+EG67%*$CT67</f>
        <v>0.29819999999999997</v>
      </c>
      <c r="AT67">
        <f t="shared" ref="AT67:AT130" si="131">+EH67%*$CT67</f>
        <v>5.6160999999999994</v>
      </c>
      <c r="AU67">
        <f t="shared" ref="AU67:AU130" si="132">+EI67%*$CT67</f>
        <v>1.3916000000000002</v>
      </c>
      <c r="AV67">
        <f t="shared" ref="AV67:AV130" si="133">+EJ67%*$CT67</f>
        <v>7.0076999999999998</v>
      </c>
      <c r="AW67">
        <f t="shared" ref="AW67:AW130" si="134">+EK67%*$CT67</f>
        <v>0</v>
      </c>
      <c r="AX67">
        <f t="shared" ref="AX67:AX130" si="135">+EL67%*$CT67</f>
        <v>9.9400000000000002E-2</v>
      </c>
      <c r="AY67">
        <f t="shared" ref="AY67:AY130" si="136">+EM67%*$CT67</f>
        <v>8.1507999999999985</v>
      </c>
      <c r="AZ67">
        <f t="shared" ref="AZ67:AZ130" si="137">+EN67%*$CT67</f>
        <v>1.6898000000000002</v>
      </c>
      <c r="BA67">
        <f t="shared" ref="BA67:BA130" si="138">+EO67%*$CT67</f>
        <v>4.6717999999999993</v>
      </c>
      <c r="BB67">
        <f t="shared" ref="BB67:BB130" si="139">+EP67%*$CT67</f>
        <v>2.3358999999999996</v>
      </c>
      <c r="BC67">
        <f t="shared" ref="BC67:BC130" si="140">+EQ67%*$CT67</f>
        <v>5.1191000000000004</v>
      </c>
      <c r="BD67">
        <f t="shared" ref="BD67:BD130" si="141">+ER67%*$CT67</f>
        <v>4.8209</v>
      </c>
      <c r="BE67">
        <f t="shared" ref="BE67:BE130" si="142">+ES67%*$CT67</f>
        <v>3.4293</v>
      </c>
      <c r="BF67">
        <f t="shared" ref="BF67:BF130" si="143">+ET67%*$CT67</f>
        <v>0</v>
      </c>
      <c r="BG67">
        <f t="shared" ref="BG67:BG130" si="144">+EU67%*$CT67</f>
        <v>3.8269000000000002</v>
      </c>
      <c r="BH67">
        <f t="shared" ref="BH67:BH130" si="145">+EV67%*$CT67</f>
        <v>0.497</v>
      </c>
      <c r="BI67">
        <f t="shared" ref="BI67:BI130" si="146">+EW67%*$CT67</f>
        <v>0.44729999999999998</v>
      </c>
      <c r="BJ67">
        <f t="shared" ref="BJ67:BJ130" si="147">+EX67%*$CT67</f>
        <v>1.3419000000000001</v>
      </c>
      <c r="BK67">
        <f t="shared" ref="BK67:BK130" si="148">+EY67%*$CT67</f>
        <v>111.1789</v>
      </c>
      <c r="BL67">
        <f t="shared" ref="BL67:BL130" si="149">+EZ67%*$CT67</f>
        <v>108.24660000000002</v>
      </c>
      <c r="BM67">
        <f t="shared" ref="BM67:BM130" si="150">+FA67%*$CT67</f>
        <v>2.6838000000000002</v>
      </c>
      <c r="BN67">
        <f t="shared" ref="BN67:BN130" si="151">+FB67%*$CT67</f>
        <v>0</v>
      </c>
      <c r="BO67">
        <f t="shared" ref="BO67:BO130" si="152">+FC67%*$CT67</f>
        <v>1.3419000000000001</v>
      </c>
      <c r="BP67">
        <f t="shared" ref="BP67:BP130" si="153">+FD67%*$CT67</f>
        <v>135.184</v>
      </c>
      <c r="BQ67">
        <f t="shared" ref="BQ67:BQ130" si="154">+FE67%*$CT67</f>
        <v>47.264700000000005</v>
      </c>
      <c r="BR67">
        <f t="shared" ref="BR67:BR130" si="155">+FF67%*$CT67</f>
        <v>102.2329</v>
      </c>
      <c r="BS67">
        <f t="shared" ref="BS67:BS130" si="156">+FG67%*$CT67</f>
        <v>8.6975000000000016</v>
      </c>
      <c r="BT67">
        <f t="shared" ref="BT67:BT130" si="157">+FH67%*$CT67</f>
        <v>57.751399999999997</v>
      </c>
      <c r="BU67">
        <f t="shared" ref="BU67:BU130" si="158">+FI67%*$CT67</f>
        <v>331.89660000000003</v>
      </c>
      <c r="BV67" s="11">
        <f t="shared" ref="BV67:BV130" si="159">+FJ67%*$CT67</f>
        <v>437.65820000000002</v>
      </c>
      <c r="BW67" s="11">
        <f t="shared" ref="BW67:BW130" si="160">+FK67%*$CT67</f>
        <v>21.1722</v>
      </c>
      <c r="BX67" s="11">
        <f t="shared" ref="BX67:BX130" si="161">+FL67%*$CT67</f>
        <v>404.45859999999999</v>
      </c>
      <c r="BY67">
        <f t="shared" ref="BY67:BY130" si="162">+FM67%*$CT67</f>
        <v>150.09399999999999</v>
      </c>
      <c r="BZ67">
        <f t="shared" ref="BZ67:BZ130" si="163">+FN67%*$CT67</f>
        <v>40.008499999999998</v>
      </c>
      <c r="CA67">
        <f t="shared" ref="CA67:CA130" si="164">+FO67%*$CT67</f>
        <v>11.878300000000001</v>
      </c>
      <c r="CB67">
        <f t="shared" ref="CB67:CB130" si="165">+FP67%*$CT67</f>
        <v>1.2922</v>
      </c>
      <c r="CC67" s="11">
        <f t="shared" ref="CC67:CC130" si="166">+FQ67%*$CT67</f>
        <v>367.68060000000003</v>
      </c>
      <c r="CD67" s="11">
        <f t="shared" ref="CD67:CD130" si="167">+FR67%*$CT67</f>
        <v>390.7414</v>
      </c>
      <c r="CE67" s="11">
        <f t="shared" ref="CE67:CE130" si="168">+FS67%*$CT67</f>
        <v>139.60729999999998</v>
      </c>
      <c r="CF67">
        <f t="shared" ref="CF67:CF130" si="169">+FT67%*$CT67</f>
        <v>22.265600000000003</v>
      </c>
      <c r="CG67">
        <f t="shared" ref="CG67:CG130" si="170">+FU67%*$CT67</f>
        <v>35.684600000000003</v>
      </c>
      <c r="CH67">
        <f t="shared" ref="CH67:CH130" si="171">+FV67%*$CT67</f>
        <v>6.5106999999999999</v>
      </c>
      <c r="CI67" s="11">
        <f t="shared" ref="CI67:CI130" si="172">+FW67%*$CT67</f>
        <v>170.3219</v>
      </c>
      <c r="CJ67">
        <f t="shared" ref="CJ67:CJ130" si="173">+FX67%*$CT67</f>
        <v>8.1010999999999989</v>
      </c>
      <c r="CK67">
        <f t="shared" ref="CK67:CK130" si="174">+FY67%*$CT67</f>
        <v>52.532899999999998</v>
      </c>
      <c r="CL67">
        <f t="shared" ref="CL67:CL130" si="175">+FZ67%*$CT67</f>
        <v>9.1448</v>
      </c>
      <c r="CM67">
        <f t="shared" ref="CM67:CM130" si="176">+GA67%*$CT67</f>
        <v>4.5227000000000004</v>
      </c>
      <c r="CN67">
        <f t="shared" ref="CN67:CN130" si="177">+GB67%*$CT67</f>
        <v>196.26530000000002</v>
      </c>
      <c r="CO67">
        <f t="shared" ref="CO67:CO130" si="178">+GC67%*$CT67</f>
        <v>238.70910000000001</v>
      </c>
      <c r="CP67">
        <f t="shared" ref="CP67:CP130" si="179">+GD67%*$CT67</f>
        <v>1.5904</v>
      </c>
      <c r="CQ67">
        <f t="shared" ref="CQ67:CQ130" si="180">+GE67%*$CT67</f>
        <v>17.991400000000002</v>
      </c>
      <c r="CR67">
        <f t="shared" ref="CR67:CR130" si="181">+GF67%*$CT67</f>
        <v>56.310099999999998</v>
      </c>
      <c r="CT67" s="18">
        <f>'PASO 1 - SETUP CAMPAÑA'!E96</f>
        <v>497</v>
      </c>
      <c r="CU67">
        <v>18.72</v>
      </c>
      <c r="CV67">
        <v>17.7</v>
      </c>
      <c r="CW67">
        <v>1.32</v>
      </c>
      <c r="CX67">
        <v>5.36</v>
      </c>
      <c r="CY67">
        <v>5.24</v>
      </c>
      <c r="CZ67">
        <v>0.37</v>
      </c>
      <c r="DA67">
        <v>10.38</v>
      </c>
      <c r="DB67">
        <v>13.6</v>
      </c>
      <c r="DC67">
        <v>2.2200000000000002</v>
      </c>
      <c r="DD67">
        <v>3.08</v>
      </c>
      <c r="DE67">
        <v>23.04</v>
      </c>
      <c r="DF67">
        <v>0.57999999999999996</v>
      </c>
      <c r="DG67">
        <v>23.22</v>
      </c>
      <c r="DH67">
        <v>21.8</v>
      </c>
      <c r="DI67">
        <v>25.64</v>
      </c>
      <c r="DJ67">
        <v>1.83</v>
      </c>
      <c r="DK67">
        <v>44.23</v>
      </c>
      <c r="DL67">
        <v>5.22</v>
      </c>
      <c r="DM67">
        <v>3.16</v>
      </c>
      <c r="DN67">
        <v>37.33</v>
      </c>
      <c r="DO67">
        <v>20.03</v>
      </c>
      <c r="DP67">
        <v>8.0500000000000007</v>
      </c>
      <c r="DQ67">
        <v>1.79</v>
      </c>
      <c r="DR67">
        <v>53.13</v>
      </c>
      <c r="DS67">
        <v>27.49</v>
      </c>
      <c r="DT67">
        <v>7.61</v>
      </c>
      <c r="DU67">
        <v>33.81</v>
      </c>
      <c r="DV67">
        <v>16.14</v>
      </c>
      <c r="DW67">
        <v>8.8699999999999992</v>
      </c>
      <c r="DX67">
        <v>13.05</v>
      </c>
      <c r="DY67">
        <v>4.05</v>
      </c>
      <c r="DZ67">
        <v>0.08</v>
      </c>
      <c r="EA67">
        <v>5.62</v>
      </c>
      <c r="EB67">
        <v>0.15</v>
      </c>
      <c r="EC67">
        <v>0.04</v>
      </c>
      <c r="ED67">
        <v>2.3199999999999998</v>
      </c>
      <c r="EE67">
        <v>7.0000000000000007E-2</v>
      </c>
      <c r="EF67">
        <v>2.1</v>
      </c>
      <c r="EG67">
        <v>0.06</v>
      </c>
      <c r="EH67">
        <v>1.1299999999999999</v>
      </c>
      <c r="EI67">
        <v>0.28000000000000003</v>
      </c>
      <c r="EJ67">
        <v>1.41</v>
      </c>
      <c r="EK67">
        <v>0</v>
      </c>
      <c r="EL67">
        <v>0.02</v>
      </c>
      <c r="EM67">
        <v>1.64</v>
      </c>
      <c r="EN67">
        <v>0.34</v>
      </c>
      <c r="EO67">
        <v>0.94</v>
      </c>
      <c r="EP67">
        <v>0.47</v>
      </c>
      <c r="EQ67">
        <v>1.03</v>
      </c>
      <c r="ER67">
        <v>0.97</v>
      </c>
      <c r="ES67">
        <v>0.69</v>
      </c>
      <c r="ET67">
        <v>0</v>
      </c>
      <c r="EU67">
        <v>0.77</v>
      </c>
      <c r="EV67">
        <v>0.1</v>
      </c>
      <c r="EW67">
        <v>0.09</v>
      </c>
      <c r="EX67">
        <v>0.27</v>
      </c>
      <c r="EY67">
        <v>22.37</v>
      </c>
      <c r="EZ67">
        <v>21.78</v>
      </c>
      <c r="FA67">
        <v>0.54</v>
      </c>
      <c r="FB67">
        <v>0</v>
      </c>
      <c r="FC67">
        <v>0.27</v>
      </c>
      <c r="FD67">
        <v>27.2</v>
      </c>
      <c r="FE67">
        <v>9.51</v>
      </c>
      <c r="FF67">
        <v>20.57</v>
      </c>
      <c r="FG67">
        <v>1.75</v>
      </c>
      <c r="FH67">
        <v>11.62</v>
      </c>
      <c r="FI67">
        <v>66.78</v>
      </c>
      <c r="FJ67">
        <v>88.06</v>
      </c>
      <c r="FK67">
        <v>4.26</v>
      </c>
      <c r="FL67">
        <v>81.38</v>
      </c>
      <c r="FM67">
        <v>30.2</v>
      </c>
      <c r="FN67">
        <v>8.0500000000000007</v>
      </c>
      <c r="FO67">
        <v>2.39</v>
      </c>
      <c r="FP67">
        <v>0.26</v>
      </c>
      <c r="FQ67">
        <v>73.98</v>
      </c>
      <c r="FR67">
        <v>78.62</v>
      </c>
      <c r="FS67">
        <v>28.09</v>
      </c>
      <c r="FT67">
        <v>4.4800000000000004</v>
      </c>
      <c r="FU67">
        <v>7.18</v>
      </c>
      <c r="FV67">
        <v>1.31</v>
      </c>
      <c r="FW67">
        <v>34.270000000000003</v>
      </c>
      <c r="FX67">
        <v>1.63</v>
      </c>
      <c r="FY67">
        <v>10.57</v>
      </c>
      <c r="FZ67">
        <v>1.84</v>
      </c>
      <c r="GA67">
        <v>0.91</v>
      </c>
      <c r="GB67">
        <v>39.49</v>
      </c>
      <c r="GC67">
        <v>48.03</v>
      </c>
      <c r="GD67">
        <v>0.32</v>
      </c>
      <c r="GE67">
        <v>3.62</v>
      </c>
      <c r="GF67">
        <v>11.33</v>
      </c>
    </row>
    <row r="68" spans="2:188" x14ac:dyDescent="0.35">
      <c r="B68" t="str">
        <f>IF(AND(F68&gt;='PASO 2 - CHANNEL INPUT '!$G$4,F68&lt;='PASO 2 - CHANNEL INPUT '!$H$4),"OK","FUERA")</f>
        <v>OK</v>
      </c>
      <c r="C68" s="18" t="str">
        <f>IF(AND(F68&gt;='PASO 2 - CHANNEL INPUT '!$G$8,F68&lt;='PASO 2 - CHANNEL INPUT '!$H$8),"OK","FUERA")</f>
        <v>OK</v>
      </c>
      <c r="D68" t="str">
        <f>IF(AND(F68&gt;='PASO 1 - SETUP CAMPAÑA'!$C$3,F68&lt;='PASO 1 - SETUP CAMPAÑA'!$C$4),"OK","FUERA")</f>
        <v>OK</v>
      </c>
      <c r="E68" t="s">
        <v>0</v>
      </c>
      <c r="F68">
        <v>69</v>
      </c>
      <c r="G68" s="11">
        <f t="shared" ref="G68:G131" si="182">+CU68%*$CT68</f>
        <v>89.13300000000001</v>
      </c>
      <c r="H68">
        <f t="shared" si="93"/>
        <v>84.79679999999999</v>
      </c>
      <c r="I68">
        <f t="shared" si="94"/>
        <v>6.3948</v>
      </c>
      <c r="J68">
        <f t="shared" si="95"/>
        <v>24.4404</v>
      </c>
      <c r="K68">
        <f t="shared" si="96"/>
        <v>23.783399999999997</v>
      </c>
      <c r="L68">
        <f t="shared" si="97"/>
        <v>1.9710000000000003</v>
      </c>
      <c r="M68">
        <f t="shared" si="98"/>
        <v>41.215800000000002</v>
      </c>
      <c r="N68">
        <f t="shared" si="99"/>
        <v>56.589600000000004</v>
      </c>
      <c r="O68">
        <f t="shared" si="100"/>
        <v>6.7889999999999997</v>
      </c>
      <c r="P68">
        <f t="shared" si="101"/>
        <v>7.9716000000000005</v>
      </c>
      <c r="Q68">
        <f t="shared" si="102"/>
        <v>89.921400000000006</v>
      </c>
      <c r="R68">
        <f t="shared" si="103"/>
        <v>5.1684000000000001</v>
      </c>
      <c r="S68">
        <f t="shared" si="104"/>
        <v>94.126199999999997</v>
      </c>
      <c r="T68">
        <f t="shared" si="105"/>
        <v>85.847999999999999</v>
      </c>
      <c r="U68" s="11">
        <f t="shared" si="106"/>
        <v>99.425999999999988</v>
      </c>
      <c r="V68">
        <f t="shared" si="107"/>
        <v>8.6285999999999987</v>
      </c>
      <c r="W68">
        <f t="shared" si="108"/>
        <v>191.01179999999999</v>
      </c>
      <c r="X68">
        <f t="shared" si="109"/>
        <v>22.381800000000002</v>
      </c>
      <c r="Y68">
        <f t="shared" si="110"/>
        <v>11.2128</v>
      </c>
      <c r="Z68">
        <f t="shared" si="111"/>
        <v>157.28579999999999</v>
      </c>
      <c r="AA68">
        <f t="shared" si="112"/>
        <v>91.97999999999999</v>
      </c>
      <c r="AB68">
        <f t="shared" si="113"/>
        <v>30.703799999999998</v>
      </c>
      <c r="AC68">
        <f t="shared" si="114"/>
        <v>7.7526000000000002</v>
      </c>
      <c r="AD68" s="11">
        <f t="shared" si="115"/>
        <v>228.85499999999999</v>
      </c>
      <c r="AE68">
        <f t="shared" si="116"/>
        <v>124.91760000000001</v>
      </c>
      <c r="AF68">
        <f t="shared" si="117"/>
        <v>32.368199999999995</v>
      </c>
      <c r="AG68">
        <f t="shared" si="118"/>
        <v>156.1908</v>
      </c>
      <c r="AH68">
        <f t="shared" si="119"/>
        <v>76.255800000000008</v>
      </c>
      <c r="AI68">
        <f t="shared" si="120"/>
        <v>38.193599999999996</v>
      </c>
      <c r="AJ68">
        <f t="shared" si="121"/>
        <v>50.632800000000003</v>
      </c>
      <c r="AK68">
        <f t="shared" si="122"/>
        <v>20.104199999999999</v>
      </c>
      <c r="AL68">
        <f t="shared" si="123"/>
        <v>0.39419999999999999</v>
      </c>
      <c r="AM68">
        <f t="shared" si="124"/>
        <v>25.316400000000002</v>
      </c>
      <c r="AN68">
        <f t="shared" si="125"/>
        <v>0.48180000000000001</v>
      </c>
      <c r="AO68">
        <f t="shared" si="126"/>
        <v>0.48180000000000001</v>
      </c>
      <c r="AP68">
        <f t="shared" si="127"/>
        <v>7.7088000000000001</v>
      </c>
      <c r="AQ68">
        <f t="shared" si="128"/>
        <v>0</v>
      </c>
      <c r="AR68">
        <f t="shared" si="129"/>
        <v>7.5773999999999999</v>
      </c>
      <c r="AS68">
        <f t="shared" si="130"/>
        <v>0.438</v>
      </c>
      <c r="AT68">
        <f t="shared" si="131"/>
        <v>2.3214000000000001</v>
      </c>
      <c r="AU68">
        <f t="shared" si="132"/>
        <v>1.4892000000000001</v>
      </c>
      <c r="AV68">
        <f t="shared" si="133"/>
        <v>7.8840000000000012</v>
      </c>
      <c r="AW68">
        <f t="shared" si="134"/>
        <v>0</v>
      </c>
      <c r="AX68">
        <f t="shared" si="135"/>
        <v>0.39419999999999999</v>
      </c>
      <c r="AY68">
        <f t="shared" si="136"/>
        <v>9.2856000000000005</v>
      </c>
      <c r="AZ68">
        <f t="shared" si="137"/>
        <v>2.3214000000000001</v>
      </c>
      <c r="BA68">
        <f t="shared" si="138"/>
        <v>4.4676</v>
      </c>
      <c r="BB68">
        <f t="shared" si="139"/>
        <v>1.4016</v>
      </c>
      <c r="BC68">
        <f t="shared" si="140"/>
        <v>1.7082000000000002</v>
      </c>
      <c r="BD68">
        <f t="shared" si="141"/>
        <v>0.96360000000000001</v>
      </c>
      <c r="BE68">
        <f t="shared" si="142"/>
        <v>3.9420000000000006</v>
      </c>
      <c r="BF68">
        <f t="shared" si="143"/>
        <v>8.7599999999999997E-2</v>
      </c>
      <c r="BG68">
        <f t="shared" si="144"/>
        <v>3.8105999999999995</v>
      </c>
      <c r="BH68">
        <f t="shared" si="145"/>
        <v>0.78839999999999999</v>
      </c>
      <c r="BI68">
        <f t="shared" si="146"/>
        <v>0.65700000000000003</v>
      </c>
      <c r="BJ68">
        <f t="shared" si="147"/>
        <v>1.1388</v>
      </c>
      <c r="BK68">
        <f t="shared" si="148"/>
        <v>92.943600000000004</v>
      </c>
      <c r="BL68">
        <f t="shared" si="149"/>
        <v>90.753599999999992</v>
      </c>
      <c r="BM68">
        <f t="shared" si="150"/>
        <v>2.3652000000000002</v>
      </c>
      <c r="BN68">
        <f t="shared" si="151"/>
        <v>0</v>
      </c>
      <c r="BO68">
        <f t="shared" si="152"/>
        <v>0.30660000000000004</v>
      </c>
      <c r="BP68">
        <f t="shared" si="153"/>
        <v>137.40060000000003</v>
      </c>
      <c r="BQ68">
        <f t="shared" si="154"/>
        <v>47.304000000000002</v>
      </c>
      <c r="BR68">
        <f t="shared" si="155"/>
        <v>103.149</v>
      </c>
      <c r="BS68">
        <f t="shared" si="156"/>
        <v>6.6576000000000004</v>
      </c>
      <c r="BT68">
        <f t="shared" si="157"/>
        <v>47.610599999999998</v>
      </c>
      <c r="BU68">
        <f t="shared" si="158"/>
        <v>299.85480000000001</v>
      </c>
      <c r="BV68" s="11">
        <f t="shared" si="159"/>
        <v>396.65280000000001</v>
      </c>
      <c r="BW68" s="11">
        <f t="shared" si="160"/>
        <v>14.8482</v>
      </c>
      <c r="BX68" s="11">
        <f t="shared" si="161"/>
        <v>349.96200000000005</v>
      </c>
      <c r="BY68">
        <f t="shared" si="162"/>
        <v>120.66900000000001</v>
      </c>
      <c r="BZ68">
        <f t="shared" si="163"/>
        <v>30.703799999999998</v>
      </c>
      <c r="CA68">
        <f t="shared" si="164"/>
        <v>8.0592000000000006</v>
      </c>
      <c r="CB68">
        <f t="shared" si="165"/>
        <v>1.4892000000000001</v>
      </c>
      <c r="CC68" s="11">
        <f t="shared" si="166"/>
        <v>318.73259999999999</v>
      </c>
      <c r="CD68" s="11">
        <f t="shared" si="167"/>
        <v>335.20139999999998</v>
      </c>
      <c r="CE68" s="11">
        <f t="shared" si="168"/>
        <v>120.18720000000002</v>
      </c>
      <c r="CF68">
        <f t="shared" si="169"/>
        <v>27.988199999999999</v>
      </c>
      <c r="CG68">
        <f t="shared" si="170"/>
        <v>26.893199999999997</v>
      </c>
      <c r="CH68">
        <f t="shared" si="171"/>
        <v>4.4238</v>
      </c>
      <c r="CI68" s="11">
        <f t="shared" si="172"/>
        <v>138.58320000000001</v>
      </c>
      <c r="CJ68">
        <f t="shared" si="173"/>
        <v>9.3732000000000006</v>
      </c>
      <c r="CK68">
        <f t="shared" si="174"/>
        <v>42.485999999999997</v>
      </c>
      <c r="CL68">
        <f t="shared" si="175"/>
        <v>10.862399999999999</v>
      </c>
      <c r="CM68">
        <f t="shared" si="176"/>
        <v>6.351</v>
      </c>
      <c r="CN68">
        <f t="shared" si="177"/>
        <v>153.08100000000002</v>
      </c>
      <c r="CO68">
        <f t="shared" si="178"/>
        <v>200.166</v>
      </c>
      <c r="CP68">
        <f t="shared" si="179"/>
        <v>1.8395999999999999</v>
      </c>
      <c r="CQ68">
        <f t="shared" si="180"/>
        <v>17.476200000000002</v>
      </c>
      <c r="CR68">
        <f t="shared" si="181"/>
        <v>47.960999999999991</v>
      </c>
      <c r="CT68" s="18">
        <f>'PASO 1 - SETUP CAMPAÑA'!E97</f>
        <v>438</v>
      </c>
      <c r="CU68">
        <v>20.350000000000001</v>
      </c>
      <c r="CV68">
        <v>19.36</v>
      </c>
      <c r="CW68">
        <v>1.46</v>
      </c>
      <c r="CX68">
        <v>5.58</v>
      </c>
      <c r="CY68">
        <v>5.43</v>
      </c>
      <c r="CZ68">
        <v>0.45</v>
      </c>
      <c r="DA68">
        <v>9.41</v>
      </c>
      <c r="DB68">
        <v>12.92</v>
      </c>
      <c r="DC68">
        <v>1.55</v>
      </c>
      <c r="DD68">
        <v>1.82</v>
      </c>
      <c r="DE68">
        <v>20.53</v>
      </c>
      <c r="DF68">
        <v>1.18</v>
      </c>
      <c r="DG68">
        <v>21.49</v>
      </c>
      <c r="DH68">
        <v>19.600000000000001</v>
      </c>
      <c r="DI68">
        <v>22.7</v>
      </c>
      <c r="DJ68">
        <v>1.97</v>
      </c>
      <c r="DK68">
        <v>43.61</v>
      </c>
      <c r="DL68">
        <v>5.1100000000000003</v>
      </c>
      <c r="DM68">
        <v>2.56</v>
      </c>
      <c r="DN68">
        <v>35.909999999999997</v>
      </c>
      <c r="DO68">
        <v>21</v>
      </c>
      <c r="DP68">
        <v>7.01</v>
      </c>
      <c r="DQ68">
        <v>1.77</v>
      </c>
      <c r="DR68">
        <v>52.25</v>
      </c>
      <c r="DS68">
        <v>28.52</v>
      </c>
      <c r="DT68">
        <v>7.39</v>
      </c>
      <c r="DU68">
        <v>35.659999999999997</v>
      </c>
      <c r="DV68">
        <v>17.41</v>
      </c>
      <c r="DW68">
        <v>8.7200000000000006</v>
      </c>
      <c r="DX68">
        <v>11.56</v>
      </c>
      <c r="DY68">
        <v>4.59</v>
      </c>
      <c r="DZ68">
        <v>0.09</v>
      </c>
      <c r="EA68">
        <v>5.78</v>
      </c>
      <c r="EB68">
        <v>0.11</v>
      </c>
      <c r="EC68">
        <v>0.11</v>
      </c>
      <c r="ED68">
        <v>1.76</v>
      </c>
      <c r="EE68">
        <v>0</v>
      </c>
      <c r="EF68">
        <v>1.73</v>
      </c>
      <c r="EG68">
        <v>0.1</v>
      </c>
      <c r="EH68">
        <v>0.53</v>
      </c>
      <c r="EI68">
        <v>0.34</v>
      </c>
      <c r="EJ68">
        <v>1.8</v>
      </c>
      <c r="EK68">
        <v>0</v>
      </c>
      <c r="EL68">
        <v>0.09</v>
      </c>
      <c r="EM68">
        <v>2.12</v>
      </c>
      <c r="EN68">
        <v>0.53</v>
      </c>
      <c r="EO68">
        <v>1.02</v>
      </c>
      <c r="EP68">
        <v>0.32</v>
      </c>
      <c r="EQ68">
        <v>0.39</v>
      </c>
      <c r="ER68">
        <v>0.22</v>
      </c>
      <c r="ES68">
        <v>0.9</v>
      </c>
      <c r="ET68">
        <v>0.02</v>
      </c>
      <c r="EU68">
        <v>0.87</v>
      </c>
      <c r="EV68">
        <v>0.18</v>
      </c>
      <c r="EW68">
        <v>0.15</v>
      </c>
      <c r="EX68">
        <v>0.26</v>
      </c>
      <c r="EY68">
        <v>21.22</v>
      </c>
      <c r="EZ68">
        <v>20.72</v>
      </c>
      <c r="FA68">
        <v>0.54</v>
      </c>
      <c r="FB68">
        <v>0</v>
      </c>
      <c r="FC68">
        <v>7.0000000000000007E-2</v>
      </c>
      <c r="FD68">
        <v>31.37</v>
      </c>
      <c r="FE68">
        <v>10.8</v>
      </c>
      <c r="FF68">
        <v>23.55</v>
      </c>
      <c r="FG68">
        <v>1.52</v>
      </c>
      <c r="FH68">
        <v>10.87</v>
      </c>
      <c r="FI68">
        <v>68.459999999999994</v>
      </c>
      <c r="FJ68">
        <v>90.56</v>
      </c>
      <c r="FK68">
        <v>3.39</v>
      </c>
      <c r="FL68">
        <v>79.900000000000006</v>
      </c>
      <c r="FM68">
        <v>27.55</v>
      </c>
      <c r="FN68">
        <v>7.01</v>
      </c>
      <c r="FO68">
        <v>1.84</v>
      </c>
      <c r="FP68">
        <v>0.34</v>
      </c>
      <c r="FQ68">
        <v>72.77</v>
      </c>
      <c r="FR68">
        <v>76.53</v>
      </c>
      <c r="FS68">
        <v>27.44</v>
      </c>
      <c r="FT68">
        <v>6.39</v>
      </c>
      <c r="FU68">
        <v>6.14</v>
      </c>
      <c r="FV68">
        <v>1.01</v>
      </c>
      <c r="FW68">
        <v>31.64</v>
      </c>
      <c r="FX68">
        <v>2.14</v>
      </c>
      <c r="FY68">
        <v>9.6999999999999993</v>
      </c>
      <c r="FZ68">
        <v>2.48</v>
      </c>
      <c r="GA68">
        <v>1.45</v>
      </c>
      <c r="GB68">
        <v>34.950000000000003</v>
      </c>
      <c r="GC68">
        <v>45.7</v>
      </c>
      <c r="GD68">
        <v>0.42</v>
      </c>
      <c r="GE68">
        <v>3.99</v>
      </c>
      <c r="GF68">
        <v>10.95</v>
      </c>
    </row>
    <row r="69" spans="2:188" x14ac:dyDescent="0.35">
      <c r="B69" t="str">
        <f>IF(AND(F69&gt;='PASO 2 - CHANNEL INPUT '!$G$4,F69&lt;='PASO 2 - CHANNEL INPUT '!$H$4),"OK","FUERA")</f>
        <v>OK</v>
      </c>
      <c r="C69" s="18" t="str">
        <f>IF(AND(F69&gt;='PASO 2 - CHANNEL INPUT '!$G$8,F69&lt;='PASO 2 - CHANNEL INPUT '!$H$8),"OK","FUERA")</f>
        <v>OK</v>
      </c>
      <c r="D69" t="str">
        <f>IF(AND(F69&gt;='PASO 1 - SETUP CAMPAÑA'!$C$3,F69&lt;='PASO 1 - SETUP CAMPAÑA'!$C$4),"OK","FUERA")</f>
        <v>OK</v>
      </c>
      <c r="E69" t="s">
        <v>0</v>
      </c>
      <c r="F69">
        <v>70</v>
      </c>
      <c r="G69" s="11">
        <f t="shared" si="182"/>
        <v>90.763200000000012</v>
      </c>
      <c r="H69">
        <f t="shared" si="93"/>
        <v>87.753600000000006</v>
      </c>
      <c r="I69">
        <f t="shared" si="94"/>
        <v>4.9104000000000001</v>
      </c>
      <c r="J69">
        <f t="shared" si="95"/>
        <v>32.155200000000001</v>
      </c>
      <c r="K69">
        <f t="shared" si="96"/>
        <v>31.152000000000001</v>
      </c>
      <c r="L69">
        <f t="shared" si="97"/>
        <v>1.2143999999999999</v>
      </c>
      <c r="M69">
        <f t="shared" si="98"/>
        <v>53.2224</v>
      </c>
      <c r="N69">
        <f t="shared" si="99"/>
        <v>67.795199999999994</v>
      </c>
      <c r="O69">
        <f t="shared" si="100"/>
        <v>11.827200000000001</v>
      </c>
      <c r="P69">
        <f t="shared" si="101"/>
        <v>14.625599999999999</v>
      </c>
      <c r="Q69">
        <f t="shared" si="102"/>
        <v>116.31840000000001</v>
      </c>
      <c r="R69">
        <f t="shared" si="103"/>
        <v>3.9072</v>
      </c>
      <c r="S69">
        <f t="shared" si="104"/>
        <v>117.69119999999999</v>
      </c>
      <c r="T69">
        <f t="shared" si="105"/>
        <v>109.3488</v>
      </c>
      <c r="U69" s="11">
        <f t="shared" si="106"/>
        <v>129.35999999999999</v>
      </c>
      <c r="V69">
        <f t="shared" si="107"/>
        <v>11.4048</v>
      </c>
      <c r="W69">
        <f t="shared" si="108"/>
        <v>245.4144</v>
      </c>
      <c r="X69">
        <f t="shared" si="109"/>
        <v>26.4528</v>
      </c>
      <c r="Y69">
        <f t="shared" si="110"/>
        <v>12.988799999999999</v>
      </c>
      <c r="Z69">
        <f t="shared" si="111"/>
        <v>204.49439999999998</v>
      </c>
      <c r="AA69">
        <f t="shared" si="112"/>
        <v>103.85760000000001</v>
      </c>
      <c r="AB69">
        <f t="shared" si="113"/>
        <v>36.4848</v>
      </c>
      <c r="AC69">
        <f t="shared" si="114"/>
        <v>8.0256000000000007</v>
      </c>
      <c r="AD69" s="11">
        <f t="shared" si="115"/>
        <v>283.48319999999995</v>
      </c>
      <c r="AE69">
        <f t="shared" si="116"/>
        <v>133.4256</v>
      </c>
      <c r="AF69">
        <f t="shared" si="117"/>
        <v>42.345599999999997</v>
      </c>
      <c r="AG69">
        <f t="shared" si="118"/>
        <v>182.4768</v>
      </c>
      <c r="AH69">
        <f t="shared" si="119"/>
        <v>96.148800000000008</v>
      </c>
      <c r="AI69">
        <f t="shared" si="120"/>
        <v>53.855999999999995</v>
      </c>
      <c r="AJ69">
        <f t="shared" si="121"/>
        <v>75.4512</v>
      </c>
      <c r="AK69">
        <f t="shared" si="122"/>
        <v>28.036799999999996</v>
      </c>
      <c r="AL69">
        <f t="shared" si="123"/>
        <v>0.73920000000000008</v>
      </c>
      <c r="AM69">
        <f t="shared" si="124"/>
        <v>28.564800000000002</v>
      </c>
      <c r="AN69">
        <f t="shared" si="125"/>
        <v>0.2112</v>
      </c>
      <c r="AO69">
        <f t="shared" si="126"/>
        <v>0.58079999999999998</v>
      </c>
      <c r="AP69">
        <f t="shared" si="127"/>
        <v>18.955200000000001</v>
      </c>
      <c r="AQ69">
        <f t="shared" si="128"/>
        <v>0.1056</v>
      </c>
      <c r="AR69">
        <f t="shared" si="129"/>
        <v>7.9728000000000003</v>
      </c>
      <c r="AS69">
        <f t="shared" si="130"/>
        <v>0.47520000000000001</v>
      </c>
      <c r="AT69">
        <f t="shared" si="131"/>
        <v>4.2240000000000002</v>
      </c>
      <c r="AU69">
        <f t="shared" si="132"/>
        <v>2.3231999999999999</v>
      </c>
      <c r="AV69">
        <f t="shared" si="133"/>
        <v>6.1247999999999996</v>
      </c>
      <c r="AW69">
        <f t="shared" si="134"/>
        <v>0</v>
      </c>
      <c r="AX69">
        <f t="shared" si="135"/>
        <v>0</v>
      </c>
      <c r="AY69">
        <f t="shared" si="136"/>
        <v>7.1808000000000005</v>
      </c>
      <c r="AZ69">
        <f t="shared" si="137"/>
        <v>2.9568000000000003</v>
      </c>
      <c r="BA69">
        <f t="shared" si="138"/>
        <v>2.7984</v>
      </c>
      <c r="BB69">
        <f t="shared" si="139"/>
        <v>2.7984</v>
      </c>
      <c r="BC69">
        <f t="shared" si="140"/>
        <v>4.1184000000000003</v>
      </c>
      <c r="BD69">
        <f t="shared" si="141"/>
        <v>1.8479999999999999</v>
      </c>
      <c r="BE69">
        <f t="shared" si="142"/>
        <v>5.1743999999999994</v>
      </c>
      <c r="BF69">
        <f t="shared" si="143"/>
        <v>0</v>
      </c>
      <c r="BG69">
        <f t="shared" si="144"/>
        <v>2.9040000000000004</v>
      </c>
      <c r="BH69">
        <f t="shared" si="145"/>
        <v>2.2176</v>
      </c>
      <c r="BI69">
        <f t="shared" si="146"/>
        <v>0.2112</v>
      </c>
      <c r="BJ69">
        <f t="shared" si="147"/>
        <v>1.3728</v>
      </c>
      <c r="BK69">
        <f t="shared" si="148"/>
        <v>122.76</v>
      </c>
      <c r="BL69">
        <f t="shared" si="149"/>
        <v>119.8032</v>
      </c>
      <c r="BM69">
        <f t="shared" si="150"/>
        <v>2.9568000000000003</v>
      </c>
      <c r="BN69">
        <f t="shared" si="151"/>
        <v>0</v>
      </c>
      <c r="BO69">
        <f t="shared" si="152"/>
        <v>1.3728</v>
      </c>
      <c r="BP69">
        <f t="shared" si="153"/>
        <v>147.25919999999999</v>
      </c>
      <c r="BQ69">
        <f t="shared" si="154"/>
        <v>46.199999999999996</v>
      </c>
      <c r="BR69">
        <f t="shared" si="155"/>
        <v>113.62560000000001</v>
      </c>
      <c r="BS69">
        <f t="shared" si="156"/>
        <v>6.9168000000000003</v>
      </c>
      <c r="BT69">
        <f t="shared" si="157"/>
        <v>54.014400000000002</v>
      </c>
      <c r="BU69">
        <f t="shared" si="158"/>
        <v>347.05439999999999</v>
      </c>
      <c r="BV69" s="11">
        <f t="shared" si="159"/>
        <v>465.06240000000003</v>
      </c>
      <c r="BW69" s="11">
        <f t="shared" si="160"/>
        <v>16.579200000000004</v>
      </c>
      <c r="BX69" s="11">
        <f t="shared" si="161"/>
        <v>398.48160000000001</v>
      </c>
      <c r="BY69">
        <f t="shared" si="162"/>
        <v>135.64320000000001</v>
      </c>
      <c r="BZ69">
        <f t="shared" si="163"/>
        <v>36.4848</v>
      </c>
      <c r="CA69">
        <f t="shared" si="164"/>
        <v>9.3984000000000005</v>
      </c>
      <c r="CB69">
        <f t="shared" si="165"/>
        <v>1.5840000000000001</v>
      </c>
      <c r="CC69" s="11">
        <f t="shared" si="166"/>
        <v>375.51360000000005</v>
      </c>
      <c r="CD69" s="11">
        <f t="shared" si="167"/>
        <v>385.54559999999998</v>
      </c>
      <c r="CE69" s="11">
        <f t="shared" si="168"/>
        <v>143.03519999999997</v>
      </c>
      <c r="CF69">
        <f t="shared" si="169"/>
        <v>23.971200000000003</v>
      </c>
      <c r="CG69">
        <f t="shared" si="170"/>
        <v>29.726399999999998</v>
      </c>
      <c r="CH69">
        <f t="shared" si="171"/>
        <v>3.5904000000000003</v>
      </c>
      <c r="CI69" s="11">
        <f t="shared" si="172"/>
        <v>161.51519999999999</v>
      </c>
      <c r="CJ69">
        <f t="shared" si="173"/>
        <v>12.672000000000001</v>
      </c>
      <c r="CK69">
        <f t="shared" si="174"/>
        <v>43.084800000000001</v>
      </c>
      <c r="CL69">
        <f t="shared" si="175"/>
        <v>9.4512</v>
      </c>
      <c r="CM69">
        <f t="shared" si="176"/>
        <v>6.8640000000000008</v>
      </c>
      <c r="CN69">
        <f t="shared" si="177"/>
        <v>171.75840000000002</v>
      </c>
      <c r="CO69">
        <f t="shared" si="178"/>
        <v>230.47200000000001</v>
      </c>
      <c r="CP69">
        <f t="shared" si="179"/>
        <v>2.0064000000000002</v>
      </c>
      <c r="CQ69">
        <f t="shared" si="180"/>
        <v>17.423999999999999</v>
      </c>
      <c r="CR69">
        <f t="shared" si="181"/>
        <v>60.297599999999996</v>
      </c>
      <c r="CT69" s="18">
        <f>'PASO 1 - SETUP CAMPAÑA'!E98</f>
        <v>528</v>
      </c>
      <c r="CU69">
        <v>17.190000000000001</v>
      </c>
      <c r="CV69">
        <v>16.62</v>
      </c>
      <c r="CW69">
        <v>0.93</v>
      </c>
      <c r="CX69">
        <v>6.09</v>
      </c>
      <c r="CY69">
        <v>5.9</v>
      </c>
      <c r="CZ69">
        <v>0.23</v>
      </c>
      <c r="DA69">
        <v>10.08</v>
      </c>
      <c r="DB69">
        <v>12.84</v>
      </c>
      <c r="DC69">
        <v>2.2400000000000002</v>
      </c>
      <c r="DD69">
        <v>2.77</v>
      </c>
      <c r="DE69">
        <v>22.03</v>
      </c>
      <c r="DF69">
        <v>0.74</v>
      </c>
      <c r="DG69">
        <v>22.29</v>
      </c>
      <c r="DH69">
        <v>20.71</v>
      </c>
      <c r="DI69">
        <v>24.5</v>
      </c>
      <c r="DJ69">
        <v>2.16</v>
      </c>
      <c r="DK69">
        <v>46.48</v>
      </c>
      <c r="DL69">
        <v>5.01</v>
      </c>
      <c r="DM69">
        <v>2.46</v>
      </c>
      <c r="DN69">
        <v>38.729999999999997</v>
      </c>
      <c r="DO69">
        <v>19.670000000000002</v>
      </c>
      <c r="DP69">
        <v>6.91</v>
      </c>
      <c r="DQ69">
        <v>1.52</v>
      </c>
      <c r="DR69">
        <v>53.69</v>
      </c>
      <c r="DS69">
        <v>25.27</v>
      </c>
      <c r="DT69">
        <v>8.02</v>
      </c>
      <c r="DU69">
        <v>34.56</v>
      </c>
      <c r="DV69">
        <v>18.21</v>
      </c>
      <c r="DW69">
        <v>10.199999999999999</v>
      </c>
      <c r="DX69">
        <v>14.29</v>
      </c>
      <c r="DY69">
        <v>5.31</v>
      </c>
      <c r="DZ69">
        <v>0.14000000000000001</v>
      </c>
      <c r="EA69">
        <v>5.41</v>
      </c>
      <c r="EB69">
        <v>0.04</v>
      </c>
      <c r="EC69">
        <v>0.11</v>
      </c>
      <c r="ED69">
        <v>3.59</v>
      </c>
      <c r="EE69">
        <v>0.02</v>
      </c>
      <c r="EF69">
        <v>1.51</v>
      </c>
      <c r="EG69">
        <v>0.09</v>
      </c>
      <c r="EH69">
        <v>0.8</v>
      </c>
      <c r="EI69">
        <v>0.44</v>
      </c>
      <c r="EJ69">
        <v>1.1599999999999999</v>
      </c>
      <c r="EK69">
        <v>0</v>
      </c>
      <c r="EL69">
        <v>0</v>
      </c>
      <c r="EM69">
        <v>1.36</v>
      </c>
      <c r="EN69">
        <v>0.56000000000000005</v>
      </c>
      <c r="EO69">
        <v>0.53</v>
      </c>
      <c r="EP69">
        <v>0.53</v>
      </c>
      <c r="EQ69">
        <v>0.78</v>
      </c>
      <c r="ER69">
        <v>0.35</v>
      </c>
      <c r="ES69">
        <v>0.98</v>
      </c>
      <c r="ET69">
        <v>0</v>
      </c>
      <c r="EU69">
        <v>0.55000000000000004</v>
      </c>
      <c r="EV69">
        <v>0.42</v>
      </c>
      <c r="EW69">
        <v>0.04</v>
      </c>
      <c r="EX69">
        <v>0.26</v>
      </c>
      <c r="EY69">
        <v>23.25</v>
      </c>
      <c r="EZ69">
        <v>22.69</v>
      </c>
      <c r="FA69">
        <v>0.56000000000000005</v>
      </c>
      <c r="FB69">
        <v>0</v>
      </c>
      <c r="FC69">
        <v>0.26</v>
      </c>
      <c r="FD69">
        <v>27.89</v>
      </c>
      <c r="FE69">
        <v>8.75</v>
      </c>
      <c r="FF69">
        <v>21.52</v>
      </c>
      <c r="FG69">
        <v>1.31</v>
      </c>
      <c r="FH69">
        <v>10.23</v>
      </c>
      <c r="FI69">
        <v>65.73</v>
      </c>
      <c r="FJ69">
        <v>88.08</v>
      </c>
      <c r="FK69">
        <v>3.14</v>
      </c>
      <c r="FL69">
        <v>75.47</v>
      </c>
      <c r="FM69">
        <v>25.69</v>
      </c>
      <c r="FN69">
        <v>6.91</v>
      </c>
      <c r="FO69">
        <v>1.78</v>
      </c>
      <c r="FP69">
        <v>0.3</v>
      </c>
      <c r="FQ69">
        <v>71.12</v>
      </c>
      <c r="FR69">
        <v>73.02</v>
      </c>
      <c r="FS69">
        <v>27.09</v>
      </c>
      <c r="FT69">
        <v>4.54</v>
      </c>
      <c r="FU69">
        <v>5.63</v>
      </c>
      <c r="FV69">
        <v>0.68</v>
      </c>
      <c r="FW69">
        <v>30.59</v>
      </c>
      <c r="FX69">
        <v>2.4</v>
      </c>
      <c r="FY69">
        <v>8.16</v>
      </c>
      <c r="FZ69">
        <v>1.79</v>
      </c>
      <c r="GA69">
        <v>1.3</v>
      </c>
      <c r="GB69">
        <v>32.53</v>
      </c>
      <c r="GC69">
        <v>43.65</v>
      </c>
      <c r="GD69">
        <v>0.38</v>
      </c>
      <c r="GE69">
        <v>3.3</v>
      </c>
      <c r="GF69">
        <v>11.42</v>
      </c>
    </row>
    <row r="70" spans="2:188" x14ac:dyDescent="0.35">
      <c r="B70" t="str">
        <f>IF(AND(F70&gt;='PASO 2 - CHANNEL INPUT '!$G$4,F70&lt;='PASO 2 - CHANNEL INPUT '!$H$4),"OK","FUERA")</f>
        <v>OK</v>
      </c>
      <c r="C70" s="18" t="str">
        <f>IF(AND(F70&gt;='PASO 2 - CHANNEL INPUT '!$G$8,F70&lt;='PASO 2 - CHANNEL INPUT '!$H$8),"OK","FUERA")</f>
        <v>OK</v>
      </c>
      <c r="D70" t="str">
        <f>IF(AND(F70&gt;='PASO 1 - SETUP CAMPAÑA'!$C$3,F70&lt;='PASO 1 - SETUP CAMPAÑA'!$C$4),"OK","FUERA")</f>
        <v>OK</v>
      </c>
      <c r="E70" t="s">
        <v>0</v>
      </c>
      <c r="F70">
        <v>71</v>
      </c>
      <c r="G70" s="11">
        <f t="shared" si="182"/>
        <v>82.407200000000003</v>
      </c>
      <c r="H70">
        <f t="shared" si="93"/>
        <v>78.200800000000001</v>
      </c>
      <c r="I70">
        <f t="shared" si="94"/>
        <v>4.5409999999999995</v>
      </c>
      <c r="J70">
        <f t="shared" si="95"/>
        <v>25.381799999999998</v>
      </c>
      <c r="K70">
        <f t="shared" si="96"/>
        <v>24.282399999999999</v>
      </c>
      <c r="L70">
        <f t="shared" si="97"/>
        <v>2.0076000000000001</v>
      </c>
      <c r="M70">
        <f t="shared" si="98"/>
        <v>53.392599999999995</v>
      </c>
      <c r="N70">
        <f t="shared" si="99"/>
        <v>58.889600000000002</v>
      </c>
      <c r="O70">
        <f t="shared" si="100"/>
        <v>9.9423999999999992</v>
      </c>
      <c r="P70">
        <f t="shared" si="101"/>
        <v>14.483399999999998</v>
      </c>
      <c r="Q70">
        <f t="shared" si="102"/>
        <v>106.9764</v>
      </c>
      <c r="R70">
        <f t="shared" si="103"/>
        <v>3.1547999999999998</v>
      </c>
      <c r="S70">
        <f t="shared" si="104"/>
        <v>109.0318</v>
      </c>
      <c r="T70">
        <f t="shared" si="105"/>
        <v>102.77</v>
      </c>
      <c r="U70" s="11">
        <f t="shared" si="106"/>
        <v>118.30499999999999</v>
      </c>
      <c r="V70">
        <f t="shared" si="107"/>
        <v>10.516000000000002</v>
      </c>
      <c r="W70">
        <f t="shared" si="108"/>
        <v>224.899</v>
      </c>
      <c r="X70">
        <f t="shared" si="109"/>
        <v>22.609400000000001</v>
      </c>
      <c r="Y70">
        <f t="shared" si="110"/>
        <v>12.953799999999999</v>
      </c>
      <c r="Z70">
        <f t="shared" si="111"/>
        <v>191.0566</v>
      </c>
      <c r="AA70">
        <f t="shared" si="112"/>
        <v>94.118200000000016</v>
      </c>
      <c r="AB70">
        <f t="shared" si="113"/>
        <v>32.6952</v>
      </c>
      <c r="AC70">
        <f t="shared" si="114"/>
        <v>5.1146000000000003</v>
      </c>
      <c r="AD70" s="11">
        <f t="shared" si="115"/>
        <v>259.07600000000002</v>
      </c>
      <c r="AE70">
        <f t="shared" si="116"/>
        <v>131.928</v>
      </c>
      <c r="AF70">
        <f t="shared" si="117"/>
        <v>39.482799999999997</v>
      </c>
      <c r="AG70">
        <f t="shared" si="118"/>
        <v>169.21199999999999</v>
      </c>
      <c r="AH70">
        <f t="shared" si="119"/>
        <v>73.994399999999999</v>
      </c>
      <c r="AI70">
        <f t="shared" si="120"/>
        <v>43.497999999999998</v>
      </c>
      <c r="AJ70">
        <f t="shared" si="121"/>
        <v>59.224200000000003</v>
      </c>
      <c r="AK70">
        <f t="shared" si="122"/>
        <v>28.871200000000002</v>
      </c>
      <c r="AL70">
        <f t="shared" si="123"/>
        <v>0.47800000000000004</v>
      </c>
      <c r="AM70">
        <f t="shared" si="124"/>
        <v>27.3416</v>
      </c>
      <c r="AN70">
        <f t="shared" si="125"/>
        <v>0.76480000000000004</v>
      </c>
      <c r="AO70">
        <f t="shared" si="126"/>
        <v>0.38240000000000002</v>
      </c>
      <c r="AP70">
        <f t="shared" si="127"/>
        <v>18.833199999999998</v>
      </c>
      <c r="AQ70" s="117">
        <f t="shared" si="128"/>
        <v>0.90820000000000001</v>
      </c>
      <c r="AR70">
        <f t="shared" si="129"/>
        <v>10.8028</v>
      </c>
      <c r="AS70">
        <f t="shared" si="130"/>
        <v>4.7800000000000002E-2</v>
      </c>
      <c r="AT70">
        <f t="shared" si="131"/>
        <v>3.6328</v>
      </c>
      <c r="AU70">
        <f t="shared" si="132"/>
        <v>3.2504000000000004</v>
      </c>
      <c r="AV70">
        <f t="shared" si="133"/>
        <v>7.0744000000000007</v>
      </c>
      <c r="AW70">
        <f t="shared" si="134"/>
        <v>0</v>
      </c>
      <c r="AX70">
        <f t="shared" si="135"/>
        <v>0.19120000000000001</v>
      </c>
      <c r="AY70">
        <f t="shared" si="136"/>
        <v>9.7033999999999985</v>
      </c>
      <c r="AZ70">
        <f t="shared" si="137"/>
        <v>5.353600000000001</v>
      </c>
      <c r="BA70">
        <f t="shared" si="138"/>
        <v>3.2504000000000004</v>
      </c>
      <c r="BB70">
        <f t="shared" si="139"/>
        <v>1.9597999999999998</v>
      </c>
      <c r="BC70">
        <f t="shared" si="140"/>
        <v>5.9272</v>
      </c>
      <c r="BD70">
        <f t="shared" si="141"/>
        <v>2.7245999999999997</v>
      </c>
      <c r="BE70">
        <f t="shared" si="142"/>
        <v>3.4893999999999998</v>
      </c>
      <c r="BF70">
        <f t="shared" si="143"/>
        <v>0</v>
      </c>
      <c r="BG70">
        <f t="shared" si="144"/>
        <v>2.7245999999999997</v>
      </c>
      <c r="BH70">
        <f t="shared" si="145"/>
        <v>1.4818</v>
      </c>
      <c r="BI70">
        <f t="shared" si="146"/>
        <v>0.33460000000000006</v>
      </c>
      <c r="BJ70">
        <f t="shared" si="147"/>
        <v>0.19120000000000001</v>
      </c>
      <c r="BK70">
        <f t="shared" si="148"/>
        <v>129.25119999999998</v>
      </c>
      <c r="BL70">
        <f t="shared" si="149"/>
        <v>125.2838</v>
      </c>
      <c r="BM70">
        <f t="shared" si="150"/>
        <v>3.3937999999999997</v>
      </c>
      <c r="BN70">
        <f t="shared" si="151"/>
        <v>0</v>
      </c>
      <c r="BO70">
        <f t="shared" si="152"/>
        <v>1.4339999999999999</v>
      </c>
      <c r="BP70">
        <f t="shared" si="153"/>
        <v>161.1816</v>
      </c>
      <c r="BQ70">
        <f t="shared" si="154"/>
        <v>51.050399999999996</v>
      </c>
      <c r="BR70">
        <f t="shared" si="155"/>
        <v>127.2914</v>
      </c>
      <c r="BS70">
        <f t="shared" si="156"/>
        <v>6.3574000000000002</v>
      </c>
      <c r="BT70">
        <f t="shared" si="157"/>
        <v>53.822799999999994</v>
      </c>
      <c r="BU70">
        <f t="shared" si="158"/>
        <v>321.55059999999997</v>
      </c>
      <c r="BV70" s="11">
        <f t="shared" si="159"/>
        <v>435.98379999999997</v>
      </c>
      <c r="BW70" s="11">
        <f t="shared" si="160"/>
        <v>18.307400000000001</v>
      </c>
      <c r="BX70" s="11">
        <f t="shared" si="161"/>
        <v>351.90360000000004</v>
      </c>
      <c r="BY70">
        <f t="shared" si="162"/>
        <v>122.36800000000001</v>
      </c>
      <c r="BZ70">
        <f t="shared" si="163"/>
        <v>32.6952</v>
      </c>
      <c r="CA70">
        <f t="shared" si="164"/>
        <v>10.229200000000001</v>
      </c>
      <c r="CB70">
        <f t="shared" si="165"/>
        <v>1.1950000000000001</v>
      </c>
      <c r="CC70" s="11">
        <f t="shared" si="166"/>
        <v>340.28819999999996</v>
      </c>
      <c r="CD70" s="11">
        <f t="shared" si="167"/>
        <v>332.97480000000002</v>
      </c>
      <c r="CE70" s="11">
        <f t="shared" si="168"/>
        <v>124.37559999999999</v>
      </c>
      <c r="CF70">
        <f t="shared" si="169"/>
        <v>19.072200000000002</v>
      </c>
      <c r="CG70">
        <f t="shared" si="170"/>
        <v>27.771799999999999</v>
      </c>
      <c r="CH70">
        <f t="shared" si="171"/>
        <v>2.7723999999999998</v>
      </c>
      <c r="CI70" s="11">
        <f t="shared" si="172"/>
        <v>145.31199999999998</v>
      </c>
      <c r="CJ70">
        <f t="shared" si="173"/>
        <v>8.0304000000000002</v>
      </c>
      <c r="CK70">
        <f t="shared" si="174"/>
        <v>42.159599999999998</v>
      </c>
      <c r="CL70">
        <f t="shared" si="175"/>
        <v>5.4013999999999998</v>
      </c>
      <c r="CM70">
        <f t="shared" si="176"/>
        <v>3.3459999999999996</v>
      </c>
      <c r="CN70">
        <f t="shared" si="177"/>
        <v>150.2354</v>
      </c>
      <c r="CO70">
        <f t="shared" si="178"/>
        <v>202.6242</v>
      </c>
      <c r="CP70">
        <f t="shared" si="179"/>
        <v>1.0038</v>
      </c>
      <c r="CQ70">
        <f t="shared" si="180"/>
        <v>18.2118</v>
      </c>
      <c r="CR70">
        <f t="shared" si="181"/>
        <v>45.887999999999998</v>
      </c>
      <c r="CT70" s="18">
        <f>'PASO 1 - SETUP CAMPAÑA'!E99</f>
        <v>478</v>
      </c>
      <c r="CU70">
        <v>17.239999999999998</v>
      </c>
      <c r="CV70">
        <v>16.36</v>
      </c>
      <c r="CW70">
        <v>0.95</v>
      </c>
      <c r="CX70">
        <v>5.31</v>
      </c>
      <c r="CY70">
        <v>5.08</v>
      </c>
      <c r="CZ70">
        <v>0.42</v>
      </c>
      <c r="DA70">
        <v>11.17</v>
      </c>
      <c r="DB70">
        <v>12.32</v>
      </c>
      <c r="DC70">
        <v>2.08</v>
      </c>
      <c r="DD70">
        <v>3.03</v>
      </c>
      <c r="DE70">
        <v>22.38</v>
      </c>
      <c r="DF70">
        <v>0.66</v>
      </c>
      <c r="DG70">
        <v>22.81</v>
      </c>
      <c r="DH70">
        <v>21.5</v>
      </c>
      <c r="DI70">
        <v>24.75</v>
      </c>
      <c r="DJ70">
        <v>2.2000000000000002</v>
      </c>
      <c r="DK70">
        <v>47.05</v>
      </c>
      <c r="DL70">
        <v>4.7300000000000004</v>
      </c>
      <c r="DM70">
        <v>2.71</v>
      </c>
      <c r="DN70">
        <v>39.97</v>
      </c>
      <c r="DO70">
        <v>19.690000000000001</v>
      </c>
      <c r="DP70">
        <v>6.84</v>
      </c>
      <c r="DQ70">
        <v>1.07</v>
      </c>
      <c r="DR70">
        <v>54.2</v>
      </c>
      <c r="DS70">
        <v>27.6</v>
      </c>
      <c r="DT70">
        <v>8.26</v>
      </c>
      <c r="DU70">
        <v>35.4</v>
      </c>
      <c r="DV70">
        <v>15.48</v>
      </c>
      <c r="DW70">
        <v>9.1</v>
      </c>
      <c r="DX70">
        <v>12.39</v>
      </c>
      <c r="DY70">
        <v>6.04</v>
      </c>
      <c r="DZ70">
        <v>0.1</v>
      </c>
      <c r="EA70">
        <v>5.72</v>
      </c>
      <c r="EB70">
        <v>0.16</v>
      </c>
      <c r="EC70">
        <v>0.08</v>
      </c>
      <c r="ED70">
        <v>3.94</v>
      </c>
      <c r="EE70">
        <v>0.19</v>
      </c>
      <c r="EF70">
        <v>2.2599999999999998</v>
      </c>
      <c r="EG70">
        <v>0.01</v>
      </c>
      <c r="EH70">
        <v>0.76</v>
      </c>
      <c r="EI70">
        <v>0.68</v>
      </c>
      <c r="EJ70">
        <v>1.48</v>
      </c>
      <c r="EK70">
        <v>0</v>
      </c>
      <c r="EL70">
        <v>0.04</v>
      </c>
      <c r="EM70">
        <v>2.0299999999999998</v>
      </c>
      <c r="EN70">
        <v>1.1200000000000001</v>
      </c>
      <c r="EO70">
        <v>0.68</v>
      </c>
      <c r="EP70">
        <v>0.41</v>
      </c>
      <c r="EQ70">
        <v>1.24</v>
      </c>
      <c r="ER70">
        <v>0.56999999999999995</v>
      </c>
      <c r="ES70">
        <v>0.73</v>
      </c>
      <c r="ET70">
        <v>0</v>
      </c>
      <c r="EU70">
        <v>0.56999999999999995</v>
      </c>
      <c r="EV70">
        <v>0.31</v>
      </c>
      <c r="EW70">
        <v>7.0000000000000007E-2</v>
      </c>
      <c r="EX70">
        <v>0.04</v>
      </c>
      <c r="EY70">
        <v>27.04</v>
      </c>
      <c r="EZ70">
        <v>26.21</v>
      </c>
      <c r="FA70">
        <v>0.71</v>
      </c>
      <c r="FB70">
        <v>0</v>
      </c>
      <c r="FC70">
        <v>0.3</v>
      </c>
      <c r="FD70">
        <v>33.72</v>
      </c>
      <c r="FE70">
        <v>10.68</v>
      </c>
      <c r="FF70">
        <v>26.63</v>
      </c>
      <c r="FG70">
        <v>1.33</v>
      </c>
      <c r="FH70">
        <v>11.26</v>
      </c>
      <c r="FI70">
        <v>67.27</v>
      </c>
      <c r="FJ70">
        <v>91.21</v>
      </c>
      <c r="FK70">
        <v>3.83</v>
      </c>
      <c r="FL70">
        <v>73.62</v>
      </c>
      <c r="FM70">
        <v>25.6</v>
      </c>
      <c r="FN70">
        <v>6.84</v>
      </c>
      <c r="FO70">
        <v>2.14</v>
      </c>
      <c r="FP70">
        <v>0.25</v>
      </c>
      <c r="FQ70">
        <v>71.19</v>
      </c>
      <c r="FR70">
        <v>69.66</v>
      </c>
      <c r="FS70">
        <v>26.02</v>
      </c>
      <c r="FT70">
        <v>3.99</v>
      </c>
      <c r="FU70">
        <v>5.81</v>
      </c>
      <c r="FV70">
        <v>0.57999999999999996</v>
      </c>
      <c r="FW70">
        <v>30.4</v>
      </c>
      <c r="FX70">
        <v>1.68</v>
      </c>
      <c r="FY70">
        <v>8.82</v>
      </c>
      <c r="FZ70">
        <v>1.1299999999999999</v>
      </c>
      <c r="GA70">
        <v>0.7</v>
      </c>
      <c r="GB70">
        <v>31.43</v>
      </c>
      <c r="GC70">
        <v>42.39</v>
      </c>
      <c r="GD70">
        <v>0.21</v>
      </c>
      <c r="GE70">
        <v>3.81</v>
      </c>
      <c r="GF70">
        <v>9.6</v>
      </c>
    </row>
    <row r="71" spans="2:188" x14ac:dyDescent="0.35">
      <c r="B71" t="str">
        <f>IF(AND(F71&gt;='PASO 2 - CHANNEL INPUT '!$G$4,F71&lt;='PASO 2 - CHANNEL INPUT '!$H$4),"OK","FUERA")</f>
        <v>OK</v>
      </c>
      <c r="C71" s="18" t="str">
        <f>IF(AND(F71&gt;='PASO 2 - CHANNEL INPUT '!$G$8,F71&lt;='PASO 2 - CHANNEL INPUT '!$H$8),"OK","FUERA")</f>
        <v>OK</v>
      </c>
      <c r="D71" t="str">
        <f>IF(AND(F71&gt;='PASO 1 - SETUP CAMPAÑA'!$C$3,F71&lt;='PASO 1 - SETUP CAMPAÑA'!$C$4),"OK","FUERA")</f>
        <v>OK</v>
      </c>
      <c r="E71" t="s">
        <v>0</v>
      </c>
      <c r="F71">
        <v>72</v>
      </c>
      <c r="G71" s="11">
        <f t="shared" si="182"/>
        <v>71.748500000000007</v>
      </c>
      <c r="H71">
        <f t="shared" si="93"/>
        <v>69.399699999999996</v>
      </c>
      <c r="I71">
        <f t="shared" si="94"/>
        <v>3.7066999999999997</v>
      </c>
      <c r="J71">
        <f t="shared" si="95"/>
        <v>15.9278</v>
      </c>
      <c r="K71">
        <f t="shared" si="96"/>
        <v>15.780999999999999</v>
      </c>
      <c r="L71">
        <f t="shared" si="97"/>
        <v>0.44039999999999996</v>
      </c>
      <c r="M71">
        <f t="shared" si="98"/>
        <v>36.846799999999995</v>
      </c>
      <c r="N71">
        <f t="shared" si="99"/>
        <v>43.783100000000005</v>
      </c>
      <c r="O71">
        <f t="shared" si="100"/>
        <v>5.6151</v>
      </c>
      <c r="P71">
        <f t="shared" si="101"/>
        <v>6.4225000000000003</v>
      </c>
      <c r="Q71">
        <f t="shared" si="102"/>
        <v>73.840400000000002</v>
      </c>
      <c r="R71">
        <f t="shared" si="103"/>
        <v>2.0918999999999999</v>
      </c>
      <c r="S71">
        <f t="shared" si="104"/>
        <v>74.464299999999994</v>
      </c>
      <c r="T71">
        <f t="shared" si="105"/>
        <v>71.124600000000001</v>
      </c>
      <c r="U71" s="11">
        <f t="shared" si="106"/>
        <v>82.281400000000005</v>
      </c>
      <c r="V71">
        <f t="shared" si="107"/>
        <v>9.4686000000000003</v>
      </c>
      <c r="W71">
        <f t="shared" si="108"/>
        <v>173.6644</v>
      </c>
      <c r="X71">
        <f t="shared" si="109"/>
        <v>17.726100000000002</v>
      </c>
      <c r="Y71">
        <f t="shared" si="110"/>
        <v>6.9729999999999999</v>
      </c>
      <c r="Z71">
        <f t="shared" si="111"/>
        <v>142.79969999999997</v>
      </c>
      <c r="AA71">
        <f t="shared" si="112"/>
        <v>72.005400000000009</v>
      </c>
      <c r="AB71">
        <f t="shared" si="113"/>
        <v>23.084299999999999</v>
      </c>
      <c r="AC71">
        <f t="shared" si="114"/>
        <v>5.2113999999999994</v>
      </c>
      <c r="AD71" s="11">
        <f t="shared" si="115"/>
        <v>200.82240000000002</v>
      </c>
      <c r="AE71">
        <f t="shared" si="116"/>
        <v>91.309600000000003</v>
      </c>
      <c r="AF71">
        <f t="shared" si="117"/>
        <v>27.524999999999999</v>
      </c>
      <c r="AG71">
        <f t="shared" si="118"/>
        <v>125.4406</v>
      </c>
      <c r="AH71">
        <f t="shared" si="119"/>
        <v>71.748500000000007</v>
      </c>
      <c r="AI71">
        <f t="shared" si="120"/>
        <v>31.525300000000001</v>
      </c>
      <c r="AJ71">
        <f t="shared" si="121"/>
        <v>45.3979</v>
      </c>
      <c r="AK71">
        <f t="shared" si="122"/>
        <v>18.5702</v>
      </c>
      <c r="AL71">
        <f t="shared" si="123"/>
        <v>1.3579000000000001</v>
      </c>
      <c r="AM71">
        <f t="shared" si="124"/>
        <v>17.505899999999997</v>
      </c>
      <c r="AN71">
        <f t="shared" si="125"/>
        <v>0.22019999999999998</v>
      </c>
      <c r="AO71">
        <f t="shared" si="126"/>
        <v>0.22019999999999998</v>
      </c>
      <c r="AP71">
        <f t="shared" si="127"/>
        <v>9.2116999999999987</v>
      </c>
      <c r="AQ71">
        <f t="shared" si="128"/>
        <v>0.88079999999999992</v>
      </c>
      <c r="AR71">
        <f t="shared" si="129"/>
        <v>6.2390000000000008</v>
      </c>
      <c r="AS71">
        <f t="shared" si="130"/>
        <v>0.29360000000000003</v>
      </c>
      <c r="AT71">
        <f t="shared" si="131"/>
        <v>3.1562000000000001</v>
      </c>
      <c r="AU71">
        <f t="shared" si="132"/>
        <v>1.6515000000000002</v>
      </c>
      <c r="AV71">
        <f t="shared" si="133"/>
        <v>5.5417000000000005</v>
      </c>
      <c r="AW71">
        <f t="shared" si="134"/>
        <v>0</v>
      </c>
      <c r="AX71">
        <f t="shared" si="135"/>
        <v>0.14680000000000001</v>
      </c>
      <c r="AY71">
        <f t="shared" si="136"/>
        <v>7.0830999999999991</v>
      </c>
      <c r="AZ71">
        <f t="shared" si="137"/>
        <v>4.2938999999999998</v>
      </c>
      <c r="BA71">
        <f t="shared" si="138"/>
        <v>4.0003000000000002</v>
      </c>
      <c r="BB71">
        <f t="shared" si="139"/>
        <v>1.7248999999999997</v>
      </c>
      <c r="BC71">
        <f t="shared" si="140"/>
        <v>2.4588999999999999</v>
      </c>
      <c r="BD71">
        <f t="shared" si="141"/>
        <v>1.8717000000000001</v>
      </c>
      <c r="BE71">
        <f t="shared" si="142"/>
        <v>5.6518000000000006</v>
      </c>
      <c r="BF71">
        <f t="shared" si="143"/>
        <v>0.22019999999999998</v>
      </c>
      <c r="BG71">
        <f t="shared" si="144"/>
        <v>2.9359999999999999</v>
      </c>
      <c r="BH71">
        <f t="shared" si="145"/>
        <v>0.77069999999999994</v>
      </c>
      <c r="BI71">
        <f t="shared" si="146"/>
        <v>0.22019999999999998</v>
      </c>
      <c r="BJ71">
        <f t="shared" si="147"/>
        <v>0.25690000000000002</v>
      </c>
      <c r="BK71">
        <f t="shared" si="148"/>
        <v>88.3369</v>
      </c>
      <c r="BL71">
        <f t="shared" si="149"/>
        <v>85.657799999999995</v>
      </c>
      <c r="BM71">
        <f t="shared" si="150"/>
        <v>1.2111000000000001</v>
      </c>
      <c r="BN71">
        <f t="shared" si="151"/>
        <v>0</v>
      </c>
      <c r="BO71">
        <f t="shared" si="152"/>
        <v>2.0552000000000001</v>
      </c>
      <c r="BP71">
        <f t="shared" si="153"/>
        <v>119.64200000000001</v>
      </c>
      <c r="BQ71">
        <f t="shared" si="154"/>
        <v>29.433399999999999</v>
      </c>
      <c r="BR71">
        <f t="shared" si="155"/>
        <v>100.7782</v>
      </c>
      <c r="BS71">
        <f t="shared" si="156"/>
        <v>3.9636</v>
      </c>
      <c r="BT71">
        <f t="shared" si="157"/>
        <v>35.488900000000001</v>
      </c>
      <c r="BU71">
        <f t="shared" si="158"/>
        <v>244.60550000000003</v>
      </c>
      <c r="BV71" s="11">
        <f t="shared" si="159"/>
        <v>327.84109999999998</v>
      </c>
      <c r="BW71" s="11">
        <f t="shared" si="160"/>
        <v>8.5144000000000002</v>
      </c>
      <c r="BX71" s="11">
        <f t="shared" si="161"/>
        <v>263.98310000000004</v>
      </c>
      <c r="BY71">
        <f t="shared" si="162"/>
        <v>86.465199999999996</v>
      </c>
      <c r="BZ71">
        <f t="shared" si="163"/>
        <v>23.084299999999999</v>
      </c>
      <c r="CA71">
        <f t="shared" si="164"/>
        <v>3.2662999999999998</v>
      </c>
      <c r="CB71">
        <f t="shared" si="165"/>
        <v>1.1376999999999999</v>
      </c>
      <c r="CC71" s="11">
        <f t="shared" si="166"/>
        <v>260.5333</v>
      </c>
      <c r="CD71" s="11">
        <f t="shared" si="167"/>
        <v>253.1199</v>
      </c>
      <c r="CE71" s="11">
        <f t="shared" si="168"/>
        <v>90.538900000000012</v>
      </c>
      <c r="CF71">
        <f t="shared" si="169"/>
        <v>15.744300000000001</v>
      </c>
      <c r="CG71">
        <f t="shared" si="170"/>
        <v>23.4513</v>
      </c>
      <c r="CH71">
        <f t="shared" si="171"/>
        <v>3.0461</v>
      </c>
      <c r="CI71" s="11">
        <f t="shared" si="172"/>
        <v>112.55890000000001</v>
      </c>
      <c r="CJ71">
        <f t="shared" si="173"/>
        <v>5.6885000000000003</v>
      </c>
      <c r="CK71">
        <f t="shared" si="174"/>
        <v>26.937799999999996</v>
      </c>
      <c r="CL71">
        <f t="shared" si="175"/>
        <v>6.8629000000000007</v>
      </c>
      <c r="CM71">
        <f t="shared" si="176"/>
        <v>4.8811</v>
      </c>
      <c r="CN71">
        <f t="shared" si="177"/>
        <v>107.898</v>
      </c>
      <c r="CO71">
        <f t="shared" si="178"/>
        <v>145.51549999999997</v>
      </c>
      <c r="CP71">
        <f t="shared" si="179"/>
        <v>1.468</v>
      </c>
      <c r="CQ71">
        <f t="shared" si="180"/>
        <v>12.551400000000001</v>
      </c>
      <c r="CR71">
        <f t="shared" si="181"/>
        <v>33.947499999999998</v>
      </c>
      <c r="CT71" s="18">
        <f>'PASO 1 - SETUP CAMPAÑA'!E100</f>
        <v>367</v>
      </c>
      <c r="CU71">
        <v>19.55</v>
      </c>
      <c r="CV71">
        <v>18.91</v>
      </c>
      <c r="CW71">
        <v>1.01</v>
      </c>
      <c r="CX71">
        <v>4.34</v>
      </c>
      <c r="CY71">
        <v>4.3</v>
      </c>
      <c r="CZ71">
        <v>0.12</v>
      </c>
      <c r="DA71">
        <v>10.039999999999999</v>
      </c>
      <c r="DB71">
        <v>11.93</v>
      </c>
      <c r="DC71">
        <v>1.53</v>
      </c>
      <c r="DD71">
        <v>1.75</v>
      </c>
      <c r="DE71">
        <v>20.12</v>
      </c>
      <c r="DF71">
        <v>0.56999999999999995</v>
      </c>
      <c r="DG71">
        <v>20.29</v>
      </c>
      <c r="DH71">
        <v>19.38</v>
      </c>
      <c r="DI71">
        <v>22.42</v>
      </c>
      <c r="DJ71">
        <v>2.58</v>
      </c>
      <c r="DK71">
        <v>47.32</v>
      </c>
      <c r="DL71">
        <v>4.83</v>
      </c>
      <c r="DM71">
        <v>1.9</v>
      </c>
      <c r="DN71">
        <v>38.909999999999997</v>
      </c>
      <c r="DO71">
        <v>19.62</v>
      </c>
      <c r="DP71">
        <v>6.29</v>
      </c>
      <c r="DQ71">
        <v>1.42</v>
      </c>
      <c r="DR71">
        <v>54.72</v>
      </c>
      <c r="DS71">
        <v>24.88</v>
      </c>
      <c r="DT71">
        <v>7.5</v>
      </c>
      <c r="DU71">
        <v>34.18</v>
      </c>
      <c r="DV71">
        <v>19.55</v>
      </c>
      <c r="DW71">
        <v>8.59</v>
      </c>
      <c r="DX71">
        <v>12.37</v>
      </c>
      <c r="DY71">
        <v>5.0599999999999996</v>
      </c>
      <c r="DZ71">
        <v>0.37</v>
      </c>
      <c r="EA71">
        <v>4.7699999999999996</v>
      </c>
      <c r="EB71">
        <v>0.06</v>
      </c>
      <c r="EC71">
        <v>0.06</v>
      </c>
      <c r="ED71">
        <v>2.5099999999999998</v>
      </c>
      <c r="EE71">
        <v>0.24</v>
      </c>
      <c r="EF71">
        <v>1.7</v>
      </c>
      <c r="EG71">
        <v>0.08</v>
      </c>
      <c r="EH71">
        <v>0.86</v>
      </c>
      <c r="EI71">
        <v>0.45</v>
      </c>
      <c r="EJ71">
        <v>1.51</v>
      </c>
      <c r="EK71">
        <v>0</v>
      </c>
      <c r="EL71">
        <v>0.04</v>
      </c>
      <c r="EM71">
        <v>1.93</v>
      </c>
      <c r="EN71">
        <v>1.17</v>
      </c>
      <c r="EO71">
        <v>1.0900000000000001</v>
      </c>
      <c r="EP71">
        <v>0.47</v>
      </c>
      <c r="EQ71">
        <v>0.67</v>
      </c>
      <c r="ER71">
        <v>0.51</v>
      </c>
      <c r="ES71">
        <v>1.54</v>
      </c>
      <c r="ET71">
        <v>0.06</v>
      </c>
      <c r="EU71">
        <v>0.8</v>
      </c>
      <c r="EV71">
        <v>0.21</v>
      </c>
      <c r="EW71">
        <v>0.06</v>
      </c>
      <c r="EX71">
        <v>7.0000000000000007E-2</v>
      </c>
      <c r="EY71">
        <v>24.07</v>
      </c>
      <c r="EZ71">
        <v>23.34</v>
      </c>
      <c r="FA71">
        <v>0.33</v>
      </c>
      <c r="FB71">
        <v>0</v>
      </c>
      <c r="FC71">
        <v>0.56000000000000005</v>
      </c>
      <c r="FD71">
        <v>32.6</v>
      </c>
      <c r="FE71">
        <v>8.02</v>
      </c>
      <c r="FF71">
        <v>27.46</v>
      </c>
      <c r="FG71">
        <v>1.08</v>
      </c>
      <c r="FH71">
        <v>9.67</v>
      </c>
      <c r="FI71">
        <v>66.650000000000006</v>
      </c>
      <c r="FJ71">
        <v>89.33</v>
      </c>
      <c r="FK71">
        <v>2.3199999999999998</v>
      </c>
      <c r="FL71">
        <v>71.930000000000007</v>
      </c>
      <c r="FM71">
        <v>23.56</v>
      </c>
      <c r="FN71">
        <v>6.29</v>
      </c>
      <c r="FO71">
        <v>0.89</v>
      </c>
      <c r="FP71">
        <v>0.31</v>
      </c>
      <c r="FQ71">
        <v>70.989999999999995</v>
      </c>
      <c r="FR71">
        <v>68.97</v>
      </c>
      <c r="FS71">
        <v>24.67</v>
      </c>
      <c r="FT71">
        <v>4.29</v>
      </c>
      <c r="FU71">
        <v>6.39</v>
      </c>
      <c r="FV71">
        <v>0.83</v>
      </c>
      <c r="FW71">
        <v>30.67</v>
      </c>
      <c r="FX71">
        <v>1.55</v>
      </c>
      <c r="FY71">
        <v>7.34</v>
      </c>
      <c r="FZ71">
        <v>1.87</v>
      </c>
      <c r="GA71">
        <v>1.33</v>
      </c>
      <c r="GB71">
        <v>29.4</v>
      </c>
      <c r="GC71">
        <v>39.65</v>
      </c>
      <c r="GD71">
        <v>0.4</v>
      </c>
      <c r="GE71">
        <v>3.42</v>
      </c>
      <c r="GF71">
        <v>9.25</v>
      </c>
    </row>
    <row r="72" spans="2:188" x14ac:dyDescent="0.35">
      <c r="B72" t="str">
        <f>IF(AND(F72&gt;='PASO 2 - CHANNEL INPUT '!$G$4,F72&lt;='PASO 2 - CHANNEL INPUT '!$H$4),"OK","FUERA")</f>
        <v>OK</v>
      </c>
      <c r="C72" s="18" t="str">
        <f>IF(AND(F72&gt;='PASO 2 - CHANNEL INPUT '!$G$8,F72&lt;='PASO 2 - CHANNEL INPUT '!$H$8),"OK","FUERA")</f>
        <v>OK</v>
      </c>
      <c r="D72" t="str">
        <f>IF(AND(F72&gt;='PASO 1 - SETUP CAMPAÑA'!$C$3,F72&lt;='PASO 1 - SETUP CAMPAÑA'!$C$4),"OK","FUERA")</f>
        <v>OK</v>
      </c>
      <c r="E72" t="s">
        <v>0</v>
      </c>
      <c r="F72">
        <v>73</v>
      </c>
      <c r="G72" s="11">
        <f t="shared" si="182"/>
        <v>63.823199999999993</v>
      </c>
      <c r="H72">
        <f t="shared" si="93"/>
        <v>61.5045</v>
      </c>
      <c r="I72">
        <f t="shared" si="94"/>
        <v>3.2225999999999995</v>
      </c>
      <c r="J72">
        <f t="shared" si="95"/>
        <v>20.553900000000002</v>
      </c>
      <c r="K72">
        <f t="shared" si="96"/>
        <v>19.807200000000002</v>
      </c>
      <c r="L72">
        <f t="shared" si="97"/>
        <v>0.94319999999999993</v>
      </c>
      <c r="M72">
        <f t="shared" si="98"/>
        <v>41.9724</v>
      </c>
      <c r="N72">
        <f t="shared" si="99"/>
        <v>46.216799999999999</v>
      </c>
      <c r="O72">
        <f t="shared" si="100"/>
        <v>7.3491000000000009</v>
      </c>
      <c r="P72">
        <f t="shared" si="101"/>
        <v>7.8992999999999984</v>
      </c>
      <c r="Q72">
        <f t="shared" si="102"/>
        <v>86.813699999999997</v>
      </c>
      <c r="R72">
        <f t="shared" si="103"/>
        <v>1.6112999999999997</v>
      </c>
      <c r="S72">
        <f t="shared" si="104"/>
        <v>87.678299999999993</v>
      </c>
      <c r="T72">
        <f t="shared" si="105"/>
        <v>82.923000000000002</v>
      </c>
      <c r="U72" s="11">
        <f t="shared" si="106"/>
        <v>95.459699999999998</v>
      </c>
      <c r="V72">
        <f t="shared" si="107"/>
        <v>6.2880000000000003</v>
      </c>
      <c r="W72">
        <f t="shared" si="108"/>
        <v>168.79350000000002</v>
      </c>
      <c r="X72">
        <f t="shared" si="109"/>
        <v>17.095499999999998</v>
      </c>
      <c r="Y72">
        <f t="shared" si="110"/>
        <v>5.1482999999999999</v>
      </c>
      <c r="Z72">
        <f t="shared" si="111"/>
        <v>135.03480000000002</v>
      </c>
      <c r="AA72">
        <f t="shared" si="112"/>
        <v>75.849000000000004</v>
      </c>
      <c r="AB72">
        <f t="shared" si="113"/>
        <v>21.575700000000001</v>
      </c>
      <c r="AC72">
        <f t="shared" si="114"/>
        <v>8.7638999999999996</v>
      </c>
      <c r="AD72" s="11">
        <f t="shared" si="115"/>
        <v>197.08949999999999</v>
      </c>
      <c r="AE72">
        <f t="shared" si="116"/>
        <v>109.21469999999999</v>
      </c>
      <c r="AF72">
        <f t="shared" si="117"/>
        <v>29.789400000000004</v>
      </c>
      <c r="AG72">
        <f t="shared" si="118"/>
        <v>141.51929999999999</v>
      </c>
      <c r="AH72">
        <f t="shared" si="119"/>
        <v>66.10260000000001</v>
      </c>
      <c r="AI72">
        <f t="shared" si="120"/>
        <v>26.645399999999999</v>
      </c>
      <c r="AJ72">
        <f t="shared" si="121"/>
        <v>46.924199999999999</v>
      </c>
      <c r="AK72">
        <f t="shared" si="122"/>
        <v>19.257000000000001</v>
      </c>
      <c r="AL72">
        <f t="shared" si="123"/>
        <v>0.15720000000000001</v>
      </c>
      <c r="AM72">
        <f t="shared" si="124"/>
        <v>23.344200000000001</v>
      </c>
      <c r="AN72">
        <f t="shared" si="125"/>
        <v>0.35370000000000001</v>
      </c>
      <c r="AO72">
        <f t="shared" si="126"/>
        <v>7.8600000000000003E-2</v>
      </c>
      <c r="AP72">
        <f t="shared" si="127"/>
        <v>12.6546</v>
      </c>
      <c r="AQ72">
        <f t="shared" si="128"/>
        <v>0</v>
      </c>
      <c r="AR72">
        <f t="shared" si="129"/>
        <v>8.7638999999999996</v>
      </c>
      <c r="AS72">
        <f t="shared" si="130"/>
        <v>0.23579999999999998</v>
      </c>
      <c r="AT72">
        <f t="shared" si="131"/>
        <v>1.5327000000000002</v>
      </c>
      <c r="AU72">
        <f t="shared" si="132"/>
        <v>1.6112999999999997</v>
      </c>
      <c r="AV72">
        <f t="shared" si="133"/>
        <v>7.0347</v>
      </c>
      <c r="AW72">
        <f t="shared" si="134"/>
        <v>0</v>
      </c>
      <c r="AX72">
        <f t="shared" si="135"/>
        <v>0.11789999999999999</v>
      </c>
      <c r="AY72">
        <f t="shared" si="136"/>
        <v>8.4494999999999987</v>
      </c>
      <c r="AZ72">
        <f t="shared" si="137"/>
        <v>2.8689</v>
      </c>
      <c r="BA72">
        <f t="shared" si="138"/>
        <v>4.5587999999999997</v>
      </c>
      <c r="BB72">
        <f t="shared" si="139"/>
        <v>0.70740000000000003</v>
      </c>
      <c r="BC72">
        <f t="shared" si="140"/>
        <v>2.5152000000000001</v>
      </c>
      <c r="BD72">
        <f t="shared" si="141"/>
        <v>2.8296000000000001</v>
      </c>
      <c r="BE72">
        <f t="shared" si="142"/>
        <v>2.9082000000000003</v>
      </c>
      <c r="BF72">
        <f t="shared" si="143"/>
        <v>0</v>
      </c>
      <c r="BG72">
        <f t="shared" si="144"/>
        <v>1.8078000000000001</v>
      </c>
      <c r="BH72">
        <f t="shared" si="145"/>
        <v>0.86460000000000004</v>
      </c>
      <c r="BI72">
        <f t="shared" si="146"/>
        <v>1.4934000000000001</v>
      </c>
      <c r="BJ72">
        <f t="shared" si="147"/>
        <v>0.15720000000000001</v>
      </c>
      <c r="BK72">
        <f t="shared" si="148"/>
        <v>94.673699999999997</v>
      </c>
      <c r="BL72">
        <f t="shared" si="149"/>
        <v>92.119200000000006</v>
      </c>
      <c r="BM72">
        <f t="shared" si="150"/>
        <v>2.8689</v>
      </c>
      <c r="BN72">
        <f t="shared" si="151"/>
        <v>0</v>
      </c>
      <c r="BO72">
        <f t="shared" si="152"/>
        <v>0.78600000000000003</v>
      </c>
      <c r="BP72">
        <f t="shared" si="153"/>
        <v>117.58560000000001</v>
      </c>
      <c r="BQ72">
        <f t="shared" si="154"/>
        <v>34.701900000000002</v>
      </c>
      <c r="BR72">
        <f t="shared" si="155"/>
        <v>93.023100000000014</v>
      </c>
      <c r="BS72">
        <f t="shared" si="156"/>
        <v>5.6199000000000003</v>
      </c>
      <c r="BT72">
        <f t="shared" si="157"/>
        <v>39.535800000000002</v>
      </c>
      <c r="BU72">
        <f t="shared" si="158"/>
        <v>255.56790000000001</v>
      </c>
      <c r="BV72" s="11">
        <f t="shared" si="159"/>
        <v>352.71749999999997</v>
      </c>
      <c r="BW72" s="11">
        <f t="shared" si="160"/>
        <v>7.1919000000000004</v>
      </c>
      <c r="BX72" s="11">
        <f t="shared" si="161"/>
        <v>274.82490000000001</v>
      </c>
      <c r="BY72">
        <f t="shared" si="162"/>
        <v>73.805400000000006</v>
      </c>
      <c r="BZ72">
        <f t="shared" si="163"/>
        <v>21.575700000000001</v>
      </c>
      <c r="CA72">
        <f t="shared" si="164"/>
        <v>3.6941999999999995</v>
      </c>
      <c r="CB72">
        <f t="shared" si="165"/>
        <v>0.62880000000000003</v>
      </c>
      <c r="CC72" s="11">
        <f t="shared" si="166"/>
        <v>279.10859999999997</v>
      </c>
      <c r="CD72" s="11">
        <f t="shared" si="167"/>
        <v>261.3843</v>
      </c>
      <c r="CE72" s="11">
        <f t="shared" si="168"/>
        <v>90.075600000000009</v>
      </c>
      <c r="CF72">
        <f t="shared" si="169"/>
        <v>14.226600000000001</v>
      </c>
      <c r="CG72">
        <f t="shared" si="170"/>
        <v>21.182699999999997</v>
      </c>
      <c r="CH72">
        <f t="shared" si="171"/>
        <v>2.8296000000000001</v>
      </c>
      <c r="CI72" s="11">
        <f t="shared" si="172"/>
        <v>106.30650000000001</v>
      </c>
      <c r="CJ72">
        <f t="shared" si="173"/>
        <v>6.1701000000000006</v>
      </c>
      <c r="CK72">
        <f t="shared" si="174"/>
        <v>26.409599999999998</v>
      </c>
      <c r="CL72">
        <f t="shared" si="175"/>
        <v>4.6373999999999995</v>
      </c>
      <c r="CM72">
        <f t="shared" si="176"/>
        <v>3.2225999999999995</v>
      </c>
      <c r="CN72">
        <f t="shared" si="177"/>
        <v>108.62519999999999</v>
      </c>
      <c r="CO72">
        <f t="shared" si="178"/>
        <v>148.12169999999998</v>
      </c>
      <c r="CP72">
        <f t="shared" si="179"/>
        <v>0.78600000000000003</v>
      </c>
      <c r="CQ72">
        <f t="shared" si="180"/>
        <v>11.750700000000002</v>
      </c>
      <c r="CR72">
        <f t="shared" si="181"/>
        <v>34.505399999999995</v>
      </c>
      <c r="CT72" s="18">
        <f>'PASO 1 - SETUP CAMPAÑA'!E101</f>
        <v>393</v>
      </c>
      <c r="CU72">
        <v>16.239999999999998</v>
      </c>
      <c r="CV72">
        <v>15.65</v>
      </c>
      <c r="CW72">
        <v>0.82</v>
      </c>
      <c r="CX72">
        <v>5.23</v>
      </c>
      <c r="CY72">
        <v>5.04</v>
      </c>
      <c r="CZ72">
        <v>0.24</v>
      </c>
      <c r="DA72">
        <v>10.68</v>
      </c>
      <c r="DB72">
        <v>11.76</v>
      </c>
      <c r="DC72">
        <v>1.87</v>
      </c>
      <c r="DD72">
        <v>2.0099999999999998</v>
      </c>
      <c r="DE72">
        <v>22.09</v>
      </c>
      <c r="DF72">
        <v>0.41</v>
      </c>
      <c r="DG72">
        <v>22.31</v>
      </c>
      <c r="DH72">
        <v>21.1</v>
      </c>
      <c r="DI72">
        <v>24.29</v>
      </c>
      <c r="DJ72">
        <v>1.6</v>
      </c>
      <c r="DK72">
        <v>42.95</v>
      </c>
      <c r="DL72">
        <v>4.3499999999999996</v>
      </c>
      <c r="DM72">
        <v>1.31</v>
      </c>
      <c r="DN72">
        <v>34.36</v>
      </c>
      <c r="DO72">
        <v>19.3</v>
      </c>
      <c r="DP72">
        <v>5.49</v>
      </c>
      <c r="DQ72">
        <v>2.23</v>
      </c>
      <c r="DR72">
        <v>50.15</v>
      </c>
      <c r="DS72">
        <v>27.79</v>
      </c>
      <c r="DT72">
        <v>7.58</v>
      </c>
      <c r="DU72">
        <v>36.01</v>
      </c>
      <c r="DV72">
        <v>16.82</v>
      </c>
      <c r="DW72">
        <v>6.78</v>
      </c>
      <c r="DX72">
        <v>11.94</v>
      </c>
      <c r="DY72">
        <v>4.9000000000000004</v>
      </c>
      <c r="DZ72">
        <v>0.04</v>
      </c>
      <c r="EA72">
        <v>5.94</v>
      </c>
      <c r="EB72">
        <v>0.09</v>
      </c>
      <c r="EC72">
        <v>0.02</v>
      </c>
      <c r="ED72">
        <v>3.22</v>
      </c>
      <c r="EE72">
        <v>0</v>
      </c>
      <c r="EF72">
        <v>2.23</v>
      </c>
      <c r="EG72">
        <v>0.06</v>
      </c>
      <c r="EH72">
        <v>0.39</v>
      </c>
      <c r="EI72">
        <v>0.41</v>
      </c>
      <c r="EJ72">
        <v>1.79</v>
      </c>
      <c r="EK72">
        <v>0</v>
      </c>
      <c r="EL72">
        <v>0.03</v>
      </c>
      <c r="EM72">
        <v>2.15</v>
      </c>
      <c r="EN72">
        <v>0.73</v>
      </c>
      <c r="EO72">
        <v>1.1599999999999999</v>
      </c>
      <c r="EP72">
        <v>0.18</v>
      </c>
      <c r="EQ72">
        <v>0.64</v>
      </c>
      <c r="ER72">
        <v>0.72</v>
      </c>
      <c r="ES72">
        <v>0.74</v>
      </c>
      <c r="ET72">
        <v>0</v>
      </c>
      <c r="EU72">
        <v>0.46</v>
      </c>
      <c r="EV72">
        <v>0.22</v>
      </c>
      <c r="EW72">
        <v>0.38</v>
      </c>
      <c r="EX72">
        <v>0.04</v>
      </c>
      <c r="EY72">
        <v>24.09</v>
      </c>
      <c r="EZ72">
        <v>23.44</v>
      </c>
      <c r="FA72">
        <v>0.73</v>
      </c>
      <c r="FB72">
        <v>0</v>
      </c>
      <c r="FC72">
        <v>0.2</v>
      </c>
      <c r="FD72">
        <v>29.92</v>
      </c>
      <c r="FE72">
        <v>8.83</v>
      </c>
      <c r="FF72">
        <v>23.67</v>
      </c>
      <c r="FG72">
        <v>1.43</v>
      </c>
      <c r="FH72">
        <v>10.06</v>
      </c>
      <c r="FI72">
        <v>65.03</v>
      </c>
      <c r="FJ72">
        <v>89.75</v>
      </c>
      <c r="FK72">
        <v>1.83</v>
      </c>
      <c r="FL72">
        <v>69.930000000000007</v>
      </c>
      <c r="FM72">
        <v>18.78</v>
      </c>
      <c r="FN72">
        <v>5.49</v>
      </c>
      <c r="FO72">
        <v>0.94</v>
      </c>
      <c r="FP72">
        <v>0.16</v>
      </c>
      <c r="FQ72">
        <v>71.02</v>
      </c>
      <c r="FR72">
        <v>66.510000000000005</v>
      </c>
      <c r="FS72">
        <v>22.92</v>
      </c>
      <c r="FT72">
        <v>3.62</v>
      </c>
      <c r="FU72">
        <v>5.39</v>
      </c>
      <c r="FV72">
        <v>0.72</v>
      </c>
      <c r="FW72">
        <v>27.05</v>
      </c>
      <c r="FX72">
        <v>1.57</v>
      </c>
      <c r="FY72">
        <v>6.72</v>
      </c>
      <c r="FZ72">
        <v>1.18</v>
      </c>
      <c r="GA72">
        <v>0.82</v>
      </c>
      <c r="GB72">
        <v>27.64</v>
      </c>
      <c r="GC72">
        <v>37.69</v>
      </c>
      <c r="GD72">
        <v>0.2</v>
      </c>
      <c r="GE72">
        <v>2.99</v>
      </c>
      <c r="GF72">
        <v>8.7799999999999994</v>
      </c>
    </row>
    <row r="73" spans="2:188" x14ac:dyDescent="0.35">
      <c r="B73" t="str">
        <f>IF(AND(F73&gt;='PASO 2 - CHANNEL INPUT '!$G$4,F73&lt;='PASO 2 - CHANNEL INPUT '!$H$4),"OK","FUERA")</f>
        <v>OK</v>
      </c>
      <c r="C73" s="18" t="str">
        <f>IF(AND(F73&gt;='PASO 2 - CHANNEL INPUT '!$G$8,F73&lt;='PASO 2 - CHANNEL INPUT '!$H$8),"OK","FUERA")</f>
        <v>OK</v>
      </c>
      <c r="D73" t="str">
        <f>IF(AND(F73&gt;='PASO 1 - SETUP CAMPAÑA'!$C$3,F73&lt;='PASO 1 - SETUP CAMPAÑA'!$C$4),"OK","FUERA")</f>
        <v>OK</v>
      </c>
      <c r="E73" t="s">
        <v>0</v>
      </c>
      <c r="F73">
        <v>74</v>
      </c>
      <c r="G73" s="11">
        <f t="shared" si="182"/>
        <v>56.851200000000006</v>
      </c>
      <c r="H73">
        <f t="shared" si="93"/>
        <v>54.548199999999994</v>
      </c>
      <c r="I73">
        <f t="shared" si="94"/>
        <v>3.1254999999999997</v>
      </c>
      <c r="J73">
        <f t="shared" si="95"/>
        <v>16.088100000000001</v>
      </c>
      <c r="K73">
        <f t="shared" si="96"/>
        <v>15.594600000000002</v>
      </c>
      <c r="L73">
        <f t="shared" si="97"/>
        <v>0.52639999999999998</v>
      </c>
      <c r="M73">
        <f t="shared" si="98"/>
        <v>37.078299999999999</v>
      </c>
      <c r="N73">
        <f t="shared" si="99"/>
        <v>40.532800000000002</v>
      </c>
      <c r="O73">
        <f t="shared" si="100"/>
        <v>2.8294000000000001</v>
      </c>
      <c r="P73">
        <f t="shared" si="101"/>
        <v>5.6259000000000006</v>
      </c>
      <c r="Q73">
        <f t="shared" si="102"/>
        <v>70.307299999999998</v>
      </c>
      <c r="R73">
        <f t="shared" si="103"/>
        <v>0.88830000000000009</v>
      </c>
      <c r="S73">
        <f t="shared" si="104"/>
        <v>70.734999999999999</v>
      </c>
      <c r="T73">
        <f t="shared" si="105"/>
        <v>66.754099999999994</v>
      </c>
      <c r="U73" s="11">
        <f t="shared" si="106"/>
        <v>75.999000000000009</v>
      </c>
      <c r="V73">
        <f t="shared" si="107"/>
        <v>8.2578999999999994</v>
      </c>
      <c r="W73">
        <f t="shared" si="108"/>
        <v>139.43020000000001</v>
      </c>
      <c r="X73">
        <f t="shared" si="109"/>
        <v>12.633599999999999</v>
      </c>
      <c r="Y73">
        <f t="shared" si="110"/>
        <v>5.2640000000000002</v>
      </c>
      <c r="Z73">
        <f t="shared" si="111"/>
        <v>118.67030000000001</v>
      </c>
      <c r="AA73">
        <f t="shared" si="112"/>
        <v>54.975900000000003</v>
      </c>
      <c r="AB73">
        <f t="shared" si="113"/>
        <v>16.581600000000002</v>
      </c>
      <c r="AC73">
        <f t="shared" si="114"/>
        <v>4.7704999999999993</v>
      </c>
      <c r="AD73" s="11">
        <f t="shared" si="115"/>
        <v>161.67060000000001</v>
      </c>
      <c r="AE73">
        <f t="shared" si="116"/>
        <v>82.085499999999996</v>
      </c>
      <c r="AF73">
        <f t="shared" si="117"/>
        <v>29.708699999999997</v>
      </c>
      <c r="AG73">
        <f t="shared" si="118"/>
        <v>124.6581</v>
      </c>
      <c r="AH73">
        <f t="shared" si="119"/>
        <v>60.601800000000011</v>
      </c>
      <c r="AI73">
        <f t="shared" si="120"/>
        <v>30.1035</v>
      </c>
      <c r="AJ73">
        <f t="shared" si="121"/>
        <v>40.302500000000002</v>
      </c>
      <c r="AK73">
        <f t="shared" si="122"/>
        <v>19.739999999999998</v>
      </c>
      <c r="AL73">
        <f t="shared" si="123"/>
        <v>6.5799999999999997E-2</v>
      </c>
      <c r="AM73">
        <f t="shared" si="124"/>
        <v>17.930499999999999</v>
      </c>
      <c r="AN73">
        <f t="shared" si="125"/>
        <v>0.29609999999999997</v>
      </c>
      <c r="AO73">
        <f t="shared" si="126"/>
        <v>9.8699999999999996E-2</v>
      </c>
      <c r="AP73">
        <f t="shared" si="127"/>
        <v>10.2319</v>
      </c>
      <c r="AQ73">
        <f t="shared" si="128"/>
        <v>1.1515</v>
      </c>
      <c r="AR73">
        <f t="shared" si="129"/>
        <v>6.4483999999999995</v>
      </c>
      <c r="AS73">
        <f t="shared" si="130"/>
        <v>0.13159999999999999</v>
      </c>
      <c r="AT73">
        <f t="shared" si="131"/>
        <v>3.3228999999999997</v>
      </c>
      <c r="AU73">
        <f t="shared" si="132"/>
        <v>1.3160000000000001</v>
      </c>
      <c r="AV73">
        <f t="shared" si="133"/>
        <v>4.4744000000000002</v>
      </c>
      <c r="AW73">
        <f t="shared" si="134"/>
        <v>0</v>
      </c>
      <c r="AX73">
        <f t="shared" si="135"/>
        <v>0</v>
      </c>
      <c r="AY73">
        <f t="shared" si="136"/>
        <v>5.6588000000000003</v>
      </c>
      <c r="AZ73">
        <f t="shared" si="137"/>
        <v>4.0137999999999998</v>
      </c>
      <c r="BA73">
        <f t="shared" si="138"/>
        <v>2.9281000000000001</v>
      </c>
      <c r="BB73">
        <f t="shared" si="139"/>
        <v>1.2502</v>
      </c>
      <c r="BC73">
        <f t="shared" si="140"/>
        <v>6.9748000000000001</v>
      </c>
      <c r="BD73">
        <f t="shared" si="141"/>
        <v>0.95409999999999995</v>
      </c>
      <c r="BE73">
        <f t="shared" si="142"/>
        <v>3.2241999999999997</v>
      </c>
      <c r="BF73">
        <f t="shared" si="143"/>
        <v>6.5799999999999997E-2</v>
      </c>
      <c r="BG73">
        <f t="shared" si="144"/>
        <v>2.5662000000000003</v>
      </c>
      <c r="BH73">
        <f t="shared" si="145"/>
        <v>0.39479999999999998</v>
      </c>
      <c r="BI73">
        <f t="shared" si="146"/>
        <v>0.39479999999999998</v>
      </c>
      <c r="BJ73">
        <f t="shared" si="147"/>
        <v>0.42769999999999997</v>
      </c>
      <c r="BK73">
        <f t="shared" si="148"/>
        <v>87.579799999999992</v>
      </c>
      <c r="BL73">
        <f t="shared" si="149"/>
        <v>85.934799999999996</v>
      </c>
      <c r="BM73">
        <f t="shared" si="150"/>
        <v>2.5333000000000001</v>
      </c>
      <c r="BN73">
        <f t="shared" si="151"/>
        <v>0</v>
      </c>
      <c r="BO73">
        <f t="shared" si="152"/>
        <v>1.0856999999999999</v>
      </c>
      <c r="BP73">
        <f t="shared" si="153"/>
        <v>94.784899999999993</v>
      </c>
      <c r="BQ73">
        <f t="shared" si="154"/>
        <v>26.418699999999998</v>
      </c>
      <c r="BR73">
        <f t="shared" si="155"/>
        <v>77.018900000000002</v>
      </c>
      <c r="BS73">
        <f t="shared" si="156"/>
        <v>4.6388999999999996</v>
      </c>
      <c r="BT73">
        <f t="shared" si="157"/>
        <v>28.293999999999997</v>
      </c>
      <c r="BU73">
        <f t="shared" si="158"/>
        <v>223.35810000000001</v>
      </c>
      <c r="BV73" s="11">
        <f t="shared" si="159"/>
        <v>296.85669999999999</v>
      </c>
      <c r="BW73" s="11">
        <f t="shared" si="160"/>
        <v>7.3367000000000004</v>
      </c>
      <c r="BX73" s="11">
        <f t="shared" si="161"/>
        <v>225.52950000000001</v>
      </c>
      <c r="BY73">
        <f t="shared" si="162"/>
        <v>63.858899999999998</v>
      </c>
      <c r="BZ73">
        <f t="shared" si="163"/>
        <v>16.581600000000002</v>
      </c>
      <c r="CA73">
        <f t="shared" si="164"/>
        <v>4.3098999999999998</v>
      </c>
      <c r="CB73">
        <f t="shared" si="165"/>
        <v>1.1843999999999999</v>
      </c>
      <c r="CC73" s="11">
        <f t="shared" si="166"/>
        <v>226.91129999999998</v>
      </c>
      <c r="CD73" s="11">
        <f t="shared" si="167"/>
        <v>213.19200000000001</v>
      </c>
      <c r="CE73" s="11">
        <f t="shared" si="168"/>
        <v>71.886500000000012</v>
      </c>
      <c r="CF73">
        <f t="shared" si="169"/>
        <v>13.061299999999999</v>
      </c>
      <c r="CG73">
        <f t="shared" si="170"/>
        <v>16.482900000000001</v>
      </c>
      <c r="CH73">
        <f t="shared" si="171"/>
        <v>1.4476</v>
      </c>
      <c r="CI73" s="11">
        <f t="shared" si="172"/>
        <v>83.993700000000004</v>
      </c>
      <c r="CJ73">
        <f t="shared" si="173"/>
        <v>5.4943</v>
      </c>
      <c r="CK73">
        <f t="shared" si="174"/>
        <v>24.642100000000003</v>
      </c>
      <c r="CL73">
        <f t="shared" si="175"/>
        <v>4.1783000000000001</v>
      </c>
      <c r="CM73">
        <f t="shared" si="176"/>
        <v>3.3228999999999997</v>
      </c>
      <c r="CN73">
        <f t="shared" si="177"/>
        <v>84.980699999999985</v>
      </c>
      <c r="CO73">
        <f t="shared" si="178"/>
        <v>120.7101</v>
      </c>
      <c r="CP73">
        <f t="shared" si="179"/>
        <v>0.7238</v>
      </c>
      <c r="CQ73">
        <f t="shared" si="180"/>
        <v>7.1722000000000001</v>
      </c>
      <c r="CR73">
        <f t="shared" si="181"/>
        <v>29.873200000000001</v>
      </c>
      <c r="CT73" s="18">
        <f>'PASO 1 - SETUP CAMPAÑA'!E102</f>
        <v>329</v>
      </c>
      <c r="CU73">
        <v>17.28</v>
      </c>
      <c r="CV73">
        <v>16.579999999999998</v>
      </c>
      <c r="CW73">
        <v>0.95</v>
      </c>
      <c r="CX73">
        <v>4.8899999999999997</v>
      </c>
      <c r="CY73">
        <v>4.74</v>
      </c>
      <c r="CZ73">
        <v>0.16</v>
      </c>
      <c r="DA73">
        <v>11.27</v>
      </c>
      <c r="DB73">
        <v>12.32</v>
      </c>
      <c r="DC73">
        <v>0.86</v>
      </c>
      <c r="DD73">
        <v>1.71</v>
      </c>
      <c r="DE73">
        <v>21.37</v>
      </c>
      <c r="DF73">
        <v>0.27</v>
      </c>
      <c r="DG73">
        <v>21.5</v>
      </c>
      <c r="DH73">
        <v>20.29</v>
      </c>
      <c r="DI73">
        <v>23.1</v>
      </c>
      <c r="DJ73">
        <v>2.5099999999999998</v>
      </c>
      <c r="DK73">
        <v>42.38</v>
      </c>
      <c r="DL73">
        <v>3.84</v>
      </c>
      <c r="DM73">
        <v>1.6</v>
      </c>
      <c r="DN73">
        <v>36.07</v>
      </c>
      <c r="DO73">
        <v>16.71</v>
      </c>
      <c r="DP73">
        <v>5.04</v>
      </c>
      <c r="DQ73">
        <v>1.45</v>
      </c>
      <c r="DR73">
        <v>49.14</v>
      </c>
      <c r="DS73">
        <v>24.95</v>
      </c>
      <c r="DT73">
        <v>9.0299999999999994</v>
      </c>
      <c r="DU73">
        <v>37.89</v>
      </c>
      <c r="DV73">
        <v>18.420000000000002</v>
      </c>
      <c r="DW73">
        <v>9.15</v>
      </c>
      <c r="DX73">
        <v>12.25</v>
      </c>
      <c r="DY73">
        <v>6</v>
      </c>
      <c r="DZ73">
        <v>0.02</v>
      </c>
      <c r="EA73">
        <v>5.45</v>
      </c>
      <c r="EB73">
        <v>0.09</v>
      </c>
      <c r="EC73">
        <v>0.03</v>
      </c>
      <c r="ED73">
        <v>3.11</v>
      </c>
      <c r="EE73">
        <v>0.35</v>
      </c>
      <c r="EF73">
        <v>1.96</v>
      </c>
      <c r="EG73">
        <v>0.04</v>
      </c>
      <c r="EH73">
        <v>1.01</v>
      </c>
      <c r="EI73">
        <v>0.4</v>
      </c>
      <c r="EJ73">
        <v>1.36</v>
      </c>
      <c r="EK73">
        <v>0</v>
      </c>
      <c r="EL73">
        <v>0</v>
      </c>
      <c r="EM73">
        <v>1.72</v>
      </c>
      <c r="EN73">
        <v>1.22</v>
      </c>
      <c r="EO73">
        <v>0.89</v>
      </c>
      <c r="EP73">
        <v>0.38</v>
      </c>
      <c r="EQ73">
        <v>2.12</v>
      </c>
      <c r="ER73">
        <v>0.28999999999999998</v>
      </c>
      <c r="ES73">
        <v>0.98</v>
      </c>
      <c r="ET73">
        <v>0.02</v>
      </c>
      <c r="EU73">
        <v>0.78</v>
      </c>
      <c r="EV73">
        <v>0.12</v>
      </c>
      <c r="EW73">
        <v>0.12</v>
      </c>
      <c r="EX73">
        <v>0.13</v>
      </c>
      <c r="EY73">
        <v>26.62</v>
      </c>
      <c r="EZ73">
        <v>26.12</v>
      </c>
      <c r="FA73">
        <v>0.77</v>
      </c>
      <c r="FB73">
        <v>0</v>
      </c>
      <c r="FC73">
        <v>0.33</v>
      </c>
      <c r="FD73">
        <v>28.81</v>
      </c>
      <c r="FE73">
        <v>8.0299999999999994</v>
      </c>
      <c r="FF73">
        <v>23.41</v>
      </c>
      <c r="FG73">
        <v>1.41</v>
      </c>
      <c r="FH73">
        <v>8.6</v>
      </c>
      <c r="FI73">
        <v>67.89</v>
      </c>
      <c r="FJ73">
        <v>90.23</v>
      </c>
      <c r="FK73">
        <v>2.23</v>
      </c>
      <c r="FL73">
        <v>68.55</v>
      </c>
      <c r="FM73">
        <v>19.41</v>
      </c>
      <c r="FN73">
        <v>5.04</v>
      </c>
      <c r="FO73">
        <v>1.31</v>
      </c>
      <c r="FP73">
        <v>0.36</v>
      </c>
      <c r="FQ73">
        <v>68.97</v>
      </c>
      <c r="FR73">
        <v>64.8</v>
      </c>
      <c r="FS73">
        <v>21.85</v>
      </c>
      <c r="FT73">
        <v>3.97</v>
      </c>
      <c r="FU73">
        <v>5.01</v>
      </c>
      <c r="FV73">
        <v>0.44</v>
      </c>
      <c r="FW73">
        <v>25.53</v>
      </c>
      <c r="FX73">
        <v>1.67</v>
      </c>
      <c r="FY73">
        <v>7.49</v>
      </c>
      <c r="FZ73">
        <v>1.27</v>
      </c>
      <c r="GA73">
        <v>1.01</v>
      </c>
      <c r="GB73">
        <v>25.83</v>
      </c>
      <c r="GC73">
        <v>36.69</v>
      </c>
      <c r="GD73">
        <v>0.22</v>
      </c>
      <c r="GE73">
        <v>2.1800000000000002</v>
      </c>
      <c r="GF73">
        <v>9.08</v>
      </c>
    </row>
    <row r="74" spans="2:188" x14ac:dyDescent="0.35">
      <c r="B74" t="str">
        <f>IF(AND(F74&gt;='PASO 2 - CHANNEL INPUT '!$G$4,F74&lt;='PASO 2 - CHANNEL INPUT '!$H$4),"OK","FUERA")</f>
        <v>OK</v>
      </c>
      <c r="C74" s="18" t="str">
        <f>IF(AND(F74&gt;='PASO 2 - CHANNEL INPUT '!$G$8,F74&lt;='PASO 2 - CHANNEL INPUT '!$H$8),"OK","FUERA")</f>
        <v>OK</v>
      </c>
      <c r="D74" t="str">
        <f>IF(AND(F74&gt;='PASO 1 - SETUP CAMPAÑA'!$C$3,F74&lt;='PASO 1 - SETUP CAMPAÑA'!$C$4),"OK","FUERA")</f>
        <v>OK</v>
      </c>
      <c r="E74" t="s">
        <v>0</v>
      </c>
      <c r="F74">
        <v>75</v>
      </c>
      <c r="G74" s="11">
        <f t="shared" si="182"/>
        <v>81.532799999999995</v>
      </c>
      <c r="H74">
        <f t="shared" si="93"/>
        <v>78.806099999999986</v>
      </c>
      <c r="I74">
        <f t="shared" si="94"/>
        <v>2.9502000000000002</v>
      </c>
      <c r="J74">
        <f t="shared" si="95"/>
        <v>29.367900000000002</v>
      </c>
      <c r="K74">
        <f t="shared" si="96"/>
        <v>29.1891</v>
      </c>
      <c r="L74">
        <f t="shared" si="97"/>
        <v>0.26819999999999999</v>
      </c>
      <c r="M74">
        <f t="shared" si="98"/>
        <v>46.219799999999999</v>
      </c>
      <c r="N74">
        <f t="shared" si="99"/>
        <v>45.459899999999998</v>
      </c>
      <c r="O74">
        <f t="shared" si="100"/>
        <v>4.7829000000000006</v>
      </c>
      <c r="P74">
        <f t="shared" si="101"/>
        <v>5.5427999999999997</v>
      </c>
      <c r="Q74">
        <f t="shared" si="102"/>
        <v>88.058999999999997</v>
      </c>
      <c r="R74">
        <f t="shared" si="103"/>
        <v>1.4304000000000001</v>
      </c>
      <c r="S74">
        <f t="shared" si="104"/>
        <v>88.327200000000005</v>
      </c>
      <c r="T74">
        <f t="shared" si="105"/>
        <v>84.214800000000011</v>
      </c>
      <c r="U74" s="11">
        <f t="shared" si="106"/>
        <v>102.2736</v>
      </c>
      <c r="V74">
        <f t="shared" si="107"/>
        <v>13.231200000000001</v>
      </c>
      <c r="W74">
        <f t="shared" si="108"/>
        <v>192.1653</v>
      </c>
      <c r="X74">
        <f t="shared" si="109"/>
        <v>16.628400000000003</v>
      </c>
      <c r="Y74">
        <f t="shared" si="110"/>
        <v>8.8506</v>
      </c>
      <c r="Z74">
        <f t="shared" si="111"/>
        <v>165.9264</v>
      </c>
      <c r="AA74">
        <f t="shared" si="112"/>
        <v>77.152200000000008</v>
      </c>
      <c r="AB74">
        <f t="shared" si="113"/>
        <v>23.601600000000001</v>
      </c>
      <c r="AC74">
        <f t="shared" si="114"/>
        <v>5.8557000000000006</v>
      </c>
      <c r="AD74" s="11">
        <f t="shared" si="115"/>
        <v>227.29950000000002</v>
      </c>
      <c r="AE74">
        <f t="shared" si="116"/>
        <v>130.61340000000001</v>
      </c>
      <c r="AF74">
        <f t="shared" si="117"/>
        <v>45.772800000000004</v>
      </c>
      <c r="AG74">
        <f t="shared" si="118"/>
        <v>172.63139999999999</v>
      </c>
      <c r="AH74">
        <f t="shared" si="119"/>
        <v>93.86999999999999</v>
      </c>
      <c r="AI74">
        <f t="shared" si="120"/>
        <v>34.106099999999998</v>
      </c>
      <c r="AJ74">
        <f t="shared" si="121"/>
        <v>52.924800000000005</v>
      </c>
      <c r="AK74">
        <f t="shared" si="122"/>
        <v>27.624599999999997</v>
      </c>
      <c r="AL74">
        <f t="shared" si="123"/>
        <v>0.44700000000000001</v>
      </c>
      <c r="AM74">
        <f t="shared" si="124"/>
        <v>25.970700000000001</v>
      </c>
      <c r="AN74">
        <f t="shared" si="125"/>
        <v>0.40229999999999999</v>
      </c>
      <c r="AO74">
        <f t="shared" si="126"/>
        <v>0</v>
      </c>
      <c r="AP74">
        <f t="shared" si="127"/>
        <v>14.572199999999999</v>
      </c>
      <c r="AQ74">
        <f t="shared" si="128"/>
        <v>0.53639999999999999</v>
      </c>
      <c r="AR74">
        <f t="shared" si="129"/>
        <v>11.1303</v>
      </c>
      <c r="AS74">
        <f t="shared" si="130"/>
        <v>0.17880000000000001</v>
      </c>
      <c r="AT74">
        <f t="shared" si="131"/>
        <v>2.9502000000000002</v>
      </c>
      <c r="AU74">
        <f t="shared" si="132"/>
        <v>2.1456</v>
      </c>
      <c r="AV74">
        <f t="shared" si="133"/>
        <v>6.2132999999999994</v>
      </c>
      <c r="AW74">
        <f t="shared" si="134"/>
        <v>0</v>
      </c>
      <c r="AX74">
        <f t="shared" si="135"/>
        <v>0.1341</v>
      </c>
      <c r="AY74">
        <f t="shared" si="136"/>
        <v>8.0460000000000012</v>
      </c>
      <c r="AZ74">
        <f t="shared" si="137"/>
        <v>2.5478999999999998</v>
      </c>
      <c r="BA74">
        <f t="shared" si="138"/>
        <v>6.4814999999999996</v>
      </c>
      <c r="BB74">
        <f t="shared" si="139"/>
        <v>1.4751000000000001</v>
      </c>
      <c r="BC74">
        <f t="shared" si="140"/>
        <v>4.0677000000000003</v>
      </c>
      <c r="BD74">
        <f t="shared" si="141"/>
        <v>1.1174999999999999</v>
      </c>
      <c r="BE74">
        <f t="shared" si="142"/>
        <v>5.1405000000000003</v>
      </c>
      <c r="BF74">
        <f t="shared" si="143"/>
        <v>0</v>
      </c>
      <c r="BG74">
        <f t="shared" si="144"/>
        <v>2.9948999999999999</v>
      </c>
      <c r="BH74">
        <f t="shared" si="145"/>
        <v>0.75990000000000002</v>
      </c>
      <c r="BI74">
        <f t="shared" si="146"/>
        <v>0.40229999999999999</v>
      </c>
      <c r="BJ74">
        <f t="shared" si="147"/>
        <v>0.26819999999999999</v>
      </c>
      <c r="BK74">
        <f t="shared" si="148"/>
        <v>116.71169999999999</v>
      </c>
      <c r="BL74">
        <f t="shared" si="149"/>
        <v>114.0744</v>
      </c>
      <c r="BM74">
        <f t="shared" si="150"/>
        <v>2.7266999999999997</v>
      </c>
      <c r="BN74">
        <f t="shared" si="151"/>
        <v>0</v>
      </c>
      <c r="BO74">
        <f t="shared" si="152"/>
        <v>0.89400000000000002</v>
      </c>
      <c r="BP74">
        <f t="shared" si="153"/>
        <v>133.96589999999998</v>
      </c>
      <c r="BQ74">
        <f t="shared" si="154"/>
        <v>33.078000000000003</v>
      </c>
      <c r="BR74">
        <f t="shared" si="155"/>
        <v>111.5265</v>
      </c>
      <c r="BS74">
        <f t="shared" si="156"/>
        <v>8.5823999999999998</v>
      </c>
      <c r="BT74">
        <f t="shared" si="157"/>
        <v>31.2453</v>
      </c>
      <c r="BU74">
        <f t="shared" si="158"/>
        <v>312.94470000000001</v>
      </c>
      <c r="BV74" s="11">
        <f t="shared" si="159"/>
        <v>405.11610000000002</v>
      </c>
      <c r="BW74" s="11">
        <f t="shared" si="160"/>
        <v>8.4035999999999991</v>
      </c>
      <c r="BX74" s="11">
        <f t="shared" si="161"/>
        <v>277.31879999999995</v>
      </c>
      <c r="BY74">
        <f t="shared" si="162"/>
        <v>80.012999999999991</v>
      </c>
      <c r="BZ74">
        <f t="shared" si="163"/>
        <v>23.601600000000001</v>
      </c>
      <c r="CA74">
        <f t="shared" si="164"/>
        <v>5.8557000000000006</v>
      </c>
      <c r="CB74">
        <f t="shared" si="165"/>
        <v>0.93869999999999998</v>
      </c>
      <c r="CC74" s="11">
        <f t="shared" si="166"/>
        <v>296.53980000000001</v>
      </c>
      <c r="CD74" s="11">
        <f t="shared" si="167"/>
        <v>263.95350000000002</v>
      </c>
      <c r="CE74" s="11">
        <f t="shared" si="168"/>
        <v>93.512400000000014</v>
      </c>
      <c r="CF74">
        <f t="shared" si="169"/>
        <v>19.578599999999998</v>
      </c>
      <c r="CG74">
        <f t="shared" si="170"/>
        <v>21.947700000000001</v>
      </c>
      <c r="CH74">
        <f t="shared" si="171"/>
        <v>1.1621999999999999</v>
      </c>
      <c r="CI74" s="11">
        <f t="shared" si="172"/>
        <v>108.17399999999999</v>
      </c>
      <c r="CJ74">
        <f t="shared" si="173"/>
        <v>5.9004000000000003</v>
      </c>
      <c r="CK74">
        <f t="shared" si="174"/>
        <v>26.998800000000003</v>
      </c>
      <c r="CL74">
        <f t="shared" si="175"/>
        <v>5.3639999999999999</v>
      </c>
      <c r="CM74">
        <f t="shared" si="176"/>
        <v>3.6653999999999995</v>
      </c>
      <c r="CN74">
        <f t="shared" si="177"/>
        <v>109.6044</v>
      </c>
      <c r="CO74">
        <f t="shared" si="178"/>
        <v>155.6901</v>
      </c>
      <c r="CP74">
        <f t="shared" si="179"/>
        <v>0.71520000000000006</v>
      </c>
      <c r="CQ74">
        <f t="shared" si="180"/>
        <v>18.2376</v>
      </c>
      <c r="CR74">
        <f t="shared" si="181"/>
        <v>28.652700000000003</v>
      </c>
      <c r="CT74" s="18">
        <f>'PASO 1 - SETUP CAMPAÑA'!E103</f>
        <v>447</v>
      </c>
      <c r="CU74">
        <v>18.239999999999998</v>
      </c>
      <c r="CV74">
        <v>17.63</v>
      </c>
      <c r="CW74">
        <v>0.66</v>
      </c>
      <c r="CX74">
        <v>6.57</v>
      </c>
      <c r="CY74">
        <v>6.53</v>
      </c>
      <c r="CZ74">
        <v>0.06</v>
      </c>
      <c r="DA74">
        <v>10.34</v>
      </c>
      <c r="DB74">
        <v>10.17</v>
      </c>
      <c r="DC74">
        <v>1.07</v>
      </c>
      <c r="DD74">
        <v>1.24</v>
      </c>
      <c r="DE74">
        <v>19.7</v>
      </c>
      <c r="DF74">
        <v>0.32</v>
      </c>
      <c r="DG74">
        <v>19.760000000000002</v>
      </c>
      <c r="DH74">
        <v>18.84</v>
      </c>
      <c r="DI74">
        <v>22.88</v>
      </c>
      <c r="DJ74">
        <v>2.96</v>
      </c>
      <c r="DK74">
        <v>42.99</v>
      </c>
      <c r="DL74">
        <v>3.72</v>
      </c>
      <c r="DM74">
        <v>1.98</v>
      </c>
      <c r="DN74">
        <v>37.119999999999997</v>
      </c>
      <c r="DO74">
        <v>17.260000000000002</v>
      </c>
      <c r="DP74">
        <v>5.28</v>
      </c>
      <c r="DQ74">
        <v>1.31</v>
      </c>
      <c r="DR74">
        <v>50.85</v>
      </c>
      <c r="DS74">
        <v>29.22</v>
      </c>
      <c r="DT74">
        <v>10.24</v>
      </c>
      <c r="DU74">
        <v>38.619999999999997</v>
      </c>
      <c r="DV74">
        <v>21</v>
      </c>
      <c r="DW74">
        <v>7.63</v>
      </c>
      <c r="DX74">
        <v>11.84</v>
      </c>
      <c r="DY74">
        <v>6.18</v>
      </c>
      <c r="DZ74">
        <v>0.1</v>
      </c>
      <c r="EA74">
        <v>5.81</v>
      </c>
      <c r="EB74">
        <v>0.09</v>
      </c>
      <c r="EC74">
        <v>0</v>
      </c>
      <c r="ED74">
        <v>3.26</v>
      </c>
      <c r="EE74">
        <v>0.12</v>
      </c>
      <c r="EF74">
        <v>2.4900000000000002</v>
      </c>
      <c r="EG74">
        <v>0.04</v>
      </c>
      <c r="EH74">
        <v>0.66</v>
      </c>
      <c r="EI74">
        <v>0.48</v>
      </c>
      <c r="EJ74">
        <v>1.39</v>
      </c>
      <c r="EK74">
        <v>0</v>
      </c>
      <c r="EL74">
        <v>0.03</v>
      </c>
      <c r="EM74">
        <v>1.8</v>
      </c>
      <c r="EN74">
        <v>0.56999999999999995</v>
      </c>
      <c r="EO74">
        <v>1.45</v>
      </c>
      <c r="EP74">
        <v>0.33</v>
      </c>
      <c r="EQ74">
        <v>0.91</v>
      </c>
      <c r="ER74">
        <v>0.25</v>
      </c>
      <c r="ES74">
        <v>1.1499999999999999</v>
      </c>
      <c r="ET74">
        <v>0</v>
      </c>
      <c r="EU74">
        <v>0.67</v>
      </c>
      <c r="EV74">
        <v>0.17</v>
      </c>
      <c r="EW74">
        <v>0.09</v>
      </c>
      <c r="EX74">
        <v>0.06</v>
      </c>
      <c r="EY74">
        <v>26.11</v>
      </c>
      <c r="EZ74">
        <v>25.52</v>
      </c>
      <c r="FA74">
        <v>0.61</v>
      </c>
      <c r="FB74">
        <v>0</v>
      </c>
      <c r="FC74">
        <v>0.2</v>
      </c>
      <c r="FD74">
        <v>29.97</v>
      </c>
      <c r="FE74">
        <v>7.4</v>
      </c>
      <c r="FF74">
        <v>24.95</v>
      </c>
      <c r="FG74">
        <v>1.92</v>
      </c>
      <c r="FH74">
        <v>6.99</v>
      </c>
      <c r="FI74">
        <v>70.010000000000005</v>
      </c>
      <c r="FJ74">
        <v>90.63</v>
      </c>
      <c r="FK74">
        <v>1.88</v>
      </c>
      <c r="FL74">
        <v>62.04</v>
      </c>
      <c r="FM74">
        <v>17.899999999999999</v>
      </c>
      <c r="FN74">
        <v>5.28</v>
      </c>
      <c r="FO74">
        <v>1.31</v>
      </c>
      <c r="FP74">
        <v>0.21</v>
      </c>
      <c r="FQ74">
        <v>66.34</v>
      </c>
      <c r="FR74">
        <v>59.05</v>
      </c>
      <c r="FS74">
        <v>20.92</v>
      </c>
      <c r="FT74">
        <v>4.38</v>
      </c>
      <c r="FU74">
        <v>4.91</v>
      </c>
      <c r="FV74">
        <v>0.26</v>
      </c>
      <c r="FW74">
        <v>24.2</v>
      </c>
      <c r="FX74">
        <v>1.32</v>
      </c>
      <c r="FY74">
        <v>6.04</v>
      </c>
      <c r="FZ74">
        <v>1.2</v>
      </c>
      <c r="GA74">
        <v>0.82</v>
      </c>
      <c r="GB74">
        <v>24.52</v>
      </c>
      <c r="GC74">
        <v>34.83</v>
      </c>
      <c r="GD74">
        <v>0.16</v>
      </c>
      <c r="GE74">
        <v>4.08</v>
      </c>
      <c r="GF74">
        <v>6.41</v>
      </c>
    </row>
    <row r="75" spans="2:188" x14ac:dyDescent="0.35">
      <c r="B75" t="str">
        <f>IF(AND(F75&gt;='PASO 2 - CHANNEL INPUT '!$G$4,F75&lt;='PASO 2 - CHANNEL INPUT '!$H$4),"OK","FUERA")</f>
        <v>OK</v>
      </c>
      <c r="C75" s="18" t="str">
        <f>IF(AND(F75&gt;='PASO 2 - CHANNEL INPUT '!$G$8,F75&lt;='PASO 2 - CHANNEL INPUT '!$H$8),"OK","FUERA")</f>
        <v>OK</v>
      </c>
      <c r="D75" t="str">
        <f>IF(AND(F75&gt;='PASO 1 - SETUP CAMPAÑA'!$C$3,F75&lt;='PASO 1 - SETUP CAMPAÑA'!$C$4),"OK","FUERA")</f>
        <v>OK</v>
      </c>
      <c r="E75" t="s">
        <v>0</v>
      </c>
      <c r="F75">
        <v>76</v>
      </c>
      <c r="G75" s="11">
        <f t="shared" si="182"/>
        <v>63.837000000000003</v>
      </c>
      <c r="H75">
        <f t="shared" si="93"/>
        <v>60.921900000000008</v>
      </c>
      <c r="I75">
        <f t="shared" si="94"/>
        <v>3.6530999999999998</v>
      </c>
      <c r="J75">
        <f t="shared" si="95"/>
        <v>19.409400000000002</v>
      </c>
      <c r="K75">
        <f t="shared" si="96"/>
        <v>19.409400000000002</v>
      </c>
      <c r="L75">
        <f t="shared" si="97"/>
        <v>0</v>
      </c>
      <c r="M75">
        <f t="shared" si="98"/>
        <v>33.246899999999997</v>
      </c>
      <c r="N75">
        <f t="shared" si="99"/>
        <v>34.612200000000001</v>
      </c>
      <c r="O75">
        <f t="shared" si="100"/>
        <v>6.7896000000000001</v>
      </c>
      <c r="P75">
        <f t="shared" si="101"/>
        <v>4.5755999999999997</v>
      </c>
      <c r="Q75">
        <f t="shared" si="102"/>
        <v>69.003</v>
      </c>
      <c r="R75">
        <f t="shared" si="103"/>
        <v>1.5128999999999999</v>
      </c>
      <c r="S75">
        <f t="shared" si="104"/>
        <v>69.445800000000006</v>
      </c>
      <c r="T75">
        <f t="shared" si="105"/>
        <v>64.279800000000009</v>
      </c>
      <c r="U75" s="11">
        <f t="shared" si="106"/>
        <v>77.600700000000003</v>
      </c>
      <c r="V75">
        <f t="shared" si="107"/>
        <v>9.1143000000000018</v>
      </c>
      <c r="W75">
        <f t="shared" si="108"/>
        <v>149.99849999999998</v>
      </c>
      <c r="X75">
        <f t="shared" si="109"/>
        <v>14.9445</v>
      </c>
      <c r="Y75">
        <f t="shared" si="110"/>
        <v>4.5017999999999994</v>
      </c>
      <c r="Z75">
        <f t="shared" si="111"/>
        <v>136.41929999999999</v>
      </c>
      <c r="AA75">
        <f t="shared" si="112"/>
        <v>51.807600000000001</v>
      </c>
      <c r="AB75">
        <f t="shared" si="113"/>
        <v>18.708300000000001</v>
      </c>
      <c r="AC75">
        <f t="shared" si="114"/>
        <v>6.8634000000000004</v>
      </c>
      <c r="AD75" s="11">
        <f t="shared" si="115"/>
        <v>177.45210000000003</v>
      </c>
      <c r="AE75">
        <f t="shared" si="116"/>
        <v>106.0137</v>
      </c>
      <c r="AF75">
        <f t="shared" si="117"/>
        <v>25.350300000000001</v>
      </c>
      <c r="AG75">
        <f t="shared" si="118"/>
        <v>126.60390000000001</v>
      </c>
      <c r="AH75">
        <f t="shared" si="119"/>
        <v>63.689399999999999</v>
      </c>
      <c r="AI75">
        <f t="shared" si="120"/>
        <v>21.955500000000001</v>
      </c>
      <c r="AJ75">
        <f t="shared" si="121"/>
        <v>36.420299999999997</v>
      </c>
      <c r="AK75">
        <f t="shared" si="122"/>
        <v>20.996100000000002</v>
      </c>
      <c r="AL75">
        <f t="shared" si="123"/>
        <v>0.36899999999999999</v>
      </c>
      <c r="AM75">
        <f t="shared" si="124"/>
        <v>21.069900000000001</v>
      </c>
      <c r="AN75">
        <f t="shared" si="125"/>
        <v>0.51660000000000006</v>
      </c>
      <c r="AO75">
        <f t="shared" si="126"/>
        <v>0</v>
      </c>
      <c r="AP75">
        <f t="shared" si="127"/>
        <v>14.686200000000001</v>
      </c>
      <c r="AQ75">
        <f t="shared" si="128"/>
        <v>0</v>
      </c>
      <c r="AR75">
        <f t="shared" si="129"/>
        <v>6.8265000000000011</v>
      </c>
      <c r="AS75">
        <f t="shared" si="130"/>
        <v>0.14760000000000001</v>
      </c>
      <c r="AT75">
        <f t="shared" si="131"/>
        <v>2.8412999999999999</v>
      </c>
      <c r="AU75">
        <f t="shared" si="132"/>
        <v>1.8819000000000001</v>
      </c>
      <c r="AV75">
        <f t="shared" si="133"/>
        <v>7.2692999999999994</v>
      </c>
      <c r="AW75">
        <f t="shared" si="134"/>
        <v>0</v>
      </c>
      <c r="AX75">
        <f t="shared" si="135"/>
        <v>0</v>
      </c>
      <c r="AY75">
        <f t="shared" si="136"/>
        <v>7.9704000000000006</v>
      </c>
      <c r="AZ75">
        <f t="shared" si="137"/>
        <v>3.9852000000000003</v>
      </c>
      <c r="BA75">
        <f t="shared" si="138"/>
        <v>4.4649000000000001</v>
      </c>
      <c r="BB75">
        <f t="shared" si="139"/>
        <v>1.5128999999999999</v>
      </c>
      <c r="BC75">
        <f t="shared" si="140"/>
        <v>2.7305999999999999</v>
      </c>
      <c r="BD75">
        <f t="shared" si="141"/>
        <v>2.3985000000000003</v>
      </c>
      <c r="BE75">
        <f t="shared" si="142"/>
        <v>4.2435</v>
      </c>
      <c r="BF75">
        <f t="shared" si="143"/>
        <v>0</v>
      </c>
      <c r="BG75">
        <f t="shared" si="144"/>
        <v>2.9889000000000006</v>
      </c>
      <c r="BH75">
        <f t="shared" si="145"/>
        <v>0.73799999999999999</v>
      </c>
      <c r="BI75">
        <f t="shared" si="146"/>
        <v>0.81180000000000008</v>
      </c>
      <c r="BJ75">
        <f t="shared" si="147"/>
        <v>0.66420000000000001</v>
      </c>
      <c r="BK75">
        <f t="shared" si="148"/>
        <v>101.43809999999999</v>
      </c>
      <c r="BL75">
        <f t="shared" si="149"/>
        <v>96.8994</v>
      </c>
      <c r="BM75">
        <f t="shared" si="150"/>
        <v>1.9187999999999998</v>
      </c>
      <c r="BN75">
        <f t="shared" si="151"/>
        <v>0</v>
      </c>
      <c r="BO75">
        <f t="shared" si="152"/>
        <v>2.7675000000000001</v>
      </c>
      <c r="BP75">
        <f t="shared" si="153"/>
        <v>121.36410000000001</v>
      </c>
      <c r="BQ75">
        <f t="shared" si="154"/>
        <v>23.8005</v>
      </c>
      <c r="BR75">
        <f t="shared" si="155"/>
        <v>104.3163</v>
      </c>
      <c r="BS75">
        <f t="shared" si="156"/>
        <v>2.1032999999999999</v>
      </c>
      <c r="BT75">
        <f t="shared" si="157"/>
        <v>28.708200000000001</v>
      </c>
      <c r="BU75">
        <f t="shared" si="158"/>
        <v>235.71720000000002</v>
      </c>
      <c r="BV75" s="11">
        <f t="shared" si="159"/>
        <v>334.0557</v>
      </c>
      <c r="BW75" s="11">
        <f t="shared" si="160"/>
        <v>9.2988</v>
      </c>
      <c r="BX75" s="11">
        <f t="shared" si="161"/>
        <v>215.64360000000002</v>
      </c>
      <c r="BY75">
        <f t="shared" si="162"/>
        <v>67.26870000000001</v>
      </c>
      <c r="BZ75">
        <f t="shared" si="163"/>
        <v>18.708300000000001</v>
      </c>
      <c r="CA75">
        <f t="shared" si="164"/>
        <v>4.4649000000000001</v>
      </c>
      <c r="CB75">
        <f t="shared" si="165"/>
        <v>0.14760000000000001</v>
      </c>
      <c r="CC75" s="11">
        <f t="shared" si="166"/>
        <v>249.73920000000004</v>
      </c>
      <c r="CD75" s="11">
        <f t="shared" si="167"/>
        <v>203.57729999999998</v>
      </c>
      <c r="CE75" s="11">
        <f t="shared" si="168"/>
        <v>76.161600000000007</v>
      </c>
      <c r="CF75">
        <f t="shared" si="169"/>
        <v>17.121599999999997</v>
      </c>
      <c r="CG75">
        <f t="shared" si="170"/>
        <v>15.977699999999999</v>
      </c>
      <c r="CH75">
        <f t="shared" si="171"/>
        <v>2.1032999999999999</v>
      </c>
      <c r="CI75" s="11">
        <f t="shared" si="172"/>
        <v>83.726100000000002</v>
      </c>
      <c r="CJ75">
        <f t="shared" si="173"/>
        <v>5.7195</v>
      </c>
      <c r="CK75">
        <f t="shared" si="174"/>
        <v>25.092000000000002</v>
      </c>
      <c r="CL75">
        <f t="shared" si="175"/>
        <v>8.0442</v>
      </c>
      <c r="CM75">
        <f t="shared" si="176"/>
        <v>2.6937000000000002</v>
      </c>
      <c r="CN75">
        <f t="shared" si="177"/>
        <v>82.729799999999997</v>
      </c>
      <c r="CO75">
        <f t="shared" si="178"/>
        <v>115.16489999999999</v>
      </c>
      <c r="CP75">
        <f t="shared" si="179"/>
        <v>0.36899999999999999</v>
      </c>
      <c r="CQ75">
        <f t="shared" si="180"/>
        <v>11.402099999999999</v>
      </c>
      <c r="CR75">
        <f t="shared" si="181"/>
        <v>22.656599999999997</v>
      </c>
      <c r="CT75" s="18">
        <f>'PASO 1 - SETUP CAMPAÑA'!E104</f>
        <v>369</v>
      </c>
      <c r="CU75">
        <v>17.3</v>
      </c>
      <c r="CV75">
        <v>16.510000000000002</v>
      </c>
      <c r="CW75">
        <v>0.99</v>
      </c>
      <c r="CX75">
        <v>5.26</v>
      </c>
      <c r="CY75">
        <v>5.26</v>
      </c>
      <c r="CZ75">
        <v>0</v>
      </c>
      <c r="DA75">
        <v>9.01</v>
      </c>
      <c r="DB75">
        <v>9.3800000000000008</v>
      </c>
      <c r="DC75">
        <v>1.84</v>
      </c>
      <c r="DD75">
        <v>1.24</v>
      </c>
      <c r="DE75">
        <v>18.7</v>
      </c>
      <c r="DF75">
        <v>0.41</v>
      </c>
      <c r="DG75">
        <v>18.82</v>
      </c>
      <c r="DH75">
        <v>17.420000000000002</v>
      </c>
      <c r="DI75">
        <v>21.03</v>
      </c>
      <c r="DJ75">
        <v>2.4700000000000002</v>
      </c>
      <c r="DK75">
        <v>40.65</v>
      </c>
      <c r="DL75">
        <v>4.05</v>
      </c>
      <c r="DM75">
        <v>1.22</v>
      </c>
      <c r="DN75">
        <v>36.97</v>
      </c>
      <c r="DO75">
        <v>14.04</v>
      </c>
      <c r="DP75">
        <v>5.07</v>
      </c>
      <c r="DQ75">
        <v>1.86</v>
      </c>
      <c r="DR75">
        <v>48.09</v>
      </c>
      <c r="DS75">
        <v>28.73</v>
      </c>
      <c r="DT75">
        <v>6.87</v>
      </c>
      <c r="DU75">
        <v>34.31</v>
      </c>
      <c r="DV75">
        <v>17.260000000000002</v>
      </c>
      <c r="DW75">
        <v>5.95</v>
      </c>
      <c r="DX75">
        <v>9.8699999999999992</v>
      </c>
      <c r="DY75">
        <v>5.69</v>
      </c>
      <c r="DZ75">
        <v>0.1</v>
      </c>
      <c r="EA75">
        <v>5.71</v>
      </c>
      <c r="EB75">
        <v>0.14000000000000001</v>
      </c>
      <c r="EC75">
        <v>0</v>
      </c>
      <c r="ED75">
        <v>3.98</v>
      </c>
      <c r="EE75">
        <v>0</v>
      </c>
      <c r="EF75">
        <v>1.85</v>
      </c>
      <c r="EG75">
        <v>0.04</v>
      </c>
      <c r="EH75">
        <v>0.77</v>
      </c>
      <c r="EI75">
        <v>0.51</v>
      </c>
      <c r="EJ75">
        <v>1.97</v>
      </c>
      <c r="EK75">
        <v>0</v>
      </c>
      <c r="EL75">
        <v>0</v>
      </c>
      <c r="EM75">
        <v>2.16</v>
      </c>
      <c r="EN75">
        <v>1.08</v>
      </c>
      <c r="EO75">
        <v>1.21</v>
      </c>
      <c r="EP75">
        <v>0.41</v>
      </c>
      <c r="EQ75">
        <v>0.74</v>
      </c>
      <c r="ER75">
        <v>0.65</v>
      </c>
      <c r="ES75">
        <v>1.1499999999999999</v>
      </c>
      <c r="ET75">
        <v>0</v>
      </c>
      <c r="EU75">
        <v>0.81</v>
      </c>
      <c r="EV75">
        <v>0.2</v>
      </c>
      <c r="EW75">
        <v>0.22</v>
      </c>
      <c r="EX75">
        <v>0.18</v>
      </c>
      <c r="EY75">
        <v>27.49</v>
      </c>
      <c r="EZ75">
        <v>26.26</v>
      </c>
      <c r="FA75">
        <v>0.52</v>
      </c>
      <c r="FB75">
        <v>0</v>
      </c>
      <c r="FC75">
        <v>0.75</v>
      </c>
      <c r="FD75">
        <v>32.89</v>
      </c>
      <c r="FE75">
        <v>6.45</v>
      </c>
      <c r="FF75">
        <v>28.27</v>
      </c>
      <c r="FG75">
        <v>0.56999999999999995</v>
      </c>
      <c r="FH75">
        <v>7.78</v>
      </c>
      <c r="FI75">
        <v>63.88</v>
      </c>
      <c r="FJ75">
        <v>90.53</v>
      </c>
      <c r="FK75">
        <v>2.52</v>
      </c>
      <c r="FL75">
        <v>58.44</v>
      </c>
      <c r="FM75">
        <v>18.23</v>
      </c>
      <c r="FN75">
        <v>5.07</v>
      </c>
      <c r="FO75">
        <v>1.21</v>
      </c>
      <c r="FP75">
        <v>0.04</v>
      </c>
      <c r="FQ75">
        <v>67.680000000000007</v>
      </c>
      <c r="FR75">
        <v>55.17</v>
      </c>
      <c r="FS75">
        <v>20.64</v>
      </c>
      <c r="FT75">
        <v>4.6399999999999997</v>
      </c>
      <c r="FU75">
        <v>4.33</v>
      </c>
      <c r="FV75">
        <v>0.56999999999999995</v>
      </c>
      <c r="FW75">
        <v>22.69</v>
      </c>
      <c r="FX75">
        <v>1.55</v>
      </c>
      <c r="FY75">
        <v>6.8</v>
      </c>
      <c r="FZ75">
        <v>2.1800000000000002</v>
      </c>
      <c r="GA75">
        <v>0.73</v>
      </c>
      <c r="GB75">
        <v>22.42</v>
      </c>
      <c r="GC75">
        <v>31.21</v>
      </c>
      <c r="GD75">
        <v>0.1</v>
      </c>
      <c r="GE75">
        <v>3.09</v>
      </c>
      <c r="GF75">
        <v>6.14</v>
      </c>
    </row>
    <row r="76" spans="2:188" x14ac:dyDescent="0.35">
      <c r="B76" t="str">
        <f>IF(AND(F76&gt;='PASO 2 - CHANNEL INPUT '!$G$4,F76&lt;='PASO 2 - CHANNEL INPUT '!$H$4),"OK","FUERA")</f>
        <v>OK</v>
      </c>
      <c r="C76" s="18" t="str">
        <f>IF(AND(F76&gt;='PASO 2 - CHANNEL INPUT '!$G$8,F76&lt;='PASO 2 - CHANNEL INPUT '!$H$8),"OK","FUERA")</f>
        <v>OK</v>
      </c>
      <c r="D76" t="str">
        <f>IF(AND(F76&gt;='PASO 1 - SETUP CAMPAÑA'!$C$3,F76&lt;='PASO 1 - SETUP CAMPAÑA'!$C$4),"OK","FUERA")</f>
        <v>OK</v>
      </c>
      <c r="E76" t="s">
        <v>0</v>
      </c>
      <c r="F76">
        <v>77</v>
      </c>
      <c r="G76" s="11">
        <f t="shared" si="182"/>
        <v>83.569000000000003</v>
      </c>
      <c r="H76">
        <f t="shared" si="93"/>
        <v>79.801900000000003</v>
      </c>
      <c r="I76">
        <f t="shared" si="94"/>
        <v>4.8063000000000002</v>
      </c>
      <c r="J76">
        <f t="shared" si="95"/>
        <v>20.697400000000002</v>
      </c>
      <c r="K76">
        <f t="shared" si="96"/>
        <v>20.697400000000002</v>
      </c>
      <c r="L76">
        <f t="shared" si="97"/>
        <v>8.660000000000001E-2</v>
      </c>
      <c r="M76">
        <f t="shared" si="98"/>
        <v>44.858800000000002</v>
      </c>
      <c r="N76">
        <f t="shared" si="99"/>
        <v>33.557499999999997</v>
      </c>
      <c r="O76">
        <f t="shared" si="100"/>
        <v>2.8578000000000001</v>
      </c>
      <c r="P76">
        <f t="shared" si="101"/>
        <v>4.2000999999999999</v>
      </c>
      <c r="Q76">
        <f t="shared" si="102"/>
        <v>74.043000000000006</v>
      </c>
      <c r="R76">
        <f t="shared" si="103"/>
        <v>0.60620000000000007</v>
      </c>
      <c r="S76">
        <f t="shared" si="104"/>
        <v>74.649199999999993</v>
      </c>
      <c r="T76">
        <f t="shared" si="105"/>
        <v>71.315099999999987</v>
      </c>
      <c r="U76" s="11">
        <f t="shared" si="106"/>
        <v>84.781399999999991</v>
      </c>
      <c r="V76">
        <f t="shared" si="107"/>
        <v>8.9198000000000004</v>
      </c>
      <c r="W76">
        <f t="shared" si="108"/>
        <v>171.98759999999999</v>
      </c>
      <c r="X76">
        <f t="shared" si="109"/>
        <v>13.985900000000001</v>
      </c>
      <c r="Y76">
        <f t="shared" si="110"/>
        <v>5.1093999999999999</v>
      </c>
      <c r="Z76">
        <f t="shared" si="111"/>
        <v>145.7045</v>
      </c>
      <c r="AA76">
        <f t="shared" si="112"/>
        <v>62.828300000000006</v>
      </c>
      <c r="AB76">
        <f t="shared" si="113"/>
        <v>18.662299999999998</v>
      </c>
      <c r="AC76">
        <f t="shared" si="114"/>
        <v>3.1608999999999998</v>
      </c>
      <c r="AD76" s="11">
        <f t="shared" si="115"/>
        <v>195.58609999999999</v>
      </c>
      <c r="AE76">
        <f t="shared" si="116"/>
        <v>115.0048</v>
      </c>
      <c r="AF76">
        <f t="shared" si="117"/>
        <v>33.6008</v>
      </c>
      <c r="AG76">
        <f t="shared" si="118"/>
        <v>164.4101</v>
      </c>
      <c r="AH76">
        <f t="shared" si="119"/>
        <v>82.14009999999999</v>
      </c>
      <c r="AI76">
        <f t="shared" si="120"/>
        <v>27.755300000000002</v>
      </c>
      <c r="AJ76">
        <f t="shared" si="121"/>
        <v>41.091699999999996</v>
      </c>
      <c r="AK76">
        <f t="shared" si="122"/>
        <v>30.353299999999997</v>
      </c>
      <c r="AL76">
        <f t="shared" si="123"/>
        <v>1.1691</v>
      </c>
      <c r="AM76">
        <f t="shared" si="124"/>
        <v>28.404799999999998</v>
      </c>
      <c r="AN76">
        <f t="shared" si="125"/>
        <v>0.77939999999999998</v>
      </c>
      <c r="AO76">
        <f t="shared" si="126"/>
        <v>0.12989999999999999</v>
      </c>
      <c r="AP76">
        <f t="shared" si="127"/>
        <v>15.891099999999998</v>
      </c>
      <c r="AQ76">
        <f t="shared" si="128"/>
        <v>0</v>
      </c>
      <c r="AR76">
        <f t="shared" si="129"/>
        <v>13.119899999999999</v>
      </c>
      <c r="AS76">
        <f t="shared" si="130"/>
        <v>1.6021000000000001</v>
      </c>
      <c r="AT76">
        <f t="shared" si="131"/>
        <v>3.9836</v>
      </c>
      <c r="AU76">
        <f t="shared" si="132"/>
        <v>1.1691</v>
      </c>
      <c r="AV76">
        <f t="shared" si="133"/>
        <v>6.4516999999999998</v>
      </c>
      <c r="AW76">
        <f t="shared" si="134"/>
        <v>0</v>
      </c>
      <c r="AX76">
        <f t="shared" si="135"/>
        <v>0.30310000000000004</v>
      </c>
      <c r="AY76">
        <f t="shared" si="136"/>
        <v>7.9238999999999997</v>
      </c>
      <c r="AZ76">
        <f t="shared" si="137"/>
        <v>3.5939000000000001</v>
      </c>
      <c r="BA76">
        <f t="shared" si="138"/>
        <v>3.0742999999999996</v>
      </c>
      <c r="BB76">
        <f t="shared" si="139"/>
        <v>1.9485000000000001</v>
      </c>
      <c r="BC76">
        <f t="shared" si="140"/>
        <v>5.3258999999999999</v>
      </c>
      <c r="BD76">
        <f t="shared" si="141"/>
        <v>1.0825</v>
      </c>
      <c r="BE76">
        <f t="shared" si="142"/>
        <v>2.5547</v>
      </c>
      <c r="BF76">
        <f t="shared" si="143"/>
        <v>0.12989999999999999</v>
      </c>
      <c r="BG76">
        <f t="shared" si="144"/>
        <v>2.2083000000000004</v>
      </c>
      <c r="BH76">
        <f t="shared" si="145"/>
        <v>1.2989999999999999</v>
      </c>
      <c r="BI76">
        <f t="shared" si="146"/>
        <v>1.2556999999999998</v>
      </c>
      <c r="BJ76">
        <f t="shared" si="147"/>
        <v>1.1257999999999999</v>
      </c>
      <c r="BK76">
        <f t="shared" si="148"/>
        <v>126.0896</v>
      </c>
      <c r="BL76">
        <f t="shared" si="149"/>
        <v>121.28330000000001</v>
      </c>
      <c r="BM76">
        <f t="shared" si="150"/>
        <v>3.2907999999999999</v>
      </c>
      <c r="BN76">
        <f t="shared" si="151"/>
        <v>0</v>
      </c>
      <c r="BO76">
        <f t="shared" si="152"/>
        <v>1.6887000000000001</v>
      </c>
      <c r="BP76">
        <f t="shared" si="153"/>
        <v>115.8708</v>
      </c>
      <c r="BQ76">
        <f t="shared" si="154"/>
        <v>28.274899999999999</v>
      </c>
      <c r="BR76">
        <f t="shared" si="155"/>
        <v>95.043499999999995</v>
      </c>
      <c r="BS76">
        <f t="shared" si="156"/>
        <v>6.6249000000000002</v>
      </c>
      <c r="BT76">
        <f t="shared" si="157"/>
        <v>29.0976</v>
      </c>
      <c r="BU76">
        <f t="shared" si="158"/>
        <v>288.24809999999997</v>
      </c>
      <c r="BV76" s="11">
        <f t="shared" si="159"/>
        <v>392.81760000000003</v>
      </c>
      <c r="BW76" s="11">
        <f t="shared" si="160"/>
        <v>6.5383000000000004</v>
      </c>
      <c r="BX76" s="11">
        <f t="shared" si="161"/>
        <v>236.89430000000002</v>
      </c>
      <c r="BY76">
        <f t="shared" si="162"/>
        <v>70.319199999999995</v>
      </c>
      <c r="BZ76">
        <f t="shared" si="163"/>
        <v>18.662299999999998</v>
      </c>
      <c r="CA76">
        <f t="shared" si="164"/>
        <v>4.1135000000000002</v>
      </c>
      <c r="CB76">
        <f t="shared" si="165"/>
        <v>0.69280000000000008</v>
      </c>
      <c r="CC76" s="11">
        <f t="shared" si="166"/>
        <v>267.68059999999997</v>
      </c>
      <c r="CD76" s="11">
        <f t="shared" si="167"/>
        <v>222.0857</v>
      </c>
      <c r="CE76" s="11">
        <f t="shared" si="168"/>
        <v>74.909000000000006</v>
      </c>
      <c r="CF76">
        <f t="shared" si="169"/>
        <v>9.093</v>
      </c>
      <c r="CG76">
        <f t="shared" si="170"/>
        <v>16.237500000000001</v>
      </c>
      <c r="CH76">
        <f t="shared" si="171"/>
        <v>0.9526</v>
      </c>
      <c r="CI76" s="11">
        <f t="shared" si="172"/>
        <v>85.734000000000009</v>
      </c>
      <c r="CJ76">
        <f t="shared" si="173"/>
        <v>3.464</v>
      </c>
      <c r="CK76">
        <f t="shared" si="174"/>
        <v>17.1035</v>
      </c>
      <c r="CL76">
        <f t="shared" si="175"/>
        <v>4.4166000000000007</v>
      </c>
      <c r="CM76">
        <f t="shared" si="176"/>
        <v>3.464</v>
      </c>
      <c r="CN76">
        <f t="shared" si="177"/>
        <v>78.502899999999997</v>
      </c>
      <c r="CO76">
        <f t="shared" si="178"/>
        <v>124.8772</v>
      </c>
      <c r="CP76">
        <f t="shared" si="179"/>
        <v>0.25979999999999998</v>
      </c>
      <c r="CQ76">
        <f t="shared" si="180"/>
        <v>5.7156000000000002</v>
      </c>
      <c r="CR76">
        <f t="shared" si="181"/>
        <v>23.382000000000001</v>
      </c>
      <c r="CT76" s="18">
        <f>'PASO 1 - SETUP CAMPAÑA'!E105</f>
        <v>433</v>
      </c>
      <c r="CU76">
        <v>19.3</v>
      </c>
      <c r="CV76">
        <v>18.43</v>
      </c>
      <c r="CW76">
        <v>1.1100000000000001</v>
      </c>
      <c r="CX76">
        <v>4.78</v>
      </c>
      <c r="CY76">
        <v>4.78</v>
      </c>
      <c r="CZ76">
        <v>0.02</v>
      </c>
      <c r="DA76">
        <v>10.36</v>
      </c>
      <c r="DB76">
        <v>7.75</v>
      </c>
      <c r="DC76">
        <v>0.66</v>
      </c>
      <c r="DD76">
        <v>0.97</v>
      </c>
      <c r="DE76">
        <v>17.100000000000001</v>
      </c>
      <c r="DF76">
        <v>0.14000000000000001</v>
      </c>
      <c r="DG76">
        <v>17.239999999999998</v>
      </c>
      <c r="DH76">
        <v>16.47</v>
      </c>
      <c r="DI76">
        <v>19.579999999999998</v>
      </c>
      <c r="DJ76">
        <v>2.06</v>
      </c>
      <c r="DK76">
        <v>39.72</v>
      </c>
      <c r="DL76">
        <v>3.23</v>
      </c>
      <c r="DM76">
        <v>1.18</v>
      </c>
      <c r="DN76">
        <v>33.65</v>
      </c>
      <c r="DO76">
        <v>14.51</v>
      </c>
      <c r="DP76">
        <v>4.3099999999999996</v>
      </c>
      <c r="DQ76">
        <v>0.73</v>
      </c>
      <c r="DR76">
        <v>45.17</v>
      </c>
      <c r="DS76">
        <v>26.56</v>
      </c>
      <c r="DT76">
        <v>7.76</v>
      </c>
      <c r="DU76">
        <v>37.97</v>
      </c>
      <c r="DV76">
        <v>18.97</v>
      </c>
      <c r="DW76">
        <v>6.41</v>
      </c>
      <c r="DX76">
        <v>9.49</v>
      </c>
      <c r="DY76">
        <v>7.01</v>
      </c>
      <c r="DZ76">
        <v>0.27</v>
      </c>
      <c r="EA76">
        <v>6.56</v>
      </c>
      <c r="EB76">
        <v>0.18</v>
      </c>
      <c r="EC76">
        <v>0.03</v>
      </c>
      <c r="ED76">
        <v>3.67</v>
      </c>
      <c r="EE76">
        <v>0</v>
      </c>
      <c r="EF76">
        <v>3.03</v>
      </c>
      <c r="EG76">
        <v>0.37</v>
      </c>
      <c r="EH76">
        <v>0.92</v>
      </c>
      <c r="EI76">
        <v>0.27</v>
      </c>
      <c r="EJ76">
        <v>1.49</v>
      </c>
      <c r="EK76">
        <v>0</v>
      </c>
      <c r="EL76">
        <v>7.0000000000000007E-2</v>
      </c>
      <c r="EM76">
        <v>1.83</v>
      </c>
      <c r="EN76">
        <v>0.83</v>
      </c>
      <c r="EO76">
        <v>0.71</v>
      </c>
      <c r="EP76">
        <v>0.45</v>
      </c>
      <c r="EQ76">
        <v>1.23</v>
      </c>
      <c r="ER76">
        <v>0.25</v>
      </c>
      <c r="ES76">
        <v>0.59</v>
      </c>
      <c r="ET76">
        <v>0.03</v>
      </c>
      <c r="EU76">
        <v>0.51</v>
      </c>
      <c r="EV76">
        <v>0.3</v>
      </c>
      <c r="EW76">
        <v>0.28999999999999998</v>
      </c>
      <c r="EX76">
        <v>0.26</v>
      </c>
      <c r="EY76">
        <v>29.12</v>
      </c>
      <c r="EZ76">
        <v>28.01</v>
      </c>
      <c r="FA76">
        <v>0.76</v>
      </c>
      <c r="FB76">
        <v>0</v>
      </c>
      <c r="FC76">
        <v>0.39</v>
      </c>
      <c r="FD76">
        <v>26.76</v>
      </c>
      <c r="FE76">
        <v>6.53</v>
      </c>
      <c r="FF76">
        <v>21.95</v>
      </c>
      <c r="FG76">
        <v>1.53</v>
      </c>
      <c r="FH76">
        <v>6.72</v>
      </c>
      <c r="FI76">
        <v>66.569999999999993</v>
      </c>
      <c r="FJ76">
        <v>90.72</v>
      </c>
      <c r="FK76">
        <v>1.51</v>
      </c>
      <c r="FL76">
        <v>54.71</v>
      </c>
      <c r="FM76">
        <v>16.239999999999998</v>
      </c>
      <c r="FN76">
        <v>4.3099999999999996</v>
      </c>
      <c r="FO76">
        <v>0.95</v>
      </c>
      <c r="FP76">
        <v>0.16</v>
      </c>
      <c r="FQ76">
        <v>61.82</v>
      </c>
      <c r="FR76">
        <v>51.29</v>
      </c>
      <c r="FS76">
        <v>17.3</v>
      </c>
      <c r="FT76">
        <v>2.1</v>
      </c>
      <c r="FU76">
        <v>3.75</v>
      </c>
      <c r="FV76">
        <v>0.22</v>
      </c>
      <c r="FW76">
        <v>19.8</v>
      </c>
      <c r="FX76">
        <v>0.8</v>
      </c>
      <c r="FY76">
        <v>3.95</v>
      </c>
      <c r="FZ76">
        <v>1.02</v>
      </c>
      <c r="GA76">
        <v>0.8</v>
      </c>
      <c r="GB76">
        <v>18.13</v>
      </c>
      <c r="GC76">
        <v>28.84</v>
      </c>
      <c r="GD76">
        <v>0.06</v>
      </c>
      <c r="GE76">
        <v>1.32</v>
      </c>
      <c r="GF76">
        <v>5.4</v>
      </c>
    </row>
    <row r="77" spans="2:188" x14ac:dyDescent="0.35">
      <c r="B77" t="str">
        <f>IF(AND(F77&gt;='PASO 2 - CHANNEL INPUT '!$G$4,F77&lt;='PASO 2 - CHANNEL INPUT '!$H$4),"OK","FUERA")</f>
        <v>OK</v>
      </c>
      <c r="C77" s="18" t="str">
        <f>IF(AND(F77&gt;='PASO 2 - CHANNEL INPUT '!$G$8,F77&lt;='PASO 2 - CHANNEL INPUT '!$H$8),"OK","FUERA")</f>
        <v>OK</v>
      </c>
      <c r="D77" t="str">
        <f>IF(AND(F77&gt;='PASO 1 - SETUP CAMPAÑA'!$C$3,F77&lt;='PASO 1 - SETUP CAMPAÑA'!$C$4),"OK","FUERA")</f>
        <v>OK</v>
      </c>
      <c r="E77" t="s">
        <v>0</v>
      </c>
      <c r="F77">
        <v>78</v>
      </c>
      <c r="G77" s="11">
        <f t="shared" si="182"/>
        <v>74.036000000000001</v>
      </c>
      <c r="H77">
        <f t="shared" si="93"/>
        <v>72.293000000000006</v>
      </c>
      <c r="I77">
        <f t="shared" si="94"/>
        <v>1.9504999999999997</v>
      </c>
      <c r="J77">
        <f t="shared" si="95"/>
        <v>23.157</v>
      </c>
      <c r="K77">
        <f t="shared" si="96"/>
        <v>22.700499999999998</v>
      </c>
      <c r="L77">
        <f t="shared" si="97"/>
        <v>0.45650000000000002</v>
      </c>
      <c r="M77">
        <f t="shared" si="98"/>
        <v>57.228499999999997</v>
      </c>
      <c r="N77">
        <f t="shared" si="99"/>
        <v>40.545499999999997</v>
      </c>
      <c r="O77">
        <f t="shared" si="100"/>
        <v>4.8554999999999993</v>
      </c>
      <c r="P77">
        <f t="shared" si="101"/>
        <v>4.7725</v>
      </c>
      <c r="Q77">
        <f t="shared" si="102"/>
        <v>87.689499999999995</v>
      </c>
      <c r="R77">
        <f t="shared" si="103"/>
        <v>3.7765</v>
      </c>
      <c r="S77">
        <f t="shared" si="104"/>
        <v>90.552999999999997</v>
      </c>
      <c r="T77">
        <f t="shared" si="105"/>
        <v>86.029499999999999</v>
      </c>
      <c r="U77" s="11">
        <f t="shared" si="106"/>
        <v>101.6335</v>
      </c>
      <c r="V77">
        <f t="shared" si="107"/>
        <v>7.7190000000000012</v>
      </c>
      <c r="W77">
        <f t="shared" si="108"/>
        <v>165.33600000000001</v>
      </c>
      <c r="X77">
        <f t="shared" si="109"/>
        <v>13.695</v>
      </c>
      <c r="Y77">
        <f t="shared" si="110"/>
        <v>3.9839999999999995</v>
      </c>
      <c r="Z77">
        <f t="shared" si="111"/>
        <v>140.768</v>
      </c>
      <c r="AA77">
        <f t="shared" si="112"/>
        <v>58.888500000000001</v>
      </c>
      <c r="AB77">
        <f t="shared" si="113"/>
        <v>16.433999999999997</v>
      </c>
      <c r="AC77">
        <f t="shared" si="114"/>
        <v>4.7309999999999999</v>
      </c>
      <c r="AD77" s="11">
        <f t="shared" si="115"/>
        <v>187.33100000000002</v>
      </c>
      <c r="AE77">
        <f t="shared" si="116"/>
        <v>116.864</v>
      </c>
      <c r="AF77">
        <f t="shared" si="117"/>
        <v>35.897500000000001</v>
      </c>
      <c r="AG77">
        <f t="shared" si="118"/>
        <v>146.53650000000002</v>
      </c>
      <c r="AH77">
        <f t="shared" si="119"/>
        <v>83.456500000000005</v>
      </c>
      <c r="AI77">
        <f t="shared" si="120"/>
        <v>32.536000000000001</v>
      </c>
      <c r="AJ77">
        <f t="shared" si="121"/>
        <v>44.861499999999999</v>
      </c>
      <c r="AK77">
        <f t="shared" si="122"/>
        <v>23.281500000000001</v>
      </c>
      <c r="AL77">
        <f t="shared" si="123"/>
        <v>0.45650000000000002</v>
      </c>
      <c r="AM77">
        <f t="shared" si="124"/>
        <v>25.148999999999997</v>
      </c>
      <c r="AN77">
        <f t="shared" si="125"/>
        <v>0.33200000000000002</v>
      </c>
      <c r="AO77">
        <f t="shared" si="126"/>
        <v>0.33200000000000002</v>
      </c>
      <c r="AP77">
        <f t="shared" si="127"/>
        <v>14.773999999999999</v>
      </c>
      <c r="AQ77">
        <f t="shared" si="128"/>
        <v>0</v>
      </c>
      <c r="AR77">
        <f t="shared" si="129"/>
        <v>7.2625000000000011</v>
      </c>
      <c r="AS77">
        <f t="shared" si="130"/>
        <v>3.6104999999999996</v>
      </c>
      <c r="AT77">
        <f t="shared" si="131"/>
        <v>1.7429999999999999</v>
      </c>
      <c r="AU77">
        <f t="shared" si="132"/>
        <v>2.8635000000000002</v>
      </c>
      <c r="AV77">
        <f t="shared" si="133"/>
        <v>4.8970000000000002</v>
      </c>
      <c r="AW77">
        <f t="shared" si="134"/>
        <v>0</v>
      </c>
      <c r="AX77">
        <f t="shared" si="135"/>
        <v>0.20750000000000002</v>
      </c>
      <c r="AY77">
        <f t="shared" si="136"/>
        <v>7.1795</v>
      </c>
      <c r="AZ77">
        <f t="shared" si="137"/>
        <v>4.6065000000000005</v>
      </c>
      <c r="BA77">
        <f t="shared" si="138"/>
        <v>2.988</v>
      </c>
      <c r="BB77">
        <f t="shared" si="139"/>
        <v>1.9504999999999997</v>
      </c>
      <c r="BC77">
        <f t="shared" si="140"/>
        <v>2.5314999999999999</v>
      </c>
      <c r="BD77">
        <f t="shared" si="141"/>
        <v>2.8635000000000002</v>
      </c>
      <c r="BE77">
        <f t="shared" si="142"/>
        <v>3.4859999999999998</v>
      </c>
      <c r="BF77">
        <f t="shared" si="143"/>
        <v>0.41500000000000004</v>
      </c>
      <c r="BG77">
        <f t="shared" si="144"/>
        <v>3.1539999999999999</v>
      </c>
      <c r="BH77">
        <f t="shared" si="145"/>
        <v>0.62250000000000005</v>
      </c>
      <c r="BI77">
        <f t="shared" si="146"/>
        <v>0.83000000000000007</v>
      </c>
      <c r="BJ77">
        <f t="shared" si="147"/>
        <v>3.3615000000000004</v>
      </c>
      <c r="BK77">
        <f t="shared" si="148"/>
        <v>110.55600000000001</v>
      </c>
      <c r="BL77">
        <f t="shared" si="149"/>
        <v>105.28550000000001</v>
      </c>
      <c r="BM77">
        <f t="shared" si="150"/>
        <v>5.5195000000000007</v>
      </c>
      <c r="BN77">
        <f t="shared" si="151"/>
        <v>0</v>
      </c>
      <c r="BO77">
        <f t="shared" si="152"/>
        <v>1.2450000000000001</v>
      </c>
      <c r="BP77">
        <f t="shared" si="153"/>
        <v>114.291</v>
      </c>
      <c r="BQ77">
        <f t="shared" si="154"/>
        <v>25.522500000000001</v>
      </c>
      <c r="BR77">
        <f t="shared" si="155"/>
        <v>98.35499999999999</v>
      </c>
      <c r="BS77">
        <f t="shared" si="156"/>
        <v>8.4660000000000011</v>
      </c>
      <c r="BT77">
        <f t="shared" si="157"/>
        <v>29.506499999999999</v>
      </c>
      <c r="BU77">
        <f t="shared" si="158"/>
        <v>287.71950000000004</v>
      </c>
      <c r="BV77" s="11">
        <f t="shared" si="159"/>
        <v>380.55500000000001</v>
      </c>
      <c r="BW77" s="11">
        <f t="shared" si="160"/>
        <v>7.2625000000000011</v>
      </c>
      <c r="BX77" s="11">
        <f t="shared" si="161"/>
        <v>224.5565</v>
      </c>
      <c r="BY77">
        <f t="shared" si="162"/>
        <v>55.734500000000004</v>
      </c>
      <c r="BZ77">
        <f t="shared" si="163"/>
        <v>16.433999999999997</v>
      </c>
      <c r="CA77">
        <f t="shared" si="164"/>
        <v>4.4405000000000001</v>
      </c>
      <c r="CB77">
        <f t="shared" si="165"/>
        <v>1.1205000000000001</v>
      </c>
      <c r="CC77" s="11">
        <f t="shared" si="166"/>
        <v>271.86650000000003</v>
      </c>
      <c r="CD77" s="11">
        <f t="shared" si="167"/>
        <v>215.55099999999999</v>
      </c>
      <c r="CE77" s="11">
        <f t="shared" si="168"/>
        <v>70.342499999999987</v>
      </c>
      <c r="CF77">
        <f t="shared" si="169"/>
        <v>12.45</v>
      </c>
      <c r="CG77">
        <f t="shared" si="170"/>
        <v>13.238499999999998</v>
      </c>
      <c r="CH77">
        <f t="shared" si="171"/>
        <v>3.1955</v>
      </c>
      <c r="CI77" s="11">
        <f t="shared" si="172"/>
        <v>71.38</v>
      </c>
      <c r="CJ77">
        <f t="shared" si="173"/>
        <v>7.6360000000000001</v>
      </c>
      <c r="CK77">
        <f t="shared" si="174"/>
        <v>14.856999999999999</v>
      </c>
      <c r="CL77">
        <f t="shared" si="175"/>
        <v>4.1500000000000004</v>
      </c>
      <c r="CM77">
        <f t="shared" si="176"/>
        <v>3.3200000000000003</v>
      </c>
      <c r="CN77">
        <f t="shared" si="177"/>
        <v>81.049499999999995</v>
      </c>
      <c r="CO77">
        <f t="shared" si="178"/>
        <v>118.44099999999999</v>
      </c>
      <c r="CP77">
        <f t="shared" si="179"/>
        <v>1.2450000000000001</v>
      </c>
      <c r="CQ77">
        <f t="shared" si="180"/>
        <v>9.6695000000000011</v>
      </c>
      <c r="CR77">
        <f t="shared" si="181"/>
        <v>28.883999999999997</v>
      </c>
      <c r="CT77" s="18">
        <f>'PASO 1 - SETUP CAMPAÑA'!E106</f>
        <v>415</v>
      </c>
      <c r="CU77">
        <v>17.84</v>
      </c>
      <c r="CV77">
        <v>17.420000000000002</v>
      </c>
      <c r="CW77">
        <v>0.47</v>
      </c>
      <c r="CX77">
        <v>5.58</v>
      </c>
      <c r="CY77">
        <v>5.47</v>
      </c>
      <c r="CZ77">
        <v>0.11</v>
      </c>
      <c r="DA77">
        <v>13.79</v>
      </c>
      <c r="DB77">
        <v>9.77</v>
      </c>
      <c r="DC77">
        <v>1.17</v>
      </c>
      <c r="DD77">
        <v>1.1499999999999999</v>
      </c>
      <c r="DE77">
        <v>21.13</v>
      </c>
      <c r="DF77">
        <v>0.91</v>
      </c>
      <c r="DG77">
        <v>21.82</v>
      </c>
      <c r="DH77">
        <v>20.73</v>
      </c>
      <c r="DI77">
        <v>24.49</v>
      </c>
      <c r="DJ77">
        <v>1.86</v>
      </c>
      <c r="DK77">
        <v>39.840000000000003</v>
      </c>
      <c r="DL77">
        <v>3.3</v>
      </c>
      <c r="DM77">
        <v>0.96</v>
      </c>
      <c r="DN77">
        <v>33.92</v>
      </c>
      <c r="DO77">
        <v>14.19</v>
      </c>
      <c r="DP77">
        <v>3.96</v>
      </c>
      <c r="DQ77">
        <v>1.1399999999999999</v>
      </c>
      <c r="DR77">
        <v>45.14</v>
      </c>
      <c r="DS77">
        <v>28.16</v>
      </c>
      <c r="DT77">
        <v>8.65</v>
      </c>
      <c r="DU77">
        <v>35.31</v>
      </c>
      <c r="DV77">
        <v>20.11</v>
      </c>
      <c r="DW77">
        <v>7.84</v>
      </c>
      <c r="DX77">
        <v>10.81</v>
      </c>
      <c r="DY77">
        <v>5.61</v>
      </c>
      <c r="DZ77">
        <v>0.11</v>
      </c>
      <c r="EA77">
        <v>6.06</v>
      </c>
      <c r="EB77">
        <v>0.08</v>
      </c>
      <c r="EC77">
        <v>0.08</v>
      </c>
      <c r="ED77">
        <v>3.56</v>
      </c>
      <c r="EE77">
        <v>0</v>
      </c>
      <c r="EF77">
        <v>1.75</v>
      </c>
      <c r="EG77">
        <v>0.87</v>
      </c>
      <c r="EH77">
        <v>0.42</v>
      </c>
      <c r="EI77">
        <v>0.69</v>
      </c>
      <c r="EJ77">
        <v>1.18</v>
      </c>
      <c r="EK77">
        <v>0</v>
      </c>
      <c r="EL77">
        <v>0.05</v>
      </c>
      <c r="EM77">
        <v>1.73</v>
      </c>
      <c r="EN77">
        <v>1.1100000000000001</v>
      </c>
      <c r="EO77">
        <v>0.72</v>
      </c>
      <c r="EP77">
        <v>0.47</v>
      </c>
      <c r="EQ77">
        <v>0.61</v>
      </c>
      <c r="ER77">
        <v>0.69</v>
      </c>
      <c r="ES77">
        <v>0.84</v>
      </c>
      <c r="ET77">
        <v>0.1</v>
      </c>
      <c r="EU77">
        <v>0.76</v>
      </c>
      <c r="EV77">
        <v>0.15</v>
      </c>
      <c r="EW77">
        <v>0.2</v>
      </c>
      <c r="EX77">
        <v>0.81</v>
      </c>
      <c r="EY77">
        <v>26.64</v>
      </c>
      <c r="EZ77">
        <v>25.37</v>
      </c>
      <c r="FA77">
        <v>1.33</v>
      </c>
      <c r="FB77">
        <v>0</v>
      </c>
      <c r="FC77">
        <v>0.3</v>
      </c>
      <c r="FD77">
        <v>27.54</v>
      </c>
      <c r="FE77">
        <v>6.15</v>
      </c>
      <c r="FF77">
        <v>23.7</v>
      </c>
      <c r="FG77">
        <v>2.04</v>
      </c>
      <c r="FH77">
        <v>7.11</v>
      </c>
      <c r="FI77">
        <v>69.33</v>
      </c>
      <c r="FJ77">
        <v>91.7</v>
      </c>
      <c r="FK77">
        <v>1.75</v>
      </c>
      <c r="FL77">
        <v>54.11</v>
      </c>
      <c r="FM77">
        <v>13.43</v>
      </c>
      <c r="FN77">
        <v>3.96</v>
      </c>
      <c r="FO77">
        <v>1.07</v>
      </c>
      <c r="FP77">
        <v>0.27</v>
      </c>
      <c r="FQ77">
        <v>65.510000000000005</v>
      </c>
      <c r="FR77">
        <v>51.94</v>
      </c>
      <c r="FS77">
        <v>16.95</v>
      </c>
      <c r="FT77">
        <v>3</v>
      </c>
      <c r="FU77">
        <v>3.19</v>
      </c>
      <c r="FV77">
        <v>0.77</v>
      </c>
      <c r="FW77">
        <v>17.2</v>
      </c>
      <c r="FX77">
        <v>1.84</v>
      </c>
      <c r="FY77">
        <v>3.58</v>
      </c>
      <c r="FZ77">
        <v>1</v>
      </c>
      <c r="GA77">
        <v>0.8</v>
      </c>
      <c r="GB77">
        <v>19.53</v>
      </c>
      <c r="GC77">
        <v>28.54</v>
      </c>
      <c r="GD77">
        <v>0.3</v>
      </c>
      <c r="GE77">
        <v>2.33</v>
      </c>
      <c r="GF77">
        <v>6.96</v>
      </c>
    </row>
    <row r="78" spans="2:188" x14ac:dyDescent="0.35">
      <c r="B78" t="str">
        <f>IF(AND(F78&gt;='PASO 2 - CHANNEL INPUT '!$G$4,F78&lt;='PASO 2 - CHANNEL INPUT '!$H$4),"OK","FUERA")</f>
        <v>OK</v>
      </c>
      <c r="C78" s="18" t="str">
        <f>IF(AND(F78&gt;='PASO 2 - CHANNEL INPUT '!$G$8,F78&lt;='PASO 2 - CHANNEL INPUT '!$H$8),"OK","FUERA")</f>
        <v>OK</v>
      </c>
      <c r="D78" t="str">
        <f>IF(AND(F78&gt;='PASO 1 - SETUP CAMPAÑA'!$C$3,F78&lt;='PASO 1 - SETUP CAMPAÑA'!$C$4),"OK","FUERA")</f>
        <v>OK</v>
      </c>
      <c r="E78" t="s">
        <v>0</v>
      </c>
      <c r="F78">
        <v>79</v>
      </c>
      <c r="G78" s="11">
        <f t="shared" si="182"/>
        <v>50.735000000000007</v>
      </c>
      <c r="H78">
        <f t="shared" si="93"/>
        <v>48.545000000000002</v>
      </c>
      <c r="I78">
        <f t="shared" si="94"/>
        <v>2.4089999999999998</v>
      </c>
      <c r="J78">
        <f t="shared" si="95"/>
        <v>15.293500000000002</v>
      </c>
      <c r="K78">
        <f t="shared" si="96"/>
        <v>15.293500000000002</v>
      </c>
      <c r="L78">
        <f t="shared" si="97"/>
        <v>0</v>
      </c>
      <c r="M78">
        <f t="shared" si="98"/>
        <v>35.003500000000003</v>
      </c>
      <c r="N78">
        <f t="shared" si="99"/>
        <v>34.529000000000003</v>
      </c>
      <c r="O78">
        <f t="shared" si="100"/>
        <v>3.2120000000000002</v>
      </c>
      <c r="P78">
        <f t="shared" si="101"/>
        <v>4.1974999999999998</v>
      </c>
      <c r="Q78">
        <f t="shared" si="102"/>
        <v>64.970000000000013</v>
      </c>
      <c r="R78">
        <f t="shared" si="103"/>
        <v>1.1315</v>
      </c>
      <c r="S78">
        <f t="shared" si="104"/>
        <v>65.298500000000004</v>
      </c>
      <c r="T78">
        <f t="shared" si="105"/>
        <v>61.867499999999993</v>
      </c>
      <c r="U78" s="11">
        <f t="shared" si="106"/>
        <v>70.700500000000005</v>
      </c>
      <c r="V78">
        <f t="shared" si="107"/>
        <v>16.060000000000002</v>
      </c>
      <c r="W78">
        <f t="shared" si="108"/>
        <v>143.84649999999999</v>
      </c>
      <c r="X78">
        <f t="shared" si="109"/>
        <v>8.650500000000001</v>
      </c>
      <c r="Y78">
        <f t="shared" si="110"/>
        <v>2.9929999999999994</v>
      </c>
      <c r="Z78">
        <f t="shared" si="111"/>
        <v>128.00550000000001</v>
      </c>
      <c r="AA78">
        <f t="shared" si="112"/>
        <v>53.326500000000003</v>
      </c>
      <c r="AB78">
        <f t="shared" si="113"/>
        <v>11.534000000000001</v>
      </c>
      <c r="AC78">
        <f t="shared" si="114"/>
        <v>2.3725000000000001</v>
      </c>
      <c r="AD78" s="11">
        <f t="shared" si="115"/>
        <v>169.72500000000002</v>
      </c>
      <c r="AE78">
        <f t="shared" si="116"/>
        <v>98.403999999999996</v>
      </c>
      <c r="AF78">
        <f t="shared" si="117"/>
        <v>32.302499999999995</v>
      </c>
      <c r="AG78">
        <f t="shared" si="118"/>
        <v>134.02799999999999</v>
      </c>
      <c r="AH78">
        <f t="shared" si="119"/>
        <v>73.365000000000009</v>
      </c>
      <c r="AI78">
        <f t="shared" si="120"/>
        <v>24.309000000000001</v>
      </c>
      <c r="AJ78">
        <f t="shared" si="121"/>
        <v>32.594499999999996</v>
      </c>
      <c r="AK78">
        <f t="shared" si="122"/>
        <v>26.316499999999998</v>
      </c>
      <c r="AL78">
        <f t="shared" si="123"/>
        <v>0</v>
      </c>
      <c r="AM78">
        <f t="shared" si="124"/>
        <v>16.3155</v>
      </c>
      <c r="AN78">
        <f t="shared" si="125"/>
        <v>1.5329999999999999</v>
      </c>
      <c r="AO78">
        <f t="shared" si="126"/>
        <v>0.14600000000000002</v>
      </c>
      <c r="AP78">
        <f t="shared" si="127"/>
        <v>10.4755</v>
      </c>
      <c r="AQ78">
        <f t="shared" si="128"/>
        <v>0</v>
      </c>
      <c r="AR78">
        <f t="shared" si="129"/>
        <v>8.1395</v>
      </c>
      <c r="AS78">
        <f t="shared" si="130"/>
        <v>0.58400000000000007</v>
      </c>
      <c r="AT78">
        <f t="shared" si="131"/>
        <v>3.3215000000000003</v>
      </c>
      <c r="AU78">
        <f t="shared" si="132"/>
        <v>1.679</v>
      </c>
      <c r="AV78">
        <f t="shared" si="133"/>
        <v>5.8035000000000005</v>
      </c>
      <c r="AW78">
        <f t="shared" si="134"/>
        <v>0</v>
      </c>
      <c r="AX78">
        <f t="shared" si="135"/>
        <v>0</v>
      </c>
      <c r="AY78">
        <f t="shared" si="136"/>
        <v>7.1174999999999997</v>
      </c>
      <c r="AZ78">
        <f t="shared" si="137"/>
        <v>4.1974999999999998</v>
      </c>
      <c r="BA78">
        <f t="shared" si="138"/>
        <v>4.9275000000000002</v>
      </c>
      <c r="BB78">
        <f t="shared" si="139"/>
        <v>2.3360000000000003</v>
      </c>
      <c r="BC78">
        <f t="shared" si="140"/>
        <v>2.5549999999999997</v>
      </c>
      <c r="BD78">
        <f t="shared" si="141"/>
        <v>6.168499999999999</v>
      </c>
      <c r="BE78">
        <f t="shared" si="142"/>
        <v>0.80300000000000005</v>
      </c>
      <c r="BF78">
        <f t="shared" si="143"/>
        <v>0</v>
      </c>
      <c r="BG78">
        <f t="shared" si="144"/>
        <v>2.92</v>
      </c>
      <c r="BH78">
        <f t="shared" si="145"/>
        <v>1.3140000000000001</v>
      </c>
      <c r="BI78">
        <f t="shared" si="146"/>
        <v>0.58400000000000007</v>
      </c>
      <c r="BJ78">
        <f t="shared" si="147"/>
        <v>0.98550000000000004</v>
      </c>
      <c r="BK78">
        <f t="shared" si="148"/>
        <v>104.24399999999999</v>
      </c>
      <c r="BL78">
        <f t="shared" si="149"/>
        <v>100.59400000000001</v>
      </c>
      <c r="BM78">
        <f t="shared" si="150"/>
        <v>2.0440000000000005</v>
      </c>
      <c r="BN78">
        <f t="shared" si="151"/>
        <v>0</v>
      </c>
      <c r="BO78">
        <f t="shared" si="152"/>
        <v>2.19</v>
      </c>
      <c r="BP78">
        <f t="shared" si="153"/>
        <v>97.747000000000014</v>
      </c>
      <c r="BQ78">
        <f t="shared" si="154"/>
        <v>17.885000000000002</v>
      </c>
      <c r="BR78">
        <f t="shared" si="155"/>
        <v>84.0595</v>
      </c>
      <c r="BS78">
        <f t="shared" si="156"/>
        <v>5.694</v>
      </c>
      <c r="BT78">
        <f t="shared" si="157"/>
        <v>23.068000000000001</v>
      </c>
      <c r="BU78">
        <f t="shared" si="158"/>
        <v>251.01049999999998</v>
      </c>
      <c r="BV78" s="11">
        <f t="shared" si="159"/>
        <v>333.17200000000003</v>
      </c>
      <c r="BW78" s="11">
        <f t="shared" si="160"/>
        <v>5.6210000000000004</v>
      </c>
      <c r="BX78" s="11">
        <f t="shared" si="161"/>
        <v>184.25199999999998</v>
      </c>
      <c r="BY78">
        <f t="shared" si="162"/>
        <v>40.222999999999999</v>
      </c>
      <c r="BZ78">
        <f t="shared" si="163"/>
        <v>11.534000000000001</v>
      </c>
      <c r="CA78">
        <f t="shared" si="164"/>
        <v>2.92</v>
      </c>
      <c r="CB78">
        <f t="shared" si="165"/>
        <v>0.47449999999999998</v>
      </c>
      <c r="CC78" s="11">
        <f t="shared" si="166"/>
        <v>222.4675</v>
      </c>
      <c r="CD78" s="11">
        <f t="shared" si="167"/>
        <v>176.44100000000003</v>
      </c>
      <c r="CE78" s="11">
        <f t="shared" si="168"/>
        <v>62.524499999999996</v>
      </c>
      <c r="CF78">
        <f t="shared" si="169"/>
        <v>11.242000000000001</v>
      </c>
      <c r="CG78">
        <f t="shared" si="170"/>
        <v>15.074499999999999</v>
      </c>
      <c r="CH78">
        <f t="shared" si="171"/>
        <v>1.5329999999999999</v>
      </c>
      <c r="CI78" s="11">
        <f t="shared" si="172"/>
        <v>59.3125</v>
      </c>
      <c r="CJ78">
        <f t="shared" si="173"/>
        <v>6.0954999999999995</v>
      </c>
      <c r="CK78">
        <f t="shared" si="174"/>
        <v>15.33</v>
      </c>
      <c r="CL78">
        <f t="shared" si="175"/>
        <v>4.5990000000000002</v>
      </c>
      <c r="CM78">
        <f t="shared" si="176"/>
        <v>5.7670000000000003</v>
      </c>
      <c r="CN78">
        <f t="shared" si="177"/>
        <v>60.261500000000012</v>
      </c>
      <c r="CO78">
        <f t="shared" si="178"/>
        <v>92.965499999999992</v>
      </c>
      <c r="CP78">
        <f t="shared" si="179"/>
        <v>0</v>
      </c>
      <c r="CQ78">
        <f t="shared" si="180"/>
        <v>9.3804999999999996</v>
      </c>
      <c r="CR78">
        <f t="shared" si="181"/>
        <v>22.702999999999999</v>
      </c>
      <c r="CT78" s="18">
        <f>'PASO 1 - SETUP CAMPAÑA'!E107</f>
        <v>365</v>
      </c>
      <c r="CU78">
        <v>13.9</v>
      </c>
      <c r="CV78">
        <v>13.3</v>
      </c>
      <c r="CW78">
        <v>0.66</v>
      </c>
      <c r="CX78">
        <v>4.1900000000000004</v>
      </c>
      <c r="CY78">
        <v>4.1900000000000004</v>
      </c>
      <c r="CZ78">
        <v>0</v>
      </c>
      <c r="DA78">
        <v>9.59</v>
      </c>
      <c r="DB78">
        <v>9.4600000000000009</v>
      </c>
      <c r="DC78">
        <v>0.88</v>
      </c>
      <c r="DD78">
        <v>1.1499999999999999</v>
      </c>
      <c r="DE78">
        <v>17.8</v>
      </c>
      <c r="DF78">
        <v>0.31</v>
      </c>
      <c r="DG78">
        <v>17.89</v>
      </c>
      <c r="DH78">
        <v>16.95</v>
      </c>
      <c r="DI78">
        <v>19.37</v>
      </c>
      <c r="DJ78">
        <v>4.4000000000000004</v>
      </c>
      <c r="DK78">
        <v>39.409999999999997</v>
      </c>
      <c r="DL78">
        <v>2.37</v>
      </c>
      <c r="DM78">
        <v>0.82</v>
      </c>
      <c r="DN78">
        <v>35.07</v>
      </c>
      <c r="DO78">
        <v>14.61</v>
      </c>
      <c r="DP78">
        <v>3.16</v>
      </c>
      <c r="DQ78">
        <v>0.65</v>
      </c>
      <c r="DR78">
        <v>46.5</v>
      </c>
      <c r="DS78">
        <v>26.96</v>
      </c>
      <c r="DT78">
        <v>8.85</v>
      </c>
      <c r="DU78">
        <v>36.72</v>
      </c>
      <c r="DV78">
        <v>20.100000000000001</v>
      </c>
      <c r="DW78">
        <v>6.66</v>
      </c>
      <c r="DX78">
        <v>8.93</v>
      </c>
      <c r="DY78">
        <v>7.21</v>
      </c>
      <c r="DZ78">
        <v>0</v>
      </c>
      <c r="EA78">
        <v>4.47</v>
      </c>
      <c r="EB78">
        <v>0.42</v>
      </c>
      <c r="EC78">
        <v>0.04</v>
      </c>
      <c r="ED78">
        <v>2.87</v>
      </c>
      <c r="EE78">
        <v>0</v>
      </c>
      <c r="EF78">
        <v>2.23</v>
      </c>
      <c r="EG78">
        <v>0.16</v>
      </c>
      <c r="EH78">
        <v>0.91</v>
      </c>
      <c r="EI78">
        <v>0.46</v>
      </c>
      <c r="EJ78">
        <v>1.59</v>
      </c>
      <c r="EK78">
        <v>0</v>
      </c>
      <c r="EL78">
        <v>0</v>
      </c>
      <c r="EM78">
        <v>1.95</v>
      </c>
      <c r="EN78">
        <v>1.1499999999999999</v>
      </c>
      <c r="EO78">
        <v>1.35</v>
      </c>
      <c r="EP78">
        <v>0.64</v>
      </c>
      <c r="EQ78">
        <v>0.7</v>
      </c>
      <c r="ER78">
        <v>1.69</v>
      </c>
      <c r="ES78">
        <v>0.22</v>
      </c>
      <c r="ET78">
        <v>0</v>
      </c>
      <c r="EU78">
        <v>0.8</v>
      </c>
      <c r="EV78">
        <v>0.36</v>
      </c>
      <c r="EW78">
        <v>0.16</v>
      </c>
      <c r="EX78">
        <v>0.27</v>
      </c>
      <c r="EY78">
        <v>28.56</v>
      </c>
      <c r="EZ78">
        <v>27.56</v>
      </c>
      <c r="FA78">
        <v>0.56000000000000005</v>
      </c>
      <c r="FB78">
        <v>0</v>
      </c>
      <c r="FC78">
        <v>0.6</v>
      </c>
      <c r="FD78">
        <v>26.78</v>
      </c>
      <c r="FE78">
        <v>4.9000000000000004</v>
      </c>
      <c r="FF78">
        <v>23.03</v>
      </c>
      <c r="FG78">
        <v>1.56</v>
      </c>
      <c r="FH78">
        <v>6.32</v>
      </c>
      <c r="FI78">
        <v>68.77</v>
      </c>
      <c r="FJ78">
        <v>91.28</v>
      </c>
      <c r="FK78">
        <v>1.54</v>
      </c>
      <c r="FL78">
        <v>50.48</v>
      </c>
      <c r="FM78">
        <v>11.02</v>
      </c>
      <c r="FN78">
        <v>3.16</v>
      </c>
      <c r="FO78">
        <v>0.8</v>
      </c>
      <c r="FP78">
        <v>0.13</v>
      </c>
      <c r="FQ78">
        <v>60.95</v>
      </c>
      <c r="FR78">
        <v>48.34</v>
      </c>
      <c r="FS78">
        <v>17.13</v>
      </c>
      <c r="FT78">
        <v>3.08</v>
      </c>
      <c r="FU78">
        <v>4.13</v>
      </c>
      <c r="FV78">
        <v>0.42</v>
      </c>
      <c r="FW78">
        <v>16.25</v>
      </c>
      <c r="FX78">
        <v>1.67</v>
      </c>
      <c r="FY78">
        <v>4.2</v>
      </c>
      <c r="FZ78">
        <v>1.26</v>
      </c>
      <c r="GA78">
        <v>1.58</v>
      </c>
      <c r="GB78">
        <v>16.510000000000002</v>
      </c>
      <c r="GC78">
        <v>25.47</v>
      </c>
      <c r="GD78">
        <v>0</v>
      </c>
      <c r="GE78">
        <v>2.57</v>
      </c>
      <c r="GF78">
        <v>6.22</v>
      </c>
    </row>
    <row r="79" spans="2:188" x14ac:dyDescent="0.35">
      <c r="B79" t="str">
        <f>IF(AND(F79&gt;='PASO 2 - CHANNEL INPUT '!$G$4,F79&lt;='PASO 2 - CHANNEL INPUT '!$H$4),"OK","FUERA")</f>
        <v>OK</v>
      </c>
      <c r="C79" s="18" t="str">
        <f>IF(AND(F79&gt;='PASO 2 - CHANNEL INPUT '!$G$8,F79&lt;='PASO 2 - CHANNEL INPUT '!$H$8),"OK","FUERA")</f>
        <v>OK</v>
      </c>
      <c r="D79" t="str">
        <f>IF(AND(F79&gt;='PASO 1 - SETUP CAMPAÑA'!$C$3,F79&lt;='PASO 1 - SETUP CAMPAÑA'!$C$4),"OK","FUERA")</f>
        <v>OK</v>
      </c>
      <c r="E79" t="s">
        <v>0</v>
      </c>
      <c r="F79">
        <v>80</v>
      </c>
      <c r="G79" s="11">
        <f t="shared" si="182"/>
        <v>50.024999999999999</v>
      </c>
      <c r="H79">
        <f t="shared" si="93"/>
        <v>47.817</v>
      </c>
      <c r="I79">
        <f t="shared" si="94"/>
        <v>2.7600000000000002</v>
      </c>
      <c r="J79">
        <f t="shared" si="95"/>
        <v>14.628</v>
      </c>
      <c r="K79">
        <f t="shared" si="96"/>
        <v>14.3865</v>
      </c>
      <c r="L79">
        <f t="shared" si="97"/>
        <v>0.24150000000000005</v>
      </c>
      <c r="M79">
        <f t="shared" si="98"/>
        <v>38.157000000000004</v>
      </c>
      <c r="N79">
        <f t="shared" si="99"/>
        <v>28.1175</v>
      </c>
      <c r="O79">
        <f t="shared" si="100"/>
        <v>3.3809999999999998</v>
      </c>
      <c r="P79">
        <f t="shared" si="101"/>
        <v>3.45</v>
      </c>
      <c r="Q79">
        <f t="shared" si="102"/>
        <v>64.963499999999996</v>
      </c>
      <c r="R79">
        <f t="shared" si="103"/>
        <v>0.79349999999999998</v>
      </c>
      <c r="S79">
        <f t="shared" si="104"/>
        <v>65.204999999999984</v>
      </c>
      <c r="T79">
        <f t="shared" si="105"/>
        <v>62.065499999999993</v>
      </c>
      <c r="U79" s="11">
        <f t="shared" si="106"/>
        <v>72.105000000000004</v>
      </c>
      <c r="V79">
        <f t="shared" si="107"/>
        <v>8.7629999999999999</v>
      </c>
      <c r="W79">
        <f t="shared" si="108"/>
        <v>133.89449999999999</v>
      </c>
      <c r="X79">
        <f t="shared" si="109"/>
        <v>8.3145000000000007</v>
      </c>
      <c r="Y79">
        <f t="shared" si="110"/>
        <v>3.726</v>
      </c>
      <c r="Z79">
        <f t="shared" si="111"/>
        <v>118.887</v>
      </c>
      <c r="AA79">
        <f t="shared" si="112"/>
        <v>44.884499999999996</v>
      </c>
      <c r="AB79">
        <f t="shared" si="113"/>
        <v>10.833000000000002</v>
      </c>
      <c r="AC79">
        <f t="shared" si="114"/>
        <v>5.8304999999999998</v>
      </c>
      <c r="AD79" s="11">
        <f t="shared" si="115"/>
        <v>157.04400000000001</v>
      </c>
      <c r="AE79">
        <f t="shared" si="116"/>
        <v>98.049000000000007</v>
      </c>
      <c r="AF79">
        <f t="shared" si="117"/>
        <v>31.533000000000005</v>
      </c>
      <c r="AG79">
        <f t="shared" si="118"/>
        <v>126.78749999999999</v>
      </c>
      <c r="AH79">
        <f t="shared" si="119"/>
        <v>72.174000000000007</v>
      </c>
      <c r="AI79">
        <f t="shared" si="120"/>
        <v>25.530000000000005</v>
      </c>
      <c r="AJ79">
        <f t="shared" si="121"/>
        <v>41.917499999999997</v>
      </c>
      <c r="AK79">
        <f t="shared" si="122"/>
        <v>19.147500000000001</v>
      </c>
      <c r="AL79">
        <f t="shared" si="123"/>
        <v>1.173</v>
      </c>
      <c r="AM79">
        <f t="shared" si="124"/>
        <v>17.629500000000004</v>
      </c>
      <c r="AN79">
        <f t="shared" si="125"/>
        <v>0.13800000000000001</v>
      </c>
      <c r="AO79">
        <f t="shared" si="126"/>
        <v>0.17250000000000001</v>
      </c>
      <c r="AP79">
        <f t="shared" si="127"/>
        <v>14.3865</v>
      </c>
      <c r="AQ79">
        <f t="shared" si="128"/>
        <v>6.9000000000000006E-2</v>
      </c>
      <c r="AR79">
        <f t="shared" si="129"/>
        <v>10.315500000000002</v>
      </c>
      <c r="AS79">
        <f t="shared" si="130"/>
        <v>0.621</v>
      </c>
      <c r="AT79">
        <f t="shared" si="131"/>
        <v>2.3460000000000001</v>
      </c>
      <c r="AU79">
        <f t="shared" si="132"/>
        <v>3.036</v>
      </c>
      <c r="AV79">
        <f t="shared" si="133"/>
        <v>3.8984999999999999</v>
      </c>
      <c r="AW79">
        <f t="shared" si="134"/>
        <v>0</v>
      </c>
      <c r="AX79">
        <f t="shared" si="135"/>
        <v>0</v>
      </c>
      <c r="AY79">
        <f t="shared" si="136"/>
        <v>6.934499999999999</v>
      </c>
      <c r="AZ79">
        <f t="shared" si="137"/>
        <v>1.9664999999999997</v>
      </c>
      <c r="BA79">
        <f t="shared" si="138"/>
        <v>6.4170000000000007</v>
      </c>
      <c r="BB79">
        <f t="shared" si="139"/>
        <v>2.2425000000000002</v>
      </c>
      <c r="BC79">
        <f t="shared" si="140"/>
        <v>4.8299999999999992</v>
      </c>
      <c r="BD79">
        <f t="shared" si="141"/>
        <v>1.6904999999999999</v>
      </c>
      <c r="BE79">
        <f t="shared" si="142"/>
        <v>4.899</v>
      </c>
      <c r="BF79">
        <f t="shared" si="143"/>
        <v>0</v>
      </c>
      <c r="BG79">
        <f t="shared" si="144"/>
        <v>1.3455000000000001</v>
      </c>
      <c r="BH79">
        <f t="shared" si="145"/>
        <v>0.3105</v>
      </c>
      <c r="BI79">
        <f t="shared" si="146"/>
        <v>1.518</v>
      </c>
      <c r="BJ79">
        <f t="shared" si="147"/>
        <v>1.8975000000000002</v>
      </c>
      <c r="BK79">
        <f t="shared" si="148"/>
        <v>99.084000000000003</v>
      </c>
      <c r="BL79">
        <f t="shared" si="149"/>
        <v>94.771500000000003</v>
      </c>
      <c r="BM79">
        <f t="shared" si="150"/>
        <v>3.5879999999999996</v>
      </c>
      <c r="BN79">
        <f t="shared" si="151"/>
        <v>0</v>
      </c>
      <c r="BO79">
        <f t="shared" si="152"/>
        <v>0.82799999999999996</v>
      </c>
      <c r="BP79">
        <f t="shared" si="153"/>
        <v>94.288499999999999</v>
      </c>
      <c r="BQ79">
        <f t="shared" si="154"/>
        <v>20.182499999999997</v>
      </c>
      <c r="BR79">
        <f t="shared" si="155"/>
        <v>77.728499999999997</v>
      </c>
      <c r="BS79">
        <f t="shared" si="156"/>
        <v>4.8299999999999992</v>
      </c>
      <c r="BT79">
        <f t="shared" si="157"/>
        <v>21.666000000000004</v>
      </c>
      <c r="BU79">
        <f t="shared" si="158"/>
        <v>241.29300000000001</v>
      </c>
      <c r="BV79" s="11">
        <f t="shared" si="159"/>
        <v>313.536</v>
      </c>
      <c r="BW79" s="11">
        <f t="shared" si="160"/>
        <v>7.3140000000000001</v>
      </c>
      <c r="BX79" s="11">
        <f t="shared" si="161"/>
        <v>168.22199999999998</v>
      </c>
      <c r="BY79">
        <f t="shared" si="162"/>
        <v>42.814500000000002</v>
      </c>
      <c r="BZ79">
        <f t="shared" si="163"/>
        <v>10.833000000000002</v>
      </c>
      <c r="CA79">
        <f t="shared" si="164"/>
        <v>4.5194999999999999</v>
      </c>
      <c r="CB79">
        <f t="shared" si="165"/>
        <v>0.89699999999999991</v>
      </c>
      <c r="CC79" s="11">
        <f t="shared" si="166"/>
        <v>223.38749999999999</v>
      </c>
      <c r="CD79" s="11">
        <f t="shared" si="167"/>
        <v>158.59649999999999</v>
      </c>
      <c r="CE79" s="11">
        <f t="shared" si="168"/>
        <v>51.163499999999999</v>
      </c>
      <c r="CF79">
        <f t="shared" si="169"/>
        <v>12.420000000000002</v>
      </c>
      <c r="CG79">
        <f t="shared" si="170"/>
        <v>16.249500000000001</v>
      </c>
      <c r="CH79">
        <f t="shared" si="171"/>
        <v>0.82799999999999996</v>
      </c>
      <c r="CI79" s="11">
        <f t="shared" si="172"/>
        <v>59.064000000000007</v>
      </c>
      <c r="CJ79">
        <f t="shared" si="173"/>
        <v>5.3475000000000001</v>
      </c>
      <c r="CK79">
        <f t="shared" si="174"/>
        <v>14.007</v>
      </c>
      <c r="CL79">
        <f t="shared" si="175"/>
        <v>4.3815</v>
      </c>
      <c r="CM79">
        <f t="shared" si="176"/>
        <v>2.9670000000000001</v>
      </c>
      <c r="CN79">
        <f t="shared" si="177"/>
        <v>56.890499999999996</v>
      </c>
      <c r="CO79">
        <f t="shared" si="178"/>
        <v>86.284499999999994</v>
      </c>
      <c r="CP79">
        <f t="shared" si="179"/>
        <v>0.51749999999999996</v>
      </c>
      <c r="CQ79">
        <f t="shared" si="180"/>
        <v>8.3490000000000002</v>
      </c>
      <c r="CR79">
        <f t="shared" si="181"/>
        <v>17.181000000000001</v>
      </c>
      <c r="CT79" s="18">
        <f>'PASO 1 - SETUP CAMPAÑA'!E108</f>
        <v>345</v>
      </c>
      <c r="CU79">
        <v>14.5</v>
      </c>
      <c r="CV79">
        <v>13.86</v>
      </c>
      <c r="CW79">
        <v>0.8</v>
      </c>
      <c r="CX79">
        <v>4.24</v>
      </c>
      <c r="CY79">
        <v>4.17</v>
      </c>
      <c r="CZ79">
        <v>7.0000000000000007E-2</v>
      </c>
      <c r="DA79">
        <v>11.06</v>
      </c>
      <c r="DB79">
        <v>8.15</v>
      </c>
      <c r="DC79">
        <v>0.98</v>
      </c>
      <c r="DD79">
        <v>1</v>
      </c>
      <c r="DE79">
        <v>18.829999999999998</v>
      </c>
      <c r="DF79">
        <v>0.23</v>
      </c>
      <c r="DG79">
        <v>18.899999999999999</v>
      </c>
      <c r="DH79">
        <v>17.989999999999998</v>
      </c>
      <c r="DI79">
        <v>20.9</v>
      </c>
      <c r="DJ79">
        <v>2.54</v>
      </c>
      <c r="DK79">
        <v>38.81</v>
      </c>
      <c r="DL79">
        <v>2.41</v>
      </c>
      <c r="DM79">
        <v>1.08</v>
      </c>
      <c r="DN79">
        <v>34.46</v>
      </c>
      <c r="DO79">
        <v>13.01</v>
      </c>
      <c r="DP79">
        <v>3.14</v>
      </c>
      <c r="DQ79">
        <v>1.69</v>
      </c>
      <c r="DR79">
        <v>45.52</v>
      </c>
      <c r="DS79">
        <v>28.42</v>
      </c>
      <c r="DT79">
        <v>9.14</v>
      </c>
      <c r="DU79">
        <v>36.75</v>
      </c>
      <c r="DV79">
        <v>20.92</v>
      </c>
      <c r="DW79">
        <v>7.4</v>
      </c>
      <c r="DX79">
        <v>12.15</v>
      </c>
      <c r="DY79">
        <v>5.55</v>
      </c>
      <c r="DZ79">
        <v>0.34</v>
      </c>
      <c r="EA79">
        <v>5.1100000000000003</v>
      </c>
      <c r="EB79">
        <v>0.04</v>
      </c>
      <c r="EC79">
        <v>0.05</v>
      </c>
      <c r="ED79">
        <v>4.17</v>
      </c>
      <c r="EE79">
        <v>0.02</v>
      </c>
      <c r="EF79">
        <v>2.99</v>
      </c>
      <c r="EG79">
        <v>0.18</v>
      </c>
      <c r="EH79">
        <v>0.68</v>
      </c>
      <c r="EI79">
        <v>0.88</v>
      </c>
      <c r="EJ79">
        <v>1.1299999999999999</v>
      </c>
      <c r="EK79">
        <v>0</v>
      </c>
      <c r="EL79">
        <v>0</v>
      </c>
      <c r="EM79">
        <v>2.0099999999999998</v>
      </c>
      <c r="EN79">
        <v>0.56999999999999995</v>
      </c>
      <c r="EO79">
        <v>1.86</v>
      </c>
      <c r="EP79">
        <v>0.65</v>
      </c>
      <c r="EQ79">
        <v>1.4</v>
      </c>
      <c r="ER79">
        <v>0.49</v>
      </c>
      <c r="ES79">
        <v>1.42</v>
      </c>
      <c r="ET79">
        <v>0</v>
      </c>
      <c r="EU79">
        <v>0.39</v>
      </c>
      <c r="EV79">
        <v>0.09</v>
      </c>
      <c r="EW79">
        <v>0.44</v>
      </c>
      <c r="EX79">
        <v>0.55000000000000004</v>
      </c>
      <c r="EY79">
        <v>28.72</v>
      </c>
      <c r="EZ79">
        <v>27.47</v>
      </c>
      <c r="FA79">
        <v>1.04</v>
      </c>
      <c r="FB79">
        <v>0</v>
      </c>
      <c r="FC79">
        <v>0.24</v>
      </c>
      <c r="FD79">
        <v>27.33</v>
      </c>
      <c r="FE79">
        <v>5.85</v>
      </c>
      <c r="FF79">
        <v>22.53</v>
      </c>
      <c r="FG79">
        <v>1.4</v>
      </c>
      <c r="FH79">
        <v>6.28</v>
      </c>
      <c r="FI79">
        <v>69.94</v>
      </c>
      <c r="FJ79">
        <v>90.88</v>
      </c>
      <c r="FK79">
        <v>2.12</v>
      </c>
      <c r="FL79">
        <v>48.76</v>
      </c>
      <c r="FM79">
        <v>12.41</v>
      </c>
      <c r="FN79">
        <v>3.14</v>
      </c>
      <c r="FO79">
        <v>1.31</v>
      </c>
      <c r="FP79">
        <v>0.26</v>
      </c>
      <c r="FQ79">
        <v>64.75</v>
      </c>
      <c r="FR79">
        <v>45.97</v>
      </c>
      <c r="FS79">
        <v>14.83</v>
      </c>
      <c r="FT79">
        <v>3.6</v>
      </c>
      <c r="FU79">
        <v>4.71</v>
      </c>
      <c r="FV79">
        <v>0.24</v>
      </c>
      <c r="FW79">
        <v>17.12</v>
      </c>
      <c r="FX79">
        <v>1.55</v>
      </c>
      <c r="FY79">
        <v>4.0599999999999996</v>
      </c>
      <c r="FZ79">
        <v>1.27</v>
      </c>
      <c r="GA79">
        <v>0.86</v>
      </c>
      <c r="GB79">
        <v>16.489999999999998</v>
      </c>
      <c r="GC79">
        <v>25.01</v>
      </c>
      <c r="GD79">
        <v>0.15</v>
      </c>
      <c r="GE79">
        <v>2.42</v>
      </c>
      <c r="GF79">
        <v>4.9800000000000004</v>
      </c>
    </row>
    <row r="80" spans="2:188" x14ac:dyDescent="0.35">
      <c r="B80" t="str">
        <f>IF(AND(F80&gt;='PASO 2 - CHANNEL INPUT '!$G$4,F80&lt;='PASO 2 - CHANNEL INPUT '!$H$4),"OK","FUERA")</f>
        <v>OK</v>
      </c>
      <c r="C80" s="18" t="str">
        <f>IF(AND(F80&gt;='PASO 2 - CHANNEL INPUT '!$G$8,F80&lt;='PASO 2 - CHANNEL INPUT '!$H$8),"OK","FUERA")</f>
        <v>OK</v>
      </c>
      <c r="D80" t="str">
        <f>IF(AND(F80&gt;='PASO 1 - SETUP CAMPAÑA'!$C$3,F80&lt;='PASO 1 - SETUP CAMPAÑA'!$C$4),"OK","FUERA")</f>
        <v>FUERA</v>
      </c>
      <c r="E80" t="s">
        <v>0</v>
      </c>
      <c r="F80">
        <v>81</v>
      </c>
      <c r="G80" s="11">
        <f t="shared" si="182"/>
        <v>35.669399999999996</v>
      </c>
      <c r="H80">
        <f t="shared" si="93"/>
        <v>35.077599999999997</v>
      </c>
      <c r="I80">
        <f t="shared" si="94"/>
        <v>0.7800999999999999</v>
      </c>
      <c r="J80">
        <f t="shared" si="95"/>
        <v>10.141299999999999</v>
      </c>
      <c r="K80">
        <f t="shared" si="96"/>
        <v>9.8185000000000002</v>
      </c>
      <c r="L80">
        <f t="shared" si="97"/>
        <v>0.32279999999999998</v>
      </c>
      <c r="M80">
        <f t="shared" si="98"/>
        <v>33.759500000000003</v>
      </c>
      <c r="N80">
        <f t="shared" si="99"/>
        <v>25.151499999999999</v>
      </c>
      <c r="O80">
        <f t="shared" si="100"/>
        <v>3.0935000000000001</v>
      </c>
      <c r="P80">
        <f t="shared" si="101"/>
        <v>2.2865000000000002</v>
      </c>
      <c r="Q80">
        <f t="shared" si="102"/>
        <v>55.8444</v>
      </c>
      <c r="R80">
        <f t="shared" si="103"/>
        <v>0.56489999999999996</v>
      </c>
      <c r="S80">
        <f t="shared" si="104"/>
        <v>56.409300000000002</v>
      </c>
      <c r="T80">
        <f t="shared" si="105"/>
        <v>54.257300000000008</v>
      </c>
      <c r="U80" s="11">
        <f t="shared" si="106"/>
        <v>60.309800000000003</v>
      </c>
      <c r="V80">
        <f t="shared" si="107"/>
        <v>6.0525000000000002</v>
      </c>
      <c r="W80">
        <f t="shared" si="108"/>
        <v>101.5206</v>
      </c>
      <c r="X80">
        <f t="shared" si="109"/>
        <v>7.5857999999999999</v>
      </c>
      <c r="Y80">
        <f t="shared" si="110"/>
        <v>2.9590000000000001</v>
      </c>
      <c r="Z80">
        <f t="shared" si="111"/>
        <v>89.765299999999996</v>
      </c>
      <c r="AA80">
        <f t="shared" si="112"/>
        <v>36.610900000000001</v>
      </c>
      <c r="AB80">
        <f t="shared" si="113"/>
        <v>10.0337</v>
      </c>
      <c r="AC80">
        <f t="shared" si="114"/>
        <v>3.0396999999999998</v>
      </c>
      <c r="AD80" s="11">
        <f t="shared" si="115"/>
        <v>118.629</v>
      </c>
      <c r="AE80">
        <f t="shared" si="116"/>
        <v>73.652199999999993</v>
      </c>
      <c r="AF80">
        <f t="shared" si="117"/>
        <v>23.429900000000004</v>
      </c>
      <c r="AG80">
        <f t="shared" si="118"/>
        <v>108.8105</v>
      </c>
      <c r="AH80">
        <f t="shared" si="119"/>
        <v>51.002400000000002</v>
      </c>
      <c r="AI80">
        <f t="shared" si="120"/>
        <v>16.1938</v>
      </c>
      <c r="AJ80">
        <f t="shared" si="121"/>
        <v>24.774900000000002</v>
      </c>
      <c r="AK80">
        <f t="shared" si="122"/>
        <v>22.300099999999997</v>
      </c>
      <c r="AL80">
        <f t="shared" si="123"/>
        <v>0.75320000000000009</v>
      </c>
      <c r="AM80">
        <f t="shared" si="124"/>
        <v>15.010200000000001</v>
      </c>
      <c r="AN80">
        <f t="shared" si="125"/>
        <v>0.37660000000000005</v>
      </c>
      <c r="AO80">
        <f t="shared" si="126"/>
        <v>0.53800000000000003</v>
      </c>
      <c r="AP80">
        <f t="shared" si="127"/>
        <v>8.7424999999999997</v>
      </c>
      <c r="AQ80">
        <f t="shared" si="128"/>
        <v>0.45730000000000004</v>
      </c>
      <c r="AR80">
        <f t="shared" si="129"/>
        <v>10.0337</v>
      </c>
      <c r="AS80">
        <f t="shared" si="130"/>
        <v>1.8023</v>
      </c>
      <c r="AT80">
        <f t="shared" si="131"/>
        <v>2.3134000000000001</v>
      </c>
      <c r="AU80">
        <f t="shared" si="132"/>
        <v>2.9859</v>
      </c>
      <c r="AV80">
        <f t="shared" si="133"/>
        <v>3.6315000000000004</v>
      </c>
      <c r="AW80">
        <f t="shared" si="134"/>
        <v>0</v>
      </c>
      <c r="AX80">
        <f t="shared" si="135"/>
        <v>0</v>
      </c>
      <c r="AY80">
        <f t="shared" si="136"/>
        <v>6.4560000000000004</v>
      </c>
      <c r="AZ80">
        <f t="shared" si="137"/>
        <v>1.9637</v>
      </c>
      <c r="BA80">
        <f t="shared" si="138"/>
        <v>2.9052000000000002</v>
      </c>
      <c r="BB80">
        <f t="shared" si="139"/>
        <v>0</v>
      </c>
      <c r="BC80">
        <f t="shared" si="140"/>
        <v>1.6947000000000001</v>
      </c>
      <c r="BD80">
        <f t="shared" si="141"/>
        <v>1.6677999999999999</v>
      </c>
      <c r="BE80">
        <f t="shared" si="142"/>
        <v>2.2326999999999999</v>
      </c>
      <c r="BF80">
        <f t="shared" si="143"/>
        <v>0</v>
      </c>
      <c r="BG80">
        <f t="shared" si="144"/>
        <v>1.0222</v>
      </c>
      <c r="BH80">
        <f t="shared" si="145"/>
        <v>8.0699999999999994E-2</v>
      </c>
      <c r="BI80">
        <f t="shared" si="146"/>
        <v>1.2105000000000001</v>
      </c>
      <c r="BJ80">
        <f t="shared" si="147"/>
        <v>1.8023</v>
      </c>
      <c r="BK80">
        <f t="shared" si="148"/>
        <v>84.573599999999999</v>
      </c>
      <c r="BL80">
        <f t="shared" si="149"/>
        <v>79.973700000000008</v>
      </c>
      <c r="BM80">
        <f t="shared" si="150"/>
        <v>4.2502000000000004</v>
      </c>
      <c r="BN80">
        <f t="shared" si="151"/>
        <v>0</v>
      </c>
      <c r="BO80">
        <f t="shared" si="152"/>
        <v>0.96839999999999993</v>
      </c>
      <c r="BP80">
        <f t="shared" si="153"/>
        <v>74.244</v>
      </c>
      <c r="BQ80">
        <f t="shared" si="154"/>
        <v>16.328300000000002</v>
      </c>
      <c r="BR80">
        <f t="shared" si="155"/>
        <v>62.327300000000008</v>
      </c>
      <c r="BS80">
        <f t="shared" si="156"/>
        <v>2.4479000000000002</v>
      </c>
      <c r="BT80">
        <f t="shared" si="157"/>
        <v>16.220700000000001</v>
      </c>
      <c r="BU80">
        <f t="shared" si="158"/>
        <v>185.7714</v>
      </c>
      <c r="BV80" s="11">
        <f t="shared" si="159"/>
        <v>249.41679999999999</v>
      </c>
      <c r="BW80" s="11">
        <f t="shared" si="160"/>
        <v>6.5635999999999992</v>
      </c>
      <c r="BX80" s="11">
        <f t="shared" si="161"/>
        <v>125.94580000000001</v>
      </c>
      <c r="BY80">
        <f t="shared" si="162"/>
        <v>32.226199999999999</v>
      </c>
      <c r="BZ80">
        <f t="shared" si="163"/>
        <v>10.0337</v>
      </c>
      <c r="CA80">
        <f t="shared" si="164"/>
        <v>1.1028999999999998</v>
      </c>
      <c r="CB80">
        <f t="shared" si="165"/>
        <v>0.26900000000000002</v>
      </c>
      <c r="CC80" s="11">
        <f t="shared" si="166"/>
        <v>155.07849999999999</v>
      </c>
      <c r="CD80" s="11">
        <f t="shared" si="167"/>
        <v>114.94369999999999</v>
      </c>
      <c r="CE80" s="11">
        <f t="shared" si="168"/>
        <v>35.4542</v>
      </c>
      <c r="CF80">
        <f t="shared" si="169"/>
        <v>8.7693999999999992</v>
      </c>
      <c r="CG80">
        <f t="shared" si="170"/>
        <v>8.9846000000000004</v>
      </c>
      <c r="CH80">
        <f t="shared" si="171"/>
        <v>1.8292000000000002</v>
      </c>
      <c r="CI80" s="11">
        <f t="shared" si="172"/>
        <v>39.300899999999999</v>
      </c>
      <c r="CJ80">
        <f t="shared" si="173"/>
        <v>5.057199999999999</v>
      </c>
      <c r="CK80">
        <f t="shared" si="174"/>
        <v>11.486299999999998</v>
      </c>
      <c r="CL80">
        <f t="shared" si="175"/>
        <v>2.0175000000000001</v>
      </c>
      <c r="CM80">
        <f t="shared" si="176"/>
        <v>1.6947000000000001</v>
      </c>
      <c r="CN80">
        <f t="shared" si="177"/>
        <v>44.761600000000001</v>
      </c>
      <c r="CO80">
        <f t="shared" si="178"/>
        <v>59.018600000000006</v>
      </c>
      <c r="CP80">
        <f t="shared" si="179"/>
        <v>0.13450000000000001</v>
      </c>
      <c r="CQ80">
        <f t="shared" si="180"/>
        <v>7.2092000000000001</v>
      </c>
      <c r="CR80">
        <f t="shared" si="181"/>
        <v>13.019600000000001</v>
      </c>
      <c r="CT80" s="18">
        <f>'PASO 1 - SETUP CAMPAÑA'!E109</f>
        <v>269</v>
      </c>
      <c r="CU80">
        <v>13.26</v>
      </c>
      <c r="CV80">
        <v>13.04</v>
      </c>
      <c r="CW80">
        <v>0.28999999999999998</v>
      </c>
      <c r="CX80">
        <v>3.77</v>
      </c>
      <c r="CY80">
        <v>3.65</v>
      </c>
      <c r="CZ80">
        <v>0.12</v>
      </c>
      <c r="DA80">
        <v>12.55</v>
      </c>
      <c r="DB80">
        <v>9.35</v>
      </c>
      <c r="DC80">
        <v>1.1499999999999999</v>
      </c>
      <c r="DD80">
        <v>0.85</v>
      </c>
      <c r="DE80">
        <v>20.76</v>
      </c>
      <c r="DF80">
        <v>0.21</v>
      </c>
      <c r="DG80">
        <v>20.97</v>
      </c>
      <c r="DH80">
        <v>20.170000000000002</v>
      </c>
      <c r="DI80">
        <v>22.42</v>
      </c>
      <c r="DJ80">
        <v>2.25</v>
      </c>
      <c r="DK80">
        <v>37.74</v>
      </c>
      <c r="DL80">
        <v>2.82</v>
      </c>
      <c r="DM80">
        <v>1.1000000000000001</v>
      </c>
      <c r="DN80">
        <v>33.369999999999997</v>
      </c>
      <c r="DO80">
        <v>13.61</v>
      </c>
      <c r="DP80">
        <v>3.73</v>
      </c>
      <c r="DQ80">
        <v>1.1299999999999999</v>
      </c>
      <c r="DR80">
        <v>44.1</v>
      </c>
      <c r="DS80">
        <v>27.38</v>
      </c>
      <c r="DT80">
        <v>8.7100000000000009</v>
      </c>
      <c r="DU80">
        <v>40.450000000000003</v>
      </c>
      <c r="DV80">
        <v>18.96</v>
      </c>
      <c r="DW80">
        <v>6.02</v>
      </c>
      <c r="DX80">
        <v>9.2100000000000009</v>
      </c>
      <c r="DY80">
        <v>8.2899999999999991</v>
      </c>
      <c r="DZ80">
        <v>0.28000000000000003</v>
      </c>
      <c r="EA80">
        <v>5.58</v>
      </c>
      <c r="EB80">
        <v>0.14000000000000001</v>
      </c>
      <c r="EC80">
        <v>0.2</v>
      </c>
      <c r="ED80">
        <v>3.25</v>
      </c>
      <c r="EE80">
        <v>0.17</v>
      </c>
      <c r="EF80">
        <v>3.73</v>
      </c>
      <c r="EG80">
        <v>0.67</v>
      </c>
      <c r="EH80">
        <v>0.86</v>
      </c>
      <c r="EI80">
        <v>1.1100000000000001</v>
      </c>
      <c r="EJ80">
        <v>1.35</v>
      </c>
      <c r="EK80">
        <v>0</v>
      </c>
      <c r="EL80">
        <v>0</v>
      </c>
      <c r="EM80">
        <v>2.4</v>
      </c>
      <c r="EN80">
        <v>0.73</v>
      </c>
      <c r="EO80">
        <v>1.08</v>
      </c>
      <c r="EP80">
        <v>0</v>
      </c>
      <c r="EQ80">
        <v>0.63</v>
      </c>
      <c r="ER80">
        <v>0.62</v>
      </c>
      <c r="ES80">
        <v>0.83</v>
      </c>
      <c r="ET80">
        <v>0</v>
      </c>
      <c r="EU80">
        <v>0.38</v>
      </c>
      <c r="EV80">
        <v>0.03</v>
      </c>
      <c r="EW80">
        <v>0.45</v>
      </c>
      <c r="EX80">
        <v>0.67</v>
      </c>
      <c r="EY80">
        <v>31.44</v>
      </c>
      <c r="EZ80">
        <v>29.73</v>
      </c>
      <c r="FA80">
        <v>1.58</v>
      </c>
      <c r="FB80">
        <v>0</v>
      </c>
      <c r="FC80">
        <v>0.36</v>
      </c>
      <c r="FD80">
        <v>27.6</v>
      </c>
      <c r="FE80">
        <v>6.07</v>
      </c>
      <c r="FF80">
        <v>23.17</v>
      </c>
      <c r="FG80">
        <v>0.91</v>
      </c>
      <c r="FH80">
        <v>6.03</v>
      </c>
      <c r="FI80">
        <v>69.06</v>
      </c>
      <c r="FJ80">
        <v>92.72</v>
      </c>
      <c r="FK80">
        <v>2.44</v>
      </c>
      <c r="FL80">
        <v>46.82</v>
      </c>
      <c r="FM80">
        <v>11.98</v>
      </c>
      <c r="FN80">
        <v>3.73</v>
      </c>
      <c r="FO80">
        <v>0.41</v>
      </c>
      <c r="FP80">
        <v>0.1</v>
      </c>
      <c r="FQ80">
        <v>57.65</v>
      </c>
      <c r="FR80">
        <v>42.73</v>
      </c>
      <c r="FS80">
        <v>13.18</v>
      </c>
      <c r="FT80">
        <v>3.26</v>
      </c>
      <c r="FU80">
        <v>3.34</v>
      </c>
      <c r="FV80">
        <v>0.68</v>
      </c>
      <c r="FW80">
        <v>14.61</v>
      </c>
      <c r="FX80">
        <v>1.88</v>
      </c>
      <c r="FY80">
        <v>4.2699999999999996</v>
      </c>
      <c r="FZ80">
        <v>0.75</v>
      </c>
      <c r="GA80">
        <v>0.63</v>
      </c>
      <c r="GB80">
        <v>16.64</v>
      </c>
      <c r="GC80">
        <v>21.94</v>
      </c>
      <c r="GD80">
        <v>0.05</v>
      </c>
      <c r="GE80">
        <v>2.68</v>
      </c>
      <c r="GF80">
        <v>4.84</v>
      </c>
    </row>
    <row r="81" spans="2:188" x14ac:dyDescent="0.35">
      <c r="B81" t="str">
        <f>IF(AND(F81&gt;='PASO 2 - CHANNEL INPUT '!$G$4,F81&lt;='PASO 2 - CHANNEL INPUT '!$H$4),"OK","FUERA")</f>
        <v>OK</v>
      </c>
      <c r="C81" s="18" t="str">
        <f>IF(AND(F81&gt;='PASO 2 - CHANNEL INPUT '!$G$8,F81&lt;='PASO 2 - CHANNEL INPUT '!$H$8),"OK","FUERA")</f>
        <v>OK</v>
      </c>
      <c r="D81" t="str">
        <f>IF(AND(F81&gt;='PASO 1 - SETUP CAMPAÑA'!$C$3,F81&lt;='PASO 1 - SETUP CAMPAÑA'!$C$4),"OK","FUERA")</f>
        <v>FUERA</v>
      </c>
      <c r="E81" t="s">
        <v>0</v>
      </c>
      <c r="F81">
        <v>82</v>
      </c>
      <c r="G81" s="11">
        <f t="shared" si="182"/>
        <v>48.461700000000008</v>
      </c>
      <c r="H81">
        <f t="shared" si="93"/>
        <v>46.948299999999996</v>
      </c>
      <c r="I81">
        <f t="shared" si="94"/>
        <v>1.8095000000000001</v>
      </c>
      <c r="J81">
        <f t="shared" si="95"/>
        <v>13.916700000000002</v>
      </c>
      <c r="K81">
        <f t="shared" si="96"/>
        <v>13.850899999999999</v>
      </c>
      <c r="L81">
        <f t="shared" si="97"/>
        <v>6.5799999999999997E-2</v>
      </c>
      <c r="M81">
        <f t="shared" si="98"/>
        <v>39.677399999999999</v>
      </c>
      <c r="N81">
        <f t="shared" si="99"/>
        <v>27.076699999999999</v>
      </c>
      <c r="O81">
        <f t="shared" si="100"/>
        <v>2.7635999999999998</v>
      </c>
      <c r="P81">
        <f t="shared" si="101"/>
        <v>3.4874000000000001</v>
      </c>
      <c r="Q81">
        <f t="shared" si="102"/>
        <v>62.641599999999997</v>
      </c>
      <c r="R81">
        <f t="shared" si="103"/>
        <v>1.0856999999999999</v>
      </c>
      <c r="S81">
        <f t="shared" si="104"/>
        <v>62.838999999999999</v>
      </c>
      <c r="T81">
        <f t="shared" si="105"/>
        <v>59.614800000000002</v>
      </c>
      <c r="U81" s="11">
        <f t="shared" si="106"/>
        <v>66.194800000000001</v>
      </c>
      <c r="V81">
        <f t="shared" si="107"/>
        <v>6.7116000000000007</v>
      </c>
      <c r="W81">
        <f t="shared" si="108"/>
        <v>119.6902</v>
      </c>
      <c r="X81">
        <f t="shared" si="109"/>
        <v>4.5401999999999996</v>
      </c>
      <c r="Y81">
        <f t="shared" si="110"/>
        <v>3.3887</v>
      </c>
      <c r="Z81">
        <f t="shared" si="111"/>
        <v>106.4315</v>
      </c>
      <c r="AA81">
        <f t="shared" si="112"/>
        <v>40.302500000000002</v>
      </c>
      <c r="AB81">
        <f t="shared" si="113"/>
        <v>6.8760999999999992</v>
      </c>
      <c r="AC81">
        <f t="shared" si="114"/>
        <v>3.4215999999999998</v>
      </c>
      <c r="AD81" s="11">
        <f t="shared" si="115"/>
        <v>138.0813</v>
      </c>
      <c r="AE81">
        <f t="shared" si="116"/>
        <v>93.929500000000004</v>
      </c>
      <c r="AF81">
        <f t="shared" si="117"/>
        <v>28.5243</v>
      </c>
      <c r="AG81">
        <f t="shared" si="118"/>
        <v>126.5992</v>
      </c>
      <c r="AH81">
        <f t="shared" si="119"/>
        <v>65.964500000000001</v>
      </c>
      <c r="AI81">
        <f t="shared" si="120"/>
        <v>26.846400000000003</v>
      </c>
      <c r="AJ81">
        <f t="shared" si="121"/>
        <v>30.893100000000004</v>
      </c>
      <c r="AK81">
        <f t="shared" si="122"/>
        <v>20.200599999999998</v>
      </c>
      <c r="AL81">
        <f t="shared" si="123"/>
        <v>1.6779000000000002</v>
      </c>
      <c r="AM81">
        <f t="shared" si="124"/>
        <v>18.292400000000001</v>
      </c>
      <c r="AN81">
        <f t="shared" si="125"/>
        <v>0.16450000000000001</v>
      </c>
      <c r="AO81">
        <f t="shared" si="126"/>
        <v>0.19739999999999999</v>
      </c>
      <c r="AP81">
        <f t="shared" si="127"/>
        <v>14.1799</v>
      </c>
      <c r="AQ81">
        <f t="shared" si="128"/>
        <v>0.46060000000000006</v>
      </c>
      <c r="AR81">
        <f t="shared" si="129"/>
        <v>7.0406000000000004</v>
      </c>
      <c r="AS81">
        <f t="shared" si="130"/>
        <v>0.52639999999999998</v>
      </c>
      <c r="AT81">
        <f t="shared" si="131"/>
        <v>3.1583999999999999</v>
      </c>
      <c r="AU81">
        <f t="shared" si="132"/>
        <v>1.4147000000000001</v>
      </c>
      <c r="AV81">
        <f t="shared" si="133"/>
        <v>3.0268000000000002</v>
      </c>
      <c r="AW81">
        <f t="shared" si="134"/>
        <v>0</v>
      </c>
      <c r="AX81">
        <f t="shared" si="135"/>
        <v>0</v>
      </c>
      <c r="AY81">
        <f t="shared" si="136"/>
        <v>4.4744000000000002</v>
      </c>
      <c r="AZ81">
        <f t="shared" si="137"/>
        <v>2.4346000000000001</v>
      </c>
      <c r="BA81">
        <f t="shared" si="138"/>
        <v>3.3228999999999997</v>
      </c>
      <c r="BB81">
        <f t="shared" si="139"/>
        <v>0.92120000000000013</v>
      </c>
      <c r="BC81">
        <f t="shared" si="140"/>
        <v>3.4874000000000001</v>
      </c>
      <c r="BD81">
        <f t="shared" si="141"/>
        <v>3.7505999999999995</v>
      </c>
      <c r="BE81">
        <f t="shared" si="142"/>
        <v>2.0398000000000001</v>
      </c>
      <c r="BF81">
        <f t="shared" si="143"/>
        <v>0</v>
      </c>
      <c r="BG81">
        <f t="shared" si="144"/>
        <v>1.1186</v>
      </c>
      <c r="BH81">
        <f t="shared" si="145"/>
        <v>1.1186</v>
      </c>
      <c r="BI81">
        <f t="shared" si="146"/>
        <v>1.1843999999999999</v>
      </c>
      <c r="BJ81">
        <f t="shared" si="147"/>
        <v>1.2502</v>
      </c>
      <c r="BK81">
        <f t="shared" si="148"/>
        <v>91.462000000000003</v>
      </c>
      <c r="BL81">
        <f t="shared" si="149"/>
        <v>87.51400000000001</v>
      </c>
      <c r="BM81">
        <f t="shared" si="150"/>
        <v>3.6190000000000002</v>
      </c>
      <c r="BN81">
        <f t="shared" si="151"/>
        <v>0</v>
      </c>
      <c r="BO81">
        <f t="shared" si="152"/>
        <v>0.82250000000000001</v>
      </c>
      <c r="BP81">
        <f t="shared" si="153"/>
        <v>102.8454</v>
      </c>
      <c r="BQ81">
        <f t="shared" si="154"/>
        <v>24.675000000000001</v>
      </c>
      <c r="BR81">
        <f t="shared" si="155"/>
        <v>84.552999999999997</v>
      </c>
      <c r="BS81">
        <f t="shared" si="156"/>
        <v>7.7314999999999996</v>
      </c>
      <c r="BT81">
        <f t="shared" si="157"/>
        <v>24.642100000000003</v>
      </c>
      <c r="BU81">
        <f t="shared" si="158"/>
        <v>225.75980000000001</v>
      </c>
      <c r="BV81" s="11">
        <f t="shared" si="159"/>
        <v>303.69990000000001</v>
      </c>
      <c r="BW81" s="11">
        <f t="shared" si="160"/>
        <v>4.2111999999999998</v>
      </c>
      <c r="BX81" s="11">
        <f t="shared" si="161"/>
        <v>140.51590000000002</v>
      </c>
      <c r="BY81">
        <f t="shared" si="162"/>
        <v>30.3996</v>
      </c>
      <c r="BZ81">
        <f t="shared" si="163"/>
        <v>6.8760999999999992</v>
      </c>
      <c r="CA81">
        <f t="shared" si="164"/>
        <v>2.5004</v>
      </c>
      <c r="CB81">
        <f t="shared" si="165"/>
        <v>0.23030000000000003</v>
      </c>
      <c r="CC81" s="11">
        <f t="shared" si="166"/>
        <v>205.52630000000002</v>
      </c>
      <c r="CD81" s="11">
        <f t="shared" si="167"/>
        <v>130.7775</v>
      </c>
      <c r="CE81" s="11">
        <f t="shared" si="168"/>
        <v>52.837399999999995</v>
      </c>
      <c r="CF81">
        <f t="shared" si="169"/>
        <v>6.4812999999999992</v>
      </c>
      <c r="CG81">
        <f t="shared" si="170"/>
        <v>12.173000000000002</v>
      </c>
      <c r="CH81">
        <f t="shared" si="171"/>
        <v>6.5799999999999997E-2</v>
      </c>
      <c r="CI81" s="11">
        <f t="shared" si="172"/>
        <v>41.388199999999998</v>
      </c>
      <c r="CJ81">
        <f t="shared" si="173"/>
        <v>2.6977999999999995</v>
      </c>
      <c r="CK81">
        <f t="shared" si="174"/>
        <v>10.495099999999999</v>
      </c>
      <c r="CL81">
        <f t="shared" si="175"/>
        <v>4.7375999999999996</v>
      </c>
      <c r="CM81">
        <f t="shared" si="176"/>
        <v>3.5532000000000004</v>
      </c>
      <c r="CN81">
        <f t="shared" si="177"/>
        <v>53.166399999999996</v>
      </c>
      <c r="CO81">
        <f t="shared" si="178"/>
        <v>66.457999999999998</v>
      </c>
      <c r="CP81">
        <f t="shared" si="179"/>
        <v>1.6779000000000002</v>
      </c>
      <c r="CQ81">
        <f t="shared" si="180"/>
        <v>4.1124999999999998</v>
      </c>
      <c r="CR81">
        <f t="shared" si="181"/>
        <v>17.831799999999998</v>
      </c>
      <c r="CT81" s="18">
        <f>'PASO 1 - SETUP CAMPAÑA'!E110</f>
        <v>329</v>
      </c>
      <c r="CU81">
        <v>14.73</v>
      </c>
      <c r="CV81">
        <v>14.27</v>
      </c>
      <c r="CW81">
        <v>0.55000000000000004</v>
      </c>
      <c r="CX81">
        <v>4.2300000000000004</v>
      </c>
      <c r="CY81">
        <v>4.21</v>
      </c>
      <c r="CZ81">
        <v>0.02</v>
      </c>
      <c r="DA81">
        <v>12.06</v>
      </c>
      <c r="DB81">
        <v>8.23</v>
      </c>
      <c r="DC81">
        <v>0.84</v>
      </c>
      <c r="DD81">
        <v>1.06</v>
      </c>
      <c r="DE81">
        <v>19.04</v>
      </c>
      <c r="DF81">
        <v>0.33</v>
      </c>
      <c r="DG81">
        <v>19.100000000000001</v>
      </c>
      <c r="DH81">
        <v>18.12</v>
      </c>
      <c r="DI81">
        <v>20.12</v>
      </c>
      <c r="DJ81">
        <v>2.04</v>
      </c>
      <c r="DK81">
        <v>36.380000000000003</v>
      </c>
      <c r="DL81">
        <v>1.38</v>
      </c>
      <c r="DM81">
        <v>1.03</v>
      </c>
      <c r="DN81">
        <v>32.35</v>
      </c>
      <c r="DO81">
        <v>12.25</v>
      </c>
      <c r="DP81">
        <v>2.09</v>
      </c>
      <c r="DQ81">
        <v>1.04</v>
      </c>
      <c r="DR81">
        <v>41.97</v>
      </c>
      <c r="DS81">
        <v>28.55</v>
      </c>
      <c r="DT81">
        <v>8.67</v>
      </c>
      <c r="DU81">
        <v>38.479999999999997</v>
      </c>
      <c r="DV81">
        <v>20.05</v>
      </c>
      <c r="DW81">
        <v>8.16</v>
      </c>
      <c r="DX81">
        <v>9.39</v>
      </c>
      <c r="DY81">
        <v>6.14</v>
      </c>
      <c r="DZ81">
        <v>0.51</v>
      </c>
      <c r="EA81">
        <v>5.56</v>
      </c>
      <c r="EB81">
        <v>0.05</v>
      </c>
      <c r="EC81">
        <v>0.06</v>
      </c>
      <c r="ED81">
        <v>4.3099999999999996</v>
      </c>
      <c r="EE81">
        <v>0.14000000000000001</v>
      </c>
      <c r="EF81">
        <v>2.14</v>
      </c>
      <c r="EG81">
        <v>0.16</v>
      </c>
      <c r="EH81">
        <v>0.96</v>
      </c>
      <c r="EI81">
        <v>0.43</v>
      </c>
      <c r="EJ81">
        <v>0.92</v>
      </c>
      <c r="EK81">
        <v>0</v>
      </c>
      <c r="EL81">
        <v>0</v>
      </c>
      <c r="EM81">
        <v>1.36</v>
      </c>
      <c r="EN81">
        <v>0.74</v>
      </c>
      <c r="EO81">
        <v>1.01</v>
      </c>
      <c r="EP81">
        <v>0.28000000000000003</v>
      </c>
      <c r="EQ81">
        <v>1.06</v>
      </c>
      <c r="ER81">
        <v>1.1399999999999999</v>
      </c>
      <c r="ES81">
        <v>0.62</v>
      </c>
      <c r="ET81">
        <v>0</v>
      </c>
      <c r="EU81">
        <v>0.34</v>
      </c>
      <c r="EV81">
        <v>0.34</v>
      </c>
      <c r="EW81">
        <v>0.36</v>
      </c>
      <c r="EX81">
        <v>0.38</v>
      </c>
      <c r="EY81">
        <v>27.8</v>
      </c>
      <c r="EZ81">
        <v>26.6</v>
      </c>
      <c r="FA81">
        <v>1.1000000000000001</v>
      </c>
      <c r="FB81">
        <v>0</v>
      </c>
      <c r="FC81">
        <v>0.25</v>
      </c>
      <c r="FD81">
        <v>31.26</v>
      </c>
      <c r="FE81">
        <v>7.5</v>
      </c>
      <c r="FF81">
        <v>25.7</v>
      </c>
      <c r="FG81">
        <v>2.35</v>
      </c>
      <c r="FH81">
        <v>7.49</v>
      </c>
      <c r="FI81">
        <v>68.62</v>
      </c>
      <c r="FJ81">
        <v>92.31</v>
      </c>
      <c r="FK81">
        <v>1.28</v>
      </c>
      <c r="FL81">
        <v>42.71</v>
      </c>
      <c r="FM81">
        <v>9.24</v>
      </c>
      <c r="FN81">
        <v>2.09</v>
      </c>
      <c r="FO81">
        <v>0.76</v>
      </c>
      <c r="FP81">
        <v>7.0000000000000007E-2</v>
      </c>
      <c r="FQ81">
        <v>62.47</v>
      </c>
      <c r="FR81">
        <v>39.75</v>
      </c>
      <c r="FS81">
        <v>16.059999999999999</v>
      </c>
      <c r="FT81">
        <v>1.97</v>
      </c>
      <c r="FU81">
        <v>3.7</v>
      </c>
      <c r="FV81">
        <v>0.02</v>
      </c>
      <c r="FW81">
        <v>12.58</v>
      </c>
      <c r="FX81">
        <v>0.82</v>
      </c>
      <c r="FY81">
        <v>3.19</v>
      </c>
      <c r="FZ81">
        <v>1.44</v>
      </c>
      <c r="GA81">
        <v>1.08</v>
      </c>
      <c r="GB81">
        <v>16.16</v>
      </c>
      <c r="GC81">
        <v>20.2</v>
      </c>
      <c r="GD81">
        <v>0.51</v>
      </c>
      <c r="GE81">
        <v>1.25</v>
      </c>
      <c r="GF81">
        <v>5.42</v>
      </c>
    </row>
    <row r="82" spans="2:188" x14ac:dyDescent="0.35">
      <c r="B82" t="str">
        <f>IF(AND(F82&gt;='PASO 2 - CHANNEL INPUT '!$G$4,F82&lt;='PASO 2 - CHANNEL INPUT '!$H$4),"OK","FUERA")</f>
        <v>OK</v>
      </c>
      <c r="C82" s="18" t="str">
        <f>IF(AND(F82&gt;='PASO 2 - CHANNEL INPUT '!$G$8,F82&lt;='PASO 2 - CHANNEL INPUT '!$H$8),"OK","FUERA")</f>
        <v>OK</v>
      </c>
      <c r="D82" t="str">
        <f>IF(AND(F82&gt;='PASO 1 - SETUP CAMPAÑA'!$C$3,F82&lt;='PASO 1 - SETUP CAMPAÑA'!$C$4),"OK","FUERA")</f>
        <v>FUERA</v>
      </c>
      <c r="E82" t="s">
        <v>0</v>
      </c>
      <c r="F82">
        <v>83</v>
      </c>
      <c r="G82" s="11">
        <f t="shared" si="182"/>
        <v>36.3474</v>
      </c>
      <c r="H82">
        <f t="shared" si="93"/>
        <v>35.026600000000002</v>
      </c>
      <c r="I82">
        <f t="shared" si="94"/>
        <v>1.524</v>
      </c>
      <c r="J82">
        <f t="shared" si="95"/>
        <v>12.9032</v>
      </c>
      <c r="K82">
        <f t="shared" si="96"/>
        <v>12.9032</v>
      </c>
      <c r="L82">
        <f t="shared" si="97"/>
        <v>0.35560000000000003</v>
      </c>
      <c r="M82">
        <f t="shared" si="98"/>
        <v>25.933400000000002</v>
      </c>
      <c r="N82">
        <f t="shared" si="99"/>
        <v>15.925799999999997</v>
      </c>
      <c r="O82">
        <f t="shared" si="100"/>
        <v>1.2445999999999999</v>
      </c>
      <c r="P82">
        <f t="shared" si="101"/>
        <v>2.0827999999999998</v>
      </c>
      <c r="Q82">
        <f t="shared" si="102"/>
        <v>40.386000000000003</v>
      </c>
      <c r="R82">
        <f t="shared" si="103"/>
        <v>1.6256000000000002</v>
      </c>
      <c r="S82">
        <f t="shared" si="104"/>
        <v>41.224200000000003</v>
      </c>
      <c r="T82">
        <f t="shared" si="105"/>
        <v>38.836599999999997</v>
      </c>
      <c r="U82" s="11">
        <f t="shared" si="106"/>
        <v>47.650400000000005</v>
      </c>
      <c r="V82">
        <f t="shared" si="107"/>
        <v>6.3246000000000002</v>
      </c>
      <c r="W82">
        <f t="shared" si="108"/>
        <v>84.734400000000008</v>
      </c>
      <c r="X82">
        <f t="shared" si="109"/>
        <v>5.4609999999999994</v>
      </c>
      <c r="Y82">
        <f t="shared" si="110"/>
        <v>1.9303999999999999</v>
      </c>
      <c r="Z82">
        <f t="shared" si="111"/>
        <v>74.955400000000012</v>
      </c>
      <c r="AA82">
        <f t="shared" si="112"/>
        <v>33.883599999999994</v>
      </c>
      <c r="AB82">
        <f t="shared" si="113"/>
        <v>6.8834</v>
      </c>
      <c r="AC82">
        <f t="shared" si="114"/>
        <v>3.1750000000000003</v>
      </c>
      <c r="AD82" s="11">
        <f t="shared" si="115"/>
        <v>99.288600000000002</v>
      </c>
      <c r="AE82">
        <f t="shared" si="116"/>
        <v>72.135999999999996</v>
      </c>
      <c r="AF82">
        <f t="shared" si="117"/>
        <v>19.05</v>
      </c>
      <c r="AG82">
        <f t="shared" si="118"/>
        <v>85.572599999999994</v>
      </c>
      <c r="AH82">
        <f t="shared" si="119"/>
        <v>48.945799999999998</v>
      </c>
      <c r="AI82">
        <f t="shared" si="120"/>
        <v>24.739599999999999</v>
      </c>
      <c r="AJ82">
        <f t="shared" si="121"/>
        <v>21.158200000000001</v>
      </c>
      <c r="AK82">
        <f t="shared" si="122"/>
        <v>22.529799999999998</v>
      </c>
      <c r="AL82">
        <f t="shared" si="123"/>
        <v>0.48259999999999997</v>
      </c>
      <c r="AM82">
        <f t="shared" si="124"/>
        <v>15.214600000000001</v>
      </c>
      <c r="AN82">
        <f t="shared" si="125"/>
        <v>0.60959999999999992</v>
      </c>
      <c r="AO82">
        <f t="shared" si="126"/>
        <v>0.17780000000000001</v>
      </c>
      <c r="AP82">
        <f t="shared" si="127"/>
        <v>7.8739999999999997</v>
      </c>
      <c r="AQ82">
        <f t="shared" si="128"/>
        <v>0</v>
      </c>
      <c r="AR82">
        <f t="shared" si="129"/>
        <v>3.2512000000000003</v>
      </c>
      <c r="AS82">
        <f t="shared" si="130"/>
        <v>0.17780000000000001</v>
      </c>
      <c r="AT82">
        <f t="shared" si="131"/>
        <v>3.8862000000000001</v>
      </c>
      <c r="AU82">
        <f t="shared" si="132"/>
        <v>0.86360000000000003</v>
      </c>
      <c r="AV82">
        <f t="shared" si="133"/>
        <v>3.4036</v>
      </c>
      <c r="AW82">
        <f t="shared" si="134"/>
        <v>0</v>
      </c>
      <c r="AX82">
        <f t="shared" si="135"/>
        <v>0</v>
      </c>
      <c r="AY82">
        <f t="shared" si="136"/>
        <v>4.2417999999999996</v>
      </c>
      <c r="AZ82">
        <f t="shared" si="137"/>
        <v>1.7272000000000001</v>
      </c>
      <c r="BA82">
        <f t="shared" si="138"/>
        <v>4.5212000000000003</v>
      </c>
      <c r="BB82">
        <f t="shared" si="139"/>
        <v>2.2098</v>
      </c>
      <c r="BC82">
        <f t="shared" si="140"/>
        <v>2.3622000000000001</v>
      </c>
      <c r="BD82">
        <f t="shared" si="141"/>
        <v>0.86360000000000003</v>
      </c>
      <c r="BE82">
        <f t="shared" si="142"/>
        <v>2.9971999999999999</v>
      </c>
      <c r="BF82">
        <f t="shared" si="143"/>
        <v>0.38100000000000001</v>
      </c>
      <c r="BG82">
        <f t="shared" si="144"/>
        <v>1.8033999999999999</v>
      </c>
      <c r="BH82">
        <f t="shared" si="145"/>
        <v>0.27940000000000004</v>
      </c>
      <c r="BI82">
        <f t="shared" si="146"/>
        <v>0.78739999999999999</v>
      </c>
      <c r="BJ82">
        <f t="shared" si="147"/>
        <v>0.43180000000000002</v>
      </c>
      <c r="BK82">
        <f t="shared" si="148"/>
        <v>77.317599999999999</v>
      </c>
      <c r="BL82">
        <f t="shared" si="149"/>
        <v>75.260199999999998</v>
      </c>
      <c r="BM82">
        <f t="shared" si="150"/>
        <v>2.1335999999999999</v>
      </c>
      <c r="BN82">
        <f t="shared" si="151"/>
        <v>0</v>
      </c>
      <c r="BO82">
        <f t="shared" si="152"/>
        <v>0.81280000000000008</v>
      </c>
      <c r="BP82">
        <f t="shared" si="153"/>
        <v>76.504800000000003</v>
      </c>
      <c r="BQ82">
        <f t="shared" si="154"/>
        <v>14.503399999999999</v>
      </c>
      <c r="BR82">
        <f t="shared" si="155"/>
        <v>64.820799999999991</v>
      </c>
      <c r="BS82">
        <f t="shared" si="156"/>
        <v>2.54</v>
      </c>
      <c r="BT82">
        <f t="shared" si="157"/>
        <v>12.7254</v>
      </c>
      <c r="BU82">
        <f t="shared" si="158"/>
        <v>174.7012</v>
      </c>
      <c r="BV82" s="11">
        <f t="shared" si="159"/>
        <v>232.46080000000001</v>
      </c>
      <c r="BW82" s="11">
        <f t="shared" si="160"/>
        <v>4.5465999999999998</v>
      </c>
      <c r="BX82" s="11">
        <f t="shared" si="161"/>
        <v>96.59620000000001</v>
      </c>
      <c r="BY82">
        <f t="shared" si="162"/>
        <v>19.4818</v>
      </c>
      <c r="BZ82">
        <f t="shared" si="163"/>
        <v>6.8834</v>
      </c>
      <c r="CA82">
        <f t="shared" si="164"/>
        <v>3.3527999999999998</v>
      </c>
      <c r="CB82">
        <f t="shared" si="165"/>
        <v>0.2286</v>
      </c>
      <c r="CC82" s="11">
        <f t="shared" si="166"/>
        <v>156.54020000000003</v>
      </c>
      <c r="CD82" s="11">
        <f t="shared" si="167"/>
        <v>90.398600000000016</v>
      </c>
      <c r="CE82" s="11">
        <f t="shared" si="168"/>
        <v>28.803599999999999</v>
      </c>
      <c r="CF82">
        <f t="shared" si="169"/>
        <v>3.7084000000000001</v>
      </c>
      <c r="CG82">
        <f t="shared" si="170"/>
        <v>5.3340000000000005</v>
      </c>
      <c r="CH82">
        <f t="shared" si="171"/>
        <v>0.127</v>
      </c>
      <c r="CI82" s="11">
        <f t="shared" si="172"/>
        <v>30.683200000000003</v>
      </c>
      <c r="CJ82">
        <f t="shared" si="173"/>
        <v>2.7940000000000005</v>
      </c>
      <c r="CK82">
        <f t="shared" si="174"/>
        <v>9.6774000000000004</v>
      </c>
      <c r="CL82">
        <f t="shared" si="175"/>
        <v>3.2766000000000002</v>
      </c>
      <c r="CM82">
        <f t="shared" si="176"/>
        <v>2.7178000000000004</v>
      </c>
      <c r="CN82">
        <f t="shared" si="177"/>
        <v>31.724599999999999</v>
      </c>
      <c r="CO82">
        <f t="shared" si="178"/>
        <v>50.088799999999999</v>
      </c>
      <c r="CP82">
        <f t="shared" si="179"/>
        <v>0.127</v>
      </c>
      <c r="CQ82">
        <f t="shared" si="180"/>
        <v>3.5305999999999997</v>
      </c>
      <c r="CR82">
        <f t="shared" si="181"/>
        <v>12.090399999999999</v>
      </c>
      <c r="CT82" s="18">
        <f>'PASO 1 - SETUP CAMPAÑA'!E111</f>
        <v>254</v>
      </c>
      <c r="CU82">
        <v>14.31</v>
      </c>
      <c r="CV82">
        <v>13.79</v>
      </c>
      <c r="CW82">
        <v>0.6</v>
      </c>
      <c r="CX82">
        <v>5.08</v>
      </c>
      <c r="CY82">
        <v>5.08</v>
      </c>
      <c r="CZ82">
        <v>0.14000000000000001</v>
      </c>
      <c r="DA82">
        <v>10.210000000000001</v>
      </c>
      <c r="DB82">
        <v>6.27</v>
      </c>
      <c r="DC82">
        <v>0.49</v>
      </c>
      <c r="DD82">
        <v>0.82</v>
      </c>
      <c r="DE82">
        <v>15.9</v>
      </c>
      <c r="DF82">
        <v>0.64</v>
      </c>
      <c r="DG82">
        <v>16.23</v>
      </c>
      <c r="DH82">
        <v>15.29</v>
      </c>
      <c r="DI82">
        <v>18.760000000000002</v>
      </c>
      <c r="DJ82">
        <v>2.4900000000000002</v>
      </c>
      <c r="DK82">
        <v>33.36</v>
      </c>
      <c r="DL82">
        <v>2.15</v>
      </c>
      <c r="DM82">
        <v>0.76</v>
      </c>
      <c r="DN82">
        <v>29.51</v>
      </c>
      <c r="DO82">
        <v>13.34</v>
      </c>
      <c r="DP82">
        <v>2.71</v>
      </c>
      <c r="DQ82">
        <v>1.25</v>
      </c>
      <c r="DR82">
        <v>39.090000000000003</v>
      </c>
      <c r="DS82">
        <v>28.4</v>
      </c>
      <c r="DT82">
        <v>7.5</v>
      </c>
      <c r="DU82">
        <v>33.69</v>
      </c>
      <c r="DV82">
        <v>19.27</v>
      </c>
      <c r="DW82">
        <v>9.74</v>
      </c>
      <c r="DX82">
        <v>8.33</v>
      </c>
      <c r="DY82">
        <v>8.8699999999999992</v>
      </c>
      <c r="DZ82">
        <v>0.19</v>
      </c>
      <c r="EA82">
        <v>5.99</v>
      </c>
      <c r="EB82">
        <v>0.24</v>
      </c>
      <c r="EC82">
        <v>7.0000000000000007E-2</v>
      </c>
      <c r="ED82">
        <v>3.1</v>
      </c>
      <c r="EE82">
        <v>0</v>
      </c>
      <c r="EF82">
        <v>1.28</v>
      </c>
      <c r="EG82">
        <v>7.0000000000000007E-2</v>
      </c>
      <c r="EH82">
        <v>1.53</v>
      </c>
      <c r="EI82">
        <v>0.34</v>
      </c>
      <c r="EJ82">
        <v>1.34</v>
      </c>
      <c r="EK82">
        <v>0</v>
      </c>
      <c r="EL82">
        <v>0</v>
      </c>
      <c r="EM82">
        <v>1.67</v>
      </c>
      <c r="EN82">
        <v>0.68</v>
      </c>
      <c r="EO82">
        <v>1.78</v>
      </c>
      <c r="EP82">
        <v>0.87</v>
      </c>
      <c r="EQ82">
        <v>0.93</v>
      </c>
      <c r="ER82">
        <v>0.34</v>
      </c>
      <c r="ES82">
        <v>1.18</v>
      </c>
      <c r="ET82">
        <v>0.15</v>
      </c>
      <c r="EU82">
        <v>0.71</v>
      </c>
      <c r="EV82">
        <v>0.11</v>
      </c>
      <c r="EW82">
        <v>0.31</v>
      </c>
      <c r="EX82">
        <v>0.17</v>
      </c>
      <c r="EY82">
        <v>30.44</v>
      </c>
      <c r="EZ82">
        <v>29.63</v>
      </c>
      <c r="FA82">
        <v>0.84</v>
      </c>
      <c r="FB82">
        <v>0</v>
      </c>
      <c r="FC82">
        <v>0.32</v>
      </c>
      <c r="FD82">
        <v>30.12</v>
      </c>
      <c r="FE82">
        <v>5.71</v>
      </c>
      <c r="FF82">
        <v>25.52</v>
      </c>
      <c r="FG82">
        <v>1</v>
      </c>
      <c r="FH82">
        <v>5.01</v>
      </c>
      <c r="FI82">
        <v>68.78</v>
      </c>
      <c r="FJ82">
        <v>91.52</v>
      </c>
      <c r="FK82">
        <v>1.79</v>
      </c>
      <c r="FL82">
        <v>38.03</v>
      </c>
      <c r="FM82">
        <v>7.67</v>
      </c>
      <c r="FN82">
        <v>2.71</v>
      </c>
      <c r="FO82">
        <v>1.32</v>
      </c>
      <c r="FP82">
        <v>0.09</v>
      </c>
      <c r="FQ82">
        <v>61.63</v>
      </c>
      <c r="FR82">
        <v>35.590000000000003</v>
      </c>
      <c r="FS82">
        <v>11.34</v>
      </c>
      <c r="FT82">
        <v>1.46</v>
      </c>
      <c r="FU82">
        <v>2.1</v>
      </c>
      <c r="FV82">
        <v>0.05</v>
      </c>
      <c r="FW82">
        <v>12.08</v>
      </c>
      <c r="FX82">
        <v>1.1000000000000001</v>
      </c>
      <c r="FY82">
        <v>3.81</v>
      </c>
      <c r="FZ82">
        <v>1.29</v>
      </c>
      <c r="GA82">
        <v>1.07</v>
      </c>
      <c r="GB82">
        <v>12.49</v>
      </c>
      <c r="GC82">
        <v>19.72</v>
      </c>
      <c r="GD82">
        <v>0.05</v>
      </c>
      <c r="GE82">
        <v>1.39</v>
      </c>
      <c r="GF82">
        <v>4.76</v>
      </c>
    </row>
    <row r="83" spans="2:188" x14ac:dyDescent="0.35">
      <c r="B83" t="str">
        <f>IF(AND(F83&gt;='PASO 2 - CHANNEL INPUT '!$G$4,F83&lt;='PASO 2 - CHANNEL INPUT '!$H$4),"OK","FUERA")</f>
        <v>OK</v>
      </c>
      <c r="C83" s="18" t="str">
        <f>IF(AND(F83&gt;='PASO 2 - CHANNEL INPUT '!$G$8,F83&lt;='PASO 2 - CHANNEL INPUT '!$H$8),"OK","FUERA")</f>
        <v>OK</v>
      </c>
      <c r="D83" t="str">
        <f>IF(AND(F83&gt;='PASO 1 - SETUP CAMPAÑA'!$C$3,F83&lt;='PASO 1 - SETUP CAMPAÑA'!$C$4),"OK","FUERA")</f>
        <v>FUERA</v>
      </c>
      <c r="E83" t="s">
        <v>0</v>
      </c>
      <c r="F83">
        <v>84</v>
      </c>
      <c r="G83" s="11">
        <f t="shared" si="182"/>
        <v>26.151900000000001</v>
      </c>
      <c r="H83">
        <f t="shared" si="93"/>
        <v>24.4514</v>
      </c>
      <c r="I83">
        <f t="shared" si="94"/>
        <v>1.8078999999999998</v>
      </c>
      <c r="J83">
        <f t="shared" si="95"/>
        <v>12.762700000000001</v>
      </c>
      <c r="K83">
        <f t="shared" si="96"/>
        <v>12.762700000000001</v>
      </c>
      <c r="L83">
        <f t="shared" si="97"/>
        <v>1.7899999999999999E-2</v>
      </c>
      <c r="M83">
        <f t="shared" si="98"/>
        <v>19.170900000000003</v>
      </c>
      <c r="N83">
        <f t="shared" si="99"/>
        <v>13.246000000000002</v>
      </c>
      <c r="O83">
        <f t="shared" si="100"/>
        <v>0.84129999999999983</v>
      </c>
      <c r="P83">
        <f t="shared" si="101"/>
        <v>1.8078999999999998</v>
      </c>
      <c r="Q83">
        <f t="shared" si="102"/>
        <v>33.526699999999998</v>
      </c>
      <c r="R83">
        <f t="shared" si="103"/>
        <v>0.16109999999999999</v>
      </c>
      <c r="S83">
        <f t="shared" si="104"/>
        <v>33.634099999999997</v>
      </c>
      <c r="T83">
        <f t="shared" si="105"/>
        <v>31.092300000000005</v>
      </c>
      <c r="U83" s="11">
        <f t="shared" si="106"/>
        <v>39.648499999999999</v>
      </c>
      <c r="V83">
        <f t="shared" si="107"/>
        <v>4.8688000000000002</v>
      </c>
      <c r="W83">
        <f t="shared" si="108"/>
        <v>60.233499999999992</v>
      </c>
      <c r="X83">
        <f t="shared" si="109"/>
        <v>4.3855000000000004</v>
      </c>
      <c r="Y83">
        <f t="shared" si="110"/>
        <v>5.37</v>
      </c>
      <c r="Z83">
        <f t="shared" si="111"/>
        <v>57.852799999999995</v>
      </c>
      <c r="AA83">
        <f t="shared" si="112"/>
        <v>23.986000000000001</v>
      </c>
      <c r="AB83">
        <f t="shared" si="113"/>
        <v>9.6122999999999994</v>
      </c>
      <c r="AC83">
        <f t="shared" si="114"/>
        <v>3.4725999999999999</v>
      </c>
      <c r="AD83" s="11">
        <f t="shared" si="115"/>
        <v>76.790999999999997</v>
      </c>
      <c r="AE83">
        <f t="shared" si="116"/>
        <v>52.625999999999998</v>
      </c>
      <c r="AF83">
        <f t="shared" si="117"/>
        <v>13.4429</v>
      </c>
      <c r="AG83">
        <f t="shared" si="118"/>
        <v>68.073700000000002</v>
      </c>
      <c r="AH83">
        <f t="shared" si="119"/>
        <v>37.124599999999994</v>
      </c>
      <c r="AI83">
        <f t="shared" si="120"/>
        <v>12.1899</v>
      </c>
      <c r="AJ83">
        <f t="shared" si="121"/>
        <v>15.268699999999997</v>
      </c>
      <c r="AK83">
        <f t="shared" si="122"/>
        <v>10.471499999999999</v>
      </c>
      <c r="AL83">
        <f t="shared" si="123"/>
        <v>0.34010000000000001</v>
      </c>
      <c r="AM83">
        <f t="shared" si="124"/>
        <v>9.5944000000000003</v>
      </c>
      <c r="AN83">
        <f t="shared" si="125"/>
        <v>0.1074</v>
      </c>
      <c r="AO83">
        <f t="shared" si="126"/>
        <v>5.3699999999999998E-2</v>
      </c>
      <c r="AP83">
        <f t="shared" si="127"/>
        <v>7.1957999999999984</v>
      </c>
      <c r="AQ83">
        <f t="shared" si="128"/>
        <v>0</v>
      </c>
      <c r="AR83">
        <f t="shared" si="129"/>
        <v>5.1909999999999998</v>
      </c>
      <c r="AS83">
        <f t="shared" si="130"/>
        <v>0.69810000000000005</v>
      </c>
      <c r="AT83">
        <f t="shared" si="131"/>
        <v>2.3090999999999999</v>
      </c>
      <c r="AU83">
        <f t="shared" si="132"/>
        <v>1.0203</v>
      </c>
      <c r="AV83">
        <f t="shared" si="133"/>
        <v>2.4523000000000001</v>
      </c>
      <c r="AW83">
        <f t="shared" si="134"/>
        <v>0</v>
      </c>
      <c r="AX83">
        <f t="shared" si="135"/>
        <v>0.53700000000000003</v>
      </c>
      <c r="AY83">
        <f t="shared" si="136"/>
        <v>3.9558999999999997</v>
      </c>
      <c r="AZ83">
        <f t="shared" si="137"/>
        <v>1.6110000000000002</v>
      </c>
      <c r="BA83">
        <f t="shared" si="138"/>
        <v>1.79</v>
      </c>
      <c r="BB83">
        <f t="shared" si="139"/>
        <v>0.39380000000000004</v>
      </c>
      <c r="BC83">
        <f t="shared" si="140"/>
        <v>2.3807</v>
      </c>
      <c r="BD83">
        <f t="shared" si="141"/>
        <v>0.1074</v>
      </c>
      <c r="BE83">
        <f t="shared" si="142"/>
        <v>4.7792999999999992</v>
      </c>
      <c r="BF83">
        <f t="shared" si="143"/>
        <v>0</v>
      </c>
      <c r="BG83">
        <f t="shared" si="144"/>
        <v>0.39380000000000004</v>
      </c>
      <c r="BH83">
        <f t="shared" si="145"/>
        <v>8.9499999999999996E-2</v>
      </c>
      <c r="BI83">
        <f t="shared" si="146"/>
        <v>0.62649999999999995</v>
      </c>
      <c r="BJ83">
        <f t="shared" si="147"/>
        <v>0.23269999999999999</v>
      </c>
      <c r="BK83">
        <f t="shared" si="148"/>
        <v>52.250099999999996</v>
      </c>
      <c r="BL83">
        <f t="shared" si="149"/>
        <v>50.800199999999997</v>
      </c>
      <c r="BM83">
        <f t="shared" si="150"/>
        <v>1.1814</v>
      </c>
      <c r="BN83">
        <f t="shared" si="151"/>
        <v>0</v>
      </c>
      <c r="BO83">
        <f t="shared" si="152"/>
        <v>0.57279999999999998</v>
      </c>
      <c r="BP83">
        <f t="shared" si="153"/>
        <v>48.383699999999997</v>
      </c>
      <c r="BQ83">
        <f t="shared" si="154"/>
        <v>11.4023</v>
      </c>
      <c r="BR83">
        <f t="shared" si="155"/>
        <v>39.362099999999998</v>
      </c>
      <c r="BS83">
        <f t="shared" si="156"/>
        <v>2.7029000000000001</v>
      </c>
      <c r="BT83">
        <f t="shared" si="157"/>
        <v>10.0419</v>
      </c>
      <c r="BU83">
        <f t="shared" si="158"/>
        <v>118.83810000000001</v>
      </c>
      <c r="BV83" s="11">
        <f t="shared" si="159"/>
        <v>160.74199999999999</v>
      </c>
      <c r="BW83" s="11">
        <f t="shared" si="160"/>
        <v>2.3986000000000001</v>
      </c>
      <c r="BX83" s="11">
        <f t="shared" si="161"/>
        <v>74.893600000000006</v>
      </c>
      <c r="BY83">
        <f t="shared" si="162"/>
        <v>15.0718</v>
      </c>
      <c r="BZ83">
        <f t="shared" si="163"/>
        <v>9.6122999999999994</v>
      </c>
      <c r="CA83">
        <f t="shared" si="164"/>
        <v>0.68020000000000003</v>
      </c>
      <c r="CB83">
        <f t="shared" si="165"/>
        <v>0.73389999999999989</v>
      </c>
      <c r="CC83" s="11">
        <f t="shared" si="166"/>
        <v>102.7102</v>
      </c>
      <c r="CD83" s="11">
        <f t="shared" si="167"/>
        <v>68.753899999999987</v>
      </c>
      <c r="CE83" s="11">
        <f t="shared" si="168"/>
        <v>22.697199999999999</v>
      </c>
      <c r="CF83">
        <f t="shared" si="169"/>
        <v>5.7637999999999998</v>
      </c>
      <c r="CG83">
        <f t="shared" si="170"/>
        <v>3.3831000000000002</v>
      </c>
      <c r="CH83">
        <f t="shared" si="171"/>
        <v>0</v>
      </c>
      <c r="CI83" s="11">
        <f t="shared" si="172"/>
        <v>26.312999999999999</v>
      </c>
      <c r="CJ83">
        <f t="shared" si="173"/>
        <v>1.1276999999999999</v>
      </c>
      <c r="CK83">
        <f t="shared" si="174"/>
        <v>6.0501999999999994</v>
      </c>
      <c r="CL83">
        <f t="shared" si="175"/>
        <v>0.96660000000000001</v>
      </c>
      <c r="CM83">
        <f t="shared" si="176"/>
        <v>1.1993</v>
      </c>
      <c r="CN83">
        <f t="shared" si="177"/>
        <v>22.1602</v>
      </c>
      <c r="CO83">
        <f t="shared" si="178"/>
        <v>34.994500000000002</v>
      </c>
      <c r="CP83">
        <f t="shared" si="179"/>
        <v>1.0561</v>
      </c>
      <c r="CQ83">
        <f t="shared" si="180"/>
        <v>1.7183999999999999</v>
      </c>
      <c r="CR83">
        <f t="shared" si="181"/>
        <v>7.4463999999999997</v>
      </c>
      <c r="CT83" s="18">
        <f>'PASO 1 - SETUP CAMPAÑA'!E112</f>
        <v>179</v>
      </c>
      <c r="CU83">
        <v>14.61</v>
      </c>
      <c r="CV83">
        <v>13.66</v>
      </c>
      <c r="CW83">
        <v>1.01</v>
      </c>
      <c r="CX83">
        <v>7.13</v>
      </c>
      <c r="CY83">
        <v>7.13</v>
      </c>
      <c r="CZ83">
        <v>0.01</v>
      </c>
      <c r="DA83">
        <v>10.71</v>
      </c>
      <c r="DB83">
        <v>7.4</v>
      </c>
      <c r="DC83">
        <v>0.47</v>
      </c>
      <c r="DD83">
        <v>1.01</v>
      </c>
      <c r="DE83">
        <v>18.73</v>
      </c>
      <c r="DF83">
        <v>0.09</v>
      </c>
      <c r="DG83">
        <v>18.79</v>
      </c>
      <c r="DH83">
        <v>17.37</v>
      </c>
      <c r="DI83">
        <v>22.15</v>
      </c>
      <c r="DJ83">
        <v>2.72</v>
      </c>
      <c r="DK83">
        <v>33.65</v>
      </c>
      <c r="DL83">
        <v>2.4500000000000002</v>
      </c>
      <c r="DM83">
        <v>3</v>
      </c>
      <c r="DN83">
        <v>32.32</v>
      </c>
      <c r="DO83">
        <v>13.4</v>
      </c>
      <c r="DP83">
        <v>5.37</v>
      </c>
      <c r="DQ83">
        <v>1.94</v>
      </c>
      <c r="DR83">
        <v>42.9</v>
      </c>
      <c r="DS83">
        <v>29.4</v>
      </c>
      <c r="DT83">
        <v>7.51</v>
      </c>
      <c r="DU83">
        <v>38.03</v>
      </c>
      <c r="DV83">
        <v>20.74</v>
      </c>
      <c r="DW83">
        <v>6.81</v>
      </c>
      <c r="DX83">
        <v>8.5299999999999994</v>
      </c>
      <c r="DY83">
        <v>5.85</v>
      </c>
      <c r="DZ83">
        <v>0.19</v>
      </c>
      <c r="EA83">
        <v>5.36</v>
      </c>
      <c r="EB83">
        <v>0.06</v>
      </c>
      <c r="EC83">
        <v>0.03</v>
      </c>
      <c r="ED83">
        <v>4.0199999999999996</v>
      </c>
      <c r="EE83">
        <v>0</v>
      </c>
      <c r="EF83">
        <v>2.9</v>
      </c>
      <c r="EG83">
        <v>0.39</v>
      </c>
      <c r="EH83">
        <v>1.29</v>
      </c>
      <c r="EI83">
        <v>0.56999999999999995</v>
      </c>
      <c r="EJ83">
        <v>1.37</v>
      </c>
      <c r="EK83">
        <v>0</v>
      </c>
      <c r="EL83">
        <v>0.3</v>
      </c>
      <c r="EM83">
        <v>2.21</v>
      </c>
      <c r="EN83">
        <v>0.9</v>
      </c>
      <c r="EO83">
        <v>1</v>
      </c>
      <c r="EP83">
        <v>0.22</v>
      </c>
      <c r="EQ83">
        <v>1.33</v>
      </c>
      <c r="ER83">
        <v>0.06</v>
      </c>
      <c r="ES83">
        <v>2.67</v>
      </c>
      <c r="ET83">
        <v>0</v>
      </c>
      <c r="EU83">
        <v>0.22</v>
      </c>
      <c r="EV83">
        <v>0.05</v>
      </c>
      <c r="EW83">
        <v>0.35</v>
      </c>
      <c r="EX83">
        <v>0.13</v>
      </c>
      <c r="EY83">
        <v>29.19</v>
      </c>
      <c r="EZ83">
        <v>28.38</v>
      </c>
      <c r="FA83">
        <v>0.66</v>
      </c>
      <c r="FB83">
        <v>0</v>
      </c>
      <c r="FC83">
        <v>0.32</v>
      </c>
      <c r="FD83">
        <v>27.03</v>
      </c>
      <c r="FE83">
        <v>6.37</v>
      </c>
      <c r="FF83">
        <v>21.99</v>
      </c>
      <c r="FG83">
        <v>1.51</v>
      </c>
      <c r="FH83">
        <v>5.61</v>
      </c>
      <c r="FI83">
        <v>66.39</v>
      </c>
      <c r="FJ83">
        <v>89.8</v>
      </c>
      <c r="FK83">
        <v>1.34</v>
      </c>
      <c r="FL83">
        <v>41.84</v>
      </c>
      <c r="FM83">
        <v>8.42</v>
      </c>
      <c r="FN83">
        <v>5.37</v>
      </c>
      <c r="FO83">
        <v>0.38</v>
      </c>
      <c r="FP83">
        <v>0.41</v>
      </c>
      <c r="FQ83">
        <v>57.38</v>
      </c>
      <c r="FR83">
        <v>38.409999999999997</v>
      </c>
      <c r="FS83">
        <v>12.68</v>
      </c>
      <c r="FT83">
        <v>3.22</v>
      </c>
      <c r="FU83">
        <v>1.89</v>
      </c>
      <c r="FV83">
        <v>0</v>
      </c>
      <c r="FW83">
        <v>14.7</v>
      </c>
      <c r="FX83">
        <v>0.63</v>
      </c>
      <c r="FY83">
        <v>3.38</v>
      </c>
      <c r="FZ83">
        <v>0.54</v>
      </c>
      <c r="GA83">
        <v>0.67</v>
      </c>
      <c r="GB83">
        <v>12.38</v>
      </c>
      <c r="GC83">
        <v>19.55</v>
      </c>
      <c r="GD83">
        <v>0.59</v>
      </c>
      <c r="GE83">
        <v>0.96</v>
      </c>
      <c r="GF83">
        <v>4.16</v>
      </c>
    </row>
    <row r="84" spans="2:188" x14ac:dyDescent="0.35">
      <c r="B84" t="str">
        <f>IF(AND(F84&gt;='PASO 2 - CHANNEL INPUT '!$G$4,F84&lt;='PASO 2 - CHANNEL INPUT '!$H$4),"OK","FUERA")</f>
        <v>OK</v>
      </c>
      <c r="C84" s="18" t="str">
        <f>IF(AND(F84&gt;='PASO 2 - CHANNEL INPUT '!$G$8,F84&lt;='PASO 2 - CHANNEL INPUT '!$H$8),"OK","FUERA")</f>
        <v>OK</v>
      </c>
      <c r="D84" t="str">
        <f>IF(AND(F84&gt;='PASO 1 - SETUP CAMPAÑA'!$C$3,F84&lt;='PASO 1 - SETUP CAMPAÑA'!$C$4),"OK","FUERA")</f>
        <v>FUERA</v>
      </c>
      <c r="E84" t="s">
        <v>0</v>
      </c>
      <c r="F84">
        <v>85</v>
      </c>
      <c r="G84" s="11">
        <f t="shared" si="182"/>
        <v>25.619999999999997</v>
      </c>
      <c r="H84">
        <f t="shared" si="93"/>
        <v>25.36</v>
      </c>
      <c r="I84">
        <f t="shared" si="94"/>
        <v>0.56000000000000005</v>
      </c>
      <c r="J84">
        <f t="shared" si="95"/>
        <v>9.5</v>
      </c>
      <c r="K84">
        <f t="shared" si="96"/>
        <v>9.4600000000000009</v>
      </c>
      <c r="L84">
        <f t="shared" si="97"/>
        <v>0.04</v>
      </c>
      <c r="M84">
        <f t="shared" si="98"/>
        <v>21.06</v>
      </c>
      <c r="N84">
        <f t="shared" si="99"/>
        <v>16.66</v>
      </c>
      <c r="O84">
        <f t="shared" si="100"/>
        <v>4.8</v>
      </c>
      <c r="P84">
        <f t="shared" si="101"/>
        <v>2.34</v>
      </c>
      <c r="Q84">
        <f t="shared" si="102"/>
        <v>35.200000000000003</v>
      </c>
      <c r="R84">
        <f t="shared" si="103"/>
        <v>0.2</v>
      </c>
      <c r="S84">
        <f t="shared" si="104"/>
        <v>35.200000000000003</v>
      </c>
      <c r="T84">
        <f t="shared" si="105"/>
        <v>32.86</v>
      </c>
      <c r="U84" s="11">
        <f t="shared" si="106"/>
        <v>38.659999999999997</v>
      </c>
      <c r="V84">
        <f t="shared" si="107"/>
        <v>7.3800000000000008</v>
      </c>
      <c r="W84">
        <f t="shared" si="108"/>
        <v>61.159999999999989</v>
      </c>
      <c r="X84">
        <f t="shared" si="109"/>
        <v>2.6</v>
      </c>
      <c r="Y84">
        <f t="shared" si="110"/>
        <v>0.93999999999999984</v>
      </c>
      <c r="Z84">
        <f t="shared" si="111"/>
        <v>51.92</v>
      </c>
      <c r="AA84">
        <f t="shared" si="112"/>
        <v>24.8</v>
      </c>
      <c r="AB84">
        <f t="shared" si="113"/>
        <v>3.4799999999999995</v>
      </c>
      <c r="AC84">
        <f t="shared" si="114"/>
        <v>3.4000000000000004</v>
      </c>
      <c r="AD84" s="11">
        <f t="shared" si="115"/>
        <v>74.319999999999993</v>
      </c>
      <c r="AE84">
        <f t="shared" si="116"/>
        <v>56.940000000000005</v>
      </c>
      <c r="AF84">
        <f t="shared" si="117"/>
        <v>12.619999999999997</v>
      </c>
      <c r="AG84">
        <f t="shared" si="118"/>
        <v>80.12</v>
      </c>
      <c r="AH84">
        <f t="shared" si="119"/>
        <v>42.32</v>
      </c>
      <c r="AI84">
        <f t="shared" si="120"/>
        <v>16.2</v>
      </c>
      <c r="AJ84">
        <f t="shared" si="121"/>
        <v>15.560000000000002</v>
      </c>
      <c r="AK84">
        <f t="shared" si="122"/>
        <v>15.18</v>
      </c>
      <c r="AL84">
        <f t="shared" si="123"/>
        <v>0</v>
      </c>
      <c r="AM84">
        <f t="shared" si="124"/>
        <v>10.42</v>
      </c>
      <c r="AN84">
        <f t="shared" si="125"/>
        <v>0.74</v>
      </c>
      <c r="AO84">
        <f t="shared" si="126"/>
        <v>0.12</v>
      </c>
      <c r="AP84">
        <f t="shared" si="127"/>
        <v>6.14</v>
      </c>
      <c r="AQ84">
        <f t="shared" si="128"/>
        <v>0</v>
      </c>
      <c r="AR84">
        <f t="shared" si="129"/>
        <v>5.76</v>
      </c>
      <c r="AS84">
        <f t="shared" si="130"/>
        <v>0</v>
      </c>
      <c r="AT84">
        <f t="shared" si="131"/>
        <v>3.92</v>
      </c>
      <c r="AU84">
        <f t="shared" si="132"/>
        <v>0.66</v>
      </c>
      <c r="AV84">
        <f t="shared" si="133"/>
        <v>1.94</v>
      </c>
      <c r="AW84">
        <f t="shared" si="134"/>
        <v>0</v>
      </c>
      <c r="AX84">
        <f t="shared" si="135"/>
        <v>0.28000000000000003</v>
      </c>
      <c r="AY84">
        <f t="shared" si="136"/>
        <v>2.9</v>
      </c>
      <c r="AZ84">
        <f t="shared" si="137"/>
        <v>0.88</v>
      </c>
      <c r="BA84">
        <f t="shared" si="138"/>
        <v>1.34</v>
      </c>
      <c r="BB84">
        <f t="shared" si="139"/>
        <v>0.66</v>
      </c>
      <c r="BC84">
        <f t="shared" si="140"/>
        <v>1.1399999999999999</v>
      </c>
      <c r="BD84">
        <f t="shared" si="141"/>
        <v>1.1599999999999999</v>
      </c>
      <c r="BE84">
        <f t="shared" si="142"/>
        <v>1.1599999999999999</v>
      </c>
      <c r="BF84">
        <f t="shared" si="143"/>
        <v>0</v>
      </c>
      <c r="BG84">
        <f t="shared" si="144"/>
        <v>1.58</v>
      </c>
      <c r="BH84">
        <f t="shared" si="145"/>
        <v>0.4</v>
      </c>
      <c r="BI84">
        <f t="shared" si="146"/>
        <v>1.7399999999999998</v>
      </c>
      <c r="BJ84">
        <f t="shared" si="147"/>
        <v>0.5</v>
      </c>
      <c r="BK84">
        <f t="shared" si="148"/>
        <v>56.36</v>
      </c>
      <c r="BL84">
        <f t="shared" si="149"/>
        <v>52.64</v>
      </c>
      <c r="BM84">
        <f t="shared" si="150"/>
        <v>3.5000000000000004</v>
      </c>
      <c r="BN84">
        <f t="shared" si="151"/>
        <v>0</v>
      </c>
      <c r="BO84">
        <f t="shared" si="152"/>
        <v>0.81999999999999984</v>
      </c>
      <c r="BP84">
        <f t="shared" si="153"/>
        <v>51.62</v>
      </c>
      <c r="BQ84">
        <f t="shared" si="154"/>
        <v>9.8000000000000007</v>
      </c>
      <c r="BR84">
        <f t="shared" si="155"/>
        <v>44.96</v>
      </c>
      <c r="BS84">
        <f t="shared" si="156"/>
        <v>3.64</v>
      </c>
      <c r="BT84">
        <f t="shared" si="157"/>
        <v>10.98</v>
      </c>
      <c r="BU84">
        <f t="shared" si="158"/>
        <v>139.1</v>
      </c>
      <c r="BV84" s="11">
        <f t="shared" si="159"/>
        <v>181.34</v>
      </c>
      <c r="BW84" s="11">
        <f t="shared" si="160"/>
        <v>3.7000000000000006</v>
      </c>
      <c r="BX84" s="11">
        <f t="shared" si="161"/>
        <v>72.2</v>
      </c>
      <c r="BY84">
        <f t="shared" si="162"/>
        <v>9.06</v>
      </c>
      <c r="BZ84">
        <f t="shared" si="163"/>
        <v>3.4799999999999995</v>
      </c>
      <c r="CA84">
        <f t="shared" si="164"/>
        <v>0.96</v>
      </c>
      <c r="CB84">
        <f t="shared" si="165"/>
        <v>0.04</v>
      </c>
      <c r="CC84" s="11">
        <f t="shared" si="166"/>
        <v>121.12</v>
      </c>
      <c r="CD84" s="11">
        <f t="shared" si="167"/>
        <v>66.16</v>
      </c>
      <c r="CE84" s="11">
        <f t="shared" si="168"/>
        <v>26.479999999999997</v>
      </c>
      <c r="CF84">
        <f t="shared" si="169"/>
        <v>3.1400000000000006</v>
      </c>
      <c r="CG84">
        <f t="shared" si="170"/>
        <v>4.3</v>
      </c>
      <c r="CH84">
        <f t="shared" si="171"/>
        <v>0</v>
      </c>
      <c r="CI84" s="11">
        <f t="shared" si="172"/>
        <v>23.26</v>
      </c>
      <c r="CJ84">
        <f t="shared" si="173"/>
        <v>1.8000000000000003</v>
      </c>
      <c r="CK84">
        <f t="shared" si="174"/>
        <v>4.96</v>
      </c>
      <c r="CL84">
        <f t="shared" si="175"/>
        <v>1.58</v>
      </c>
      <c r="CM84">
        <f t="shared" si="176"/>
        <v>0.38</v>
      </c>
      <c r="CN84">
        <f t="shared" si="177"/>
        <v>24.9</v>
      </c>
      <c r="CO84">
        <f t="shared" si="178"/>
        <v>33.72</v>
      </c>
      <c r="CP84">
        <f t="shared" si="179"/>
        <v>0.18</v>
      </c>
      <c r="CQ84">
        <f t="shared" si="180"/>
        <v>3.1400000000000006</v>
      </c>
      <c r="CR84">
        <f t="shared" si="181"/>
        <v>6.7</v>
      </c>
      <c r="CT84" s="18">
        <f>'PASO 1 - SETUP CAMPAÑA'!E113</f>
        <v>200</v>
      </c>
      <c r="CU84">
        <v>12.81</v>
      </c>
      <c r="CV84">
        <v>12.68</v>
      </c>
      <c r="CW84">
        <v>0.28000000000000003</v>
      </c>
      <c r="CX84">
        <v>4.75</v>
      </c>
      <c r="CY84">
        <v>4.7300000000000004</v>
      </c>
      <c r="CZ84">
        <v>0.02</v>
      </c>
      <c r="DA84">
        <v>10.53</v>
      </c>
      <c r="DB84">
        <v>8.33</v>
      </c>
      <c r="DC84">
        <v>2.4</v>
      </c>
      <c r="DD84">
        <v>1.17</v>
      </c>
      <c r="DE84">
        <v>17.600000000000001</v>
      </c>
      <c r="DF84">
        <v>0.1</v>
      </c>
      <c r="DG84">
        <v>17.600000000000001</v>
      </c>
      <c r="DH84">
        <v>16.43</v>
      </c>
      <c r="DI84">
        <v>19.329999999999998</v>
      </c>
      <c r="DJ84">
        <v>3.69</v>
      </c>
      <c r="DK84">
        <v>30.58</v>
      </c>
      <c r="DL84">
        <v>1.3</v>
      </c>
      <c r="DM84">
        <v>0.47</v>
      </c>
      <c r="DN84">
        <v>25.96</v>
      </c>
      <c r="DO84">
        <v>12.4</v>
      </c>
      <c r="DP84">
        <v>1.74</v>
      </c>
      <c r="DQ84">
        <v>1.7</v>
      </c>
      <c r="DR84">
        <v>37.159999999999997</v>
      </c>
      <c r="DS84">
        <v>28.47</v>
      </c>
      <c r="DT84">
        <v>6.31</v>
      </c>
      <c r="DU84">
        <v>40.06</v>
      </c>
      <c r="DV84">
        <v>21.16</v>
      </c>
      <c r="DW84">
        <v>8.1</v>
      </c>
      <c r="DX84">
        <v>7.78</v>
      </c>
      <c r="DY84">
        <v>7.59</v>
      </c>
      <c r="DZ84">
        <v>0</v>
      </c>
      <c r="EA84">
        <v>5.21</v>
      </c>
      <c r="EB84">
        <v>0.37</v>
      </c>
      <c r="EC84">
        <v>0.06</v>
      </c>
      <c r="ED84">
        <v>3.07</v>
      </c>
      <c r="EE84">
        <v>0</v>
      </c>
      <c r="EF84">
        <v>2.88</v>
      </c>
      <c r="EG84">
        <v>0</v>
      </c>
      <c r="EH84">
        <v>1.96</v>
      </c>
      <c r="EI84">
        <v>0.33</v>
      </c>
      <c r="EJ84">
        <v>0.97</v>
      </c>
      <c r="EK84">
        <v>0</v>
      </c>
      <c r="EL84">
        <v>0.14000000000000001</v>
      </c>
      <c r="EM84">
        <v>1.45</v>
      </c>
      <c r="EN84">
        <v>0.44</v>
      </c>
      <c r="EO84">
        <v>0.67</v>
      </c>
      <c r="EP84">
        <v>0.33</v>
      </c>
      <c r="EQ84">
        <v>0.56999999999999995</v>
      </c>
      <c r="ER84">
        <v>0.57999999999999996</v>
      </c>
      <c r="ES84">
        <v>0.57999999999999996</v>
      </c>
      <c r="ET84">
        <v>0</v>
      </c>
      <c r="EU84">
        <v>0.79</v>
      </c>
      <c r="EV84">
        <v>0.2</v>
      </c>
      <c r="EW84">
        <v>0.87</v>
      </c>
      <c r="EX84">
        <v>0.25</v>
      </c>
      <c r="EY84">
        <v>28.18</v>
      </c>
      <c r="EZ84">
        <v>26.32</v>
      </c>
      <c r="FA84">
        <v>1.75</v>
      </c>
      <c r="FB84">
        <v>0</v>
      </c>
      <c r="FC84">
        <v>0.41</v>
      </c>
      <c r="FD84">
        <v>25.81</v>
      </c>
      <c r="FE84">
        <v>4.9000000000000004</v>
      </c>
      <c r="FF84">
        <v>22.48</v>
      </c>
      <c r="FG84">
        <v>1.82</v>
      </c>
      <c r="FH84">
        <v>5.49</v>
      </c>
      <c r="FI84">
        <v>69.55</v>
      </c>
      <c r="FJ84">
        <v>90.67</v>
      </c>
      <c r="FK84">
        <v>1.85</v>
      </c>
      <c r="FL84">
        <v>36.1</v>
      </c>
      <c r="FM84">
        <v>4.53</v>
      </c>
      <c r="FN84">
        <v>1.74</v>
      </c>
      <c r="FO84">
        <v>0.48</v>
      </c>
      <c r="FP84">
        <v>0.02</v>
      </c>
      <c r="FQ84">
        <v>60.56</v>
      </c>
      <c r="FR84">
        <v>33.08</v>
      </c>
      <c r="FS84">
        <v>13.24</v>
      </c>
      <c r="FT84">
        <v>1.57</v>
      </c>
      <c r="FU84">
        <v>2.15</v>
      </c>
      <c r="FV84">
        <v>0</v>
      </c>
      <c r="FW84">
        <v>11.63</v>
      </c>
      <c r="FX84">
        <v>0.9</v>
      </c>
      <c r="FY84">
        <v>2.48</v>
      </c>
      <c r="FZ84">
        <v>0.79</v>
      </c>
      <c r="GA84">
        <v>0.19</v>
      </c>
      <c r="GB84">
        <v>12.45</v>
      </c>
      <c r="GC84">
        <v>16.86</v>
      </c>
      <c r="GD84">
        <v>0.09</v>
      </c>
      <c r="GE84">
        <v>1.57</v>
      </c>
      <c r="GF84">
        <v>3.35</v>
      </c>
    </row>
    <row r="85" spans="2:188" x14ac:dyDescent="0.35">
      <c r="B85" t="str">
        <f>IF(AND(F85&gt;='PASO 2 - CHANNEL INPUT '!$G$4,F85&lt;='PASO 2 - CHANNEL INPUT '!$H$4),"OK","FUERA")</f>
        <v>OK</v>
      </c>
      <c r="C85" s="18" t="str">
        <f>IF(AND(F85&gt;='PASO 2 - CHANNEL INPUT '!$G$8,F85&lt;='PASO 2 - CHANNEL INPUT '!$H$8),"OK","FUERA")</f>
        <v>OK</v>
      </c>
      <c r="D85" t="str">
        <f>IF(AND(F85&gt;='PASO 1 - SETUP CAMPAÑA'!$C$3,F85&lt;='PASO 1 - SETUP CAMPAÑA'!$C$4),"OK","FUERA")</f>
        <v>FUERA</v>
      </c>
      <c r="E85" t="s">
        <v>0</v>
      </c>
      <c r="F85">
        <v>86</v>
      </c>
      <c r="G85" s="11">
        <f t="shared" si="182"/>
        <v>29.835599999999996</v>
      </c>
      <c r="H85">
        <f t="shared" si="93"/>
        <v>29.478400000000001</v>
      </c>
      <c r="I85">
        <f t="shared" si="94"/>
        <v>0.47000000000000003</v>
      </c>
      <c r="J85">
        <f t="shared" si="95"/>
        <v>7.6139999999999999</v>
      </c>
      <c r="K85">
        <f t="shared" si="96"/>
        <v>7.557599999999999</v>
      </c>
      <c r="L85">
        <f t="shared" si="97"/>
        <v>5.6399999999999992E-2</v>
      </c>
      <c r="M85">
        <f t="shared" si="98"/>
        <v>20.962</v>
      </c>
      <c r="N85">
        <f t="shared" si="99"/>
        <v>12.558399999999999</v>
      </c>
      <c r="O85">
        <f t="shared" si="100"/>
        <v>1.0903999999999998</v>
      </c>
      <c r="P85">
        <f t="shared" si="101"/>
        <v>1.41</v>
      </c>
      <c r="Q85">
        <f t="shared" si="102"/>
        <v>32.711999999999996</v>
      </c>
      <c r="R85">
        <f t="shared" si="103"/>
        <v>0.58279999999999998</v>
      </c>
      <c r="S85">
        <f t="shared" si="104"/>
        <v>33.125600000000006</v>
      </c>
      <c r="T85">
        <f t="shared" si="105"/>
        <v>30.925999999999995</v>
      </c>
      <c r="U85" s="11">
        <f t="shared" si="106"/>
        <v>35.381599999999999</v>
      </c>
      <c r="V85">
        <f t="shared" si="107"/>
        <v>4.0419999999999998</v>
      </c>
      <c r="W85">
        <f t="shared" si="108"/>
        <v>60.423200000000001</v>
      </c>
      <c r="X85">
        <f t="shared" si="109"/>
        <v>1.8987999999999998</v>
      </c>
      <c r="Y85">
        <f t="shared" si="110"/>
        <v>0.3196</v>
      </c>
      <c r="Z85">
        <f t="shared" si="111"/>
        <v>47.827200000000005</v>
      </c>
      <c r="AA85">
        <f t="shared" si="112"/>
        <v>22.240400000000001</v>
      </c>
      <c r="AB85">
        <f t="shared" si="113"/>
        <v>2.1619999999999999</v>
      </c>
      <c r="AC85">
        <f t="shared" si="114"/>
        <v>0.94000000000000006</v>
      </c>
      <c r="AD85" s="11">
        <f t="shared" si="115"/>
        <v>67.510799999999989</v>
      </c>
      <c r="AE85">
        <f t="shared" si="116"/>
        <v>59.22</v>
      </c>
      <c r="AF85">
        <f t="shared" si="117"/>
        <v>22.672799999999999</v>
      </c>
      <c r="AG85">
        <f t="shared" si="118"/>
        <v>71.308399999999992</v>
      </c>
      <c r="AH85">
        <f t="shared" si="119"/>
        <v>33.012799999999999</v>
      </c>
      <c r="AI85">
        <f t="shared" si="120"/>
        <v>15.491200000000001</v>
      </c>
      <c r="AJ85">
        <f t="shared" si="121"/>
        <v>17.690799999999999</v>
      </c>
      <c r="AK85">
        <f t="shared" si="122"/>
        <v>10.321200000000001</v>
      </c>
      <c r="AL85">
        <f t="shared" si="123"/>
        <v>0.24439999999999998</v>
      </c>
      <c r="AM85">
        <f t="shared" si="124"/>
        <v>10.7348</v>
      </c>
      <c r="AN85">
        <f t="shared" si="125"/>
        <v>0.22559999999999997</v>
      </c>
      <c r="AO85">
        <f t="shared" si="126"/>
        <v>0</v>
      </c>
      <c r="AP85">
        <f t="shared" si="127"/>
        <v>7.0875999999999992</v>
      </c>
      <c r="AQ85">
        <f t="shared" si="128"/>
        <v>0</v>
      </c>
      <c r="AR85">
        <f t="shared" si="129"/>
        <v>7.7831999999999999</v>
      </c>
      <c r="AS85">
        <f t="shared" si="130"/>
        <v>0.94000000000000006</v>
      </c>
      <c r="AT85">
        <f t="shared" si="131"/>
        <v>2.4440000000000004</v>
      </c>
      <c r="AU85">
        <f t="shared" si="132"/>
        <v>0.65799999999999992</v>
      </c>
      <c r="AV85">
        <f t="shared" si="133"/>
        <v>2.3311999999999999</v>
      </c>
      <c r="AW85">
        <f t="shared" si="134"/>
        <v>0</v>
      </c>
      <c r="AX85">
        <f t="shared" si="135"/>
        <v>0</v>
      </c>
      <c r="AY85">
        <f t="shared" si="136"/>
        <v>2.9892000000000003</v>
      </c>
      <c r="AZ85">
        <f t="shared" si="137"/>
        <v>1.3535999999999999</v>
      </c>
      <c r="BA85">
        <f t="shared" si="138"/>
        <v>4.3615999999999993</v>
      </c>
      <c r="BB85">
        <f t="shared" si="139"/>
        <v>0.77079999999999993</v>
      </c>
      <c r="BC85">
        <f t="shared" si="140"/>
        <v>1.8800000000000001</v>
      </c>
      <c r="BD85">
        <f t="shared" si="141"/>
        <v>0.56400000000000006</v>
      </c>
      <c r="BE85">
        <f t="shared" si="142"/>
        <v>3.2523999999999997</v>
      </c>
      <c r="BF85">
        <f t="shared" si="143"/>
        <v>0</v>
      </c>
      <c r="BG85">
        <f t="shared" si="144"/>
        <v>0.45119999999999993</v>
      </c>
      <c r="BH85">
        <f t="shared" si="145"/>
        <v>1.8800000000000001E-2</v>
      </c>
      <c r="BI85">
        <f t="shared" si="146"/>
        <v>0.54519999999999991</v>
      </c>
      <c r="BJ85">
        <f t="shared" si="147"/>
        <v>0.84600000000000009</v>
      </c>
      <c r="BK85">
        <f t="shared" si="148"/>
        <v>57.490399999999994</v>
      </c>
      <c r="BL85">
        <f t="shared" si="149"/>
        <v>54.914800000000007</v>
      </c>
      <c r="BM85">
        <f t="shared" si="150"/>
        <v>1.9176000000000002</v>
      </c>
      <c r="BN85">
        <f t="shared" si="151"/>
        <v>0</v>
      </c>
      <c r="BO85">
        <f t="shared" si="152"/>
        <v>0.84600000000000009</v>
      </c>
      <c r="BP85">
        <f t="shared" si="153"/>
        <v>52.696399999999997</v>
      </c>
      <c r="BQ85">
        <f t="shared" si="154"/>
        <v>9.6631999999999998</v>
      </c>
      <c r="BR85">
        <f t="shared" si="155"/>
        <v>46.248000000000005</v>
      </c>
      <c r="BS85">
        <f t="shared" si="156"/>
        <v>4.2675999999999998</v>
      </c>
      <c r="BT85">
        <f t="shared" si="157"/>
        <v>10.603199999999999</v>
      </c>
      <c r="BU85">
        <f t="shared" si="158"/>
        <v>125.79079999999999</v>
      </c>
      <c r="BV85" s="11">
        <f t="shared" si="159"/>
        <v>171.04240000000001</v>
      </c>
      <c r="BW85" s="11">
        <f t="shared" si="160"/>
        <v>4.4367999999999999</v>
      </c>
      <c r="BX85" s="11">
        <f t="shared" si="161"/>
        <v>68.657600000000002</v>
      </c>
      <c r="BY85">
        <f t="shared" si="162"/>
        <v>8.8172000000000015</v>
      </c>
      <c r="BZ85">
        <f t="shared" si="163"/>
        <v>2.1619999999999999</v>
      </c>
      <c r="CA85">
        <f t="shared" si="164"/>
        <v>0.24439999999999998</v>
      </c>
      <c r="CB85">
        <f t="shared" si="165"/>
        <v>5.6399999999999992E-2</v>
      </c>
      <c r="CC85" s="11">
        <f t="shared" si="166"/>
        <v>120.39520000000002</v>
      </c>
      <c r="CD85" s="11">
        <f t="shared" si="167"/>
        <v>61.663999999999994</v>
      </c>
      <c r="CE85" s="11">
        <f t="shared" si="168"/>
        <v>19.589600000000001</v>
      </c>
      <c r="CF85">
        <f t="shared" si="169"/>
        <v>4.8128000000000002</v>
      </c>
      <c r="CG85">
        <f t="shared" si="170"/>
        <v>6.1852</v>
      </c>
      <c r="CH85">
        <f t="shared" si="171"/>
        <v>0.84600000000000009</v>
      </c>
      <c r="CI85" s="11">
        <f t="shared" si="172"/>
        <v>18.988</v>
      </c>
      <c r="CJ85">
        <f t="shared" si="173"/>
        <v>3.4968000000000004</v>
      </c>
      <c r="CK85">
        <f t="shared" si="174"/>
        <v>9.1931999999999992</v>
      </c>
      <c r="CL85">
        <f t="shared" si="175"/>
        <v>2.1807999999999996</v>
      </c>
      <c r="CM85">
        <f t="shared" si="176"/>
        <v>1.3159999999999998</v>
      </c>
      <c r="CN85">
        <f t="shared" si="177"/>
        <v>24.496400000000001</v>
      </c>
      <c r="CO85">
        <f t="shared" si="178"/>
        <v>30.080000000000002</v>
      </c>
      <c r="CP85">
        <f t="shared" si="179"/>
        <v>0.376</v>
      </c>
      <c r="CQ85">
        <f t="shared" si="180"/>
        <v>3.4968000000000004</v>
      </c>
      <c r="CR85">
        <f t="shared" si="181"/>
        <v>9.9075999999999986</v>
      </c>
      <c r="CT85" s="18">
        <f>'PASO 1 - SETUP CAMPAÑA'!E114</f>
        <v>188</v>
      </c>
      <c r="CU85">
        <v>15.87</v>
      </c>
      <c r="CV85">
        <v>15.68</v>
      </c>
      <c r="CW85">
        <v>0.25</v>
      </c>
      <c r="CX85">
        <v>4.05</v>
      </c>
      <c r="CY85">
        <v>4.0199999999999996</v>
      </c>
      <c r="CZ85">
        <v>0.03</v>
      </c>
      <c r="DA85">
        <v>11.15</v>
      </c>
      <c r="DB85">
        <v>6.68</v>
      </c>
      <c r="DC85">
        <v>0.57999999999999996</v>
      </c>
      <c r="DD85">
        <v>0.75</v>
      </c>
      <c r="DE85">
        <v>17.399999999999999</v>
      </c>
      <c r="DF85">
        <v>0.31</v>
      </c>
      <c r="DG85">
        <v>17.62</v>
      </c>
      <c r="DH85">
        <v>16.45</v>
      </c>
      <c r="DI85">
        <v>18.82</v>
      </c>
      <c r="DJ85">
        <v>2.15</v>
      </c>
      <c r="DK85">
        <v>32.14</v>
      </c>
      <c r="DL85">
        <v>1.01</v>
      </c>
      <c r="DM85">
        <v>0.17</v>
      </c>
      <c r="DN85">
        <v>25.44</v>
      </c>
      <c r="DO85">
        <v>11.83</v>
      </c>
      <c r="DP85">
        <v>1.1499999999999999</v>
      </c>
      <c r="DQ85">
        <v>0.5</v>
      </c>
      <c r="DR85">
        <v>35.909999999999997</v>
      </c>
      <c r="DS85">
        <v>31.5</v>
      </c>
      <c r="DT85">
        <v>12.06</v>
      </c>
      <c r="DU85">
        <v>37.93</v>
      </c>
      <c r="DV85">
        <v>17.559999999999999</v>
      </c>
      <c r="DW85">
        <v>8.24</v>
      </c>
      <c r="DX85">
        <v>9.41</v>
      </c>
      <c r="DY85">
        <v>5.49</v>
      </c>
      <c r="DZ85">
        <v>0.13</v>
      </c>
      <c r="EA85">
        <v>5.71</v>
      </c>
      <c r="EB85">
        <v>0.12</v>
      </c>
      <c r="EC85">
        <v>0</v>
      </c>
      <c r="ED85">
        <v>3.77</v>
      </c>
      <c r="EE85">
        <v>0</v>
      </c>
      <c r="EF85">
        <v>4.1399999999999997</v>
      </c>
      <c r="EG85">
        <v>0.5</v>
      </c>
      <c r="EH85">
        <v>1.3</v>
      </c>
      <c r="EI85">
        <v>0.35</v>
      </c>
      <c r="EJ85">
        <v>1.24</v>
      </c>
      <c r="EK85">
        <v>0</v>
      </c>
      <c r="EL85">
        <v>0</v>
      </c>
      <c r="EM85">
        <v>1.59</v>
      </c>
      <c r="EN85">
        <v>0.72</v>
      </c>
      <c r="EO85">
        <v>2.3199999999999998</v>
      </c>
      <c r="EP85">
        <v>0.41</v>
      </c>
      <c r="EQ85">
        <v>1</v>
      </c>
      <c r="ER85">
        <v>0.3</v>
      </c>
      <c r="ES85">
        <v>1.73</v>
      </c>
      <c r="ET85">
        <v>0</v>
      </c>
      <c r="EU85">
        <v>0.24</v>
      </c>
      <c r="EV85">
        <v>0.01</v>
      </c>
      <c r="EW85">
        <v>0.28999999999999998</v>
      </c>
      <c r="EX85">
        <v>0.45</v>
      </c>
      <c r="EY85">
        <v>30.58</v>
      </c>
      <c r="EZ85">
        <v>29.21</v>
      </c>
      <c r="FA85">
        <v>1.02</v>
      </c>
      <c r="FB85">
        <v>0</v>
      </c>
      <c r="FC85">
        <v>0.45</v>
      </c>
      <c r="FD85">
        <v>28.03</v>
      </c>
      <c r="FE85">
        <v>5.14</v>
      </c>
      <c r="FF85">
        <v>24.6</v>
      </c>
      <c r="FG85">
        <v>2.27</v>
      </c>
      <c r="FH85">
        <v>5.64</v>
      </c>
      <c r="FI85">
        <v>66.91</v>
      </c>
      <c r="FJ85">
        <v>90.98</v>
      </c>
      <c r="FK85">
        <v>2.36</v>
      </c>
      <c r="FL85">
        <v>36.520000000000003</v>
      </c>
      <c r="FM85">
        <v>4.6900000000000004</v>
      </c>
      <c r="FN85">
        <v>1.1499999999999999</v>
      </c>
      <c r="FO85">
        <v>0.13</v>
      </c>
      <c r="FP85">
        <v>0.03</v>
      </c>
      <c r="FQ85">
        <v>64.040000000000006</v>
      </c>
      <c r="FR85">
        <v>32.799999999999997</v>
      </c>
      <c r="FS85">
        <v>10.42</v>
      </c>
      <c r="FT85">
        <v>2.56</v>
      </c>
      <c r="FU85">
        <v>3.29</v>
      </c>
      <c r="FV85">
        <v>0.45</v>
      </c>
      <c r="FW85">
        <v>10.1</v>
      </c>
      <c r="FX85">
        <v>1.86</v>
      </c>
      <c r="FY85">
        <v>4.8899999999999997</v>
      </c>
      <c r="FZ85">
        <v>1.1599999999999999</v>
      </c>
      <c r="GA85">
        <v>0.7</v>
      </c>
      <c r="GB85">
        <v>13.03</v>
      </c>
      <c r="GC85">
        <v>16</v>
      </c>
      <c r="GD85">
        <v>0.2</v>
      </c>
      <c r="GE85">
        <v>1.86</v>
      </c>
      <c r="GF85">
        <v>5.27</v>
      </c>
    </row>
    <row r="86" spans="2:188" x14ac:dyDescent="0.35">
      <c r="B86" t="str">
        <f>IF(AND(F86&gt;='PASO 2 - CHANNEL INPUT '!$G$4,F86&lt;='PASO 2 - CHANNEL INPUT '!$H$4),"OK","FUERA")</f>
        <v>OK</v>
      </c>
      <c r="C86" s="18" t="str">
        <f>IF(AND(F86&gt;='PASO 2 - CHANNEL INPUT '!$G$8,F86&lt;='PASO 2 - CHANNEL INPUT '!$H$8),"OK","FUERA")</f>
        <v>OK</v>
      </c>
      <c r="D86" t="str">
        <f>IF(AND(F86&gt;='PASO 1 - SETUP CAMPAÑA'!$C$3,F86&lt;='PASO 1 - SETUP CAMPAÑA'!$C$4),"OK","FUERA")</f>
        <v>FUERA</v>
      </c>
      <c r="E86" t="s">
        <v>0</v>
      </c>
      <c r="F86">
        <v>87</v>
      </c>
      <c r="G86" s="11">
        <f t="shared" si="182"/>
        <v>36.373199999999997</v>
      </c>
      <c r="H86">
        <f t="shared" si="93"/>
        <v>35.087999999999994</v>
      </c>
      <c r="I86">
        <f t="shared" si="94"/>
        <v>1.6524000000000003</v>
      </c>
      <c r="J86">
        <f t="shared" si="95"/>
        <v>12.790799999999999</v>
      </c>
      <c r="K86">
        <f t="shared" si="96"/>
        <v>12.790799999999999</v>
      </c>
      <c r="L86">
        <f t="shared" si="97"/>
        <v>0</v>
      </c>
      <c r="M86">
        <f t="shared" si="98"/>
        <v>21.460799999999999</v>
      </c>
      <c r="N86">
        <f t="shared" si="99"/>
        <v>14.586000000000002</v>
      </c>
      <c r="O86">
        <f t="shared" si="100"/>
        <v>3.1008</v>
      </c>
      <c r="P86">
        <f t="shared" si="101"/>
        <v>1.5504</v>
      </c>
      <c r="Q86">
        <f t="shared" si="102"/>
        <v>36.21</v>
      </c>
      <c r="R86">
        <f t="shared" si="103"/>
        <v>0.16320000000000001</v>
      </c>
      <c r="S86">
        <f t="shared" si="104"/>
        <v>36.230400000000003</v>
      </c>
      <c r="T86">
        <f t="shared" si="105"/>
        <v>33.129599999999996</v>
      </c>
      <c r="U86" s="11">
        <f t="shared" si="106"/>
        <v>41.901600000000002</v>
      </c>
      <c r="V86">
        <f t="shared" si="107"/>
        <v>2.6724000000000001</v>
      </c>
      <c r="W86">
        <f t="shared" si="108"/>
        <v>67.748400000000004</v>
      </c>
      <c r="X86">
        <f t="shared" si="109"/>
        <v>2.448</v>
      </c>
      <c r="Y86">
        <f t="shared" si="110"/>
        <v>1.9379999999999999</v>
      </c>
      <c r="Z86">
        <f t="shared" si="111"/>
        <v>57.854400000000005</v>
      </c>
      <c r="AA86">
        <f t="shared" si="112"/>
        <v>23.174399999999999</v>
      </c>
      <c r="AB86">
        <f t="shared" si="113"/>
        <v>4.0596000000000005</v>
      </c>
      <c r="AC86">
        <f t="shared" si="114"/>
        <v>3.1008</v>
      </c>
      <c r="AD86" s="11">
        <f t="shared" si="115"/>
        <v>77.295600000000007</v>
      </c>
      <c r="AE86">
        <f t="shared" si="116"/>
        <v>55.936799999999998</v>
      </c>
      <c r="AF86">
        <f t="shared" si="117"/>
        <v>20.277599999999996</v>
      </c>
      <c r="AG86">
        <f t="shared" si="118"/>
        <v>84.945599999999999</v>
      </c>
      <c r="AH86">
        <f t="shared" si="119"/>
        <v>47.287199999999999</v>
      </c>
      <c r="AI86">
        <f t="shared" si="120"/>
        <v>20.0532</v>
      </c>
      <c r="AJ86">
        <f t="shared" si="121"/>
        <v>23.562000000000001</v>
      </c>
      <c r="AK86">
        <f t="shared" si="122"/>
        <v>13.9536</v>
      </c>
      <c r="AL86">
        <f t="shared" si="123"/>
        <v>0</v>
      </c>
      <c r="AM86">
        <f t="shared" si="124"/>
        <v>11.118</v>
      </c>
      <c r="AN86">
        <f t="shared" si="125"/>
        <v>0.18359999999999999</v>
      </c>
      <c r="AO86">
        <f t="shared" si="126"/>
        <v>0</v>
      </c>
      <c r="AP86">
        <f t="shared" si="127"/>
        <v>4.6308000000000007</v>
      </c>
      <c r="AQ86">
        <f t="shared" si="128"/>
        <v>0</v>
      </c>
      <c r="AR86">
        <f t="shared" si="129"/>
        <v>5.2632000000000003</v>
      </c>
      <c r="AS86">
        <f t="shared" si="130"/>
        <v>0</v>
      </c>
      <c r="AT86">
        <f t="shared" si="131"/>
        <v>0.69359999999999999</v>
      </c>
      <c r="AU86">
        <f t="shared" si="132"/>
        <v>1.7544</v>
      </c>
      <c r="AV86">
        <f t="shared" si="133"/>
        <v>4.3043999999999993</v>
      </c>
      <c r="AW86">
        <f t="shared" si="134"/>
        <v>0</v>
      </c>
      <c r="AX86">
        <f t="shared" si="135"/>
        <v>0.30599999999999999</v>
      </c>
      <c r="AY86">
        <f t="shared" si="136"/>
        <v>6.3648000000000007</v>
      </c>
      <c r="AZ86">
        <f t="shared" si="137"/>
        <v>0.93840000000000001</v>
      </c>
      <c r="BA86">
        <f t="shared" si="138"/>
        <v>2.6520000000000001</v>
      </c>
      <c r="BB86">
        <f t="shared" si="139"/>
        <v>1.1627999999999998</v>
      </c>
      <c r="BC86">
        <f t="shared" si="140"/>
        <v>2.6316000000000002</v>
      </c>
      <c r="BD86">
        <f t="shared" si="141"/>
        <v>0.63239999999999996</v>
      </c>
      <c r="BE86">
        <f t="shared" si="142"/>
        <v>4.3043999999999993</v>
      </c>
      <c r="BF86">
        <f t="shared" si="143"/>
        <v>0</v>
      </c>
      <c r="BG86">
        <f t="shared" si="144"/>
        <v>0.32640000000000002</v>
      </c>
      <c r="BH86">
        <f t="shared" si="145"/>
        <v>0.10200000000000001</v>
      </c>
      <c r="BI86">
        <f t="shared" si="146"/>
        <v>2.3663999999999996</v>
      </c>
      <c r="BJ86">
        <f t="shared" si="147"/>
        <v>3.0804</v>
      </c>
      <c r="BK86">
        <f t="shared" si="148"/>
        <v>64.77</v>
      </c>
      <c r="BL86">
        <f t="shared" si="149"/>
        <v>57.548400000000001</v>
      </c>
      <c r="BM86">
        <f t="shared" si="150"/>
        <v>6.3648000000000007</v>
      </c>
      <c r="BN86">
        <f t="shared" si="151"/>
        <v>0</v>
      </c>
      <c r="BO86">
        <f t="shared" si="152"/>
        <v>1.1424000000000001</v>
      </c>
      <c r="BP86">
        <f t="shared" si="153"/>
        <v>55.834800000000001</v>
      </c>
      <c r="BQ86">
        <f t="shared" si="154"/>
        <v>12.75</v>
      </c>
      <c r="BR86">
        <f t="shared" si="155"/>
        <v>46.307999999999993</v>
      </c>
      <c r="BS86">
        <f t="shared" si="156"/>
        <v>3.1824000000000003</v>
      </c>
      <c r="BT86">
        <f t="shared" si="157"/>
        <v>8.16</v>
      </c>
      <c r="BU86">
        <f t="shared" si="158"/>
        <v>150.49079999999998</v>
      </c>
      <c r="BV86" s="11">
        <f t="shared" si="159"/>
        <v>187.72079999999997</v>
      </c>
      <c r="BW86" s="11">
        <f t="shared" si="160"/>
        <v>3.1415999999999999</v>
      </c>
      <c r="BX86" s="11">
        <f t="shared" si="161"/>
        <v>68.951999999999998</v>
      </c>
      <c r="BY86">
        <f t="shared" si="162"/>
        <v>9.7103999999999999</v>
      </c>
      <c r="BZ86">
        <f t="shared" si="163"/>
        <v>4.0596000000000005</v>
      </c>
      <c r="CA86">
        <f t="shared" si="164"/>
        <v>1.1831999999999998</v>
      </c>
      <c r="CB86">
        <f t="shared" si="165"/>
        <v>2.0400000000000001E-2</v>
      </c>
      <c r="CC86" s="11">
        <f t="shared" si="166"/>
        <v>121.0536</v>
      </c>
      <c r="CD86" s="11">
        <f t="shared" si="167"/>
        <v>60.893999999999998</v>
      </c>
      <c r="CE86" s="11">
        <f t="shared" si="168"/>
        <v>25.744799999999994</v>
      </c>
      <c r="CF86">
        <f t="shared" si="169"/>
        <v>2.1215999999999999</v>
      </c>
      <c r="CG86">
        <f t="shared" si="170"/>
        <v>4.2023999999999999</v>
      </c>
      <c r="CH86">
        <f t="shared" si="171"/>
        <v>0</v>
      </c>
      <c r="CI86" s="11">
        <f t="shared" si="172"/>
        <v>18.584399999999999</v>
      </c>
      <c r="CJ86">
        <f t="shared" si="173"/>
        <v>2.3460000000000001</v>
      </c>
      <c r="CK86">
        <f t="shared" si="174"/>
        <v>7.8540000000000001</v>
      </c>
      <c r="CL86">
        <f t="shared" si="175"/>
        <v>1.8564000000000001</v>
      </c>
      <c r="CM86">
        <f t="shared" si="176"/>
        <v>1.3056000000000001</v>
      </c>
      <c r="CN86">
        <f t="shared" si="177"/>
        <v>24.235199999999999</v>
      </c>
      <c r="CO86">
        <f t="shared" si="178"/>
        <v>33.15</v>
      </c>
      <c r="CP86">
        <f t="shared" si="179"/>
        <v>0.89760000000000006</v>
      </c>
      <c r="CQ86">
        <f t="shared" si="180"/>
        <v>3.8963999999999999</v>
      </c>
      <c r="CR86">
        <f t="shared" si="181"/>
        <v>11.689200000000001</v>
      </c>
      <c r="CT86" s="18">
        <f>'PASO 1 - SETUP CAMPAÑA'!E115</f>
        <v>204</v>
      </c>
      <c r="CU86">
        <v>17.829999999999998</v>
      </c>
      <c r="CV86">
        <v>17.2</v>
      </c>
      <c r="CW86">
        <v>0.81</v>
      </c>
      <c r="CX86">
        <v>6.27</v>
      </c>
      <c r="CY86">
        <v>6.27</v>
      </c>
      <c r="CZ86">
        <v>0</v>
      </c>
      <c r="DA86">
        <v>10.52</v>
      </c>
      <c r="DB86">
        <v>7.15</v>
      </c>
      <c r="DC86">
        <v>1.52</v>
      </c>
      <c r="DD86">
        <v>0.76</v>
      </c>
      <c r="DE86">
        <v>17.75</v>
      </c>
      <c r="DF86">
        <v>0.08</v>
      </c>
      <c r="DG86">
        <v>17.760000000000002</v>
      </c>
      <c r="DH86">
        <v>16.239999999999998</v>
      </c>
      <c r="DI86">
        <v>20.54</v>
      </c>
      <c r="DJ86">
        <v>1.31</v>
      </c>
      <c r="DK86">
        <v>33.21</v>
      </c>
      <c r="DL86">
        <v>1.2</v>
      </c>
      <c r="DM86">
        <v>0.95</v>
      </c>
      <c r="DN86">
        <v>28.36</v>
      </c>
      <c r="DO86">
        <v>11.36</v>
      </c>
      <c r="DP86">
        <v>1.99</v>
      </c>
      <c r="DQ86">
        <v>1.52</v>
      </c>
      <c r="DR86">
        <v>37.89</v>
      </c>
      <c r="DS86">
        <v>27.42</v>
      </c>
      <c r="DT86">
        <v>9.94</v>
      </c>
      <c r="DU86">
        <v>41.64</v>
      </c>
      <c r="DV86">
        <v>23.18</v>
      </c>
      <c r="DW86">
        <v>9.83</v>
      </c>
      <c r="DX86">
        <v>11.55</v>
      </c>
      <c r="DY86">
        <v>6.84</v>
      </c>
      <c r="DZ86">
        <v>0</v>
      </c>
      <c r="EA86">
        <v>5.45</v>
      </c>
      <c r="EB86">
        <v>0.09</v>
      </c>
      <c r="EC86">
        <v>0</v>
      </c>
      <c r="ED86">
        <v>2.27</v>
      </c>
      <c r="EE86">
        <v>0</v>
      </c>
      <c r="EF86">
        <v>2.58</v>
      </c>
      <c r="EG86">
        <v>0</v>
      </c>
      <c r="EH86">
        <v>0.34</v>
      </c>
      <c r="EI86">
        <v>0.86</v>
      </c>
      <c r="EJ86">
        <v>2.11</v>
      </c>
      <c r="EK86">
        <v>0</v>
      </c>
      <c r="EL86">
        <v>0.15</v>
      </c>
      <c r="EM86">
        <v>3.12</v>
      </c>
      <c r="EN86">
        <v>0.46</v>
      </c>
      <c r="EO86">
        <v>1.3</v>
      </c>
      <c r="EP86">
        <v>0.56999999999999995</v>
      </c>
      <c r="EQ86">
        <v>1.29</v>
      </c>
      <c r="ER86">
        <v>0.31</v>
      </c>
      <c r="ES86">
        <v>2.11</v>
      </c>
      <c r="ET86">
        <v>0</v>
      </c>
      <c r="EU86">
        <v>0.16</v>
      </c>
      <c r="EV86">
        <v>0.05</v>
      </c>
      <c r="EW86">
        <v>1.1599999999999999</v>
      </c>
      <c r="EX86">
        <v>1.51</v>
      </c>
      <c r="EY86">
        <v>31.75</v>
      </c>
      <c r="EZ86">
        <v>28.21</v>
      </c>
      <c r="FA86">
        <v>3.12</v>
      </c>
      <c r="FB86">
        <v>0</v>
      </c>
      <c r="FC86">
        <v>0.56000000000000005</v>
      </c>
      <c r="FD86">
        <v>27.37</v>
      </c>
      <c r="FE86">
        <v>6.25</v>
      </c>
      <c r="FF86">
        <v>22.7</v>
      </c>
      <c r="FG86">
        <v>1.56</v>
      </c>
      <c r="FH86">
        <v>4</v>
      </c>
      <c r="FI86">
        <v>73.77</v>
      </c>
      <c r="FJ86">
        <v>92.02</v>
      </c>
      <c r="FK86">
        <v>1.54</v>
      </c>
      <c r="FL86">
        <v>33.799999999999997</v>
      </c>
      <c r="FM86">
        <v>4.76</v>
      </c>
      <c r="FN86">
        <v>1.99</v>
      </c>
      <c r="FO86">
        <v>0.57999999999999996</v>
      </c>
      <c r="FP86">
        <v>0.01</v>
      </c>
      <c r="FQ86">
        <v>59.34</v>
      </c>
      <c r="FR86">
        <v>29.85</v>
      </c>
      <c r="FS86">
        <v>12.62</v>
      </c>
      <c r="FT86">
        <v>1.04</v>
      </c>
      <c r="FU86">
        <v>2.06</v>
      </c>
      <c r="FV86">
        <v>0</v>
      </c>
      <c r="FW86">
        <v>9.11</v>
      </c>
      <c r="FX86">
        <v>1.1499999999999999</v>
      </c>
      <c r="FY86">
        <v>3.85</v>
      </c>
      <c r="FZ86">
        <v>0.91</v>
      </c>
      <c r="GA86">
        <v>0.64</v>
      </c>
      <c r="GB86">
        <v>11.88</v>
      </c>
      <c r="GC86">
        <v>16.25</v>
      </c>
      <c r="GD86">
        <v>0.44</v>
      </c>
      <c r="GE86">
        <v>1.91</v>
      </c>
      <c r="GF86">
        <v>5.73</v>
      </c>
    </row>
    <row r="87" spans="2:188" x14ac:dyDescent="0.35">
      <c r="B87" t="str">
        <f>IF(AND(F87&gt;='PASO 2 - CHANNEL INPUT '!$G$4,F87&lt;='PASO 2 - CHANNEL INPUT '!$H$4),"OK","FUERA")</f>
        <v>OK</v>
      </c>
      <c r="C87" s="18" t="str">
        <f>IF(AND(F87&gt;='PASO 2 - CHANNEL INPUT '!$G$8,F87&lt;='PASO 2 - CHANNEL INPUT '!$H$8),"OK","FUERA")</f>
        <v>OK</v>
      </c>
      <c r="D87" t="str">
        <f>IF(AND(F87&gt;='PASO 1 - SETUP CAMPAÑA'!$C$3,F87&lt;='PASO 1 - SETUP CAMPAÑA'!$C$4),"OK","FUERA")</f>
        <v>FUERA</v>
      </c>
      <c r="E87" t="s">
        <v>0</v>
      </c>
      <c r="F87">
        <v>88</v>
      </c>
      <c r="G87" s="11">
        <f t="shared" si="182"/>
        <v>18.417599999999997</v>
      </c>
      <c r="H87">
        <f t="shared" si="93"/>
        <v>18.115199999999998</v>
      </c>
      <c r="I87">
        <f t="shared" si="94"/>
        <v>0.37439999999999996</v>
      </c>
      <c r="J87">
        <f t="shared" si="95"/>
        <v>6.9984000000000002</v>
      </c>
      <c r="K87">
        <f t="shared" si="96"/>
        <v>6.9984000000000002</v>
      </c>
      <c r="L87">
        <f t="shared" si="97"/>
        <v>0</v>
      </c>
      <c r="M87">
        <f t="shared" si="98"/>
        <v>14.6592</v>
      </c>
      <c r="N87">
        <f t="shared" si="99"/>
        <v>10.6128</v>
      </c>
      <c r="O87">
        <f t="shared" si="100"/>
        <v>0.67679999999999985</v>
      </c>
      <c r="P87">
        <f t="shared" si="101"/>
        <v>0.87839999999999996</v>
      </c>
      <c r="Q87">
        <f t="shared" si="102"/>
        <v>24.019200000000001</v>
      </c>
      <c r="R87">
        <f t="shared" si="103"/>
        <v>8.6399999999999991E-2</v>
      </c>
      <c r="S87">
        <f t="shared" si="104"/>
        <v>24.019200000000001</v>
      </c>
      <c r="T87">
        <f t="shared" si="105"/>
        <v>22.233599999999996</v>
      </c>
      <c r="U87" s="11">
        <f t="shared" si="106"/>
        <v>27.014400000000002</v>
      </c>
      <c r="V87">
        <f t="shared" si="107"/>
        <v>4.7952000000000004</v>
      </c>
      <c r="W87">
        <f t="shared" si="108"/>
        <v>42.8688</v>
      </c>
      <c r="X87">
        <f t="shared" si="109"/>
        <v>0.48960000000000004</v>
      </c>
      <c r="Y87">
        <f t="shared" si="110"/>
        <v>0.18719999999999998</v>
      </c>
      <c r="Z87">
        <f t="shared" si="111"/>
        <v>37.180799999999998</v>
      </c>
      <c r="AA87">
        <f t="shared" si="112"/>
        <v>13.651200000000001</v>
      </c>
      <c r="AB87">
        <f t="shared" si="113"/>
        <v>0.67679999999999985</v>
      </c>
      <c r="AC87">
        <f t="shared" si="114"/>
        <v>1.008</v>
      </c>
      <c r="AD87" s="11">
        <f t="shared" si="115"/>
        <v>49.694399999999995</v>
      </c>
      <c r="AE87">
        <f t="shared" si="116"/>
        <v>43.2864</v>
      </c>
      <c r="AF87">
        <f t="shared" si="117"/>
        <v>11.6496</v>
      </c>
      <c r="AG87">
        <f t="shared" si="118"/>
        <v>48.384</v>
      </c>
      <c r="AH87">
        <f t="shared" si="119"/>
        <v>30.643200000000004</v>
      </c>
      <c r="AI87">
        <f t="shared" si="120"/>
        <v>12.513599999999999</v>
      </c>
      <c r="AJ87">
        <f t="shared" si="121"/>
        <v>13.4208</v>
      </c>
      <c r="AK87">
        <f t="shared" si="122"/>
        <v>9.057599999999999</v>
      </c>
      <c r="AL87">
        <f t="shared" si="123"/>
        <v>0.54720000000000002</v>
      </c>
      <c r="AM87">
        <f t="shared" si="124"/>
        <v>9.7920000000000016</v>
      </c>
      <c r="AN87">
        <f t="shared" si="125"/>
        <v>7.2000000000000008E-2</v>
      </c>
      <c r="AO87">
        <f t="shared" si="126"/>
        <v>0</v>
      </c>
      <c r="AP87">
        <f t="shared" si="127"/>
        <v>6.7391999999999994</v>
      </c>
      <c r="AQ87">
        <f t="shared" si="128"/>
        <v>0</v>
      </c>
      <c r="AR87">
        <f t="shared" si="129"/>
        <v>2.2320000000000002</v>
      </c>
      <c r="AS87">
        <f t="shared" si="130"/>
        <v>0</v>
      </c>
      <c r="AT87">
        <f t="shared" si="131"/>
        <v>0.90720000000000001</v>
      </c>
      <c r="AU87">
        <f t="shared" si="132"/>
        <v>0.25919999999999999</v>
      </c>
      <c r="AV87">
        <f t="shared" si="133"/>
        <v>3.1823999999999999</v>
      </c>
      <c r="AW87">
        <f t="shared" si="134"/>
        <v>0</v>
      </c>
      <c r="AX87">
        <f t="shared" si="135"/>
        <v>0</v>
      </c>
      <c r="AY87">
        <f t="shared" si="136"/>
        <v>3.1823999999999999</v>
      </c>
      <c r="AZ87">
        <f t="shared" si="137"/>
        <v>5.2416</v>
      </c>
      <c r="BA87">
        <f t="shared" si="138"/>
        <v>1.2960000000000003</v>
      </c>
      <c r="BB87">
        <f t="shared" si="139"/>
        <v>0.17279999999999998</v>
      </c>
      <c r="BC87">
        <f t="shared" si="140"/>
        <v>2.0880000000000001</v>
      </c>
      <c r="BD87">
        <f t="shared" si="141"/>
        <v>1.1232</v>
      </c>
      <c r="BE87">
        <f t="shared" si="142"/>
        <v>0.99360000000000004</v>
      </c>
      <c r="BF87">
        <f t="shared" si="143"/>
        <v>0</v>
      </c>
      <c r="BG87">
        <f t="shared" si="144"/>
        <v>0.48960000000000004</v>
      </c>
      <c r="BH87">
        <f t="shared" si="145"/>
        <v>0.24480000000000002</v>
      </c>
      <c r="BI87">
        <f t="shared" si="146"/>
        <v>0.96479999999999999</v>
      </c>
      <c r="BJ87">
        <f t="shared" si="147"/>
        <v>0.40320000000000006</v>
      </c>
      <c r="BK87">
        <f t="shared" si="148"/>
        <v>47.937599999999996</v>
      </c>
      <c r="BL87">
        <f t="shared" si="149"/>
        <v>46.324800000000003</v>
      </c>
      <c r="BM87">
        <f t="shared" si="150"/>
        <v>1.9152000000000002</v>
      </c>
      <c r="BN87">
        <f t="shared" si="151"/>
        <v>0</v>
      </c>
      <c r="BO87">
        <f t="shared" si="152"/>
        <v>0.17279999999999998</v>
      </c>
      <c r="BP87">
        <f t="shared" si="153"/>
        <v>38.231999999999999</v>
      </c>
      <c r="BQ87">
        <f t="shared" si="154"/>
        <v>4.5648</v>
      </c>
      <c r="BR87">
        <f t="shared" si="155"/>
        <v>34.689599999999999</v>
      </c>
      <c r="BS87">
        <f t="shared" si="156"/>
        <v>1.4112</v>
      </c>
      <c r="BT87">
        <f t="shared" si="157"/>
        <v>6.8543999999999992</v>
      </c>
      <c r="BU87">
        <f t="shared" si="158"/>
        <v>95.889600000000002</v>
      </c>
      <c r="BV87" s="11">
        <f t="shared" si="159"/>
        <v>130.50720000000001</v>
      </c>
      <c r="BW87" s="11">
        <f t="shared" si="160"/>
        <v>2.5200000000000005</v>
      </c>
      <c r="BX87" s="11">
        <f t="shared" si="161"/>
        <v>43.199999999999996</v>
      </c>
      <c r="BY87">
        <f t="shared" si="162"/>
        <v>6.9263999999999992</v>
      </c>
      <c r="BZ87">
        <f t="shared" si="163"/>
        <v>0.67679999999999985</v>
      </c>
      <c r="CA87">
        <f t="shared" si="164"/>
        <v>1.0656000000000001</v>
      </c>
      <c r="CB87">
        <f t="shared" si="165"/>
        <v>2.8800000000000003E-2</v>
      </c>
      <c r="CC87" s="11">
        <f t="shared" si="166"/>
        <v>77.831999999999994</v>
      </c>
      <c r="CD87" s="11">
        <f t="shared" si="167"/>
        <v>38.361600000000003</v>
      </c>
      <c r="CE87" s="11">
        <f t="shared" si="168"/>
        <v>13.464</v>
      </c>
      <c r="CF87">
        <f t="shared" si="169"/>
        <v>2.5200000000000005</v>
      </c>
      <c r="CG87">
        <f t="shared" si="170"/>
        <v>2.3472</v>
      </c>
      <c r="CH87">
        <f t="shared" si="171"/>
        <v>0</v>
      </c>
      <c r="CI87" s="11">
        <f t="shared" si="172"/>
        <v>10.728</v>
      </c>
      <c r="CJ87">
        <f t="shared" si="173"/>
        <v>2.6784000000000003</v>
      </c>
      <c r="CK87">
        <f t="shared" si="174"/>
        <v>1.9728000000000001</v>
      </c>
      <c r="CL87">
        <f t="shared" si="175"/>
        <v>0.40320000000000006</v>
      </c>
      <c r="CM87">
        <f t="shared" si="176"/>
        <v>0</v>
      </c>
      <c r="CN87">
        <f t="shared" si="177"/>
        <v>9.7631999999999994</v>
      </c>
      <c r="CO87">
        <f t="shared" si="178"/>
        <v>19.051200000000001</v>
      </c>
      <c r="CP87">
        <f t="shared" si="179"/>
        <v>0</v>
      </c>
      <c r="CQ87">
        <f t="shared" si="180"/>
        <v>3.0383999999999998</v>
      </c>
      <c r="CR87">
        <f t="shared" si="181"/>
        <v>3.8880000000000003</v>
      </c>
      <c r="CT87" s="18">
        <f>'PASO 1 - SETUP CAMPAÑA'!E116</f>
        <v>144</v>
      </c>
      <c r="CU87">
        <v>12.79</v>
      </c>
      <c r="CV87">
        <v>12.58</v>
      </c>
      <c r="CW87">
        <v>0.26</v>
      </c>
      <c r="CX87">
        <v>4.8600000000000003</v>
      </c>
      <c r="CY87">
        <v>4.8600000000000003</v>
      </c>
      <c r="CZ87">
        <v>0</v>
      </c>
      <c r="DA87">
        <v>10.18</v>
      </c>
      <c r="DB87">
        <v>7.37</v>
      </c>
      <c r="DC87">
        <v>0.47</v>
      </c>
      <c r="DD87">
        <v>0.61</v>
      </c>
      <c r="DE87">
        <v>16.68</v>
      </c>
      <c r="DF87">
        <v>0.06</v>
      </c>
      <c r="DG87">
        <v>16.68</v>
      </c>
      <c r="DH87">
        <v>15.44</v>
      </c>
      <c r="DI87">
        <v>18.760000000000002</v>
      </c>
      <c r="DJ87">
        <v>3.33</v>
      </c>
      <c r="DK87">
        <v>29.77</v>
      </c>
      <c r="DL87">
        <v>0.34</v>
      </c>
      <c r="DM87">
        <v>0.13</v>
      </c>
      <c r="DN87">
        <v>25.82</v>
      </c>
      <c r="DO87">
        <v>9.48</v>
      </c>
      <c r="DP87">
        <v>0.47</v>
      </c>
      <c r="DQ87">
        <v>0.7</v>
      </c>
      <c r="DR87">
        <v>34.51</v>
      </c>
      <c r="DS87">
        <v>30.06</v>
      </c>
      <c r="DT87">
        <v>8.09</v>
      </c>
      <c r="DU87">
        <v>33.6</v>
      </c>
      <c r="DV87">
        <v>21.28</v>
      </c>
      <c r="DW87">
        <v>8.69</v>
      </c>
      <c r="DX87">
        <v>9.32</v>
      </c>
      <c r="DY87">
        <v>6.29</v>
      </c>
      <c r="DZ87">
        <v>0.38</v>
      </c>
      <c r="EA87">
        <v>6.8</v>
      </c>
      <c r="EB87">
        <v>0.05</v>
      </c>
      <c r="EC87">
        <v>0</v>
      </c>
      <c r="ED87">
        <v>4.68</v>
      </c>
      <c r="EE87">
        <v>0</v>
      </c>
      <c r="EF87">
        <v>1.55</v>
      </c>
      <c r="EG87">
        <v>0</v>
      </c>
      <c r="EH87">
        <v>0.63</v>
      </c>
      <c r="EI87">
        <v>0.18</v>
      </c>
      <c r="EJ87">
        <v>2.21</v>
      </c>
      <c r="EK87">
        <v>0</v>
      </c>
      <c r="EL87">
        <v>0</v>
      </c>
      <c r="EM87">
        <v>2.21</v>
      </c>
      <c r="EN87">
        <v>3.64</v>
      </c>
      <c r="EO87">
        <v>0.9</v>
      </c>
      <c r="EP87">
        <v>0.12</v>
      </c>
      <c r="EQ87">
        <v>1.45</v>
      </c>
      <c r="ER87">
        <v>0.78</v>
      </c>
      <c r="ES87">
        <v>0.69</v>
      </c>
      <c r="ET87">
        <v>0</v>
      </c>
      <c r="EU87">
        <v>0.34</v>
      </c>
      <c r="EV87">
        <v>0.17</v>
      </c>
      <c r="EW87">
        <v>0.67</v>
      </c>
      <c r="EX87">
        <v>0.28000000000000003</v>
      </c>
      <c r="EY87">
        <v>33.29</v>
      </c>
      <c r="EZ87">
        <v>32.17</v>
      </c>
      <c r="FA87">
        <v>1.33</v>
      </c>
      <c r="FB87">
        <v>0</v>
      </c>
      <c r="FC87">
        <v>0.12</v>
      </c>
      <c r="FD87">
        <v>26.55</v>
      </c>
      <c r="FE87">
        <v>3.17</v>
      </c>
      <c r="FF87">
        <v>24.09</v>
      </c>
      <c r="FG87">
        <v>0.98</v>
      </c>
      <c r="FH87">
        <v>4.76</v>
      </c>
      <c r="FI87">
        <v>66.59</v>
      </c>
      <c r="FJ87">
        <v>90.63</v>
      </c>
      <c r="FK87">
        <v>1.75</v>
      </c>
      <c r="FL87">
        <v>30</v>
      </c>
      <c r="FM87">
        <v>4.8099999999999996</v>
      </c>
      <c r="FN87">
        <v>0.47</v>
      </c>
      <c r="FO87">
        <v>0.74</v>
      </c>
      <c r="FP87">
        <v>0.02</v>
      </c>
      <c r="FQ87">
        <v>54.05</v>
      </c>
      <c r="FR87">
        <v>26.64</v>
      </c>
      <c r="FS87">
        <v>9.35</v>
      </c>
      <c r="FT87">
        <v>1.75</v>
      </c>
      <c r="FU87">
        <v>1.63</v>
      </c>
      <c r="FV87">
        <v>0</v>
      </c>
      <c r="FW87">
        <v>7.45</v>
      </c>
      <c r="FX87">
        <v>1.86</v>
      </c>
      <c r="FY87">
        <v>1.37</v>
      </c>
      <c r="FZ87">
        <v>0.28000000000000003</v>
      </c>
      <c r="GA87">
        <v>0</v>
      </c>
      <c r="GB87">
        <v>6.78</v>
      </c>
      <c r="GC87">
        <v>13.23</v>
      </c>
      <c r="GD87">
        <v>0</v>
      </c>
      <c r="GE87">
        <v>2.11</v>
      </c>
      <c r="GF87">
        <v>2.7</v>
      </c>
    </row>
    <row r="88" spans="2:188" x14ac:dyDescent="0.35">
      <c r="B88" t="str">
        <f>IF(AND(F88&gt;='PASO 2 - CHANNEL INPUT '!$G$4,F88&lt;='PASO 2 - CHANNEL INPUT '!$H$4),"OK","FUERA")</f>
        <v>OK</v>
      </c>
      <c r="C88" s="18" t="str">
        <f>IF(AND(F88&gt;='PASO 2 - CHANNEL INPUT '!$G$8,F88&lt;='PASO 2 - CHANNEL INPUT '!$H$8),"OK","FUERA")</f>
        <v>OK</v>
      </c>
      <c r="D88" t="str">
        <f>IF(AND(F88&gt;='PASO 1 - SETUP CAMPAÑA'!$C$3,F88&lt;='PASO 1 - SETUP CAMPAÑA'!$C$4),"OK","FUERA")</f>
        <v>FUERA</v>
      </c>
      <c r="E88" t="s">
        <v>0</v>
      </c>
      <c r="F88">
        <v>89</v>
      </c>
      <c r="G88" s="11">
        <f t="shared" si="182"/>
        <v>12.729600000000001</v>
      </c>
      <c r="H88">
        <f t="shared" si="93"/>
        <v>12.5541</v>
      </c>
      <c r="I88">
        <f t="shared" si="94"/>
        <v>0.16380000000000003</v>
      </c>
      <c r="J88">
        <f t="shared" si="95"/>
        <v>7.9794</v>
      </c>
      <c r="K88">
        <f t="shared" si="96"/>
        <v>5.5691999999999995</v>
      </c>
      <c r="L88">
        <f t="shared" si="97"/>
        <v>2.4102000000000001</v>
      </c>
      <c r="M88">
        <f t="shared" si="98"/>
        <v>13.8996</v>
      </c>
      <c r="N88">
        <f t="shared" si="99"/>
        <v>9.4184999999999999</v>
      </c>
      <c r="O88">
        <f t="shared" si="100"/>
        <v>0.78390000000000004</v>
      </c>
      <c r="P88">
        <f t="shared" si="101"/>
        <v>0.79560000000000008</v>
      </c>
      <c r="Q88">
        <f t="shared" si="102"/>
        <v>22.0779</v>
      </c>
      <c r="R88">
        <f t="shared" si="103"/>
        <v>0</v>
      </c>
      <c r="S88">
        <f t="shared" si="104"/>
        <v>22.0779</v>
      </c>
      <c r="T88">
        <f t="shared" si="105"/>
        <v>21.282299999999999</v>
      </c>
      <c r="U88" s="11">
        <f t="shared" si="106"/>
        <v>26.769600000000001</v>
      </c>
      <c r="V88">
        <f t="shared" si="107"/>
        <v>3.9195000000000002</v>
      </c>
      <c r="W88">
        <f t="shared" si="108"/>
        <v>33.812999999999995</v>
      </c>
      <c r="X88">
        <f t="shared" si="109"/>
        <v>1.8018000000000001</v>
      </c>
      <c r="Y88">
        <f t="shared" si="110"/>
        <v>0.28079999999999999</v>
      </c>
      <c r="Z88">
        <f t="shared" si="111"/>
        <v>30.677399999999999</v>
      </c>
      <c r="AA88">
        <f t="shared" si="112"/>
        <v>10.1088</v>
      </c>
      <c r="AB88">
        <f t="shared" si="113"/>
        <v>1.9421999999999999</v>
      </c>
      <c r="AC88">
        <f t="shared" si="114"/>
        <v>0.85409999999999997</v>
      </c>
      <c r="AD88" s="11">
        <f t="shared" si="115"/>
        <v>39.499199999999995</v>
      </c>
      <c r="AE88">
        <f t="shared" si="116"/>
        <v>35.240400000000001</v>
      </c>
      <c r="AF88">
        <f t="shared" si="117"/>
        <v>8.7399000000000004</v>
      </c>
      <c r="AG88">
        <f t="shared" si="118"/>
        <v>46.952100000000009</v>
      </c>
      <c r="AH88">
        <f t="shared" si="119"/>
        <v>29.589300000000001</v>
      </c>
      <c r="AI88">
        <f t="shared" si="120"/>
        <v>6.9615000000000009</v>
      </c>
      <c r="AJ88">
        <f t="shared" si="121"/>
        <v>7.6985999999999999</v>
      </c>
      <c r="AK88">
        <f t="shared" si="122"/>
        <v>8.4356999999999989</v>
      </c>
      <c r="AL88">
        <f t="shared" si="123"/>
        <v>0</v>
      </c>
      <c r="AM88">
        <f t="shared" si="124"/>
        <v>7.1604000000000001</v>
      </c>
      <c r="AN88">
        <f t="shared" si="125"/>
        <v>0.19890000000000002</v>
      </c>
      <c r="AO88">
        <f t="shared" si="126"/>
        <v>0</v>
      </c>
      <c r="AP88">
        <f t="shared" si="127"/>
        <v>3.7440000000000002</v>
      </c>
      <c r="AQ88">
        <f t="shared" si="128"/>
        <v>0</v>
      </c>
      <c r="AR88">
        <f t="shared" si="129"/>
        <v>1.6964999999999999</v>
      </c>
      <c r="AS88">
        <f t="shared" si="130"/>
        <v>5.8500000000000003E-2</v>
      </c>
      <c r="AT88">
        <f t="shared" si="131"/>
        <v>1.0881000000000001</v>
      </c>
      <c r="AU88">
        <f t="shared" si="132"/>
        <v>1.17</v>
      </c>
      <c r="AV88">
        <f t="shared" si="133"/>
        <v>1.5444</v>
      </c>
      <c r="AW88">
        <f t="shared" si="134"/>
        <v>0</v>
      </c>
      <c r="AX88">
        <f t="shared" si="135"/>
        <v>0</v>
      </c>
      <c r="AY88">
        <f t="shared" si="136"/>
        <v>2.5038000000000005</v>
      </c>
      <c r="AZ88">
        <f t="shared" si="137"/>
        <v>2.3400000000000001E-2</v>
      </c>
      <c r="BA88">
        <f t="shared" si="138"/>
        <v>3.3813000000000004</v>
      </c>
      <c r="BB88">
        <f t="shared" si="139"/>
        <v>0.42119999999999996</v>
      </c>
      <c r="BC88">
        <f t="shared" si="140"/>
        <v>1.4976</v>
      </c>
      <c r="BD88">
        <f t="shared" si="141"/>
        <v>0.72539999999999993</v>
      </c>
      <c r="BE88">
        <f t="shared" si="142"/>
        <v>0.87749999999999995</v>
      </c>
      <c r="BF88">
        <f t="shared" si="143"/>
        <v>0.43290000000000001</v>
      </c>
      <c r="BG88">
        <f t="shared" si="144"/>
        <v>0.2223</v>
      </c>
      <c r="BH88">
        <f t="shared" si="145"/>
        <v>0.26910000000000001</v>
      </c>
      <c r="BI88">
        <f t="shared" si="146"/>
        <v>0.58499999999999996</v>
      </c>
      <c r="BJ88">
        <f t="shared" si="147"/>
        <v>1.3337999999999999</v>
      </c>
      <c r="BK88">
        <f t="shared" si="148"/>
        <v>34.748999999999995</v>
      </c>
      <c r="BL88">
        <f t="shared" si="149"/>
        <v>32.935499999999998</v>
      </c>
      <c r="BM88">
        <f t="shared" si="150"/>
        <v>1.9421999999999999</v>
      </c>
      <c r="BN88">
        <f t="shared" si="151"/>
        <v>0</v>
      </c>
      <c r="BO88">
        <f t="shared" si="152"/>
        <v>8.1900000000000014E-2</v>
      </c>
      <c r="BP88">
        <f t="shared" si="153"/>
        <v>30.139199999999999</v>
      </c>
      <c r="BQ88">
        <f t="shared" si="154"/>
        <v>5.3351999999999995</v>
      </c>
      <c r="BR88">
        <f t="shared" si="155"/>
        <v>26.067599999999999</v>
      </c>
      <c r="BS88">
        <f t="shared" si="156"/>
        <v>3.0536999999999996</v>
      </c>
      <c r="BT88">
        <f t="shared" si="157"/>
        <v>1.9305000000000001</v>
      </c>
      <c r="BU88">
        <f t="shared" si="158"/>
        <v>83.292299999999997</v>
      </c>
      <c r="BV88" s="11">
        <f t="shared" si="159"/>
        <v>105.1011</v>
      </c>
      <c r="BW88" s="11">
        <f t="shared" si="160"/>
        <v>1.4507999999999999</v>
      </c>
      <c r="BX88" s="11">
        <f t="shared" si="161"/>
        <v>33.6843</v>
      </c>
      <c r="BY88">
        <f t="shared" si="162"/>
        <v>4.9373999999999993</v>
      </c>
      <c r="BZ88">
        <f t="shared" si="163"/>
        <v>1.9421999999999999</v>
      </c>
      <c r="CA88">
        <f t="shared" si="164"/>
        <v>0.40949999999999998</v>
      </c>
      <c r="CB88">
        <f t="shared" si="165"/>
        <v>1.17E-2</v>
      </c>
      <c r="CC88" s="11">
        <f t="shared" si="166"/>
        <v>65.929500000000004</v>
      </c>
      <c r="CD88" s="11">
        <f t="shared" si="167"/>
        <v>31.356000000000002</v>
      </c>
      <c r="CE88" s="11">
        <f t="shared" si="168"/>
        <v>9.6524999999999999</v>
      </c>
      <c r="CF88">
        <f t="shared" si="169"/>
        <v>1.4507999999999999</v>
      </c>
      <c r="CG88">
        <f t="shared" si="170"/>
        <v>0.88919999999999999</v>
      </c>
      <c r="CH88">
        <f t="shared" si="171"/>
        <v>9.3600000000000003E-2</v>
      </c>
      <c r="CI88" s="11">
        <f t="shared" si="172"/>
        <v>8.8101000000000003</v>
      </c>
      <c r="CJ88">
        <f t="shared" si="173"/>
        <v>0.62009999999999998</v>
      </c>
      <c r="CK88">
        <f t="shared" si="174"/>
        <v>1.6964999999999999</v>
      </c>
      <c r="CL88">
        <f t="shared" si="175"/>
        <v>1.3922999999999999</v>
      </c>
      <c r="CM88">
        <f t="shared" si="176"/>
        <v>0.43290000000000001</v>
      </c>
      <c r="CN88">
        <f t="shared" si="177"/>
        <v>8.5175999999999998</v>
      </c>
      <c r="CO88">
        <f t="shared" si="178"/>
        <v>13.5603</v>
      </c>
      <c r="CP88">
        <f t="shared" si="179"/>
        <v>0</v>
      </c>
      <c r="CQ88">
        <f t="shared" si="180"/>
        <v>1.9655999999999998</v>
      </c>
      <c r="CR88">
        <f t="shared" si="181"/>
        <v>1.5093000000000001</v>
      </c>
      <c r="CT88" s="18">
        <f>'PASO 1 - SETUP CAMPAÑA'!E117</f>
        <v>117</v>
      </c>
      <c r="CU88">
        <v>10.88</v>
      </c>
      <c r="CV88">
        <v>10.73</v>
      </c>
      <c r="CW88">
        <v>0.14000000000000001</v>
      </c>
      <c r="CX88">
        <v>6.82</v>
      </c>
      <c r="CY88">
        <v>4.76</v>
      </c>
      <c r="CZ88">
        <v>2.06</v>
      </c>
      <c r="DA88">
        <v>11.88</v>
      </c>
      <c r="DB88">
        <v>8.0500000000000007</v>
      </c>
      <c r="DC88">
        <v>0.67</v>
      </c>
      <c r="DD88">
        <v>0.68</v>
      </c>
      <c r="DE88">
        <v>18.87</v>
      </c>
      <c r="DF88">
        <v>0</v>
      </c>
      <c r="DG88">
        <v>18.87</v>
      </c>
      <c r="DH88">
        <v>18.190000000000001</v>
      </c>
      <c r="DI88">
        <v>22.88</v>
      </c>
      <c r="DJ88">
        <v>3.35</v>
      </c>
      <c r="DK88">
        <v>28.9</v>
      </c>
      <c r="DL88">
        <v>1.54</v>
      </c>
      <c r="DM88">
        <v>0.24</v>
      </c>
      <c r="DN88">
        <v>26.22</v>
      </c>
      <c r="DO88">
        <v>8.64</v>
      </c>
      <c r="DP88">
        <v>1.66</v>
      </c>
      <c r="DQ88">
        <v>0.73</v>
      </c>
      <c r="DR88">
        <v>33.76</v>
      </c>
      <c r="DS88">
        <v>30.12</v>
      </c>
      <c r="DT88">
        <v>7.47</v>
      </c>
      <c r="DU88">
        <v>40.130000000000003</v>
      </c>
      <c r="DV88">
        <v>25.29</v>
      </c>
      <c r="DW88">
        <v>5.95</v>
      </c>
      <c r="DX88">
        <v>6.58</v>
      </c>
      <c r="DY88">
        <v>7.21</v>
      </c>
      <c r="DZ88">
        <v>0</v>
      </c>
      <c r="EA88">
        <v>6.12</v>
      </c>
      <c r="EB88">
        <v>0.17</v>
      </c>
      <c r="EC88">
        <v>0</v>
      </c>
      <c r="ED88">
        <v>3.2</v>
      </c>
      <c r="EE88">
        <v>0</v>
      </c>
      <c r="EF88">
        <v>1.45</v>
      </c>
      <c r="EG88">
        <v>0.05</v>
      </c>
      <c r="EH88">
        <v>0.93</v>
      </c>
      <c r="EI88">
        <v>1</v>
      </c>
      <c r="EJ88">
        <v>1.32</v>
      </c>
      <c r="EK88">
        <v>0</v>
      </c>
      <c r="EL88">
        <v>0</v>
      </c>
      <c r="EM88">
        <v>2.14</v>
      </c>
      <c r="EN88">
        <v>0.02</v>
      </c>
      <c r="EO88">
        <v>2.89</v>
      </c>
      <c r="EP88">
        <v>0.36</v>
      </c>
      <c r="EQ88">
        <v>1.28</v>
      </c>
      <c r="ER88">
        <v>0.62</v>
      </c>
      <c r="ES88">
        <v>0.75</v>
      </c>
      <c r="ET88">
        <v>0.37</v>
      </c>
      <c r="EU88">
        <v>0.19</v>
      </c>
      <c r="EV88">
        <v>0.23</v>
      </c>
      <c r="EW88">
        <v>0.5</v>
      </c>
      <c r="EX88">
        <v>1.1399999999999999</v>
      </c>
      <c r="EY88">
        <v>29.7</v>
      </c>
      <c r="EZ88">
        <v>28.15</v>
      </c>
      <c r="FA88">
        <v>1.66</v>
      </c>
      <c r="FB88">
        <v>0</v>
      </c>
      <c r="FC88">
        <v>7.0000000000000007E-2</v>
      </c>
      <c r="FD88">
        <v>25.76</v>
      </c>
      <c r="FE88">
        <v>4.5599999999999996</v>
      </c>
      <c r="FF88">
        <v>22.28</v>
      </c>
      <c r="FG88">
        <v>2.61</v>
      </c>
      <c r="FH88">
        <v>1.65</v>
      </c>
      <c r="FI88">
        <v>71.19</v>
      </c>
      <c r="FJ88">
        <v>89.83</v>
      </c>
      <c r="FK88">
        <v>1.24</v>
      </c>
      <c r="FL88">
        <v>28.79</v>
      </c>
      <c r="FM88">
        <v>4.22</v>
      </c>
      <c r="FN88">
        <v>1.66</v>
      </c>
      <c r="FO88">
        <v>0.35</v>
      </c>
      <c r="FP88">
        <v>0.01</v>
      </c>
      <c r="FQ88">
        <v>56.35</v>
      </c>
      <c r="FR88">
        <v>26.8</v>
      </c>
      <c r="FS88">
        <v>8.25</v>
      </c>
      <c r="FT88">
        <v>1.24</v>
      </c>
      <c r="FU88">
        <v>0.76</v>
      </c>
      <c r="FV88">
        <v>0.08</v>
      </c>
      <c r="FW88">
        <v>7.53</v>
      </c>
      <c r="FX88">
        <v>0.53</v>
      </c>
      <c r="FY88">
        <v>1.45</v>
      </c>
      <c r="FZ88">
        <v>1.19</v>
      </c>
      <c r="GA88">
        <v>0.37</v>
      </c>
      <c r="GB88">
        <v>7.28</v>
      </c>
      <c r="GC88">
        <v>11.59</v>
      </c>
      <c r="GD88">
        <v>0</v>
      </c>
      <c r="GE88">
        <v>1.68</v>
      </c>
      <c r="GF88">
        <v>1.29</v>
      </c>
    </row>
    <row r="89" spans="2:188" x14ac:dyDescent="0.35">
      <c r="B89" t="str">
        <f>IF(AND(F89&gt;='PASO 2 - CHANNEL INPUT '!$G$4,F89&lt;='PASO 2 - CHANNEL INPUT '!$H$4),"OK","FUERA")</f>
        <v>OK</v>
      </c>
      <c r="C89" s="18" t="str">
        <f>IF(AND(F89&gt;='PASO 2 - CHANNEL INPUT '!$G$8,F89&lt;='PASO 2 - CHANNEL INPUT '!$H$8),"OK","FUERA")</f>
        <v>OK</v>
      </c>
      <c r="D89" t="str">
        <f>IF(AND(F89&gt;='PASO 1 - SETUP CAMPAÑA'!$C$3,F89&lt;='PASO 1 - SETUP CAMPAÑA'!$C$4),"OK","FUERA")</f>
        <v>FUERA</v>
      </c>
      <c r="E89" t="s">
        <v>0</v>
      </c>
      <c r="F89">
        <v>90</v>
      </c>
      <c r="G89" s="11">
        <f t="shared" si="182"/>
        <v>7.730529999999999</v>
      </c>
      <c r="H89">
        <f t="shared" si="93"/>
        <v>7.6699199999999994</v>
      </c>
      <c r="I89">
        <f t="shared" si="94"/>
        <v>5.5100000000000003E-2</v>
      </c>
      <c r="J89">
        <f t="shared" si="95"/>
        <v>2.62276</v>
      </c>
      <c r="K89">
        <f t="shared" si="96"/>
        <v>2.62276</v>
      </c>
      <c r="L89">
        <f t="shared" si="97"/>
        <v>0</v>
      </c>
      <c r="M89">
        <f t="shared" si="98"/>
        <v>6.0279400000000001</v>
      </c>
      <c r="N89">
        <f t="shared" si="99"/>
        <v>3.8514900000000005</v>
      </c>
      <c r="O89">
        <f t="shared" si="100"/>
        <v>0.40774000000000005</v>
      </c>
      <c r="P89">
        <f t="shared" si="101"/>
        <v>0.93118999999999996</v>
      </c>
      <c r="Q89">
        <f t="shared" si="102"/>
        <v>9.6700500000000016</v>
      </c>
      <c r="R89">
        <f t="shared" si="103"/>
        <v>0</v>
      </c>
      <c r="S89">
        <f t="shared" si="104"/>
        <v>9.6700500000000016</v>
      </c>
      <c r="T89">
        <f t="shared" si="105"/>
        <v>9.1521100000000004</v>
      </c>
      <c r="U89" s="11">
        <f t="shared" si="106"/>
        <v>10.9649</v>
      </c>
      <c r="V89">
        <f t="shared" si="107"/>
        <v>1.0634299999999999</v>
      </c>
      <c r="W89">
        <f t="shared" si="108"/>
        <v>17.081</v>
      </c>
      <c r="X89">
        <f t="shared" si="109"/>
        <v>0.65017999999999998</v>
      </c>
      <c r="Y89">
        <f t="shared" si="110"/>
        <v>0.59508000000000005</v>
      </c>
      <c r="Z89">
        <f t="shared" si="111"/>
        <v>12.898910000000001</v>
      </c>
      <c r="AA89">
        <f t="shared" si="112"/>
        <v>7.2787100000000002</v>
      </c>
      <c r="AB89">
        <f t="shared" si="113"/>
        <v>1.24526</v>
      </c>
      <c r="AC89">
        <f t="shared" si="114"/>
        <v>0.40774000000000005</v>
      </c>
      <c r="AD89" s="11">
        <f t="shared" si="115"/>
        <v>20.13354</v>
      </c>
      <c r="AE89">
        <f t="shared" si="116"/>
        <v>15.813699999999999</v>
      </c>
      <c r="AF89">
        <f t="shared" si="117"/>
        <v>4.0884200000000002</v>
      </c>
      <c r="AG89">
        <f t="shared" si="118"/>
        <v>18.183</v>
      </c>
      <c r="AH89">
        <f t="shared" si="119"/>
        <v>13.268079999999999</v>
      </c>
      <c r="AI89">
        <f t="shared" si="120"/>
        <v>4.7716599999999998</v>
      </c>
      <c r="AJ89">
        <f t="shared" si="121"/>
        <v>6.0609999999999999</v>
      </c>
      <c r="AK89">
        <f t="shared" si="122"/>
        <v>2.6943899999999998</v>
      </c>
      <c r="AL89">
        <f t="shared" si="123"/>
        <v>0</v>
      </c>
      <c r="AM89">
        <f t="shared" si="124"/>
        <v>2.3197100000000002</v>
      </c>
      <c r="AN89">
        <f t="shared" si="125"/>
        <v>0</v>
      </c>
      <c r="AO89">
        <f t="shared" si="126"/>
        <v>0.10469000000000001</v>
      </c>
      <c r="AP89">
        <f t="shared" si="127"/>
        <v>1.4656600000000002</v>
      </c>
      <c r="AQ89">
        <f t="shared" si="128"/>
        <v>0</v>
      </c>
      <c r="AR89">
        <f t="shared" si="129"/>
        <v>2.0166599999999999</v>
      </c>
      <c r="AS89">
        <f t="shared" si="130"/>
        <v>0</v>
      </c>
      <c r="AT89">
        <f t="shared" si="131"/>
        <v>0.24244000000000002</v>
      </c>
      <c r="AU89">
        <f t="shared" si="132"/>
        <v>1.102E-2</v>
      </c>
      <c r="AV89">
        <f t="shared" si="133"/>
        <v>0.15428000000000003</v>
      </c>
      <c r="AW89">
        <f t="shared" si="134"/>
        <v>0</v>
      </c>
      <c r="AX89">
        <f t="shared" si="135"/>
        <v>0</v>
      </c>
      <c r="AY89">
        <f t="shared" si="136"/>
        <v>0.1653</v>
      </c>
      <c r="AZ89">
        <f t="shared" si="137"/>
        <v>0.54548999999999992</v>
      </c>
      <c r="BA89">
        <f t="shared" si="138"/>
        <v>1.1405700000000001</v>
      </c>
      <c r="BB89">
        <f t="shared" si="139"/>
        <v>5.5100000000000001E-3</v>
      </c>
      <c r="BC89">
        <f t="shared" si="140"/>
        <v>1.2122000000000002</v>
      </c>
      <c r="BD89">
        <f t="shared" si="141"/>
        <v>0.37468000000000001</v>
      </c>
      <c r="BE89">
        <f t="shared" si="142"/>
        <v>0.41325000000000001</v>
      </c>
      <c r="BF89">
        <f t="shared" si="143"/>
        <v>0</v>
      </c>
      <c r="BG89">
        <f t="shared" si="144"/>
        <v>0.43529000000000007</v>
      </c>
      <c r="BH89">
        <f t="shared" si="145"/>
        <v>0.12673000000000001</v>
      </c>
      <c r="BI89">
        <f t="shared" si="146"/>
        <v>0.15428000000000003</v>
      </c>
      <c r="BJ89">
        <f t="shared" si="147"/>
        <v>5.5100000000000003E-2</v>
      </c>
      <c r="BK89">
        <f t="shared" si="148"/>
        <v>13.18543</v>
      </c>
      <c r="BL89">
        <f t="shared" si="149"/>
        <v>12.959519999999999</v>
      </c>
      <c r="BM89">
        <f t="shared" si="150"/>
        <v>0.28101000000000004</v>
      </c>
      <c r="BN89">
        <f t="shared" si="151"/>
        <v>0</v>
      </c>
      <c r="BO89">
        <f t="shared" si="152"/>
        <v>2.2040000000000001E-2</v>
      </c>
      <c r="BP89">
        <f t="shared" si="153"/>
        <v>16.67877</v>
      </c>
      <c r="BQ89">
        <f t="shared" si="154"/>
        <v>2.9423399999999997</v>
      </c>
      <c r="BR89">
        <f t="shared" si="155"/>
        <v>15.38392</v>
      </c>
      <c r="BS89">
        <f t="shared" si="156"/>
        <v>0.1653</v>
      </c>
      <c r="BT89">
        <f t="shared" si="157"/>
        <v>2.5841900000000004</v>
      </c>
      <c r="BU89">
        <f t="shared" si="158"/>
        <v>37.815129999999996</v>
      </c>
      <c r="BV89" s="11">
        <f t="shared" si="159"/>
        <v>48.802070000000001</v>
      </c>
      <c r="BW89" s="11">
        <f t="shared" si="160"/>
        <v>0.73283000000000009</v>
      </c>
      <c r="BX89" s="11">
        <f t="shared" si="161"/>
        <v>17.81934</v>
      </c>
      <c r="BY89">
        <f t="shared" si="162"/>
        <v>2.5346000000000002</v>
      </c>
      <c r="BZ89">
        <f t="shared" si="163"/>
        <v>1.24526</v>
      </c>
      <c r="CA89">
        <f t="shared" si="164"/>
        <v>3.8570000000000007E-2</v>
      </c>
      <c r="CB89">
        <f t="shared" si="165"/>
        <v>0</v>
      </c>
      <c r="CC89" s="11">
        <f t="shared" si="166"/>
        <v>32.095750000000002</v>
      </c>
      <c r="CD89" s="11">
        <f t="shared" si="167"/>
        <v>16.959780000000002</v>
      </c>
      <c r="CE89" s="11">
        <f t="shared" si="168"/>
        <v>5.4879600000000002</v>
      </c>
      <c r="CF89">
        <f t="shared" si="169"/>
        <v>0.79894999999999994</v>
      </c>
      <c r="CG89">
        <f t="shared" si="170"/>
        <v>1.03037</v>
      </c>
      <c r="CH89">
        <f t="shared" si="171"/>
        <v>0</v>
      </c>
      <c r="CI89" s="11">
        <f t="shared" si="172"/>
        <v>6.4356800000000005</v>
      </c>
      <c r="CJ89">
        <f t="shared" si="173"/>
        <v>0.74936000000000003</v>
      </c>
      <c r="CK89">
        <f t="shared" si="174"/>
        <v>1.5427999999999999</v>
      </c>
      <c r="CL89">
        <f t="shared" si="175"/>
        <v>1.0964900000000002</v>
      </c>
      <c r="CM89">
        <f t="shared" si="176"/>
        <v>0.24795000000000003</v>
      </c>
      <c r="CN89">
        <f t="shared" si="177"/>
        <v>4.9700199999999999</v>
      </c>
      <c r="CO89">
        <f t="shared" si="178"/>
        <v>8.5845800000000008</v>
      </c>
      <c r="CP89">
        <f t="shared" si="179"/>
        <v>0</v>
      </c>
      <c r="CQ89">
        <f t="shared" si="180"/>
        <v>1.0634299999999999</v>
      </c>
      <c r="CR89">
        <f t="shared" si="181"/>
        <v>1.8072799999999998</v>
      </c>
      <c r="CT89" s="18">
        <f>'PASO 1 - SETUP CAMPAÑA'!$E$118/10</f>
        <v>55.1</v>
      </c>
      <c r="CU89">
        <v>14.03</v>
      </c>
      <c r="CV89">
        <v>13.92</v>
      </c>
      <c r="CW89">
        <v>0.1</v>
      </c>
      <c r="CX89">
        <v>4.76</v>
      </c>
      <c r="CY89">
        <v>4.76</v>
      </c>
      <c r="CZ89">
        <v>0</v>
      </c>
      <c r="DA89">
        <v>10.94</v>
      </c>
      <c r="DB89">
        <v>6.99</v>
      </c>
      <c r="DC89">
        <v>0.74</v>
      </c>
      <c r="DD89">
        <v>1.69</v>
      </c>
      <c r="DE89">
        <v>17.55</v>
      </c>
      <c r="DF89">
        <v>0</v>
      </c>
      <c r="DG89">
        <v>17.55</v>
      </c>
      <c r="DH89">
        <v>16.61</v>
      </c>
      <c r="DI89">
        <v>19.899999999999999</v>
      </c>
      <c r="DJ89">
        <v>1.93</v>
      </c>
      <c r="DK89">
        <v>31</v>
      </c>
      <c r="DL89">
        <v>1.18</v>
      </c>
      <c r="DM89">
        <v>1.08</v>
      </c>
      <c r="DN89">
        <v>23.41</v>
      </c>
      <c r="DO89">
        <v>13.21</v>
      </c>
      <c r="DP89">
        <v>2.2599999999999998</v>
      </c>
      <c r="DQ89">
        <v>0.74</v>
      </c>
      <c r="DR89">
        <v>36.54</v>
      </c>
      <c r="DS89">
        <v>28.7</v>
      </c>
      <c r="DT89">
        <v>7.42</v>
      </c>
      <c r="DU89">
        <v>33</v>
      </c>
      <c r="DV89">
        <v>24.08</v>
      </c>
      <c r="DW89">
        <v>8.66</v>
      </c>
      <c r="DX89">
        <v>11</v>
      </c>
      <c r="DY89">
        <v>4.8899999999999997</v>
      </c>
      <c r="DZ89">
        <v>0</v>
      </c>
      <c r="EA89">
        <v>4.21</v>
      </c>
      <c r="EB89">
        <v>0</v>
      </c>
      <c r="EC89">
        <v>0.19</v>
      </c>
      <c r="ED89">
        <v>2.66</v>
      </c>
      <c r="EE89">
        <v>0</v>
      </c>
      <c r="EF89">
        <v>3.66</v>
      </c>
      <c r="EG89">
        <v>0</v>
      </c>
      <c r="EH89">
        <v>0.44</v>
      </c>
      <c r="EI89">
        <v>0.02</v>
      </c>
      <c r="EJ89">
        <v>0.28000000000000003</v>
      </c>
      <c r="EK89">
        <v>0</v>
      </c>
      <c r="EL89">
        <v>0</v>
      </c>
      <c r="EM89">
        <v>0.3</v>
      </c>
      <c r="EN89">
        <v>0.99</v>
      </c>
      <c r="EO89">
        <v>2.0699999999999998</v>
      </c>
      <c r="EP89">
        <v>0.01</v>
      </c>
      <c r="EQ89">
        <v>2.2000000000000002</v>
      </c>
      <c r="ER89">
        <v>0.68</v>
      </c>
      <c r="ES89">
        <v>0.75</v>
      </c>
      <c r="ET89">
        <v>0</v>
      </c>
      <c r="EU89">
        <v>0.79</v>
      </c>
      <c r="EV89">
        <v>0.23</v>
      </c>
      <c r="EW89">
        <v>0.28000000000000003</v>
      </c>
      <c r="EX89">
        <v>0.1</v>
      </c>
      <c r="EY89">
        <v>23.93</v>
      </c>
      <c r="EZ89">
        <v>23.52</v>
      </c>
      <c r="FA89">
        <v>0.51</v>
      </c>
      <c r="FB89">
        <v>0</v>
      </c>
      <c r="FC89">
        <v>0.04</v>
      </c>
      <c r="FD89">
        <v>30.27</v>
      </c>
      <c r="FE89">
        <v>5.34</v>
      </c>
      <c r="FF89">
        <v>27.92</v>
      </c>
      <c r="FG89">
        <v>0.3</v>
      </c>
      <c r="FH89">
        <v>4.6900000000000004</v>
      </c>
      <c r="FI89">
        <v>68.63</v>
      </c>
      <c r="FJ89">
        <v>88.57</v>
      </c>
      <c r="FK89">
        <v>1.33</v>
      </c>
      <c r="FL89">
        <v>32.340000000000003</v>
      </c>
      <c r="FM89">
        <v>4.5999999999999996</v>
      </c>
      <c r="FN89">
        <v>2.2599999999999998</v>
      </c>
      <c r="FO89">
        <v>7.0000000000000007E-2</v>
      </c>
      <c r="FP89">
        <v>0</v>
      </c>
      <c r="FQ89">
        <v>58.25</v>
      </c>
      <c r="FR89">
        <v>30.78</v>
      </c>
      <c r="FS89">
        <v>9.9600000000000009</v>
      </c>
      <c r="FT89">
        <v>1.45</v>
      </c>
      <c r="FU89">
        <v>1.87</v>
      </c>
      <c r="FV89">
        <v>0</v>
      </c>
      <c r="FW89">
        <v>11.68</v>
      </c>
      <c r="FX89">
        <v>1.36</v>
      </c>
      <c r="FY89">
        <v>2.8</v>
      </c>
      <c r="FZ89">
        <v>1.99</v>
      </c>
      <c r="GA89">
        <v>0.45</v>
      </c>
      <c r="GB89">
        <v>9.02</v>
      </c>
      <c r="GC89">
        <v>15.58</v>
      </c>
      <c r="GD89">
        <v>0</v>
      </c>
      <c r="GE89">
        <v>1.93</v>
      </c>
      <c r="GF89">
        <v>3.28</v>
      </c>
    </row>
    <row r="90" spans="2:188" x14ac:dyDescent="0.35">
      <c r="B90" t="str">
        <f>IF(AND(F90&gt;='PASO 2 - CHANNEL INPUT '!$G$4,F90&lt;='PASO 2 - CHANNEL INPUT '!$H$4),"OK","FUERA")</f>
        <v>OK</v>
      </c>
      <c r="C90" s="18" t="str">
        <f>IF(AND(F90&gt;='PASO 2 - CHANNEL INPUT '!$G$8,F90&lt;='PASO 2 - CHANNEL INPUT '!$H$8),"OK","FUERA")</f>
        <v>OK</v>
      </c>
      <c r="D90" t="str">
        <f>IF(AND(F90&gt;='PASO 1 - SETUP CAMPAÑA'!$C$3,F90&lt;='PASO 1 - SETUP CAMPAÑA'!$C$4),"OK","FUERA")</f>
        <v>FUERA</v>
      </c>
      <c r="E90" t="s">
        <v>0</v>
      </c>
      <c r="F90">
        <v>91</v>
      </c>
      <c r="G90" s="11">
        <f t="shared" si="182"/>
        <v>8.1272500000000001</v>
      </c>
      <c r="H90">
        <f t="shared" si="93"/>
        <v>8.0941900000000011</v>
      </c>
      <c r="I90">
        <f t="shared" si="94"/>
        <v>2.7550000000000002E-2</v>
      </c>
      <c r="J90">
        <f t="shared" si="95"/>
        <v>4.4410600000000002</v>
      </c>
      <c r="K90">
        <f t="shared" si="96"/>
        <v>4.4410600000000002</v>
      </c>
      <c r="L90">
        <f t="shared" si="97"/>
        <v>0</v>
      </c>
      <c r="M90">
        <f t="shared" si="98"/>
        <v>6.3585399999999996</v>
      </c>
      <c r="N90">
        <f t="shared" si="99"/>
        <v>4.9700199999999999</v>
      </c>
      <c r="O90">
        <f t="shared" si="100"/>
        <v>5.5100000000000003E-2</v>
      </c>
      <c r="P90">
        <f t="shared" si="101"/>
        <v>0.68323999999999996</v>
      </c>
      <c r="Q90">
        <f t="shared" si="102"/>
        <v>11.741809999999999</v>
      </c>
      <c r="R90">
        <f t="shared" si="103"/>
        <v>0</v>
      </c>
      <c r="S90">
        <f t="shared" si="104"/>
        <v>11.741809999999999</v>
      </c>
      <c r="T90">
        <f t="shared" si="105"/>
        <v>11.08061</v>
      </c>
      <c r="U90" s="11">
        <f t="shared" si="106"/>
        <v>13.323179999999999</v>
      </c>
      <c r="V90">
        <f t="shared" si="107"/>
        <v>1.0909799999999998</v>
      </c>
      <c r="W90">
        <f t="shared" si="108"/>
        <v>15.268210000000002</v>
      </c>
      <c r="X90">
        <f t="shared" si="109"/>
        <v>0.31957999999999998</v>
      </c>
      <c r="Y90">
        <f t="shared" si="110"/>
        <v>0.22040000000000001</v>
      </c>
      <c r="Z90">
        <f t="shared" si="111"/>
        <v>11.278969999999999</v>
      </c>
      <c r="AA90">
        <f t="shared" si="112"/>
        <v>7.0638200000000007</v>
      </c>
      <c r="AB90">
        <f t="shared" si="113"/>
        <v>0.45733000000000001</v>
      </c>
      <c r="AC90">
        <f t="shared" si="114"/>
        <v>1.34995</v>
      </c>
      <c r="AD90" s="11">
        <f t="shared" si="115"/>
        <v>18.100350000000002</v>
      </c>
      <c r="AE90">
        <f t="shared" si="116"/>
        <v>16.92672</v>
      </c>
      <c r="AF90">
        <f t="shared" si="117"/>
        <v>5.1243000000000007</v>
      </c>
      <c r="AG90">
        <f t="shared" si="118"/>
        <v>23.924420000000001</v>
      </c>
      <c r="AH90">
        <f t="shared" si="119"/>
        <v>14.342530000000002</v>
      </c>
      <c r="AI90">
        <f t="shared" si="120"/>
        <v>3.1186600000000002</v>
      </c>
      <c r="AJ90">
        <f t="shared" si="121"/>
        <v>5.6091800000000003</v>
      </c>
      <c r="AK90">
        <f t="shared" si="122"/>
        <v>4.7385999999999999</v>
      </c>
      <c r="AL90">
        <f t="shared" si="123"/>
        <v>0.24795000000000003</v>
      </c>
      <c r="AM90">
        <f t="shared" si="124"/>
        <v>4.8157400000000008</v>
      </c>
      <c r="AN90">
        <f t="shared" si="125"/>
        <v>8.2650000000000001E-2</v>
      </c>
      <c r="AO90">
        <f t="shared" si="126"/>
        <v>0</v>
      </c>
      <c r="AP90">
        <f t="shared" si="127"/>
        <v>2.2590999999999997</v>
      </c>
      <c r="AQ90">
        <f t="shared" si="128"/>
        <v>0.40223000000000003</v>
      </c>
      <c r="AR90">
        <f t="shared" si="129"/>
        <v>0.80446000000000006</v>
      </c>
      <c r="AS90">
        <f t="shared" si="130"/>
        <v>0</v>
      </c>
      <c r="AT90">
        <f t="shared" si="131"/>
        <v>0.53998000000000002</v>
      </c>
      <c r="AU90">
        <f t="shared" si="132"/>
        <v>0.58957000000000004</v>
      </c>
      <c r="AV90">
        <f t="shared" si="133"/>
        <v>0.35264000000000001</v>
      </c>
      <c r="AW90">
        <f t="shared" si="134"/>
        <v>0</v>
      </c>
      <c r="AX90">
        <f t="shared" si="135"/>
        <v>0</v>
      </c>
      <c r="AY90">
        <f t="shared" si="136"/>
        <v>0.9422100000000001</v>
      </c>
      <c r="AZ90">
        <f t="shared" si="137"/>
        <v>0.62813999999999992</v>
      </c>
      <c r="BA90">
        <f t="shared" si="138"/>
        <v>0.48488000000000003</v>
      </c>
      <c r="BB90">
        <f t="shared" si="139"/>
        <v>0.25346000000000002</v>
      </c>
      <c r="BC90">
        <f t="shared" si="140"/>
        <v>0.49038999999999999</v>
      </c>
      <c r="BD90">
        <f t="shared" si="141"/>
        <v>0.28101000000000004</v>
      </c>
      <c r="BE90">
        <f t="shared" si="142"/>
        <v>0</v>
      </c>
      <c r="BF90">
        <f t="shared" si="143"/>
        <v>0</v>
      </c>
      <c r="BG90">
        <f t="shared" si="144"/>
        <v>0.20938000000000001</v>
      </c>
      <c r="BH90">
        <f t="shared" si="145"/>
        <v>6.0610000000000004E-2</v>
      </c>
      <c r="BI90">
        <f t="shared" si="146"/>
        <v>4.9590000000000002E-2</v>
      </c>
      <c r="BJ90">
        <f t="shared" si="147"/>
        <v>0.58957000000000004</v>
      </c>
      <c r="BK90">
        <f t="shared" si="148"/>
        <v>17.384050000000002</v>
      </c>
      <c r="BL90">
        <f t="shared" si="149"/>
        <v>16.53</v>
      </c>
      <c r="BM90">
        <f t="shared" si="150"/>
        <v>0.78242</v>
      </c>
      <c r="BN90">
        <f t="shared" si="151"/>
        <v>0</v>
      </c>
      <c r="BO90">
        <f t="shared" si="152"/>
        <v>0.21489000000000003</v>
      </c>
      <c r="BP90">
        <f t="shared" si="153"/>
        <v>12.29832</v>
      </c>
      <c r="BQ90">
        <f t="shared" si="154"/>
        <v>3.6421100000000006</v>
      </c>
      <c r="BR90">
        <f t="shared" si="155"/>
        <v>9.3118999999999996</v>
      </c>
      <c r="BS90">
        <f t="shared" si="156"/>
        <v>1.11853</v>
      </c>
      <c r="BT90">
        <f t="shared" si="157"/>
        <v>1.3664799999999999</v>
      </c>
      <c r="BU90">
        <f t="shared" si="158"/>
        <v>41.88702</v>
      </c>
      <c r="BV90" s="11">
        <f t="shared" si="159"/>
        <v>50.92342</v>
      </c>
      <c r="BW90" s="11">
        <f t="shared" si="160"/>
        <v>0</v>
      </c>
      <c r="BX90" s="11">
        <f t="shared" si="161"/>
        <v>15.620850000000003</v>
      </c>
      <c r="BY90">
        <f t="shared" si="162"/>
        <v>1.07996</v>
      </c>
      <c r="BZ90">
        <f t="shared" si="163"/>
        <v>0.45733000000000001</v>
      </c>
      <c r="CA90">
        <f t="shared" si="164"/>
        <v>0</v>
      </c>
      <c r="CB90">
        <f t="shared" si="165"/>
        <v>0</v>
      </c>
      <c r="CC90" s="11">
        <f t="shared" si="166"/>
        <v>33.412640000000003</v>
      </c>
      <c r="CD90" s="11">
        <f t="shared" si="167"/>
        <v>14.44722</v>
      </c>
      <c r="CE90" s="11">
        <f t="shared" si="168"/>
        <v>4.8047200000000005</v>
      </c>
      <c r="CF90">
        <f t="shared" si="169"/>
        <v>0.51243000000000005</v>
      </c>
      <c r="CG90">
        <f t="shared" si="170"/>
        <v>1.8513599999999999</v>
      </c>
      <c r="CH90">
        <f t="shared" si="171"/>
        <v>0</v>
      </c>
      <c r="CI90" s="11">
        <f t="shared" si="172"/>
        <v>3.5649699999999998</v>
      </c>
      <c r="CJ90">
        <f t="shared" si="173"/>
        <v>0.28101000000000004</v>
      </c>
      <c r="CK90">
        <f t="shared" si="174"/>
        <v>1.05792</v>
      </c>
      <c r="CL90">
        <f t="shared" si="175"/>
        <v>0.14877000000000001</v>
      </c>
      <c r="CM90">
        <f t="shared" si="176"/>
        <v>0.27550000000000002</v>
      </c>
      <c r="CN90">
        <f t="shared" si="177"/>
        <v>4.12148</v>
      </c>
      <c r="CO90">
        <f t="shared" si="178"/>
        <v>7.5597200000000013</v>
      </c>
      <c r="CP90">
        <f t="shared" si="179"/>
        <v>0</v>
      </c>
      <c r="CQ90">
        <f t="shared" si="180"/>
        <v>0.71079000000000003</v>
      </c>
      <c r="CR90">
        <f t="shared" si="181"/>
        <v>2.1819599999999997</v>
      </c>
      <c r="CT90" s="18">
        <f>'PASO 1 - SETUP CAMPAÑA'!$E$118/10</f>
        <v>55.1</v>
      </c>
      <c r="CU90">
        <v>14.75</v>
      </c>
      <c r="CV90">
        <v>14.69</v>
      </c>
      <c r="CW90">
        <v>0.05</v>
      </c>
      <c r="CX90">
        <v>8.06</v>
      </c>
      <c r="CY90">
        <v>8.06</v>
      </c>
      <c r="CZ90">
        <v>0</v>
      </c>
      <c r="DA90">
        <v>11.54</v>
      </c>
      <c r="DB90">
        <v>9.02</v>
      </c>
      <c r="DC90">
        <v>0.1</v>
      </c>
      <c r="DD90">
        <v>1.24</v>
      </c>
      <c r="DE90">
        <v>21.31</v>
      </c>
      <c r="DF90">
        <v>0</v>
      </c>
      <c r="DG90">
        <v>21.31</v>
      </c>
      <c r="DH90">
        <v>20.11</v>
      </c>
      <c r="DI90">
        <v>24.18</v>
      </c>
      <c r="DJ90">
        <v>1.98</v>
      </c>
      <c r="DK90">
        <v>27.71</v>
      </c>
      <c r="DL90">
        <v>0.57999999999999996</v>
      </c>
      <c r="DM90">
        <v>0.4</v>
      </c>
      <c r="DN90">
        <v>20.47</v>
      </c>
      <c r="DO90">
        <v>12.82</v>
      </c>
      <c r="DP90">
        <v>0.83</v>
      </c>
      <c r="DQ90">
        <v>2.4500000000000002</v>
      </c>
      <c r="DR90">
        <v>32.85</v>
      </c>
      <c r="DS90">
        <v>30.72</v>
      </c>
      <c r="DT90">
        <v>9.3000000000000007</v>
      </c>
      <c r="DU90">
        <v>43.42</v>
      </c>
      <c r="DV90">
        <v>26.03</v>
      </c>
      <c r="DW90">
        <v>5.66</v>
      </c>
      <c r="DX90">
        <v>10.18</v>
      </c>
      <c r="DY90">
        <v>8.6</v>
      </c>
      <c r="DZ90">
        <v>0.45</v>
      </c>
      <c r="EA90">
        <v>8.74</v>
      </c>
      <c r="EB90">
        <v>0.15</v>
      </c>
      <c r="EC90">
        <v>0</v>
      </c>
      <c r="ED90">
        <v>4.0999999999999996</v>
      </c>
      <c r="EE90">
        <v>0.73</v>
      </c>
      <c r="EF90">
        <v>1.46</v>
      </c>
      <c r="EG90">
        <v>0</v>
      </c>
      <c r="EH90">
        <v>0.98</v>
      </c>
      <c r="EI90">
        <v>1.07</v>
      </c>
      <c r="EJ90">
        <v>0.64</v>
      </c>
      <c r="EK90">
        <v>0</v>
      </c>
      <c r="EL90">
        <v>0</v>
      </c>
      <c r="EM90">
        <v>1.71</v>
      </c>
      <c r="EN90">
        <v>1.1399999999999999</v>
      </c>
      <c r="EO90">
        <v>0.88</v>
      </c>
      <c r="EP90">
        <v>0.46</v>
      </c>
      <c r="EQ90">
        <v>0.89</v>
      </c>
      <c r="ER90">
        <v>0.51</v>
      </c>
      <c r="ES90">
        <v>0</v>
      </c>
      <c r="ET90">
        <v>0</v>
      </c>
      <c r="EU90">
        <v>0.38</v>
      </c>
      <c r="EV90">
        <v>0.11</v>
      </c>
      <c r="EW90">
        <v>0.09</v>
      </c>
      <c r="EX90">
        <v>1.07</v>
      </c>
      <c r="EY90">
        <v>31.55</v>
      </c>
      <c r="EZ90">
        <v>30</v>
      </c>
      <c r="FA90">
        <v>1.42</v>
      </c>
      <c r="FB90">
        <v>0</v>
      </c>
      <c r="FC90">
        <v>0.39</v>
      </c>
      <c r="FD90">
        <v>22.32</v>
      </c>
      <c r="FE90">
        <v>6.61</v>
      </c>
      <c r="FF90">
        <v>16.899999999999999</v>
      </c>
      <c r="FG90">
        <v>2.0299999999999998</v>
      </c>
      <c r="FH90">
        <v>2.48</v>
      </c>
      <c r="FI90">
        <v>76.02</v>
      </c>
      <c r="FJ90">
        <v>92.42</v>
      </c>
      <c r="FK90">
        <v>0</v>
      </c>
      <c r="FL90">
        <v>28.35</v>
      </c>
      <c r="FM90">
        <v>1.96</v>
      </c>
      <c r="FN90">
        <v>0.83</v>
      </c>
      <c r="FO90">
        <v>0</v>
      </c>
      <c r="FP90">
        <v>0</v>
      </c>
      <c r="FQ90">
        <v>60.64</v>
      </c>
      <c r="FR90">
        <v>26.22</v>
      </c>
      <c r="FS90">
        <v>8.7200000000000006</v>
      </c>
      <c r="FT90">
        <v>0.93</v>
      </c>
      <c r="FU90">
        <v>3.36</v>
      </c>
      <c r="FV90">
        <v>0</v>
      </c>
      <c r="FW90">
        <v>6.47</v>
      </c>
      <c r="FX90">
        <v>0.51</v>
      </c>
      <c r="FY90">
        <v>1.92</v>
      </c>
      <c r="FZ90">
        <v>0.27</v>
      </c>
      <c r="GA90">
        <v>0.5</v>
      </c>
      <c r="GB90">
        <v>7.48</v>
      </c>
      <c r="GC90">
        <v>13.72</v>
      </c>
      <c r="GD90">
        <v>0</v>
      </c>
      <c r="GE90">
        <v>1.29</v>
      </c>
      <c r="GF90">
        <v>3.96</v>
      </c>
    </row>
    <row r="91" spans="2:188" x14ac:dyDescent="0.35">
      <c r="B91" t="str">
        <f>IF(AND(F91&gt;='PASO 2 - CHANNEL INPUT '!$G$4,F91&lt;='PASO 2 - CHANNEL INPUT '!$H$4),"OK","FUERA")</f>
        <v>OK</v>
      </c>
      <c r="C91" s="18" t="str">
        <f>IF(AND(F91&gt;='PASO 2 - CHANNEL INPUT '!$G$8,F91&lt;='PASO 2 - CHANNEL INPUT '!$H$8),"OK","FUERA")</f>
        <v>OK</v>
      </c>
      <c r="D91" t="str">
        <f>IF(AND(F91&gt;='PASO 1 - SETUP CAMPAÑA'!$C$3,F91&lt;='PASO 1 - SETUP CAMPAÑA'!$C$4),"OK","FUERA")</f>
        <v>FUERA</v>
      </c>
      <c r="E91" t="s">
        <v>0</v>
      </c>
      <c r="F91">
        <v>92</v>
      </c>
      <c r="G91" s="11">
        <f t="shared" si="182"/>
        <v>6.6726099999999997</v>
      </c>
      <c r="H91">
        <f t="shared" si="93"/>
        <v>6.6726099999999997</v>
      </c>
      <c r="I91">
        <f t="shared" si="94"/>
        <v>0.23141999999999999</v>
      </c>
      <c r="J91">
        <f t="shared" si="95"/>
        <v>2.6392899999999999</v>
      </c>
      <c r="K91">
        <f t="shared" si="96"/>
        <v>2.6392899999999999</v>
      </c>
      <c r="L91">
        <f t="shared" si="97"/>
        <v>0</v>
      </c>
      <c r="M91">
        <f t="shared" si="98"/>
        <v>9.8353500000000018</v>
      </c>
      <c r="N91">
        <f t="shared" si="99"/>
        <v>6.0995700000000008</v>
      </c>
      <c r="O91">
        <f t="shared" si="100"/>
        <v>0.25896999999999998</v>
      </c>
      <c r="P91">
        <f t="shared" si="101"/>
        <v>0.51243000000000005</v>
      </c>
      <c r="Q91">
        <f t="shared" si="102"/>
        <v>14.843940000000002</v>
      </c>
      <c r="R91">
        <f t="shared" si="103"/>
        <v>0.15428000000000003</v>
      </c>
      <c r="S91">
        <f t="shared" si="104"/>
        <v>14.99822</v>
      </c>
      <c r="T91">
        <f t="shared" si="105"/>
        <v>14.744760000000001</v>
      </c>
      <c r="U91" s="11">
        <f t="shared" si="106"/>
        <v>16.006550000000001</v>
      </c>
      <c r="V91">
        <f t="shared" si="107"/>
        <v>0.67221999999999993</v>
      </c>
      <c r="W91">
        <f t="shared" si="108"/>
        <v>14.281920000000003</v>
      </c>
      <c r="X91">
        <f t="shared" si="109"/>
        <v>0.29203000000000001</v>
      </c>
      <c r="Y91">
        <f t="shared" si="110"/>
        <v>0</v>
      </c>
      <c r="Z91">
        <f t="shared" si="111"/>
        <v>10.838170000000002</v>
      </c>
      <c r="AA91">
        <f t="shared" si="112"/>
        <v>6.0444700000000005</v>
      </c>
      <c r="AB91">
        <f t="shared" si="113"/>
        <v>0.29203000000000001</v>
      </c>
      <c r="AC91">
        <f t="shared" si="114"/>
        <v>0.11570999999999999</v>
      </c>
      <c r="AD91" s="11">
        <f t="shared" si="115"/>
        <v>16.364699999999999</v>
      </c>
      <c r="AE91">
        <f t="shared" si="116"/>
        <v>17.367519999999999</v>
      </c>
      <c r="AF91">
        <f t="shared" si="117"/>
        <v>5.0141</v>
      </c>
      <c r="AG91">
        <f t="shared" si="118"/>
        <v>18.37585</v>
      </c>
      <c r="AH91">
        <f t="shared" si="119"/>
        <v>13.35073</v>
      </c>
      <c r="AI91">
        <f t="shared" si="120"/>
        <v>3.5043600000000001</v>
      </c>
      <c r="AJ91">
        <f t="shared" si="121"/>
        <v>3.9561800000000003</v>
      </c>
      <c r="AK91">
        <f t="shared" si="122"/>
        <v>4.0553600000000003</v>
      </c>
      <c r="AL91">
        <f t="shared" si="123"/>
        <v>0</v>
      </c>
      <c r="AM91">
        <f t="shared" si="124"/>
        <v>3.2564100000000002</v>
      </c>
      <c r="AN91">
        <f t="shared" si="125"/>
        <v>0</v>
      </c>
      <c r="AO91">
        <f t="shared" si="126"/>
        <v>0</v>
      </c>
      <c r="AP91">
        <f t="shared" si="127"/>
        <v>0.77139999999999997</v>
      </c>
      <c r="AQ91">
        <f t="shared" si="128"/>
        <v>0</v>
      </c>
      <c r="AR91">
        <f t="shared" si="129"/>
        <v>4.54575</v>
      </c>
      <c r="AS91">
        <f t="shared" si="130"/>
        <v>0</v>
      </c>
      <c r="AT91">
        <f t="shared" si="131"/>
        <v>0.1653</v>
      </c>
      <c r="AU91">
        <f t="shared" si="132"/>
        <v>0</v>
      </c>
      <c r="AV91">
        <f t="shared" si="133"/>
        <v>5.3997999999999999</v>
      </c>
      <c r="AW91">
        <f t="shared" si="134"/>
        <v>0</v>
      </c>
      <c r="AX91">
        <f t="shared" si="135"/>
        <v>0</v>
      </c>
      <c r="AY91">
        <f t="shared" si="136"/>
        <v>5.3997999999999999</v>
      </c>
      <c r="AZ91">
        <f t="shared" si="137"/>
        <v>0.22040000000000001</v>
      </c>
      <c r="BA91">
        <f t="shared" si="138"/>
        <v>0.80446000000000006</v>
      </c>
      <c r="BB91">
        <f t="shared" si="139"/>
        <v>0.14877000000000001</v>
      </c>
      <c r="BC91">
        <f t="shared" si="140"/>
        <v>4.6339100000000002</v>
      </c>
      <c r="BD91">
        <f t="shared" si="141"/>
        <v>0.72731999999999997</v>
      </c>
      <c r="BE91">
        <f t="shared" si="142"/>
        <v>1.68055</v>
      </c>
      <c r="BF91">
        <f t="shared" si="143"/>
        <v>0</v>
      </c>
      <c r="BG91">
        <f t="shared" si="144"/>
        <v>0.22040000000000001</v>
      </c>
      <c r="BH91">
        <f t="shared" si="145"/>
        <v>0</v>
      </c>
      <c r="BI91">
        <f t="shared" si="146"/>
        <v>0.45733000000000001</v>
      </c>
      <c r="BJ91">
        <f t="shared" si="147"/>
        <v>2.2040000000000001E-2</v>
      </c>
      <c r="BK91">
        <f t="shared" si="148"/>
        <v>22.717729999999996</v>
      </c>
      <c r="BL91">
        <f t="shared" si="149"/>
        <v>22.166730000000001</v>
      </c>
      <c r="BM91">
        <f t="shared" si="150"/>
        <v>0.55100000000000005</v>
      </c>
      <c r="BN91">
        <f t="shared" si="151"/>
        <v>0</v>
      </c>
      <c r="BO91">
        <f t="shared" si="152"/>
        <v>0</v>
      </c>
      <c r="BP91">
        <f t="shared" si="153"/>
        <v>13.52154</v>
      </c>
      <c r="BQ91">
        <f t="shared" si="154"/>
        <v>4.0663800000000005</v>
      </c>
      <c r="BR91">
        <f t="shared" si="155"/>
        <v>11.28448</v>
      </c>
      <c r="BS91">
        <f t="shared" si="156"/>
        <v>0.53447</v>
      </c>
      <c r="BT91">
        <f t="shared" si="157"/>
        <v>3.6696600000000004</v>
      </c>
      <c r="BU91">
        <f t="shared" si="158"/>
        <v>41.275410000000001</v>
      </c>
      <c r="BV91" s="11">
        <f t="shared" si="159"/>
        <v>51.937260000000009</v>
      </c>
      <c r="BW91" s="11">
        <f t="shared" si="160"/>
        <v>1.3664799999999999</v>
      </c>
      <c r="BX91" s="11">
        <f t="shared" si="161"/>
        <v>17.251809999999999</v>
      </c>
      <c r="BY91">
        <f t="shared" si="162"/>
        <v>3.3335499999999998</v>
      </c>
      <c r="BZ91">
        <f t="shared" si="163"/>
        <v>0.29203000000000001</v>
      </c>
      <c r="CA91">
        <f t="shared" si="164"/>
        <v>0.45733000000000001</v>
      </c>
      <c r="CB91">
        <f t="shared" si="165"/>
        <v>0</v>
      </c>
      <c r="CC91" s="11">
        <f t="shared" si="166"/>
        <v>32.08473</v>
      </c>
      <c r="CD91" s="11">
        <f t="shared" si="167"/>
        <v>15.52718</v>
      </c>
      <c r="CE91" s="11">
        <f t="shared" si="168"/>
        <v>5.7083599999999999</v>
      </c>
      <c r="CF91">
        <f t="shared" si="169"/>
        <v>0.82099</v>
      </c>
      <c r="CG91">
        <f t="shared" si="170"/>
        <v>0.40223000000000003</v>
      </c>
      <c r="CH91">
        <f t="shared" si="171"/>
        <v>0</v>
      </c>
      <c r="CI91" s="11">
        <f t="shared" si="172"/>
        <v>3.9837300000000004</v>
      </c>
      <c r="CJ91">
        <f t="shared" si="173"/>
        <v>0.74385000000000012</v>
      </c>
      <c r="CK91">
        <f t="shared" si="174"/>
        <v>1.75769</v>
      </c>
      <c r="CL91">
        <f t="shared" si="175"/>
        <v>0.50141000000000002</v>
      </c>
      <c r="CM91">
        <f t="shared" si="176"/>
        <v>0.22040000000000001</v>
      </c>
      <c r="CN91">
        <f t="shared" si="177"/>
        <v>4.4851400000000003</v>
      </c>
      <c r="CO91">
        <f t="shared" si="178"/>
        <v>8.4082600000000003</v>
      </c>
      <c r="CP91">
        <f t="shared" si="179"/>
        <v>0</v>
      </c>
      <c r="CQ91">
        <f t="shared" si="180"/>
        <v>0.27550000000000002</v>
      </c>
      <c r="CR91">
        <f t="shared" si="181"/>
        <v>1.13506</v>
      </c>
      <c r="CT91" s="18">
        <f>'PASO 1 - SETUP CAMPAÑA'!$E$118/10</f>
        <v>55.1</v>
      </c>
      <c r="CU91">
        <v>12.11</v>
      </c>
      <c r="CV91">
        <v>12.11</v>
      </c>
      <c r="CW91">
        <v>0.42</v>
      </c>
      <c r="CX91">
        <v>4.79</v>
      </c>
      <c r="CY91">
        <v>4.79</v>
      </c>
      <c r="CZ91">
        <v>0</v>
      </c>
      <c r="DA91">
        <v>17.850000000000001</v>
      </c>
      <c r="DB91">
        <v>11.07</v>
      </c>
      <c r="DC91">
        <v>0.47</v>
      </c>
      <c r="DD91">
        <v>0.93</v>
      </c>
      <c r="DE91">
        <v>26.94</v>
      </c>
      <c r="DF91">
        <v>0.28000000000000003</v>
      </c>
      <c r="DG91">
        <v>27.22</v>
      </c>
      <c r="DH91">
        <v>26.76</v>
      </c>
      <c r="DI91">
        <v>29.05</v>
      </c>
      <c r="DJ91">
        <v>1.22</v>
      </c>
      <c r="DK91">
        <v>25.92</v>
      </c>
      <c r="DL91">
        <v>0.53</v>
      </c>
      <c r="DM91">
        <v>0</v>
      </c>
      <c r="DN91">
        <v>19.670000000000002</v>
      </c>
      <c r="DO91">
        <v>10.97</v>
      </c>
      <c r="DP91">
        <v>0.53</v>
      </c>
      <c r="DQ91">
        <v>0.21</v>
      </c>
      <c r="DR91">
        <v>29.7</v>
      </c>
      <c r="DS91">
        <v>31.52</v>
      </c>
      <c r="DT91">
        <v>9.1</v>
      </c>
      <c r="DU91">
        <v>33.35</v>
      </c>
      <c r="DV91">
        <v>24.23</v>
      </c>
      <c r="DW91">
        <v>6.36</v>
      </c>
      <c r="DX91">
        <v>7.18</v>
      </c>
      <c r="DY91">
        <v>7.36</v>
      </c>
      <c r="DZ91">
        <v>0</v>
      </c>
      <c r="EA91">
        <v>5.91</v>
      </c>
      <c r="EB91">
        <v>0</v>
      </c>
      <c r="EC91">
        <v>0</v>
      </c>
      <c r="ED91">
        <v>1.4</v>
      </c>
      <c r="EE91">
        <v>0</v>
      </c>
      <c r="EF91">
        <v>8.25</v>
      </c>
      <c r="EG91">
        <v>0</v>
      </c>
      <c r="EH91">
        <v>0.3</v>
      </c>
      <c r="EI91">
        <v>0</v>
      </c>
      <c r="EJ91">
        <v>9.8000000000000007</v>
      </c>
      <c r="EK91">
        <v>0</v>
      </c>
      <c r="EL91">
        <v>0</v>
      </c>
      <c r="EM91">
        <v>9.8000000000000007</v>
      </c>
      <c r="EN91">
        <v>0.4</v>
      </c>
      <c r="EO91">
        <v>1.46</v>
      </c>
      <c r="EP91">
        <v>0.27</v>
      </c>
      <c r="EQ91">
        <v>8.41</v>
      </c>
      <c r="ER91">
        <v>1.32</v>
      </c>
      <c r="ES91">
        <v>3.05</v>
      </c>
      <c r="ET91">
        <v>0</v>
      </c>
      <c r="EU91">
        <v>0.4</v>
      </c>
      <c r="EV91">
        <v>0</v>
      </c>
      <c r="EW91">
        <v>0.83</v>
      </c>
      <c r="EX91">
        <v>0.04</v>
      </c>
      <c r="EY91">
        <v>41.23</v>
      </c>
      <c r="EZ91">
        <v>40.229999999999997</v>
      </c>
      <c r="FA91">
        <v>1</v>
      </c>
      <c r="FB91">
        <v>0</v>
      </c>
      <c r="FC91">
        <v>0</v>
      </c>
      <c r="FD91">
        <v>24.54</v>
      </c>
      <c r="FE91">
        <v>7.38</v>
      </c>
      <c r="FF91">
        <v>20.48</v>
      </c>
      <c r="FG91">
        <v>0.97</v>
      </c>
      <c r="FH91">
        <v>6.66</v>
      </c>
      <c r="FI91">
        <v>74.91</v>
      </c>
      <c r="FJ91">
        <v>94.26</v>
      </c>
      <c r="FK91">
        <v>2.48</v>
      </c>
      <c r="FL91">
        <v>31.31</v>
      </c>
      <c r="FM91">
        <v>6.05</v>
      </c>
      <c r="FN91">
        <v>0.53</v>
      </c>
      <c r="FO91">
        <v>0.83</v>
      </c>
      <c r="FP91">
        <v>0</v>
      </c>
      <c r="FQ91">
        <v>58.23</v>
      </c>
      <c r="FR91">
        <v>28.18</v>
      </c>
      <c r="FS91">
        <v>10.36</v>
      </c>
      <c r="FT91">
        <v>1.49</v>
      </c>
      <c r="FU91">
        <v>0.73</v>
      </c>
      <c r="FV91">
        <v>0</v>
      </c>
      <c r="FW91">
        <v>7.23</v>
      </c>
      <c r="FX91">
        <v>1.35</v>
      </c>
      <c r="FY91">
        <v>3.19</v>
      </c>
      <c r="FZ91">
        <v>0.91</v>
      </c>
      <c r="GA91">
        <v>0.4</v>
      </c>
      <c r="GB91">
        <v>8.14</v>
      </c>
      <c r="GC91">
        <v>15.26</v>
      </c>
      <c r="GD91">
        <v>0</v>
      </c>
      <c r="GE91">
        <v>0.5</v>
      </c>
      <c r="GF91">
        <v>2.06</v>
      </c>
    </row>
    <row r="92" spans="2:188" x14ac:dyDescent="0.35">
      <c r="B92" t="str">
        <f>IF(AND(F92&gt;='PASO 2 - CHANNEL INPUT '!$G$4,F92&lt;='PASO 2 - CHANNEL INPUT '!$H$4),"OK","FUERA")</f>
        <v>OK</v>
      </c>
      <c r="C92" s="18" t="str">
        <f>IF(AND(F92&gt;='PASO 2 - CHANNEL INPUT '!$G$8,F92&lt;='PASO 2 - CHANNEL INPUT '!$H$8),"OK","FUERA")</f>
        <v>OK</v>
      </c>
      <c r="D92" t="str">
        <f>IF(AND(F92&gt;='PASO 1 - SETUP CAMPAÑA'!$C$3,F92&lt;='PASO 1 - SETUP CAMPAÑA'!$C$4),"OK","FUERA")</f>
        <v>FUERA</v>
      </c>
      <c r="E92" t="s">
        <v>0</v>
      </c>
      <c r="F92">
        <v>93</v>
      </c>
      <c r="G92" s="11">
        <f t="shared" si="182"/>
        <v>5.09124</v>
      </c>
      <c r="H92">
        <f t="shared" si="93"/>
        <v>5.09124</v>
      </c>
      <c r="I92">
        <f t="shared" si="94"/>
        <v>0</v>
      </c>
      <c r="J92">
        <f t="shared" si="95"/>
        <v>2.1433900000000001</v>
      </c>
      <c r="K92">
        <f t="shared" si="96"/>
        <v>2.1433900000000001</v>
      </c>
      <c r="L92">
        <f t="shared" si="97"/>
        <v>0</v>
      </c>
      <c r="M92">
        <f t="shared" si="98"/>
        <v>5.9232500000000003</v>
      </c>
      <c r="N92">
        <f t="shared" si="99"/>
        <v>3.3666100000000001</v>
      </c>
      <c r="O92">
        <f t="shared" si="100"/>
        <v>0.13224</v>
      </c>
      <c r="P92">
        <f t="shared" si="101"/>
        <v>0.31957999999999998</v>
      </c>
      <c r="Q92">
        <f t="shared" si="102"/>
        <v>8.3256099999999993</v>
      </c>
      <c r="R92">
        <f t="shared" si="103"/>
        <v>0</v>
      </c>
      <c r="S92">
        <f t="shared" si="104"/>
        <v>8.3256099999999993</v>
      </c>
      <c r="T92">
        <f t="shared" si="105"/>
        <v>8.1107200000000006</v>
      </c>
      <c r="U92" s="11">
        <f t="shared" si="106"/>
        <v>10.03922</v>
      </c>
      <c r="V92">
        <f t="shared" si="107"/>
        <v>2.2040000000000001E-2</v>
      </c>
      <c r="W92">
        <f t="shared" si="108"/>
        <v>15.284739999999999</v>
      </c>
      <c r="X92">
        <f t="shared" si="109"/>
        <v>0.56202000000000008</v>
      </c>
      <c r="Y92">
        <f t="shared" si="110"/>
        <v>1.653E-2</v>
      </c>
      <c r="Z92">
        <f t="shared" si="111"/>
        <v>11.730789999999999</v>
      </c>
      <c r="AA92">
        <f t="shared" si="112"/>
        <v>4.5677899999999996</v>
      </c>
      <c r="AB92">
        <f t="shared" si="113"/>
        <v>0.57855000000000001</v>
      </c>
      <c r="AC92">
        <f t="shared" si="114"/>
        <v>0</v>
      </c>
      <c r="AD92" s="11">
        <f t="shared" si="115"/>
        <v>16.29307</v>
      </c>
      <c r="AE92">
        <f t="shared" si="116"/>
        <v>15.04781</v>
      </c>
      <c r="AF92">
        <f t="shared" si="117"/>
        <v>3.65313</v>
      </c>
      <c r="AG92">
        <f t="shared" si="118"/>
        <v>18.24361</v>
      </c>
      <c r="AH92">
        <f t="shared" si="119"/>
        <v>15.02577</v>
      </c>
      <c r="AI92">
        <f t="shared" si="120"/>
        <v>1.8183</v>
      </c>
      <c r="AJ92">
        <f t="shared" si="121"/>
        <v>2.62276</v>
      </c>
      <c r="AK92">
        <f t="shared" si="122"/>
        <v>2.6668400000000001</v>
      </c>
      <c r="AL92">
        <f t="shared" si="123"/>
        <v>0</v>
      </c>
      <c r="AM92">
        <f t="shared" si="124"/>
        <v>4.4190199999999997</v>
      </c>
      <c r="AN92">
        <f t="shared" si="125"/>
        <v>0</v>
      </c>
      <c r="AO92">
        <f t="shared" si="126"/>
        <v>0</v>
      </c>
      <c r="AP92">
        <f t="shared" si="127"/>
        <v>2.1158399999999999</v>
      </c>
      <c r="AQ92">
        <f t="shared" si="128"/>
        <v>0</v>
      </c>
      <c r="AR92">
        <f t="shared" si="129"/>
        <v>0</v>
      </c>
      <c r="AS92">
        <f t="shared" si="130"/>
        <v>0.21489000000000003</v>
      </c>
      <c r="AT92">
        <f t="shared" si="131"/>
        <v>0.23141999999999999</v>
      </c>
      <c r="AU92">
        <f t="shared" si="132"/>
        <v>3.3059999999999999E-2</v>
      </c>
      <c r="AV92">
        <f t="shared" si="133"/>
        <v>0.72181000000000006</v>
      </c>
      <c r="AW92">
        <f t="shared" si="134"/>
        <v>0</v>
      </c>
      <c r="AX92">
        <f t="shared" si="135"/>
        <v>0</v>
      </c>
      <c r="AY92">
        <f t="shared" si="136"/>
        <v>0.75487000000000004</v>
      </c>
      <c r="AZ92">
        <f t="shared" si="137"/>
        <v>0.95873999999999993</v>
      </c>
      <c r="BA92">
        <f t="shared" si="138"/>
        <v>0.99180000000000013</v>
      </c>
      <c r="BB92">
        <f t="shared" si="139"/>
        <v>0.36917</v>
      </c>
      <c r="BC92">
        <f t="shared" si="140"/>
        <v>5.5100000000000003E-2</v>
      </c>
      <c r="BD92">
        <f t="shared" si="141"/>
        <v>0.92017000000000004</v>
      </c>
      <c r="BE92">
        <f t="shared" si="142"/>
        <v>1.8238099999999999</v>
      </c>
      <c r="BF92">
        <f t="shared" si="143"/>
        <v>0.6116100000000001</v>
      </c>
      <c r="BG92">
        <f t="shared" si="144"/>
        <v>0.67221999999999993</v>
      </c>
      <c r="BH92">
        <f t="shared" si="145"/>
        <v>0.19284999999999999</v>
      </c>
      <c r="BI92">
        <f t="shared" si="146"/>
        <v>0.79344000000000003</v>
      </c>
      <c r="BJ92">
        <f t="shared" si="147"/>
        <v>0.53998000000000002</v>
      </c>
      <c r="BK92">
        <f t="shared" si="148"/>
        <v>18.078310000000002</v>
      </c>
      <c r="BL92">
        <f t="shared" si="149"/>
        <v>16.700810000000001</v>
      </c>
      <c r="BM92">
        <f t="shared" si="150"/>
        <v>1.44913</v>
      </c>
      <c r="BN92">
        <f t="shared" si="151"/>
        <v>0</v>
      </c>
      <c r="BO92">
        <f t="shared" si="152"/>
        <v>0.12122000000000001</v>
      </c>
      <c r="BP92">
        <f t="shared" si="153"/>
        <v>14.37008</v>
      </c>
      <c r="BQ92">
        <f t="shared" si="154"/>
        <v>1.7246300000000001</v>
      </c>
      <c r="BR92">
        <f t="shared" si="155"/>
        <v>12.94299</v>
      </c>
      <c r="BS92">
        <f t="shared" si="156"/>
        <v>0.19836000000000001</v>
      </c>
      <c r="BT92">
        <f t="shared" si="157"/>
        <v>1.9946200000000003</v>
      </c>
      <c r="BU92">
        <f t="shared" si="158"/>
        <v>37.688400000000001</v>
      </c>
      <c r="BV92" s="11">
        <f t="shared" si="159"/>
        <v>46.790920000000007</v>
      </c>
      <c r="BW92" s="11">
        <f t="shared" si="160"/>
        <v>0.66120000000000001</v>
      </c>
      <c r="BX92" s="11">
        <f t="shared" si="161"/>
        <v>15.91839</v>
      </c>
      <c r="BY92">
        <f t="shared" si="162"/>
        <v>1.8513599999999999</v>
      </c>
      <c r="BZ92">
        <f t="shared" si="163"/>
        <v>0.57855000000000001</v>
      </c>
      <c r="CA92">
        <f t="shared" si="164"/>
        <v>1.653E-2</v>
      </c>
      <c r="CB92">
        <f t="shared" si="165"/>
        <v>0</v>
      </c>
      <c r="CC92" s="11">
        <f t="shared" si="166"/>
        <v>32.668790000000001</v>
      </c>
      <c r="CD92" s="11">
        <f t="shared" si="167"/>
        <v>15.05883</v>
      </c>
      <c r="CE92" s="11">
        <f t="shared" si="168"/>
        <v>6.4742499999999996</v>
      </c>
      <c r="CF92">
        <f t="shared" si="169"/>
        <v>0.68875000000000008</v>
      </c>
      <c r="CG92">
        <f t="shared" si="170"/>
        <v>0.67773000000000005</v>
      </c>
      <c r="CH92">
        <f t="shared" si="171"/>
        <v>0</v>
      </c>
      <c r="CI92" s="11">
        <f t="shared" si="172"/>
        <v>5.0636900000000002</v>
      </c>
      <c r="CJ92">
        <f t="shared" si="173"/>
        <v>0.18734000000000001</v>
      </c>
      <c r="CK92">
        <f t="shared" si="174"/>
        <v>0.95323000000000002</v>
      </c>
      <c r="CL92">
        <f t="shared" si="175"/>
        <v>2.7550000000000002E-2</v>
      </c>
      <c r="CM92">
        <f t="shared" si="176"/>
        <v>0</v>
      </c>
      <c r="CN92">
        <f t="shared" si="177"/>
        <v>3.1847800000000004</v>
      </c>
      <c r="CO92">
        <f t="shared" si="178"/>
        <v>6.0720199999999993</v>
      </c>
      <c r="CP92">
        <f t="shared" si="179"/>
        <v>0</v>
      </c>
      <c r="CQ92">
        <f t="shared" si="180"/>
        <v>0.15978999999999999</v>
      </c>
      <c r="CR92">
        <f t="shared" si="181"/>
        <v>1.4711699999999999</v>
      </c>
      <c r="CT92" s="18">
        <f>'PASO 1 - SETUP CAMPAÑA'!$E$118/10</f>
        <v>55.1</v>
      </c>
      <c r="CU92">
        <v>9.24</v>
      </c>
      <c r="CV92">
        <v>9.24</v>
      </c>
      <c r="CW92">
        <v>0</v>
      </c>
      <c r="CX92">
        <v>3.89</v>
      </c>
      <c r="CY92">
        <v>3.89</v>
      </c>
      <c r="CZ92">
        <v>0</v>
      </c>
      <c r="DA92">
        <v>10.75</v>
      </c>
      <c r="DB92">
        <v>6.11</v>
      </c>
      <c r="DC92">
        <v>0.24</v>
      </c>
      <c r="DD92">
        <v>0.57999999999999996</v>
      </c>
      <c r="DE92">
        <v>15.11</v>
      </c>
      <c r="DF92">
        <v>0</v>
      </c>
      <c r="DG92">
        <v>15.11</v>
      </c>
      <c r="DH92">
        <v>14.72</v>
      </c>
      <c r="DI92">
        <v>18.22</v>
      </c>
      <c r="DJ92">
        <v>0.04</v>
      </c>
      <c r="DK92">
        <v>27.74</v>
      </c>
      <c r="DL92">
        <v>1.02</v>
      </c>
      <c r="DM92">
        <v>0.03</v>
      </c>
      <c r="DN92">
        <v>21.29</v>
      </c>
      <c r="DO92">
        <v>8.2899999999999991</v>
      </c>
      <c r="DP92">
        <v>1.05</v>
      </c>
      <c r="DQ92">
        <v>0</v>
      </c>
      <c r="DR92">
        <v>29.57</v>
      </c>
      <c r="DS92">
        <v>27.31</v>
      </c>
      <c r="DT92">
        <v>6.63</v>
      </c>
      <c r="DU92">
        <v>33.11</v>
      </c>
      <c r="DV92">
        <v>27.27</v>
      </c>
      <c r="DW92">
        <v>3.3</v>
      </c>
      <c r="DX92">
        <v>4.76</v>
      </c>
      <c r="DY92">
        <v>4.84</v>
      </c>
      <c r="DZ92">
        <v>0</v>
      </c>
      <c r="EA92">
        <v>8.02</v>
      </c>
      <c r="EB92">
        <v>0</v>
      </c>
      <c r="EC92">
        <v>0</v>
      </c>
      <c r="ED92">
        <v>3.84</v>
      </c>
      <c r="EE92">
        <v>0</v>
      </c>
      <c r="EF92">
        <v>0</v>
      </c>
      <c r="EG92">
        <v>0.39</v>
      </c>
      <c r="EH92">
        <v>0.42</v>
      </c>
      <c r="EI92">
        <v>0.06</v>
      </c>
      <c r="EJ92">
        <v>1.31</v>
      </c>
      <c r="EK92">
        <v>0</v>
      </c>
      <c r="EL92">
        <v>0</v>
      </c>
      <c r="EM92">
        <v>1.37</v>
      </c>
      <c r="EN92">
        <v>1.74</v>
      </c>
      <c r="EO92">
        <v>1.8</v>
      </c>
      <c r="EP92">
        <v>0.67</v>
      </c>
      <c r="EQ92">
        <v>0.1</v>
      </c>
      <c r="ER92">
        <v>1.67</v>
      </c>
      <c r="ES92">
        <v>3.31</v>
      </c>
      <c r="ET92">
        <v>1.1100000000000001</v>
      </c>
      <c r="EU92">
        <v>1.22</v>
      </c>
      <c r="EV92">
        <v>0.35</v>
      </c>
      <c r="EW92">
        <v>1.44</v>
      </c>
      <c r="EX92">
        <v>0.98</v>
      </c>
      <c r="EY92">
        <v>32.81</v>
      </c>
      <c r="EZ92">
        <v>30.31</v>
      </c>
      <c r="FA92">
        <v>2.63</v>
      </c>
      <c r="FB92">
        <v>0</v>
      </c>
      <c r="FC92">
        <v>0.22</v>
      </c>
      <c r="FD92">
        <v>26.08</v>
      </c>
      <c r="FE92">
        <v>3.13</v>
      </c>
      <c r="FF92">
        <v>23.49</v>
      </c>
      <c r="FG92">
        <v>0.36</v>
      </c>
      <c r="FH92">
        <v>3.62</v>
      </c>
      <c r="FI92">
        <v>68.400000000000006</v>
      </c>
      <c r="FJ92">
        <v>84.92</v>
      </c>
      <c r="FK92">
        <v>1.2</v>
      </c>
      <c r="FL92">
        <v>28.89</v>
      </c>
      <c r="FM92">
        <v>3.36</v>
      </c>
      <c r="FN92">
        <v>1.05</v>
      </c>
      <c r="FO92">
        <v>0.03</v>
      </c>
      <c r="FP92">
        <v>0</v>
      </c>
      <c r="FQ92">
        <v>59.29</v>
      </c>
      <c r="FR92">
        <v>27.33</v>
      </c>
      <c r="FS92">
        <v>11.75</v>
      </c>
      <c r="FT92">
        <v>1.25</v>
      </c>
      <c r="FU92">
        <v>1.23</v>
      </c>
      <c r="FV92">
        <v>0</v>
      </c>
      <c r="FW92">
        <v>9.19</v>
      </c>
      <c r="FX92">
        <v>0.34</v>
      </c>
      <c r="FY92">
        <v>1.73</v>
      </c>
      <c r="FZ92">
        <v>0.05</v>
      </c>
      <c r="GA92">
        <v>0</v>
      </c>
      <c r="GB92">
        <v>5.78</v>
      </c>
      <c r="GC92">
        <v>11.02</v>
      </c>
      <c r="GD92">
        <v>0</v>
      </c>
      <c r="GE92">
        <v>0.28999999999999998</v>
      </c>
      <c r="GF92">
        <v>2.67</v>
      </c>
    </row>
    <row r="93" spans="2:188" x14ac:dyDescent="0.35">
      <c r="B93" t="str">
        <f>IF(AND(F93&gt;='PASO 2 - CHANNEL INPUT '!$G$4,F93&lt;='PASO 2 - CHANNEL INPUT '!$H$4),"OK","FUERA")</f>
        <v>OK</v>
      </c>
      <c r="C93" s="18" t="str">
        <f>IF(AND(F93&gt;='PASO 2 - CHANNEL INPUT '!$G$8,F93&lt;='PASO 2 - CHANNEL INPUT '!$H$8),"OK","FUERA")</f>
        <v>OK</v>
      </c>
      <c r="D93" t="str">
        <f>IF(AND(F93&gt;='PASO 1 - SETUP CAMPAÑA'!$C$3,F93&lt;='PASO 1 - SETUP CAMPAÑA'!$C$4),"OK","FUERA")</f>
        <v>FUERA</v>
      </c>
      <c r="E93" t="s">
        <v>0</v>
      </c>
      <c r="F93">
        <v>94</v>
      </c>
      <c r="G93" s="11">
        <f t="shared" si="182"/>
        <v>4.1325000000000003</v>
      </c>
      <c r="H93">
        <f t="shared" si="93"/>
        <v>4.1325000000000003</v>
      </c>
      <c r="I93">
        <f t="shared" si="94"/>
        <v>0</v>
      </c>
      <c r="J93">
        <f t="shared" si="95"/>
        <v>1.00282</v>
      </c>
      <c r="K93">
        <f t="shared" si="96"/>
        <v>1.00282</v>
      </c>
      <c r="L93">
        <f t="shared" si="97"/>
        <v>0</v>
      </c>
      <c r="M93">
        <f t="shared" si="98"/>
        <v>8.507439999999999</v>
      </c>
      <c r="N93">
        <f t="shared" si="99"/>
        <v>5.9563100000000002</v>
      </c>
      <c r="O93">
        <f t="shared" si="100"/>
        <v>1.102E-2</v>
      </c>
      <c r="P93">
        <f t="shared" si="101"/>
        <v>1.39954</v>
      </c>
      <c r="Q93">
        <f t="shared" si="102"/>
        <v>12.920949999999999</v>
      </c>
      <c r="R93">
        <f t="shared" si="103"/>
        <v>0</v>
      </c>
      <c r="S93">
        <f t="shared" si="104"/>
        <v>12.920949999999999</v>
      </c>
      <c r="T93">
        <f t="shared" si="105"/>
        <v>12.25975</v>
      </c>
      <c r="U93" s="11">
        <f t="shared" si="106"/>
        <v>12.689530000000001</v>
      </c>
      <c r="V93">
        <f t="shared" si="107"/>
        <v>0</v>
      </c>
      <c r="W93">
        <f t="shared" si="108"/>
        <v>12.82728</v>
      </c>
      <c r="X93">
        <f t="shared" si="109"/>
        <v>0.10469000000000001</v>
      </c>
      <c r="Y93">
        <f t="shared" si="110"/>
        <v>5.5100000000000001E-3</v>
      </c>
      <c r="Z93">
        <f t="shared" si="111"/>
        <v>9.0419099999999997</v>
      </c>
      <c r="AA93">
        <f t="shared" si="112"/>
        <v>6.4411899999999997</v>
      </c>
      <c r="AB93">
        <f t="shared" si="113"/>
        <v>0.10469000000000001</v>
      </c>
      <c r="AC93">
        <f t="shared" si="114"/>
        <v>0.3306</v>
      </c>
      <c r="AD93" s="11">
        <f t="shared" si="115"/>
        <v>14.80537</v>
      </c>
      <c r="AE93">
        <f t="shared" si="116"/>
        <v>18.260140000000003</v>
      </c>
      <c r="AF93">
        <f t="shared" si="117"/>
        <v>5.8350900000000001</v>
      </c>
      <c r="AG93">
        <f t="shared" si="118"/>
        <v>20.524750000000001</v>
      </c>
      <c r="AH93">
        <f t="shared" si="119"/>
        <v>15.428000000000003</v>
      </c>
      <c r="AI93">
        <f t="shared" si="120"/>
        <v>4.4355500000000001</v>
      </c>
      <c r="AJ93">
        <f t="shared" si="121"/>
        <v>2.5841900000000004</v>
      </c>
      <c r="AK93">
        <f t="shared" si="122"/>
        <v>1.7191200000000002</v>
      </c>
      <c r="AL93">
        <f t="shared" si="123"/>
        <v>0</v>
      </c>
      <c r="AM93">
        <f t="shared" si="124"/>
        <v>2.3197100000000002</v>
      </c>
      <c r="AN93">
        <f t="shared" si="125"/>
        <v>0.13224</v>
      </c>
      <c r="AO93">
        <f t="shared" si="126"/>
        <v>0</v>
      </c>
      <c r="AP93">
        <f t="shared" si="127"/>
        <v>0.72181000000000006</v>
      </c>
      <c r="AQ93">
        <f t="shared" si="128"/>
        <v>0</v>
      </c>
      <c r="AR93">
        <f t="shared" si="129"/>
        <v>1.1571</v>
      </c>
      <c r="AS93">
        <f t="shared" si="130"/>
        <v>0</v>
      </c>
      <c r="AT93">
        <f t="shared" si="131"/>
        <v>2.1544100000000004</v>
      </c>
      <c r="AU93">
        <f t="shared" si="132"/>
        <v>0.83201000000000003</v>
      </c>
      <c r="AV93">
        <f t="shared" si="133"/>
        <v>0.79894999999999994</v>
      </c>
      <c r="AW93">
        <f t="shared" si="134"/>
        <v>0</v>
      </c>
      <c r="AX93">
        <f t="shared" si="135"/>
        <v>0</v>
      </c>
      <c r="AY93">
        <f t="shared" si="136"/>
        <v>1.6364700000000001</v>
      </c>
      <c r="AZ93">
        <f t="shared" si="137"/>
        <v>0</v>
      </c>
      <c r="BA93">
        <f t="shared" si="138"/>
        <v>1.2011800000000001</v>
      </c>
      <c r="BB93">
        <f t="shared" si="139"/>
        <v>0.41876000000000002</v>
      </c>
      <c r="BC93">
        <f t="shared" si="140"/>
        <v>2.7550000000000002E-2</v>
      </c>
      <c r="BD93">
        <f t="shared" si="141"/>
        <v>0.9422100000000001</v>
      </c>
      <c r="BE93">
        <f t="shared" si="142"/>
        <v>0.87609000000000004</v>
      </c>
      <c r="BF93">
        <f t="shared" si="143"/>
        <v>0</v>
      </c>
      <c r="BG93">
        <f t="shared" si="144"/>
        <v>0.46283999999999997</v>
      </c>
      <c r="BH93">
        <f t="shared" si="145"/>
        <v>0</v>
      </c>
      <c r="BI93">
        <f t="shared" si="146"/>
        <v>0</v>
      </c>
      <c r="BJ93">
        <f t="shared" si="147"/>
        <v>0</v>
      </c>
      <c r="BK93">
        <f t="shared" si="148"/>
        <v>13.51052</v>
      </c>
      <c r="BL93">
        <f t="shared" si="149"/>
        <v>13.51052</v>
      </c>
      <c r="BM93">
        <f t="shared" si="150"/>
        <v>0</v>
      </c>
      <c r="BN93">
        <f t="shared" si="151"/>
        <v>0</v>
      </c>
      <c r="BO93">
        <f t="shared" si="152"/>
        <v>0</v>
      </c>
      <c r="BP93">
        <f t="shared" si="153"/>
        <v>15.257190000000003</v>
      </c>
      <c r="BQ93">
        <f t="shared" si="154"/>
        <v>2.3031799999999998</v>
      </c>
      <c r="BR93">
        <f t="shared" si="155"/>
        <v>14.067030000000003</v>
      </c>
      <c r="BS93">
        <f t="shared" si="156"/>
        <v>0.14326</v>
      </c>
      <c r="BT93">
        <f t="shared" si="157"/>
        <v>2.9423399999999997</v>
      </c>
      <c r="BU93">
        <f t="shared" si="158"/>
        <v>40.15137</v>
      </c>
      <c r="BV93" s="11">
        <f t="shared" si="159"/>
        <v>48.14087</v>
      </c>
      <c r="BW93" s="11">
        <f t="shared" si="160"/>
        <v>1.1901600000000001</v>
      </c>
      <c r="BX93" s="11">
        <f t="shared" si="161"/>
        <v>13.797040000000001</v>
      </c>
      <c r="BY93">
        <f t="shared" si="162"/>
        <v>2.3142</v>
      </c>
      <c r="BZ93">
        <f t="shared" si="163"/>
        <v>0.10469000000000001</v>
      </c>
      <c r="CA93">
        <f t="shared" si="164"/>
        <v>2.73847</v>
      </c>
      <c r="CB93">
        <f t="shared" si="165"/>
        <v>0</v>
      </c>
      <c r="CC93" s="11">
        <f t="shared" si="166"/>
        <v>25.351509999999998</v>
      </c>
      <c r="CD93" s="11">
        <f t="shared" si="167"/>
        <v>13.51052</v>
      </c>
      <c r="CE93" s="11">
        <f t="shared" si="168"/>
        <v>3.8349599999999997</v>
      </c>
      <c r="CF93">
        <f t="shared" si="169"/>
        <v>0.93670000000000009</v>
      </c>
      <c r="CG93">
        <f t="shared" si="170"/>
        <v>1.7521800000000001</v>
      </c>
      <c r="CH93">
        <f t="shared" si="171"/>
        <v>0</v>
      </c>
      <c r="CI93" s="11">
        <f t="shared" si="172"/>
        <v>5.6918300000000004</v>
      </c>
      <c r="CJ93">
        <f t="shared" si="173"/>
        <v>0.54548999999999992</v>
      </c>
      <c r="CK93">
        <f t="shared" si="174"/>
        <v>0.8595600000000001</v>
      </c>
      <c r="CL93">
        <f t="shared" si="175"/>
        <v>0</v>
      </c>
      <c r="CM93">
        <f t="shared" si="176"/>
        <v>0.65569</v>
      </c>
      <c r="CN93">
        <f t="shared" si="177"/>
        <v>6.6670999999999996</v>
      </c>
      <c r="CO93">
        <f t="shared" si="178"/>
        <v>7.8131800000000009</v>
      </c>
      <c r="CP93">
        <f t="shared" si="179"/>
        <v>0</v>
      </c>
      <c r="CQ93">
        <f t="shared" si="180"/>
        <v>0</v>
      </c>
      <c r="CR93">
        <f t="shared" si="181"/>
        <v>0.71630000000000005</v>
      </c>
      <c r="CT93" s="18">
        <f>'PASO 1 - SETUP CAMPAÑA'!$E$118/10</f>
        <v>55.1</v>
      </c>
      <c r="CU93">
        <v>7.5</v>
      </c>
      <c r="CV93">
        <v>7.5</v>
      </c>
      <c r="CW93">
        <v>0</v>
      </c>
      <c r="CX93">
        <v>1.82</v>
      </c>
      <c r="CY93">
        <v>1.82</v>
      </c>
      <c r="CZ93">
        <v>0</v>
      </c>
      <c r="DA93">
        <v>15.44</v>
      </c>
      <c r="DB93">
        <v>10.81</v>
      </c>
      <c r="DC93">
        <v>0.02</v>
      </c>
      <c r="DD93">
        <v>2.54</v>
      </c>
      <c r="DE93">
        <v>23.45</v>
      </c>
      <c r="DF93">
        <v>0</v>
      </c>
      <c r="DG93">
        <v>23.45</v>
      </c>
      <c r="DH93">
        <v>22.25</v>
      </c>
      <c r="DI93">
        <v>23.03</v>
      </c>
      <c r="DJ93">
        <v>0</v>
      </c>
      <c r="DK93">
        <v>23.28</v>
      </c>
      <c r="DL93">
        <v>0.19</v>
      </c>
      <c r="DM93">
        <v>0.01</v>
      </c>
      <c r="DN93">
        <v>16.41</v>
      </c>
      <c r="DO93">
        <v>11.69</v>
      </c>
      <c r="DP93">
        <v>0.19</v>
      </c>
      <c r="DQ93">
        <v>0.6</v>
      </c>
      <c r="DR93">
        <v>26.87</v>
      </c>
      <c r="DS93">
        <v>33.14</v>
      </c>
      <c r="DT93">
        <v>10.59</v>
      </c>
      <c r="DU93">
        <v>37.25</v>
      </c>
      <c r="DV93">
        <v>28</v>
      </c>
      <c r="DW93">
        <v>8.0500000000000007</v>
      </c>
      <c r="DX93">
        <v>4.6900000000000004</v>
      </c>
      <c r="DY93">
        <v>3.12</v>
      </c>
      <c r="DZ93">
        <v>0</v>
      </c>
      <c r="EA93">
        <v>4.21</v>
      </c>
      <c r="EB93">
        <v>0.24</v>
      </c>
      <c r="EC93">
        <v>0</v>
      </c>
      <c r="ED93">
        <v>1.31</v>
      </c>
      <c r="EE93">
        <v>0</v>
      </c>
      <c r="EF93">
        <v>2.1</v>
      </c>
      <c r="EG93">
        <v>0</v>
      </c>
      <c r="EH93">
        <v>3.91</v>
      </c>
      <c r="EI93">
        <v>1.51</v>
      </c>
      <c r="EJ93">
        <v>1.45</v>
      </c>
      <c r="EK93">
        <v>0</v>
      </c>
      <c r="EL93">
        <v>0</v>
      </c>
      <c r="EM93">
        <v>2.97</v>
      </c>
      <c r="EN93">
        <v>0</v>
      </c>
      <c r="EO93">
        <v>2.1800000000000002</v>
      </c>
      <c r="EP93">
        <v>0.76</v>
      </c>
      <c r="EQ93">
        <v>0.05</v>
      </c>
      <c r="ER93">
        <v>1.71</v>
      </c>
      <c r="ES93">
        <v>1.59</v>
      </c>
      <c r="ET93">
        <v>0</v>
      </c>
      <c r="EU93">
        <v>0.84</v>
      </c>
      <c r="EV93">
        <v>0</v>
      </c>
      <c r="EW93">
        <v>0</v>
      </c>
      <c r="EX93">
        <v>0</v>
      </c>
      <c r="EY93">
        <v>24.52</v>
      </c>
      <c r="EZ93">
        <v>24.52</v>
      </c>
      <c r="FA93">
        <v>0</v>
      </c>
      <c r="FB93">
        <v>0</v>
      </c>
      <c r="FC93">
        <v>0</v>
      </c>
      <c r="FD93">
        <v>27.69</v>
      </c>
      <c r="FE93">
        <v>4.18</v>
      </c>
      <c r="FF93">
        <v>25.53</v>
      </c>
      <c r="FG93">
        <v>0.26</v>
      </c>
      <c r="FH93">
        <v>5.34</v>
      </c>
      <c r="FI93">
        <v>72.87</v>
      </c>
      <c r="FJ93">
        <v>87.37</v>
      </c>
      <c r="FK93">
        <v>2.16</v>
      </c>
      <c r="FL93">
        <v>25.04</v>
      </c>
      <c r="FM93">
        <v>4.2</v>
      </c>
      <c r="FN93">
        <v>0.19</v>
      </c>
      <c r="FO93">
        <v>4.97</v>
      </c>
      <c r="FP93">
        <v>0</v>
      </c>
      <c r="FQ93">
        <v>46.01</v>
      </c>
      <c r="FR93">
        <v>24.52</v>
      </c>
      <c r="FS93">
        <v>6.96</v>
      </c>
      <c r="FT93">
        <v>1.7</v>
      </c>
      <c r="FU93">
        <v>3.18</v>
      </c>
      <c r="FV93">
        <v>0</v>
      </c>
      <c r="FW93">
        <v>10.33</v>
      </c>
      <c r="FX93">
        <v>0.99</v>
      </c>
      <c r="FY93">
        <v>1.56</v>
      </c>
      <c r="FZ93">
        <v>0</v>
      </c>
      <c r="GA93">
        <v>1.19</v>
      </c>
      <c r="GB93">
        <v>12.1</v>
      </c>
      <c r="GC93">
        <v>14.18</v>
      </c>
      <c r="GD93">
        <v>0</v>
      </c>
      <c r="GE93">
        <v>0</v>
      </c>
      <c r="GF93">
        <v>1.3</v>
      </c>
    </row>
    <row r="94" spans="2:188" x14ac:dyDescent="0.35">
      <c r="B94" t="str">
        <f>IF(AND(F94&gt;='PASO 2 - CHANNEL INPUT '!$G$4,F94&lt;='PASO 2 - CHANNEL INPUT '!$H$4),"OK","FUERA")</f>
        <v>OK</v>
      </c>
      <c r="C94" s="18" t="str">
        <f>IF(AND(F94&gt;='PASO 2 - CHANNEL INPUT '!$G$8,F94&lt;='PASO 2 - CHANNEL INPUT '!$H$8),"OK","FUERA")</f>
        <v>OK</v>
      </c>
      <c r="D94" t="str">
        <f>IF(AND(F94&gt;='PASO 1 - SETUP CAMPAÑA'!$C$3,F94&lt;='PASO 1 - SETUP CAMPAÑA'!$C$4),"OK","FUERA")</f>
        <v>FUERA</v>
      </c>
      <c r="E94" t="s">
        <v>0</v>
      </c>
      <c r="F94">
        <v>95</v>
      </c>
      <c r="G94" s="11">
        <f t="shared" si="182"/>
        <v>4.4575899999999997</v>
      </c>
      <c r="H94">
        <f t="shared" si="93"/>
        <v>4.3859600000000007</v>
      </c>
      <c r="I94">
        <f t="shared" si="94"/>
        <v>7.1629999999999999E-2</v>
      </c>
      <c r="J94">
        <f t="shared" si="95"/>
        <v>4.04434</v>
      </c>
      <c r="K94">
        <f t="shared" si="96"/>
        <v>4.04434</v>
      </c>
      <c r="L94">
        <f t="shared" si="97"/>
        <v>0</v>
      </c>
      <c r="M94">
        <f t="shared" si="98"/>
        <v>8.4137699999999995</v>
      </c>
      <c r="N94">
        <f t="shared" si="99"/>
        <v>5.8571300000000006</v>
      </c>
      <c r="O94">
        <f t="shared" si="100"/>
        <v>0.22040000000000001</v>
      </c>
      <c r="P94">
        <f t="shared" si="101"/>
        <v>0</v>
      </c>
      <c r="Q94">
        <f t="shared" si="102"/>
        <v>13.57113</v>
      </c>
      <c r="R94">
        <f t="shared" si="103"/>
        <v>0</v>
      </c>
      <c r="S94">
        <f t="shared" si="104"/>
        <v>13.57113</v>
      </c>
      <c r="T94">
        <f t="shared" si="105"/>
        <v>11.60957</v>
      </c>
      <c r="U94" s="11">
        <f t="shared" si="106"/>
        <v>14.5464</v>
      </c>
      <c r="V94">
        <f t="shared" si="107"/>
        <v>0.71079000000000003</v>
      </c>
      <c r="W94">
        <f t="shared" si="108"/>
        <v>11.653650000000001</v>
      </c>
      <c r="X94">
        <f t="shared" si="109"/>
        <v>0</v>
      </c>
      <c r="Y94">
        <f t="shared" si="110"/>
        <v>0</v>
      </c>
      <c r="Z94">
        <f t="shared" si="111"/>
        <v>7.9123600000000005</v>
      </c>
      <c r="AA94">
        <f t="shared" si="112"/>
        <v>4.4410600000000002</v>
      </c>
      <c r="AB94">
        <f t="shared" si="113"/>
        <v>0</v>
      </c>
      <c r="AC94">
        <f t="shared" si="114"/>
        <v>0.29754000000000003</v>
      </c>
      <c r="AD94" s="11">
        <f t="shared" si="115"/>
        <v>12.783199999999999</v>
      </c>
      <c r="AE94">
        <f t="shared" si="116"/>
        <v>11.086120000000001</v>
      </c>
      <c r="AF94">
        <f t="shared" si="117"/>
        <v>5.3997999999999999</v>
      </c>
      <c r="AG94">
        <f t="shared" si="118"/>
        <v>14.976179999999999</v>
      </c>
      <c r="AH94">
        <f t="shared" si="119"/>
        <v>11.55447</v>
      </c>
      <c r="AI94">
        <f t="shared" si="120"/>
        <v>2.5566399999999998</v>
      </c>
      <c r="AJ94">
        <f t="shared" si="121"/>
        <v>5.0416499999999997</v>
      </c>
      <c r="AK94">
        <f t="shared" si="122"/>
        <v>4.0553600000000003</v>
      </c>
      <c r="AL94">
        <f t="shared" si="123"/>
        <v>0</v>
      </c>
      <c r="AM94">
        <f t="shared" si="124"/>
        <v>5.4163300000000003</v>
      </c>
      <c r="AN94">
        <f t="shared" si="125"/>
        <v>0</v>
      </c>
      <c r="AO94">
        <f t="shared" si="126"/>
        <v>0</v>
      </c>
      <c r="AP94">
        <f t="shared" si="127"/>
        <v>2.1103300000000003</v>
      </c>
      <c r="AQ94">
        <f t="shared" si="128"/>
        <v>0</v>
      </c>
      <c r="AR94">
        <f t="shared" si="129"/>
        <v>2.3527699999999996</v>
      </c>
      <c r="AS94">
        <f t="shared" si="130"/>
        <v>0</v>
      </c>
      <c r="AT94">
        <f t="shared" si="131"/>
        <v>0.50692000000000004</v>
      </c>
      <c r="AU94">
        <f t="shared" si="132"/>
        <v>0</v>
      </c>
      <c r="AV94">
        <f t="shared" si="133"/>
        <v>1.1130199999999999</v>
      </c>
      <c r="AW94">
        <f t="shared" si="134"/>
        <v>0</v>
      </c>
      <c r="AX94">
        <f t="shared" si="135"/>
        <v>0</v>
      </c>
      <c r="AY94">
        <f t="shared" si="136"/>
        <v>1.1130199999999999</v>
      </c>
      <c r="AZ94">
        <f t="shared" si="137"/>
        <v>1.37199</v>
      </c>
      <c r="BA94">
        <f t="shared" si="138"/>
        <v>0.60610000000000008</v>
      </c>
      <c r="BB94">
        <f t="shared" si="139"/>
        <v>0</v>
      </c>
      <c r="BC94">
        <f t="shared" si="140"/>
        <v>3.8570000000000007E-2</v>
      </c>
      <c r="BD94">
        <f t="shared" si="141"/>
        <v>0</v>
      </c>
      <c r="BE94">
        <f t="shared" si="142"/>
        <v>0</v>
      </c>
      <c r="BF94">
        <f t="shared" si="143"/>
        <v>0</v>
      </c>
      <c r="BG94">
        <f t="shared" si="144"/>
        <v>0</v>
      </c>
      <c r="BH94">
        <f t="shared" si="145"/>
        <v>0.17632</v>
      </c>
      <c r="BI94">
        <f t="shared" si="146"/>
        <v>0</v>
      </c>
      <c r="BJ94">
        <f t="shared" si="147"/>
        <v>0</v>
      </c>
      <c r="BK94">
        <f t="shared" si="148"/>
        <v>19.852530000000002</v>
      </c>
      <c r="BL94">
        <f t="shared" si="149"/>
        <v>19.582540000000002</v>
      </c>
      <c r="BM94">
        <f t="shared" si="150"/>
        <v>0.27550000000000002</v>
      </c>
      <c r="BN94">
        <f t="shared" si="151"/>
        <v>0</v>
      </c>
      <c r="BO94">
        <f t="shared" si="152"/>
        <v>0</v>
      </c>
      <c r="BP94">
        <f t="shared" si="153"/>
        <v>16.52449</v>
      </c>
      <c r="BQ94">
        <f t="shared" si="154"/>
        <v>8.1492900000000006</v>
      </c>
      <c r="BR94">
        <f t="shared" si="155"/>
        <v>10.54063</v>
      </c>
      <c r="BS94">
        <f t="shared" si="156"/>
        <v>1.7301400000000002</v>
      </c>
      <c r="BT94">
        <f t="shared" si="157"/>
        <v>0.80996999999999997</v>
      </c>
      <c r="BU94">
        <f t="shared" si="158"/>
        <v>36.195189999999997</v>
      </c>
      <c r="BV94" s="11">
        <f t="shared" si="159"/>
        <v>50.565269999999998</v>
      </c>
      <c r="BW94" s="11">
        <f t="shared" si="160"/>
        <v>1.8734000000000002</v>
      </c>
      <c r="BX94" s="11">
        <f t="shared" si="161"/>
        <v>20.265780000000003</v>
      </c>
      <c r="BY94">
        <f t="shared" si="162"/>
        <v>2.6503099999999997</v>
      </c>
      <c r="BZ94">
        <f t="shared" si="163"/>
        <v>0</v>
      </c>
      <c r="CA94">
        <f t="shared" si="164"/>
        <v>1.43811</v>
      </c>
      <c r="CB94">
        <f t="shared" si="165"/>
        <v>0</v>
      </c>
      <c r="CC94" s="11">
        <f t="shared" si="166"/>
        <v>35.071149999999996</v>
      </c>
      <c r="CD94" s="11">
        <f t="shared" si="167"/>
        <v>18.607270000000003</v>
      </c>
      <c r="CE94" s="11">
        <f t="shared" si="168"/>
        <v>8.9096700000000002</v>
      </c>
      <c r="CF94">
        <f t="shared" si="169"/>
        <v>0.17080999999999999</v>
      </c>
      <c r="CG94">
        <f t="shared" si="170"/>
        <v>6.4632300000000003</v>
      </c>
      <c r="CH94">
        <f t="shared" si="171"/>
        <v>0</v>
      </c>
      <c r="CI94" s="11">
        <f t="shared" si="172"/>
        <v>4.2371900000000009</v>
      </c>
      <c r="CJ94">
        <f t="shared" si="173"/>
        <v>0</v>
      </c>
      <c r="CK94">
        <f t="shared" si="174"/>
        <v>0.23693</v>
      </c>
      <c r="CL94">
        <f t="shared" si="175"/>
        <v>0</v>
      </c>
      <c r="CM94">
        <f t="shared" si="176"/>
        <v>0</v>
      </c>
      <c r="CN94">
        <f t="shared" si="177"/>
        <v>6.4356800000000005</v>
      </c>
      <c r="CO94">
        <f t="shared" si="178"/>
        <v>13.835609999999999</v>
      </c>
      <c r="CP94">
        <f t="shared" si="179"/>
        <v>0</v>
      </c>
      <c r="CQ94">
        <f t="shared" si="180"/>
        <v>0</v>
      </c>
      <c r="CR94">
        <f t="shared" si="181"/>
        <v>2.0497200000000002</v>
      </c>
      <c r="CT94" s="18">
        <f>'PASO 1 - SETUP CAMPAÑA'!$E$118/10</f>
        <v>55.1</v>
      </c>
      <c r="CU94">
        <v>8.09</v>
      </c>
      <c r="CV94">
        <v>7.96</v>
      </c>
      <c r="CW94">
        <v>0.13</v>
      </c>
      <c r="CX94">
        <v>7.34</v>
      </c>
      <c r="CY94">
        <v>7.34</v>
      </c>
      <c r="CZ94">
        <v>0</v>
      </c>
      <c r="DA94">
        <v>15.27</v>
      </c>
      <c r="DB94">
        <v>10.63</v>
      </c>
      <c r="DC94">
        <v>0.4</v>
      </c>
      <c r="DD94">
        <v>0</v>
      </c>
      <c r="DE94">
        <v>24.63</v>
      </c>
      <c r="DF94">
        <v>0</v>
      </c>
      <c r="DG94">
        <v>24.63</v>
      </c>
      <c r="DH94">
        <v>21.07</v>
      </c>
      <c r="DI94">
        <v>26.4</v>
      </c>
      <c r="DJ94">
        <v>1.29</v>
      </c>
      <c r="DK94">
        <v>21.15</v>
      </c>
      <c r="DL94">
        <v>0</v>
      </c>
      <c r="DM94">
        <v>0</v>
      </c>
      <c r="DN94">
        <v>14.36</v>
      </c>
      <c r="DO94">
        <v>8.06</v>
      </c>
      <c r="DP94">
        <v>0</v>
      </c>
      <c r="DQ94">
        <v>0.54</v>
      </c>
      <c r="DR94">
        <v>23.2</v>
      </c>
      <c r="DS94">
        <v>20.12</v>
      </c>
      <c r="DT94">
        <v>9.8000000000000007</v>
      </c>
      <c r="DU94">
        <v>27.18</v>
      </c>
      <c r="DV94">
        <v>20.97</v>
      </c>
      <c r="DW94">
        <v>4.6399999999999997</v>
      </c>
      <c r="DX94">
        <v>9.15</v>
      </c>
      <c r="DY94">
        <v>7.36</v>
      </c>
      <c r="DZ94">
        <v>0</v>
      </c>
      <c r="EA94">
        <v>9.83</v>
      </c>
      <c r="EB94">
        <v>0</v>
      </c>
      <c r="EC94">
        <v>0</v>
      </c>
      <c r="ED94">
        <v>3.83</v>
      </c>
      <c r="EE94">
        <v>0</v>
      </c>
      <c r="EF94">
        <v>4.2699999999999996</v>
      </c>
      <c r="EG94">
        <v>0</v>
      </c>
      <c r="EH94">
        <v>0.92</v>
      </c>
      <c r="EI94">
        <v>0</v>
      </c>
      <c r="EJ94">
        <v>2.02</v>
      </c>
      <c r="EK94">
        <v>0</v>
      </c>
      <c r="EL94">
        <v>0</v>
      </c>
      <c r="EM94">
        <v>2.02</v>
      </c>
      <c r="EN94">
        <v>2.4900000000000002</v>
      </c>
      <c r="EO94">
        <v>1.1000000000000001</v>
      </c>
      <c r="EP94">
        <v>0</v>
      </c>
      <c r="EQ94">
        <v>7.0000000000000007E-2</v>
      </c>
      <c r="ER94">
        <v>0</v>
      </c>
      <c r="ES94">
        <v>0</v>
      </c>
      <c r="ET94">
        <v>0</v>
      </c>
      <c r="EU94">
        <v>0</v>
      </c>
      <c r="EV94">
        <v>0.32</v>
      </c>
      <c r="EW94">
        <v>0</v>
      </c>
      <c r="EX94">
        <v>0</v>
      </c>
      <c r="EY94">
        <v>36.03</v>
      </c>
      <c r="EZ94">
        <v>35.54</v>
      </c>
      <c r="FA94">
        <v>0.5</v>
      </c>
      <c r="FB94">
        <v>0</v>
      </c>
      <c r="FC94">
        <v>0</v>
      </c>
      <c r="FD94">
        <v>29.99</v>
      </c>
      <c r="FE94">
        <v>14.79</v>
      </c>
      <c r="FF94">
        <v>19.13</v>
      </c>
      <c r="FG94">
        <v>3.14</v>
      </c>
      <c r="FH94">
        <v>1.47</v>
      </c>
      <c r="FI94">
        <v>65.69</v>
      </c>
      <c r="FJ94">
        <v>91.77</v>
      </c>
      <c r="FK94">
        <v>3.4</v>
      </c>
      <c r="FL94">
        <v>36.78</v>
      </c>
      <c r="FM94">
        <v>4.8099999999999996</v>
      </c>
      <c r="FN94">
        <v>0</v>
      </c>
      <c r="FO94">
        <v>2.61</v>
      </c>
      <c r="FP94">
        <v>0</v>
      </c>
      <c r="FQ94">
        <v>63.65</v>
      </c>
      <c r="FR94">
        <v>33.770000000000003</v>
      </c>
      <c r="FS94">
        <v>16.170000000000002</v>
      </c>
      <c r="FT94">
        <v>0.31</v>
      </c>
      <c r="FU94">
        <v>11.73</v>
      </c>
      <c r="FV94">
        <v>0</v>
      </c>
      <c r="FW94">
        <v>7.69</v>
      </c>
      <c r="FX94">
        <v>0</v>
      </c>
      <c r="FY94">
        <v>0.43</v>
      </c>
      <c r="FZ94">
        <v>0</v>
      </c>
      <c r="GA94">
        <v>0</v>
      </c>
      <c r="GB94">
        <v>11.68</v>
      </c>
      <c r="GC94">
        <v>25.11</v>
      </c>
      <c r="GD94">
        <v>0</v>
      </c>
      <c r="GE94">
        <v>0</v>
      </c>
      <c r="GF94">
        <v>3.72</v>
      </c>
    </row>
    <row r="95" spans="2:188" x14ac:dyDescent="0.35">
      <c r="B95" t="str">
        <f>IF(AND(F95&gt;='PASO 2 - CHANNEL INPUT '!$G$4,F95&lt;='PASO 2 - CHANNEL INPUT '!$H$4),"OK","FUERA")</f>
        <v>OK</v>
      </c>
      <c r="C95" s="18" t="str">
        <f>IF(AND(F95&gt;='PASO 2 - CHANNEL INPUT '!$G$8,F95&lt;='PASO 2 - CHANNEL INPUT '!$H$8),"OK","FUERA")</f>
        <v>OK</v>
      </c>
      <c r="D95" t="str">
        <f>IF(AND(F95&gt;='PASO 1 - SETUP CAMPAÑA'!$C$3,F95&lt;='PASO 1 - SETUP CAMPAÑA'!$C$4),"OK","FUERA")</f>
        <v>FUERA</v>
      </c>
      <c r="E95" t="s">
        <v>0</v>
      </c>
      <c r="F95">
        <v>96</v>
      </c>
      <c r="G95" s="11">
        <f t="shared" si="182"/>
        <v>7.15198</v>
      </c>
      <c r="H95">
        <f t="shared" si="93"/>
        <v>7.15198</v>
      </c>
      <c r="I95">
        <f t="shared" si="94"/>
        <v>0</v>
      </c>
      <c r="J95">
        <f t="shared" si="95"/>
        <v>4.8708399999999994</v>
      </c>
      <c r="K95">
        <f t="shared" si="96"/>
        <v>4.8708399999999994</v>
      </c>
      <c r="L95">
        <f t="shared" si="97"/>
        <v>0</v>
      </c>
      <c r="M95">
        <f t="shared" si="98"/>
        <v>4.4851400000000003</v>
      </c>
      <c r="N95">
        <f t="shared" si="99"/>
        <v>6.3971099999999996</v>
      </c>
      <c r="O95">
        <f t="shared" si="100"/>
        <v>0.31406999999999996</v>
      </c>
      <c r="P95">
        <f t="shared" si="101"/>
        <v>1.2177099999999998</v>
      </c>
      <c r="Q95">
        <f t="shared" si="102"/>
        <v>15.031279999999999</v>
      </c>
      <c r="R95">
        <f t="shared" si="103"/>
        <v>0</v>
      </c>
      <c r="S95">
        <f t="shared" si="104"/>
        <v>15.031279999999999</v>
      </c>
      <c r="T95">
        <f t="shared" si="105"/>
        <v>10.738989999999999</v>
      </c>
      <c r="U95" s="11">
        <f t="shared" si="106"/>
        <v>12.13302</v>
      </c>
      <c r="V95">
        <f t="shared" si="107"/>
        <v>0</v>
      </c>
      <c r="W95">
        <f t="shared" si="108"/>
        <v>18.194020000000002</v>
      </c>
      <c r="X95">
        <f t="shared" si="109"/>
        <v>0</v>
      </c>
      <c r="Y95">
        <f t="shared" si="110"/>
        <v>2.2040000000000001E-2</v>
      </c>
      <c r="Z95">
        <f t="shared" si="111"/>
        <v>15.631870000000001</v>
      </c>
      <c r="AA95">
        <f t="shared" si="112"/>
        <v>2.9864199999999999</v>
      </c>
      <c r="AB95">
        <f t="shared" si="113"/>
        <v>2.2040000000000001E-2</v>
      </c>
      <c r="AC95">
        <f t="shared" si="114"/>
        <v>0.39672000000000002</v>
      </c>
      <c r="AD95" s="11">
        <f t="shared" si="115"/>
        <v>18.304220000000001</v>
      </c>
      <c r="AE95">
        <f t="shared" si="116"/>
        <v>15.63738</v>
      </c>
      <c r="AF95">
        <f t="shared" si="117"/>
        <v>3.7963900000000002</v>
      </c>
      <c r="AG95">
        <f t="shared" si="118"/>
        <v>23.042820000000003</v>
      </c>
      <c r="AH95">
        <f t="shared" si="119"/>
        <v>6.2152799999999999</v>
      </c>
      <c r="AI95">
        <f t="shared" si="120"/>
        <v>2.2260399999999998</v>
      </c>
      <c r="AJ95">
        <f t="shared" si="121"/>
        <v>1.04139</v>
      </c>
      <c r="AK95">
        <f t="shared" si="122"/>
        <v>7.34483</v>
      </c>
      <c r="AL95">
        <f t="shared" si="123"/>
        <v>0</v>
      </c>
      <c r="AM95">
        <f t="shared" si="124"/>
        <v>1.96156</v>
      </c>
      <c r="AN95">
        <f t="shared" si="125"/>
        <v>0</v>
      </c>
      <c r="AO95">
        <f t="shared" si="126"/>
        <v>0</v>
      </c>
      <c r="AP95">
        <f t="shared" si="127"/>
        <v>5.9783499999999998</v>
      </c>
      <c r="AQ95">
        <f t="shared" si="128"/>
        <v>0</v>
      </c>
      <c r="AR95">
        <f t="shared" si="129"/>
        <v>0</v>
      </c>
      <c r="AS95">
        <f t="shared" si="130"/>
        <v>0</v>
      </c>
      <c r="AT95">
        <f t="shared" si="131"/>
        <v>0</v>
      </c>
      <c r="AU95">
        <f t="shared" si="132"/>
        <v>0</v>
      </c>
      <c r="AV95">
        <f t="shared" si="133"/>
        <v>0.77139999999999997</v>
      </c>
      <c r="AW95">
        <f t="shared" si="134"/>
        <v>0</v>
      </c>
      <c r="AX95">
        <f t="shared" si="135"/>
        <v>0</v>
      </c>
      <c r="AY95">
        <f t="shared" si="136"/>
        <v>0.77139999999999997</v>
      </c>
      <c r="AZ95">
        <f t="shared" si="137"/>
        <v>0</v>
      </c>
      <c r="BA95">
        <f t="shared" si="138"/>
        <v>0</v>
      </c>
      <c r="BB95">
        <f t="shared" si="139"/>
        <v>0</v>
      </c>
      <c r="BC95">
        <f t="shared" si="140"/>
        <v>2.1158399999999999</v>
      </c>
      <c r="BD95">
        <f t="shared" si="141"/>
        <v>1.43811</v>
      </c>
      <c r="BE95">
        <f t="shared" si="142"/>
        <v>0</v>
      </c>
      <c r="BF95">
        <f t="shared" si="143"/>
        <v>0</v>
      </c>
      <c r="BG95">
        <f t="shared" si="144"/>
        <v>0</v>
      </c>
      <c r="BH95">
        <f t="shared" si="145"/>
        <v>0.11020000000000001</v>
      </c>
      <c r="BI95">
        <f t="shared" si="146"/>
        <v>0</v>
      </c>
      <c r="BJ95">
        <f t="shared" si="147"/>
        <v>0.48488000000000003</v>
      </c>
      <c r="BK95">
        <f t="shared" si="148"/>
        <v>20.21068</v>
      </c>
      <c r="BL95">
        <f t="shared" si="149"/>
        <v>19.7258</v>
      </c>
      <c r="BM95">
        <f t="shared" si="150"/>
        <v>0.48488000000000003</v>
      </c>
      <c r="BN95">
        <f t="shared" si="151"/>
        <v>0</v>
      </c>
      <c r="BO95">
        <f t="shared" si="152"/>
        <v>0</v>
      </c>
      <c r="BP95">
        <f t="shared" si="153"/>
        <v>13.295629999999999</v>
      </c>
      <c r="BQ95">
        <f t="shared" si="154"/>
        <v>2.1323699999999999</v>
      </c>
      <c r="BR95">
        <f t="shared" si="155"/>
        <v>11.163260000000001</v>
      </c>
      <c r="BS95">
        <f t="shared" si="156"/>
        <v>1.7136100000000001</v>
      </c>
      <c r="BT95">
        <f t="shared" si="157"/>
        <v>2.3748100000000001</v>
      </c>
      <c r="BU95">
        <f t="shared" si="158"/>
        <v>36.839860000000002</v>
      </c>
      <c r="BV95" s="11">
        <f t="shared" si="159"/>
        <v>52.493769999999998</v>
      </c>
      <c r="BW95" s="11">
        <f t="shared" si="160"/>
        <v>0</v>
      </c>
      <c r="BX95" s="11">
        <f t="shared" si="161"/>
        <v>14.27641</v>
      </c>
      <c r="BY95">
        <f t="shared" si="162"/>
        <v>1.79626</v>
      </c>
      <c r="BZ95">
        <f t="shared" si="163"/>
        <v>2.2040000000000001E-2</v>
      </c>
      <c r="CA95">
        <f t="shared" si="164"/>
        <v>0</v>
      </c>
      <c r="CB95">
        <f t="shared" si="165"/>
        <v>0</v>
      </c>
      <c r="CC95" s="11">
        <f t="shared" si="166"/>
        <v>27.39021</v>
      </c>
      <c r="CD95" s="11">
        <f t="shared" si="167"/>
        <v>12.51872</v>
      </c>
      <c r="CE95" s="11">
        <f t="shared" si="168"/>
        <v>4.9920600000000004</v>
      </c>
      <c r="CF95">
        <f t="shared" si="169"/>
        <v>0</v>
      </c>
      <c r="CG95">
        <f t="shared" si="170"/>
        <v>0</v>
      </c>
      <c r="CH95">
        <f t="shared" si="171"/>
        <v>0</v>
      </c>
      <c r="CI95" s="11">
        <f t="shared" si="172"/>
        <v>4.8102300000000007</v>
      </c>
      <c r="CJ95">
        <f t="shared" si="173"/>
        <v>0</v>
      </c>
      <c r="CK95">
        <f t="shared" si="174"/>
        <v>1.6089200000000001</v>
      </c>
      <c r="CL95">
        <f t="shared" si="175"/>
        <v>0</v>
      </c>
      <c r="CM95">
        <f t="shared" si="176"/>
        <v>0</v>
      </c>
      <c r="CN95">
        <f t="shared" si="177"/>
        <v>3.1517200000000001</v>
      </c>
      <c r="CO95">
        <f t="shared" si="178"/>
        <v>6.4742499999999996</v>
      </c>
      <c r="CP95">
        <f t="shared" si="179"/>
        <v>0</v>
      </c>
      <c r="CQ95">
        <f t="shared" si="180"/>
        <v>0</v>
      </c>
      <c r="CR95">
        <f t="shared" si="181"/>
        <v>8.2650000000000001E-2</v>
      </c>
      <c r="CT95" s="18">
        <f>'PASO 1 - SETUP CAMPAÑA'!$E$118/10</f>
        <v>55.1</v>
      </c>
      <c r="CU95">
        <v>12.98</v>
      </c>
      <c r="CV95">
        <v>12.98</v>
      </c>
      <c r="CW95">
        <v>0</v>
      </c>
      <c r="CX95">
        <v>8.84</v>
      </c>
      <c r="CY95">
        <v>8.84</v>
      </c>
      <c r="CZ95">
        <v>0</v>
      </c>
      <c r="DA95">
        <v>8.14</v>
      </c>
      <c r="DB95">
        <v>11.61</v>
      </c>
      <c r="DC95">
        <v>0.56999999999999995</v>
      </c>
      <c r="DD95">
        <v>2.21</v>
      </c>
      <c r="DE95">
        <v>27.28</v>
      </c>
      <c r="DF95">
        <v>0</v>
      </c>
      <c r="DG95">
        <v>27.28</v>
      </c>
      <c r="DH95">
        <v>19.489999999999998</v>
      </c>
      <c r="DI95">
        <v>22.02</v>
      </c>
      <c r="DJ95">
        <v>0</v>
      </c>
      <c r="DK95">
        <v>33.020000000000003</v>
      </c>
      <c r="DL95">
        <v>0</v>
      </c>
      <c r="DM95">
        <v>0.04</v>
      </c>
      <c r="DN95">
        <v>28.37</v>
      </c>
      <c r="DO95">
        <v>5.42</v>
      </c>
      <c r="DP95">
        <v>0.04</v>
      </c>
      <c r="DQ95">
        <v>0.72</v>
      </c>
      <c r="DR95">
        <v>33.22</v>
      </c>
      <c r="DS95">
        <v>28.38</v>
      </c>
      <c r="DT95">
        <v>6.89</v>
      </c>
      <c r="DU95">
        <v>41.82</v>
      </c>
      <c r="DV95">
        <v>11.28</v>
      </c>
      <c r="DW95">
        <v>4.04</v>
      </c>
      <c r="DX95">
        <v>1.89</v>
      </c>
      <c r="DY95">
        <v>13.33</v>
      </c>
      <c r="DZ95">
        <v>0</v>
      </c>
      <c r="EA95">
        <v>3.56</v>
      </c>
      <c r="EB95">
        <v>0</v>
      </c>
      <c r="EC95">
        <v>0</v>
      </c>
      <c r="ED95">
        <v>10.85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1.4</v>
      </c>
      <c r="EK95">
        <v>0</v>
      </c>
      <c r="EL95">
        <v>0</v>
      </c>
      <c r="EM95">
        <v>1.4</v>
      </c>
      <c r="EN95">
        <v>0</v>
      </c>
      <c r="EO95">
        <v>0</v>
      </c>
      <c r="EP95">
        <v>0</v>
      </c>
      <c r="EQ95">
        <v>3.84</v>
      </c>
      <c r="ER95">
        <v>2.61</v>
      </c>
      <c r="ES95">
        <v>0</v>
      </c>
      <c r="ET95">
        <v>0</v>
      </c>
      <c r="EU95">
        <v>0</v>
      </c>
      <c r="EV95">
        <v>0.2</v>
      </c>
      <c r="EW95">
        <v>0</v>
      </c>
      <c r="EX95">
        <v>0.88</v>
      </c>
      <c r="EY95">
        <v>36.68</v>
      </c>
      <c r="EZ95">
        <v>35.799999999999997</v>
      </c>
      <c r="FA95">
        <v>0.88</v>
      </c>
      <c r="FB95">
        <v>0</v>
      </c>
      <c r="FC95">
        <v>0</v>
      </c>
      <c r="FD95">
        <v>24.13</v>
      </c>
      <c r="FE95">
        <v>3.87</v>
      </c>
      <c r="FF95">
        <v>20.260000000000002</v>
      </c>
      <c r="FG95">
        <v>3.11</v>
      </c>
      <c r="FH95">
        <v>4.3099999999999996</v>
      </c>
      <c r="FI95">
        <v>66.86</v>
      </c>
      <c r="FJ95">
        <v>95.27</v>
      </c>
      <c r="FK95">
        <v>0</v>
      </c>
      <c r="FL95">
        <v>25.91</v>
      </c>
      <c r="FM95">
        <v>3.26</v>
      </c>
      <c r="FN95">
        <v>0.04</v>
      </c>
      <c r="FO95">
        <v>0</v>
      </c>
      <c r="FP95">
        <v>0</v>
      </c>
      <c r="FQ95">
        <v>49.71</v>
      </c>
      <c r="FR95">
        <v>22.72</v>
      </c>
      <c r="FS95">
        <v>9.06</v>
      </c>
      <c r="FT95">
        <v>0</v>
      </c>
      <c r="FU95">
        <v>0</v>
      </c>
      <c r="FV95">
        <v>0</v>
      </c>
      <c r="FW95">
        <v>8.73</v>
      </c>
      <c r="FX95">
        <v>0</v>
      </c>
      <c r="FY95">
        <v>2.92</v>
      </c>
      <c r="FZ95">
        <v>0</v>
      </c>
      <c r="GA95">
        <v>0</v>
      </c>
      <c r="GB95">
        <v>5.72</v>
      </c>
      <c r="GC95">
        <v>11.75</v>
      </c>
      <c r="GD95">
        <v>0</v>
      </c>
      <c r="GE95">
        <v>0</v>
      </c>
      <c r="GF95">
        <v>0.15</v>
      </c>
    </row>
    <row r="96" spans="2:188" x14ac:dyDescent="0.35">
      <c r="B96" t="str">
        <f>IF(AND(F96&gt;='PASO 2 - CHANNEL INPUT '!$G$4,F96&lt;='PASO 2 - CHANNEL INPUT '!$H$4),"OK","FUERA")</f>
        <v>OK</v>
      </c>
      <c r="C96" s="18" t="str">
        <f>IF(AND(F96&gt;='PASO 2 - CHANNEL INPUT '!$G$8,F96&lt;='PASO 2 - CHANNEL INPUT '!$H$8),"OK","FUERA")</f>
        <v>OK</v>
      </c>
      <c r="D96" t="str">
        <f>IF(AND(F96&gt;='PASO 1 - SETUP CAMPAÑA'!$C$3,F96&lt;='PASO 1 - SETUP CAMPAÑA'!$C$4),"OK","FUERA")</f>
        <v>FUERA</v>
      </c>
      <c r="E96" t="s">
        <v>0</v>
      </c>
      <c r="F96">
        <v>97</v>
      </c>
      <c r="G96" s="11">
        <f t="shared" si="182"/>
        <v>3.7192500000000002</v>
      </c>
      <c r="H96">
        <f t="shared" si="93"/>
        <v>3.7192500000000002</v>
      </c>
      <c r="I96">
        <f t="shared" si="94"/>
        <v>0</v>
      </c>
      <c r="J96">
        <f t="shared" si="95"/>
        <v>3.5870099999999998</v>
      </c>
      <c r="K96">
        <f t="shared" si="96"/>
        <v>3.5870099999999998</v>
      </c>
      <c r="L96">
        <f t="shared" si="97"/>
        <v>0</v>
      </c>
      <c r="M96">
        <f t="shared" si="98"/>
        <v>1.19567</v>
      </c>
      <c r="N96">
        <f t="shared" si="99"/>
        <v>8.9647699999999997</v>
      </c>
      <c r="O96">
        <f t="shared" si="100"/>
        <v>5.0747100000000014</v>
      </c>
      <c r="P96">
        <f t="shared" si="101"/>
        <v>0</v>
      </c>
      <c r="Q96">
        <f t="shared" si="102"/>
        <v>10.16595</v>
      </c>
      <c r="R96">
        <f t="shared" si="103"/>
        <v>0</v>
      </c>
      <c r="S96">
        <f t="shared" si="104"/>
        <v>10.16595</v>
      </c>
      <c r="T96">
        <f t="shared" si="105"/>
        <v>10.16595</v>
      </c>
      <c r="U96" s="11">
        <f t="shared" si="106"/>
        <v>12.2873</v>
      </c>
      <c r="V96">
        <f t="shared" si="107"/>
        <v>1.7797300000000003</v>
      </c>
      <c r="W96">
        <f t="shared" si="108"/>
        <v>5.1959299999999997</v>
      </c>
      <c r="X96">
        <f t="shared" si="109"/>
        <v>0</v>
      </c>
      <c r="Y96">
        <f t="shared" si="110"/>
        <v>0.96425000000000016</v>
      </c>
      <c r="Z96">
        <f t="shared" si="111"/>
        <v>7.3117699999999992</v>
      </c>
      <c r="AA96">
        <f t="shared" si="112"/>
        <v>0.62263000000000002</v>
      </c>
      <c r="AB96">
        <f t="shared" si="113"/>
        <v>0.96425000000000016</v>
      </c>
      <c r="AC96">
        <f t="shared" si="114"/>
        <v>0</v>
      </c>
      <c r="AD96" s="11">
        <f t="shared" si="115"/>
        <v>7.934400000000001</v>
      </c>
      <c r="AE96">
        <f t="shared" si="116"/>
        <v>13.63725</v>
      </c>
      <c r="AF96">
        <f t="shared" si="117"/>
        <v>17.643020000000003</v>
      </c>
      <c r="AG96">
        <f t="shared" si="118"/>
        <v>29.94134</v>
      </c>
      <c r="AH96">
        <f t="shared" si="119"/>
        <v>7.4440100000000005</v>
      </c>
      <c r="AI96">
        <f t="shared" si="120"/>
        <v>7.8793000000000015</v>
      </c>
      <c r="AJ96">
        <f t="shared" si="121"/>
        <v>3.86802</v>
      </c>
      <c r="AK96">
        <f t="shared" si="122"/>
        <v>1.20669</v>
      </c>
      <c r="AL96">
        <f t="shared" si="123"/>
        <v>0</v>
      </c>
      <c r="AM96">
        <f t="shared" si="124"/>
        <v>8.8876299999999997</v>
      </c>
      <c r="AN96">
        <f t="shared" si="125"/>
        <v>1.0083299999999999</v>
      </c>
      <c r="AO96">
        <f t="shared" si="126"/>
        <v>0.51243000000000005</v>
      </c>
      <c r="AP96">
        <f t="shared" si="127"/>
        <v>0.42427000000000004</v>
      </c>
      <c r="AQ96">
        <f t="shared" si="128"/>
        <v>0</v>
      </c>
      <c r="AR96">
        <f t="shared" si="129"/>
        <v>0</v>
      </c>
      <c r="AS96">
        <f t="shared" si="130"/>
        <v>0</v>
      </c>
      <c r="AT96">
        <f t="shared" si="131"/>
        <v>0</v>
      </c>
      <c r="AU96">
        <f t="shared" si="132"/>
        <v>0</v>
      </c>
      <c r="AV96">
        <f t="shared" si="133"/>
        <v>0</v>
      </c>
      <c r="AW96">
        <f t="shared" si="134"/>
        <v>0</v>
      </c>
      <c r="AX96">
        <f t="shared" si="135"/>
        <v>0</v>
      </c>
      <c r="AY96">
        <f t="shared" si="136"/>
        <v>0</v>
      </c>
      <c r="AZ96">
        <f t="shared" si="137"/>
        <v>0</v>
      </c>
      <c r="BA96">
        <f t="shared" si="138"/>
        <v>0</v>
      </c>
      <c r="BB96">
        <f t="shared" si="139"/>
        <v>0</v>
      </c>
      <c r="BC96">
        <f t="shared" si="140"/>
        <v>0</v>
      </c>
      <c r="BD96">
        <f t="shared" si="141"/>
        <v>2.5235799999999999</v>
      </c>
      <c r="BE96">
        <f t="shared" si="142"/>
        <v>0</v>
      </c>
      <c r="BF96">
        <f t="shared" si="143"/>
        <v>0</v>
      </c>
      <c r="BG96">
        <f t="shared" si="144"/>
        <v>3.9947499999999998</v>
      </c>
      <c r="BH96">
        <f t="shared" si="145"/>
        <v>0</v>
      </c>
      <c r="BI96">
        <f t="shared" si="146"/>
        <v>0</v>
      </c>
      <c r="BJ96">
        <f t="shared" si="147"/>
        <v>0</v>
      </c>
      <c r="BK96">
        <f t="shared" si="148"/>
        <v>13.042170000000002</v>
      </c>
      <c r="BL96">
        <f t="shared" si="149"/>
        <v>13.042170000000002</v>
      </c>
      <c r="BM96">
        <f t="shared" si="150"/>
        <v>0</v>
      </c>
      <c r="BN96">
        <f t="shared" si="151"/>
        <v>0</v>
      </c>
      <c r="BO96">
        <f t="shared" si="152"/>
        <v>0</v>
      </c>
      <c r="BP96">
        <f t="shared" si="153"/>
        <v>3.9010800000000003</v>
      </c>
      <c r="BQ96">
        <f t="shared" si="154"/>
        <v>2.7550000000000002E-2</v>
      </c>
      <c r="BR96">
        <f t="shared" si="155"/>
        <v>3.8735300000000001</v>
      </c>
      <c r="BS96">
        <f t="shared" si="156"/>
        <v>0</v>
      </c>
      <c r="BT96">
        <f t="shared" si="157"/>
        <v>1.0083299999999999</v>
      </c>
      <c r="BU96">
        <f t="shared" si="158"/>
        <v>42.173540000000003</v>
      </c>
      <c r="BV96" s="11">
        <f t="shared" si="159"/>
        <v>50.289769999999997</v>
      </c>
      <c r="BW96" s="11">
        <f t="shared" si="160"/>
        <v>0</v>
      </c>
      <c r="BX96" s="11">
        <f t="shared" si="161"/>
        <v>6.0830400000000004</v>
      </c>
      <c r="BY96">
        <f t="shared" si="162"/>
        <v>0</v>
      </c>
      <c r="BZ96">
        <f t="shared" si="163"/>
        <v>0.96425000000000016</v>
      </c>
      <c r="CA96">
        <f t="shared" si="164"/>
        <v>0</v>
      </c>
      <c r="CB96">
        <f t="shared" si="165"/>
        <v>0</v>
      </c>
      <c r="CC96" s="11">
        <f t="shared" si="166"/>
        <v>24.453380000000003</v>
      </c>
      <c r="CD96" s="11">
        <f t="shared" si="167"/>
        <v>6.0830400000000004</v>
      </c>
      <c r="CE96" s="11">
        <f t="shared" si="168"/>
        <v>2.4574600000000002</v>
      </c>
      <c r="CF96">
        <f t="shared" si="169"/>
        <v>2.1158399999999999</v>
      </c>
      <c r="CG96">
        <f t="shared" si="170"/>
        <v>0</v>
      </c>
      <c r="CH96">
        <f t="shared" si="171"/>
        <v>0</v>
      </c>
      <c r="CI96" s="11">
        <f t="shared" si="172"/>
        <v>2.1433900000000001</v>
      </c>
      <c r="CJ96">
        <f t="shared" si="173"/>
        <v>0.30856000000000006</v>
      </c>
      <c r="CK96">
        <f t="shared" si="174"/>
        <v>0</v>
      </c>
      <c r="CL96">
        <f t="shared" si="175"/>
        <v>0</v>
      </c>
      <c r="CM96">
        <f t="shared" si="176"/>
        <v>0</v>
      </c>
      <c r="CN96">
        <f t="shared" si="177"/>
        <v>1.2507700000000002</v>
      </c>
      <c r="CO96">
        <f t="shared" si="178"/>
        <v>4.2647399999999998</v>
      </c>
      <c r="CP96">
        <f t="shared" si="179"/>
        <v>0</v>
      </c>
      <c r="CQ96">
        <f t="shared" si="180"/>
        <v>0</v>
      </c>
      <c r="CR96">
        <f t="shared" si="181"/>
        <v>0.30856000000000006</v>
      </c>
      <c r="CT96" s="18">
        <f>'PASO 1 - SETUP CAMPAÑA'!$E$118/10</f>
        <v>55.1</v>
      </c>
      <c r="CU96">
        <v>6.75</v>
      </c>
      <c r="CV96">
        <v>6.75</v>
      </c>
      <c r="CW96">
        <v>0</v>
      </c>
      <c r="CX96">
        <v>6.51</v>
      </c>
      <c r="CY96">
        <v>6.51</v>
      </c>
      <c r="CZ96">
        <v>0</v>
      </c>
      <c r="DA96">
        <v>2.17</v>
      </c>
      <c r="DB96">
        <v>16.27</v>
      </c>
      <c r="DC96">
        <v>9.2100000000000009</v>
      </c>
      <c r="DD96">
        <v>0</v>
      </c>
      <c r="DE96">
        <v>18.45</v>
      </c>
      <c r="DF96">
        <v>0</v>
      </c>
      <c r="DG96">
        <v>18.45</v>
      </c>
      <c r="DH96">
        <v>18.45</v>
      </c>
      <c r="DI96">
        <v>22.3</v>
      </c>
      <c r="DJ96">
        <v>3.23</v>
      </c>
      <c r="DK96">
        <v>9.43</v>
      </c>
      <c r="DL96">
        <v>0</v>
      </c>
      <c r="DM96">
        <v>1.75</v>
      </c>
      <c r="DN96">
        <v>13.27</v>
      </c>
      <c r="DO96">
        <v>1.1299999999999999</v>
      </c>
      <c r="DP96">
        <v>1.75</v>
      </c>
      <c r="DQ96">
        <v>0</v>
      </c>
      <c r="DR96">
        <v>14.4</v>
      </c>
      <c r="DS96">
        <v>24.75</v>
      </c>
      <c r="DT96">
        <v>32.020000000000003</v>
      </c>
      <c r="DU96">
        <v>54.34</v>
      </c>
      <c r="DV96">
        <v>13.51</v>
      </c>
      <c r="DW96">
        <v>14.3</v>
      </c>
      <c r="DX96">
        <v>7.02</v>
      </c>
      <c r="DY96">
        <v>2.19</v>
      </c>
      <c r="DZ96">
        <v>0</v>
      </c>
      <c r="EA96">
        <v>16.13</v>
      </c>
      <c r="EB96">
        <v>1.83</v>
      </c>
      <c r="EC96">
        <v>0.93</v>
      </c>
      <c r="ED96">
        <v>0.77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4.58</v>
      </c>
      <c r="ES96">
        <v>0</v>
      </c>
      <c r="ET96">
        <v>0</v>
      </c>
      <c r="EU96">
        <v>7.25</v>
      </c>
      <c r="EV96">
        <v>0</v>
      </c>
      <c r="EW96">
        <v>0</v>
      </c>
      <c r="EX96">
        <v>0</v>
      </c>
      <c r="EY96">
        <v>23.67</v>
      </c>
      <c r="EZ96">
        <v>23.67</v>
      </c>
      <c r="FA96">
        <v>0</v>
      </c>
      <c r="FB96">
        <v>0</v>
      </c>
      <c r="FC96">
        <v>0</v>
      </c>
      <c r="FD96">
        <v>7.08</v>
      </c>
      <c r="FE96">
        <v>0.05</v>
      </c>
      <c r="FF96">
        <v>7.03</v>
      </c>
      <c r="FG96">
        <v>0</v>
      </c>
      <c r="FH96">
        <v>1.83</v>
      </c>
      <c r="FI96">
        <v>76.540000000000006</v>
      </c>
      <c r="FJ96">
        <v>91.27</v>
      </c>
      <c r="FK96">
        <v>0</v>
      </c>
      <c r="FL96">
        <v>11.04</v>
      </c>
      <c r="FM96">
        <v>0</v>
      </c>
      <c r="FN96">
        <v>1.75</v>
      </c>
      <c r="FO96">
        <v>0</v>
      </c>
      <c r="FP96">
        <v>0</v>
      </c>
      <c r="FQ96">
        <v>44.38</v>
      </c>
      <c r="FR96">
        <v>11.04</v>
      </c>
      <c r="FS96">
        <v>4.46</v>
      </c>
      <c r="FT96">
        <v>3.84</v>
      </c>
      <c r="FU96">
        <v>0</v>
      </c>
      <c r="FV96">
        <v>0</v>
      </c>
      <c r="FW96">
        <v>3.89</v>
      </c>
      <c r="FX96">
        <v>0.56000000000000005</v>
      </c>
      <c r="FY96">
        <v>0</v>
      </c>
      <c r="FZ96">
        <v>0</v>
      </c>
      <c r="GA96">
        <v>0</v>
      </c>
      <c r="GB96">
        <v>2.27</v>
      </c>
      <c r="GC96">
        <v>7.74</v>
      </c>
      <c r="GD96">
        <v>0</v>
      </c>
      <c r="GE96">
        <v>0</v>
      </c>
      <c r="GF96">
        <v>0.56000000000000005</v>
      </c>
    </row>
    <row r="97" spans="2:188" x14ac:dyDescent="0.35">
      <c r="B97" t="str">
        <f>IF(AND(F97&gt;='PASO 2 - CHANNEL INPUT '!$G$4,F97&lt;='PASO 2 - CHANNEL INPUT '!$H$4),"OK","FUERA")</f>
        <v>OK</v>
      </c>
      <c r="C97" s="18" t="str">
        <f>IF(AND(F97&gt;='PASO 2 - CHANNEL INPUT '!$G$8,F97&lt;='PASO 2 - CHANNEL INPUT '!$H$8),"OK","FUERA")</f>
        <v>OK</v>
      </c>
      <c r="D97" t="str">
        <f>IF(AND(F97&gt;='PASO 1 - SETUP CAMPAÑA'!$C$3,F97&lt;='PASO 1 - SETUP CAMPAÑA'!$C$4),"OK","FUERA")</f>
        <v>FUERA</v>
      </c>
      <c r="E97" t="s">
        <v>0</v>
      </c>
      <c r="F97">
        <v>98</v>
      </c>
      <c r="G97" s="11">
        <f t="shared" si="182"/>
        <v>3.7192500000000002</v>
      </c>
      <c r="H97">
        <f t="shared" si="93"/>
        <v>3.6421100000000006</v>
      </c>
      <c r="I97">
        <f t="shared" si="94"/>
        <v>8.2650000000000001E-2</v>
      </c>
      <c r="J97">
        <f t="shared" si="95"/>
        <v>3.4657900000000001</v>
      </c>
      <c r="K97">
        <f t="shared" si="96"/>
        <v>3.4657900000000001</v>
      </c>
      <c r="L97">
        <f t="shared" si="97"/>
        <v>0</v>
      </c>
      <c r="M97">
        <f t="shared" si="98"/>
        <v>4.5181999999999993</v>
      </c>
      <c r="N97">
        <f t="shared" si="99"/>
        <v>5.9948800000000002</v>
      </c>
      <c r="O97">
        <f t="shared" si="100"/>
        <v>0</v>
      </c>
      <c r="P97">
        <f t="shared" si="101"/>
        <v>0</v>
      </c>
      <c r="Q97">
        <f t="shared" si="102"/>
        <v>11.350600000000002</v>
      </c>
      <c r="R97">
        <f t="shared" si="103"/>
        <v>0</v>
      </c>
      <c r="S97">
        <f t="shared" si="104"/>
        <v>11.350600000000002</v>
      </c>
      <c r="T97">
        <f t="shared" si="105"/>
        <v>10.083299999999999</v>
      </c>
      <c r="U97" s="11">
        <f t="shared" si="106"/>
        <v>13.549090000000001</v>
      </c>
      <c r="V97">
        <f t="shared" si="107"/>
        <v>0</v>
      </c>
      <c r="W97">
        <f t="shared" si="108"/>
        <v>20.260270000000002</v>
      </c>
      <c r="X97">
        <f t="shared" si="109"/>
        <v>1.8844200000000002</v>
      </c>
      <c r="Y97">
        <f t="shared" si="110"/>
        <v>1.8844200000000002</v>
      </c>
      <c r="Z97">
        <f t="shared" si="111"/>
        <v>14.155190000000001</v>
      </c>
      <c r="AA97">
        <f t="shared" si="112"/>
        <v>8.3366300000000013</v>
      </c>
      <c r="AB97">
        <f t="shared" si="113"/>
        <v>1.8844200000000002</v>
      </c>
      <c r="AC97">
        <f t="shared" si="114"/>
        <v>0</v>
      </c>
      <c r="AD97" s="11">
        <f t="shared" si="115"/>
        <v>22.491820000000001</v>
      </c>
      <c r="AE97">
        <f t="shared" si="116"/>
        <v>20.623930000000001</v>
      </c>
      <c r="AF97">
        <f t="shared" si="117"/>
        <v>6.1271199999999997</v>
      </c>
      <c r="AG97">
        <f t="shared" si="118"/>
        <v>24.927240000000001</v>
      </c>
      <c r="AH97">
        <f t="shared" si="119"/>
        <v>7.6258400000000002</v>
      </c>
      <c r="AI97">
        <f t="shared" si="120"/>
        <v>7.5101300000000002</v>
      </c>
      <c r="AJ97">
        <f t="shared" si="121"/>
        <v>9.4110799999999983</v>
      </c>
      <c r="AK97">
        <f t="shared" si="122"/>
        <v>5.1132799999999996</v>
      </c>
      <c r="AL97">
        <f t="shared" si="123"/>
        <v>0</v>
      </c>
      <c r="AM97">
        <f t="shared" si="124"/>
        <v>6.8268900000000006</v>
      </c>
      <c r="AN97">
        <f t="shared" si="125"/>
        <v>0</v>
      </c>
      <c r="AO97">
        <f t="shared" si="126"/>
        <v>0</v>
      </c>
      <c r="AP97">
        <f t="shared" si="127"/>
        <v>0</v>
      </c>
      <c r="AQ97">
        <f t="shared" si="128"/>
        <v>0</v>
      </c>
      <c r="AR97">
        <f t="shared" si="129"/>
        <v>0</v>
      </c>
      <c r="AS97">
        <f t="shared" si="130"/>
        <v>0</v>
      </c>
      <c r="AT97">
        <f t="shared" si="131"/>
        <v>0</v>
      </c>
      <c r="AU97">
        <f t="shared" si="132"/>
        <v>0</v>
      </c>
      <c r="AV97">
        <f t="shared" si="133"/>
        <v>2.4078700000000004</v>
      </c>
      <c r="AW97">
        <f t="shared" si="134"/>
        <v>0</v>
      </c>
      <c r="AX97">
        <f t="shared" si="135"/>
        <v>0</v>
      </c>
      <c r="AY97">
        <f t="shared" si="136"/>
        <v>2.4078700000000004</v>
      </c>
      <c r="AZ97">
        <f t="shared" si="137"/>
        <v>0</v>
      </c>
      <c r="BA97">
        <f t="shared" si="138"/>
        <v>0</v>
      </c>
      <c r="BB97">
        <f t="shared" si="139"/>
        <v>0</v>
      </c>
      <c r="BC97">
        <f t="shared" si="140"/>
        <v>0</v>
      </c>
      <c r="BD97">
        <f t="shared" si="141"/>
        <v>0</v>
      </c>
      <c r="BE97">
        <f t="shared" si="142"/>
        <v>0</v>
      </c>
      <c r="BF97">
        <f t="shared" si="143"/>
        <v>0</v>
      </c>
      <c r="BG97">
        <f t="shared" si="144"/>
        <v>0</v>
      </c>
      <c r="BH97">
        <f t="shared" si="145"/>
        <v>0</v>
      </c>
      <c r="BI97">
        <f t="shared" si="146"/>
        <v>0</v>
      </c>
      <c r="BJ97">
        <f t="shared" si="147"/>
        <v>0</v>
      </c>
      <c r="BK97">
        <f t="shared" si="148"/>
        <v>14.35355</v>
      </c>
      <c r="BL97">
        <f t="shared" si="149"/>
        <v>14.35355</v>
      </c>
      <c r="BM97">
        <f t="shared" si="150"/>
        <v>0</v>
      </c>
      <c r="BN97">
        <f t="shared" si="151"/>
        <v>0</v>
      </c>
      <c r="BO97">
        <f t="shared" si="152"/>
        <v>0</v>
      </c>
      <c r="BP97">
        <f t="shared" si="153"/>
        <v>8.6947799999999997</v>
      </c>
      <c r="BQ97">
        <f t="shared" si="154"/>
        <v>5.3061300000000005</v>
      </c>
      <c r="BR97">
        <f t="shared" si="155"/>
        <v>3.38314</v>
      </c>
      <c r="BS97">
        <f t="shared" si="156"/>
        <v>1.3940300000000001</v>
      </c>
      <c r="BT97">
        <f t="shared" si="157"/>
        <v>0.56202000000000008</v>
      </c>
      <c r="BU97">
        <f t="shared" si="158"/>
        <v>40.063209999999998</v>
      </c>
      <c r="BV97" s="11">
        <f t="shared" si="159"/>
        <v>54.356150000000007</v>
      </c>
      <c r="BW97" s="11">
        <f t="shared" si="160"/>
        <v>0</v>
      </c>
      <c r="BX97" s="11">
        <f t="shared" si="161"/>
        <v>15.929410000000003</v>
      </c>
      <c r="BY97">
        <f t="shared" si="162"/>
        <v>2.7550000000000002E-2</v>
      </c>
      <c r="BZ97">
        <f t="shared" si="163"/>
        <v>1.8844200000000002</v>
      </c>
      <c r="CA97">
        <f t="shared" si="164"/>
        <v>0</v>
      </c>
      <c r="CB97">
        <f t="shared" si="165"/>
        <v>0</v>
      </c>
      <c r="CC97" s="11">
        <f t="shared" si="166"/>
        <v>25.511299999999999</v>
      </c>
      <c r="CD97" s="11">
        <f t="shared" si="167"/>
        <v>15.929410000000003</v>
      </c>
      <c r="CE97" s="11">
        <f t="shared" si="168"/>
        <v>1.5703500000000001</v>
      </c>
      <c r="CF97">
        <f t="shared" si="169"/>
        <v>0</v>
      </c>
      <c r="CG97">
        <f t="shared" si="170"/>
        <v>0</v>
      </c>
      <c r="CH97">
        <f t="shared" si="171"/>
        <v>0</v>
      </c>
      <c r="CI97" s="11">
        <f t="shared" si="172"/>
        <v>0.56202000000000008</v>
      </c>
      <c r="CJ97">
        <f t="shared" si="173"/>
        <v>0</v>
      </c>
      <c r="CK97">
        <f t="shared" si="174"/>
        <v>0</v>
      </c>
      <c r="CL97">
        <f t="shared" si="175"/>
        <v>0</v>
      </c>
      <c r="CM97">
        <f t="shared" si="176"/>
        <v>0</v>
      </c>
      <c r="CN97">
        <f t="shared" si="177"/>
        <v>1.5703500000000001</v>
      </c>
      <c r="CO97">
        <f t="shared" si="178"/>
        <v>1.5703500000000001</v>
      </c>
      <c r="CP97">
        <f t="shared" si="179"/>
        <v>0</v>
      </c>
      <c r="CQ97">
        <f t="shared" si="180"/>
        <v>1.0083299999999999</v>
      </c>
      <c r="CR97">
        <f t="shared" si="181"/>
        <v>0.67221999999999993</v>
      </c>
      <c r="CT97" s="18">
        <f>'PASO 1 - SETUP CAMPAÑA'!$E$118/10</f>
        <v>55.1</v>
      </c>
      <c r="CU97">
        <v>6.75</v>
      </c>
      <c r="CV97">
        <v>6.61</v>
      </c>
      <c r="CW97">
        <v>0.15</v>
      </c>
      <c r="CX97">
        <v>6.29</v>
      </c>
      <c r="CY97">
        <v>6.29</v>
      </c>
      <c r="CZ97">
        <v>0</v>
      </c>
      <c r="DA97">
        <v>8.1999999999999993</v>
      </c>
      <c r="DB97">
        <v>10.88</v>
      </c>
      <c r="DC97">
        <v>0</v>
      </c>
      <c r="DD97">
        <v>0</v>
      </c>
      <c r="DE97">
        <v>20.6</v>
      </c>
      <c r="DF97">
        <v>0</v>
      </c>
      <c r="DG97">
        <v>20.6</v>
      </c>
      <c r="DH97">
        <v>18.3</v>
      </c>
      <c r="DI97">
        <v>24.59</v>
      </c>
      <c r="DJ97">
        <v>0</v>
      </c>
      <c r="DK97">
        <v>36.770000000000003</v>
      </c>
      <c r="DL97">
        <v>3.42</v>
      </c>
      <c r="DM97">
        <v>3.42</v>
      </c>
      <c r="DN97">
        <v>25.69</v>
      </c>
      <c r="DO97">
        <v>15.13</v>
      </c>
      <c r="DP97">
        <v>3.42</v>
      </c>
      <c r="DQ97">
        <v>0</v>
      </c>
      <c r="DR97">
        <v>40.82</v>
      </c>
      <c r="DS97">
        <v>37.43</v>
      </c>
      <c r="DT97">
        <v>11.12</v>
      </c>
      <c r="DU97">
        <v>45.24</v>
      </c>
      <c r="DV97">
        <v>13.84</v>
      </c>
      <c r="DW97">
        <v>13.63</v>
      </c>
      <c r="DX97">
        <v>17.079999999999998</v>
      </c>
      <c r="DY97">
        <v>9.2799999999999994</v>
      </c>
      <c r="DZ97">
        <v>0</v>
      </c>
      <c r="EA97">
        <v>12.39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4.37</v>
      </c>
      <c r="EK97">
        <v>0</v>
      </c>
      <c r="EL97">
        <v>0</v>
      </c>
      <c r="EM97">
        <v>4.37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26.05</v>
      </c>
      <c r="EZ97">
        <v>26.05</v>
      </c>
      <c r="FA97">
        <v>0</v>
      </c>
      <c r="FB97">
        <v>0</v>
      </c>
      <c r="FC97">
        <v>0</v>
      </c>
      <c r="FD97">
        <v>15.78</v>
      </c>
      <c r="FE97">
        <v>9.6300000000000008</v>
      </c>
      <c r="FF97">
        <v>6.14</v>
      </c>
      <c r="FG97">
        <v>2.5299999999999998</v>
      </c>
      <c r="FH97">
        <v>1.02</v>
      </c>
      <c r="FI97">
        <v>72.709999999999994</v>
      </c>
      <c r="FJ97">
        <v>98.65</v>
      </c>
      <c r="FK97">
        <v>0</v>
      </c>
      <c r="FL97">
        <v>28.91</v>
      </c>
      <c r="FM97">
        <v>0.05</v>
      </c>
      <c r="FN97">
        <v>3.42</v>
      </c>
      <c r="FO97">
        <v>0</v>
      </c>
      <c r="FP97">
        <v>0</v>
      </c>
      <c r="FQ97">
        <v>46.3</v>
      </c>
      <c r="FR97">
        <v>28.91</v>
      </c>
      <c r="FS97">
        <v>2.85</v>
      </c>
      <c r="FT97">
        <v>0</v>
      </c>
      <c r="FU97">
        <v>0</v>
      </c>
      <c r="FV97">
        <v>0</v>
      </c>
      <c r="FW97">
        <v>1.02</v>
      </c>
      <c r="FX97">
        <v>0</v>
      </c>
      <c r="FY97">
        <v>0</v>
      </c>
      <c r="FZ97">
        <v>0</v>
      </c>
      <c r="GA97">
        <v>0</v>
      </c>
      <c r="GB97">
        <v>2.85</v>
      </c>
      <c r="GC97">
        <v>2.85</v>
      </c>
      <c r="GD97">
        <v>0</v>
      </c>
      <c r="GE97">
        <v>1.83</v>
      </c>
      <c r="GF97">
        <v>1.22</v>
      </c>
    </row>
    <row r="98" spans="2:188" x14ac:dyDescent="0.35">
      <c r="B98" t="str">
        <f>IF(AND(F98&gt;='PASO 2 - CHANNEL INPUT '!$G$4,F98&lt;='PASO 2 - CHANNEL INPUT '!$H$4),"OK","FUERA")</f>
        <v>OK</v>
      </c>
      <c r="C98" s="18" t="str">
        <f>IF(AND(F98&gt;='PASO 2 - CHANNEL INPUT '!$G$8,F98&lt;='PASO 2 - CHANNEL INPUT '!$H$8),"OK","FUERA")</f>
        <v>OK</v>
      </c>
      <c r="D98" t="str">
        <f>IF(AND(F98&gt;='PASO 1 - SETUP CAMPAÑA'!$C$3,F98&lt;='PASO 1 - SETUP CAMPAÑA'!$C$4),"OK","FUERA")</f>
        <v>FUERA</v>
      </c>
      <c r="E98" t="s">
        <v>0</v>
      </c>
      <c r="F98">
        <v>99</v>
      </c>
      <c r="G98" s="11">
        <f t="shared" si="182"/>
        <v>16.750399999999999</v>
      </c>
      <c r="H98">
        <f t="shared" si="93"/>
        <v>16.750399999999999</v>
      </c>
      <c r="I98">
        <f t="shared" si="94"/>
        <v>0</v>
      </c>
      <c r="J98">
        <f t="shared" si="95"/>
        <v>4.1655600000000002</v>
      </c>
      <c r="K98">
        <f t="shared" si="96"/>
        <v>4.1655600000000002</v>
      </c>
      <c r="L98">
        <f t="shared" si="97"/>
        <v>0</v>
      </c>
      <c r="M98">
        <f t="shared" si="98"/>
        <v>14.55742</v>
      </c>
      <c r="N98">
        <f t="shared" si="99"/>
        <v>4.5953400000000002</v>
      </c>
      <c r="O98">
        <f t="shared" si="100"/>
        <v>0</v>
      </c>
      <c r="P98">
        <f t="shared" si="101"/>
        <v>0</v>
      </c>
      <c r="Q98">
        <f t="shared" si="102"/>
        <v>19.152759999999997</v>
      </c>
      <c r="R98">
        <f t="shared" si="103"/>
        <v>0</v>
      </c>
      <c r="S98">
        <f t="shared" si="104"/>
        <v>19.152759999999997</v>
      </c>
      <c r="T98">
        <f t="shared" si="105"/>
        <v>19.152759999999997</v>
      </c>
      <c r="U98" s="11">
        <f t="shared" si="106"/>
        <v>19.152759999999997</v>
      </c>
      <c r="V98">
        <f t="shared" si="107"/>
        <v>10.32574</v>
      </c>
      <c r="W98">
        <f t="shared" si="108"/>
        <v>27.797950000000004</v>
      </c>
      <c r="X98">
        <f t="shared" si="109"/>
        <v>0</v>
      </c>
      <c r="Y98">
        <f t="shared" si="110"/>
        <v>0</v>
      </c>
      <c r="Z98">
        <f t="shared" si="111"/>
        <v>27.191849999999999</v>
      </c>
      <c r="AA98">
        <f t="shared" si="112"/>
        <v>2.1268599999999998</v>
      </c>
      <c r="AB98">
        <f t="shared" si="113"/>
        <v>0</v>
      </c>
      <c r="AC98">
        <f t="shared" si="114"/>
        <v>0</v>
      </c>
      <c r="AD98" s="11">
        <f t="shared" si="115"/>
        <v>29.313200000000002</v>
      </c>
      <c r="AE98">
        <f t="shared" si="116"/>
        <v>7.895830000000001</v>
      </c>
      <c r="AF98">
        <f t="shared" si="117"/>
        <v>6.4522100000000009</v>
      </c>
      <c r="AG98">
        <f t="shared" si="118"/>
        <v>10.42492</v>
      </c>
      <c r="AH98">
        <f t="shared" si="119"/>
        <v>21.632260000000002</v>
      </c>
      <c r="AI98">
        <f t="shared" si="120"/>
        <v>1.6254500000000001</v>
      </c>
      <c r="AJ98">
        <f t="shared" si="121"/>
        <v>1.2673000000000001</v>
      </c>
      <c r="AK98">
        <f t="shared" si="122"/>
        <v>5.0251199999999994</v>
      </c>
      <c r="AL98">
        <f t="shared" si="123"/>
        <v>0</v>
      </c>
      <c r="AM98">
        <f t="shared" si="124"/>
        <v>9.6865799999999993</v>
      </c>
      <c r="AN98">
        <f t="shared" si="125"/>
        <v>0</v>
      </c>
      <c r="AO98">
        <f t="shared" si="126"/>
        <v>0</v>
      </c>
      <c r="AP98">
        <f t="shared" si="127"/>
        <v>10.32574</v>
      </c>
      <c r="AQ98">
        <f t="shared" si="128"/>
        <v>0</v>
      </c>
      <c r="AR98">
        <f t="shared" si="129"/>
        <v>0</v>
      </c>
      <c r="AS98">
        <f t="shared" si="130"/>
        <v>0</v>
      </c>
      <c r="AT98">
        <f t="shared" si="131"/>
        <v>0</v>
      </c>
      <c r="AU98">
        <f t="shared" si="132"/>
        <v>0</v>
      </c>
      <c r="AV98">
        <f t="shared" si="133"/>
        <v>0</v>
      </c>
      <c r="AW98">
        <f t="shared" si="134"/>
        <v>0</v>
      </c>
      <c r="AX98">
        <f t="shared" si="135"/>
        <v>0</v>
      </c>
      <c r="AY98">
        <f t="shared" si="136"/>
        <v>0</v>
      </c>
      <c r="AZ98">
        <f t="shared" si="137"/>
        <v>2.3748100000000001</v>
      </c>
      <c r="BA98">
        <f t="shared" si="138"/>
        <v>0</v>
      </c>
      <c r="BB98">
        <f t="shared" si="139"/>
        <v>2.0276800000000001</v>
      </c>
      <c r="BC98">
        <f t="shared" si="140"/>
        <v>1.1240400000000002</v>
      </c>
      <c r="BD98">
        <f t="shared" si="141"/>
        <v>0</v>
      </c>
      <c r="BE98">
        <f t="shared" si="142"/>
        <v>0</v>
      </c>
      <c r="BF98">
        <f t="shared" si="143"/>
        <v>0</v>
      </c>
      <c r="BG98">
        <f t="shared" si="144"/>
        <v>0</v>
      </c>
      <c r="BH98">
        <f t="shared" si="145"/>
        <v>0</v>
      </c>
      <c r="BI98">
        <f t="shared" si="146"/>
        <v>0</v>
      </c>
      <c r="BJ98">
        <f t="shared" si="147"/>
        <v>2.8100999999999998</v>
      </c>
      <c r="BK98">
        <f t="shared" si="148"/>
        <v>33.886499999999998</v>
      </c>
      <c r="BL98">
        <f t="shared" si="149"/>
        <v>30.563969999999998</v>
      </c>
      <c r="BM98">
        <f t="shared" si="150"/>
        <v>2.8100999999999998</v>
      </c>
      <c r="BN98">
        <f t="shared" si="151"/>
        <v>0</v>
      </c>
      <c r="BO98">
        <f t="shared" si="152"/>
        <v>0.51243000000000005</v>
      </c>
      <c r="BP98">
        <f t="shared" si="153"/>
        <v>7.4715600000000002</v>
      </c>
      <c r="BQ98">
        <f t="shared" si="154"/>
        <v>2.77704</v>
      </c>
      <c r="BR98">
        <f t="shared" si="155"/>
        <v>7.4715600000000002</v>
      </c>
      <c r="BS98">
        <f t="shared" si="156"/>
        <v>0</v>
      </c>
      <c r="BT98">
        <f t="shared" si="157"/>
        <v>1.3168900000000001</v>
      </c>
      <c r="BU98">
        <f t="shared" si="158"/>
        <v>34.101390000000002</v>
      </c>
      <c r="BV98" s="11">
        <f t="shared" si="159"/>
        <v>49.871010000000005</v>
      </c>
      <c r="BW98" s="11">
        <f t="shared" si="160"/>
        <v>0</v>
      </c>
      <c r="BX98" s="11">
        <f t="shared" si="161"/>
        <v>18.149939999999997</v>
      </c>
      <c r="BY98">
        <f t="shared" si="162"/>
        <v>0</v>
      </c>
      <c r="BZ98">
        <f t="shared" si="163"/>
        <v>0</v>
      </c>
      <c r="CA98">
        <f t="shared" si="164"/>
        <v>0</v>
      </c>
      <c r="CB98">
        <f t="shared" si="165"/>
        <v>0</v>
      </c>
      <c r="CC98" s="11">
        <f t="shared" si="166"/>
        <v>32.365740000000002</v>
      </c>
      <c r="CD98" s="11">
        <f t="shared" si="167"/>
        <v>18.149939999999997</v>
      </c>
      <c r="CE98" s="11">
        <f t="shared" si="168"/>
        <v>6.0169200000000007</v>
      </c>
      <c r="CF98">
        <f t="shared" si="169"/>
        <v>0</v>
      </c>
      <c r="CG98">
        <f t="shared" si="170"/>
        <v>3.4933399999999999</v>
      </c>
      <c r="CH98">
        <f t="shared" si="171"/>
        <v>0</v>
      </c>
      <c r="CI98" s="11">
        <f t="shared" si="172"/>
        <v>6.9150499999999999</v>
      </c>
      <c r="CJ98">
        <f t="shared" si="173"/>
        <v>0</v>
      </c>
      <c r="CK98">
        <f t="shared" si="174"/>
        <v>3.7082299999999999</v>
      </c>
      <c r="CL98">
        <f t="shared" si="175"/>
        <v>3.3555899999999999</v>
      </c>
      <c r="CM98">
        <f t="shared" si="176"/>
        <v>0</v>
      </c>
      <c r="CN98">
        <f t="shared" si="177"/>
        <v>12.226690000000001</v>
      </c>
      <c r="CO98">
        <f t="shared" si="178"/>
        <v>13.708880000000001</v>
      </c>
      <c r="CP98">
        <f t="shared" si="179"/>
        <v>0</v>
      </c>
      <c r="CQ98">
        <f t="shared" si="180"/>
        <v>3.4933399999999999</v>
      </c>
      <c r="CR98">
        <f t="shared" si="181"/>
        <v>1.2673000000000001</v>
      </c>
      <c r="CT98" s="18">
        <f>'PASO 1 - SETUP CAMPAÑA'!$E$118/10</f>
        <v>55.1</v>
      </c>
      <c r="CU98">
        <v>30.4</v>
      </c>
      <c r="CV98">
        <v>30.4</v>
      </c>
      <c r="CW98">
        <v>0</v>
      </c>
      <c r="CX98">
        <v>7.56</v>
      </c>
      <c r="CY98">
        <v>7.56</v>
      </c>
      <c r="CZ98">
        <v>0</v>
      </c>
      <c r="DA98">
        <v>26.42</v>
      </c>
      <c r="DB98">
        <v>8.34</v>
      </c>
      <c r="DC98">
        <v>0</v>
      </c>
      <c r="DD98">
        <v>0</v>
      </c>
      <c r="DE98">
        <v>34.76</v>
      </c>
      <c r="DF98">
        <v>0</v>
      </c>
      <c r="DG98">
        <v>34.76</v>
      </c>
      <c r="DH98">
        <v>34.76</v>
      </c>
      <c r="DI98">
        <v>34.76</v>
      </c>
      <c r="DJ98">
        <v>18.739999999999998</v>
      </c>
      <c r="DK98">
        <v>50.45</v>
      </c>
      <c r="DL98">
        <v>0</v>
      </c>
      <c r="DM98">
        <v>0</v>
      </c>
      <c r="DN98">
        <v>49.35</v>
      </c>
      <c r="DO98">
        <v>3.86</v>
      </c>
      <c r="DP98">
        <v>0</v>
      </c>
      <c r="DQ98">
        <v>0</v>
      </c>
      <c r="DR98">
        <v>53.2</v>
      </c>
      <c r="DS98">
        <v>14.33</v>
      </c>
      <c r="DT98">
        <v>11.71</v>
      </c>
      <c r="DU98">
        <v>18.920000000000002</v>
      </c>
      <c r="DV98">
        <v>39.26</v>
      </c>
      <c r="DW98">
        <v>2.95</v>
      </c>
      <c r="DX98">
        <v>2.2999999999999998</v>
      </c>
      <c r="DY98">
        <v>9.1199999999999992</v>
      </c>
      <c r="DZ98">
        <v>0</v>
      </c>
      <c r="EA98">
        <v>17.579999999999998</v>
      </c>
      <c r="EB98">
        <v>0</v>
      </c>
      <c r="EC98">
        <v>0</v>
      </c>
      <c r="ED98">
        <v>18.739999999999998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4.3099999999999996</v>
      </c>
      <c r="EO98">
        <v>0</v>
      </c>
      <c r="EP98">
        <v>3.68</v>
      </c>
      <c r="EQ98">
        <v>2.04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5.0999999999999996</v>
      </c>
      <c r="EY98">
        <v>61.5</v>
      </c>
      <c r="EZ98">
        <v>55.47</v>
      </c>
      <c r="FA98">
        <v>5.0999999999999996</v>
      </c>
      <c r="FB98">
        <v>0</v>
      </c>
      <c r="FC98">
        <v>0.93</v>
      </c>
      <c r="FD98">
        <v>13.56</v>
      </c>
      <c r="FE98">
        <v>5.04</v>
      </c>
      <c r="FF98">
        <v>13.56</v>
      </c>
      <c r="FG98">
        <v>0</v>
      </c>
      <c r="FH98">
        <v>2.39</v>
      </c>
      <c r="FI98">
        <v>61.89</v>
      </c>
      <c r="FJ98">
        <v>90.51</v>
      </c>
      <c r="FK98">
        <v>0</v>
      </c>
      <c r="FL98">
        <v>32.94</v>
      </c>
      <c r="FM98">
        <v>0</v>
      </c>
      <c r="FN98">
        <v>0</v>
      </c>
      <c r="FO98">
        <v>0</v>
      </c>
      <c r="FP98">
        <v>0</v>
      </c>
      <c r="FQ98">
        <v>58.74</v>
      </c>
      <c r="FR98">
        <v>32.94</v>
      </c>
      <c r="FS98">
        <v>10.92</v>
      </c>
      <c r="FT98">
        <v>0</v>
      </c>
      <c r="FU98">
        <v>6.34</v>
      </c>
      <c r="FV98">
        <v>0</v>
      </c>
      <c r="FW98">
        <v>12.55</v>
      </c>
      <c r="FX98">
        <v>0</v>
      </c>
      <c r="FY98">
        <v>6.73</v>
      </c>
      <c r="FZ98">
        <v>6.09</v>
      </c>
      <c r="GA98">
        <v>0</v>
      </c>
      <c r="GB98">
        <v>22.19</v>
      </c>
      <c r="GC98">
        <v>24.88</v>
      </c>
      <c r="GD98">
        <v>0</v>
      </c>
      <c r="GE98">
        <v>6.34</v>
      </c>
      <c r="GF98">
        <v>2.2999999999999998</v>
      </c>
    </row>
    <row r="99" spans="2:188" s="18" customFormat="1" x14ac:dyDescent="0.35">
      <c r="B99" t="str">
        <f>IF(AND(F99&gt;='PASO 2 - CHANNEL INPUT '!$G$4,F99&lt;='PASO 2 - CHANNEL INPUT '!$H$4),"OK","FUERA")</f>
        <v>OK</v>
      </c>
      <c r="C99" s="18" t="str">
        <f>IF(AND(F99&gt;='PASO 2 - CHANNEL INPUT '!$G$8,F99&lt;='PASO 2 - CHANNEL INPUT '!$H$8),"OK","FUERA")</f>
        <v>OK</v>
      </c>
      <c r="D99" t="str">
        <f>IF(AND(F99&gt;='PASO 1 - SETUP CAMPAÑA'!$C$3,F99&lt;='PASO 1 - SETUP CAMPAÑA'!$C$4),"OK","FUERA")</f>
        <v>FUERA</v>
      </c>
      <c r="E99" s="18" t="str">
        <f t="shared" ref="E99:E107" si="183">+E100</f>
        <v>MUJERES</v>
      </c>
      <c r="F99" s="18">
        <v>4</v>
      </c>
      <c r="G99" s="119">
        <f t="shared" si="182"/>
        <v>7.1377999999999995</v>
      </c>
      <c r="H99" s="18">
        <f t="shared" si="93"/>
        <v>7.1377999999999995</v>
      </c>
      <c r="I99" s="18">
        <f t="shared" si="94"/>
        <v>1.78E-2</v>
      </c>
      <c r="J99" s="18">
        <f t="shared" si="95"/>
        <v>2.2250000000000001</v>
      </c>
      <c r="K99" s="18">
        <f t="shared" si="96"/>
        <v>2.2250000000000001</v>
      </c>
      <c r="L99" s="18">
        <f t="shared" si="97"/>
        <v>0</v>
      </c>
      <c r="M99" s="18">
        <f t="shared" si="98"/>
        <v>9.1313999999999993</v>
      </c>
      <c r="N99" s="18">
        <f t="shared" si="99"/>
        <v>29.263200000000005</v>
      </c>
      <c r="O99" s="18">
        <f t="shared" si="100"/>
        <v>1.2459999999999998</v>
      </c>
      <c r="P99" s="18">
        <f t="shared" si="101"/>
        <v>3.7201999999999997</v>
      </c>
      <c r="Q99" s="18">
        <f t="shared" si="102"/>
        <v>32.858800000000002</v>
      </c>
      <c r="R99" s="18">
        <f t="shared" si="103"/>
        <v>0</v>
      </c>
      <c r="S99" s="18">
        <f t="shared" si="104"/>
        <v>32.858800000000002</v>
      </c>
      <c r="T99" s="18">
        <f t="shared" si="105"/>
        <v>32.467199999999998</v>
      </c>
      <c r="U99" s="119">
        <f t="shared" si="106"/>
        <v>33.624200000000002</v>
      </c>
      <c r="V99" s="18">
        <f t="shared" si="107"/>
        <v>0</v>
      </c>
      <c r="W99" s="18">
        <f t="shared" si="108"/>
        <v>60.876000000000005</v>
      </c>
      <c r="X99" s="18">
        <f t="shared" si="109"/>
        <v>4.3788</v>
      </c>
      <c r="Y99" s="18">
        <f t="shared" si="110"/>
        <v>3.0615999999999999</v>
      </c>
      <c r="Z99" s="18">
        <f t="shared" si="111"/>
        <v>19.8292</v>
      </c>
      <c r="AA99" s="18">
        <f t="shared" si="112"/>
        <v>55.322399999999995</v>
      </c>
      <c r="AB99" s="18">
        <f t="shared" si="113"/>
        <v>7.1555999999999989</v>
      </c>
      <c r="AC99" s="18">
        <f t="shared" si="114"/>
        <v>1.6554000000000002</v>
      </c>
      <c r="AD99" s="119">
        <f t="shared" si="115"/>
        <v>66.838999999999984</v>
      </c>
      <c r="AE99" s="18">
        <f t="shared" si="116"/>
        <v>21.555800000000001</v>
      </c>
      <c r="AF99" s="18">
        <f t="shared" si="117"/>
        <v>3.0081999999999995</v>
      </c>
      <c r="AG99" s="18">
        <f t="shared" si="118"/>
        <v>23.976600000000001</v>
      </c>
      <c r="AH99" s="18">
        <f t="shared" si="119"/>
        <v>23.780799999999999</v>
      </c>
      <c r="AI99" s="18">
        <f t="shared" si="120"/>
        <v>10.8758</v>
      </c>
      <c r="AJ99" s="18">
        <f t="shared" si="121"/>
        <v>7.0666000000000002</v>
      </c>
      <c r="AK99" s="18">
        <f t="shared" si="122"/>
        <v>1.6198000000000001</v>
      </c>
      <c r="AL99" s="18">
        <f t="shared" si="123"/>
        <v>0</v>
      </c>
      <c r="AM99" s="18">
        <f t="shared" si="124"/>
        <v>8.0633999999999997</v>
      </c>
      <c r="AN99" s="18">
        <f t="shared" si="125"/>
        <v>0</v>
      </c>
      <c r="AO99" s="18">
        <f t="shared" si="126"/>
        <v>0</v>
      </c>
      <c r="AP99" s="18">
        <f t="shared" si="127"/>
        <v>2.1894</v>
      </c>
      <c r="AQ99" s="18">
        <f t="shared" si="128"/>
        <v>0</v>
      </c>
      <c r="AR99" s="18">
        <f t="shared" si="129"/>
        <v>0.76539999999999997</v>
      </c>
      <c r="AS99" s="18">
        <f t="shared" si="130"/>
        <v>0</v>
      </c>
      <c r="AT99" s="18">
        <f t="shared" si="131"/>
        <v>0.32040000000000002</v>
      </c>
      <c r="AU99" s="18">
        <f t="shared" si="132"/>
        <v>0</v>
      </c>
      <c r="AV99" s="18">
        <f t="shared" si="133"/>
        <v>0</v>
      </c>
      <c r="AW99" s="18">
        <f t="shared" si="134"/>
        <v>0</v>
      </c>
      <c r="AX99" s="18">
        <f t="shared" si="135"/>
        <v>0</v>
      </c>
      <c r="AY99" s="18">
        <f t="shared" si="136"/>
        <v>0</v>
      </c>
      <c r="AZ99" s="18">
        <f t="shared" si="137"/>
        <v>0</v>
      </c>
      <c r="BA99" s="18">
        <f t="shared" si="138"/>
        <v>0</v>
      </c>
      <c r="BB99" s="18">
        <f t="shared" si="139"/>
        <v>0</v>
      </c>
      <c r="BC99" s="18">
        <f t="shared" si="140"/>
        <v>0.99680000000000013</v>
      </c>
      <c r="BD99" s="18">
        <f t="shared" si="141"/>
        <v>0</v>
      </c>
      <c r="BE99" s="18">
        <f t="shared" si="142"/>
        <v>2.1004</v>
      </c>
      <c r="BF99" s="18">
        <f t="shared" si="143"/>
        <v>0</v>
      </c>
      <c r="BG99" s="18">
        <f t="shared" si="144"/>
        <v>0</v>
      </c>
      <c r="BH99" s="18">
        <f t="shared" si="145"/>
        <v>0</v>
      </c>
      <c r="BI99" s="18">
        <f t="shared" si="146"/>
        <v>0</v>
      </c>
      <c r="BJ99" s="18">
        <f t="shared" si="147"/>
        <v>0</v>
      </c>
      <c r="BK99" s="18">
        <f t="shared" si="148"/>
        <v>16.269200000000001</v>
      </c>
      <c r="BL99" s="18">
        <f t="shared" si="149"/>
        <v>16.055600000000002</v>
      </c>
      <c r="BM99" s="18">
        <f t="shared" si="150"/>
        <v>0</v>
      </c>
      <c r="BN99" s="18">
        <f t="shared" si="151"/>
        <v>0</v>
      </c>
      <c r="BO99" s="18">
        <f t="shared" si="152"/>
        <v>0.23139999999999999</v>
      </c>
      <c r="BP99" s="18">
        <f t="shared" si="153"/>
        <v>47.864200000000004</v>
      </c>
      <c r="BQ99" s="18">
        <f t="shared" si="154"/>
        <v>8.3838000000000008</v>
      </c>
      <c r="BR99" s="18">
        <f t="shared" si="155"/>
        <v>42.381799999999998</v>
      </c>
      <c r="BS99" s="18">
        <f t="shared" si="156"/>
        <v>0.89</v>
      </c>
      <c r="BT99" s="18">
        <f t="shared" si="157"/>
        <v>44.820400000000006</v>
      </c>
      <c r="BU99" s="18">
        <f t="shared" si="158"/>
        <v>63.40359999999999</v>
      </c>
      <c r="BV99" s="119">
        <f t="shared" si="159"/>
        <v>136.9888</v>
      </c>
      <c r="BW99" s="119">
        <f t="shared" si="160"/>
        <v>12.9406</v>
      </c>
      <c r="BX99" s="119">
        <f t="shared" si="161"/>
        <v>175.0274</v>
      </c>
      <c r="BY99" s="18">
        <f t="shared" si="162"/>
        <v>24.973399999999998</v>
      </c>
      <c r="BZ99" s="18">
        <f t="shared" si="163"/>
        <v>7.1555999999999989</v>
      </c>
      <c r="CA99" s="18">
        <f t="shared" si="164"/>
        <v>3.3463999999999996</v>
      </c>
      <c r="CB99" s="18">
        <f t="shared" si="165"/>
        <v>0.30260000000000004</v>
      </c>
      <c r="CC99" s="119">
        <f t="shared" si="166"/>
        <v>158.4556</v>
      </c>
      <c r="CD99" s="119">
        <f t="shared" si="167"/>
        <v>173.4254</v>
      </c>
      <c r="CE99" s="119">
        <f t="shared" si="168"/>
        <v>114.16919999999999</v>
      </c>
      <c r="CF99" s="18">
        <f t="shared" si="169"/>
        <v>29.815000000000001</v>
      </c>
      <c r="CG99" s="18">
        <f t="shared" si="170"/>
        <v>34.71</v>
      </c>
      <c r="CH99" s="18">
        <f t="shared" si="171"/>
        <v>7.5115999999999987</v>
      </c>
      <c r="CI99" s="119">
        <f t="shared" si="172"/>
        <v>55.607199999999999</v>
      </c>
      <c r="CJ99" s="18">
        <f t="shared" si="173"/>
        <v>11.000399999999999</v>
      </c>
      <c r="CK99" s="18">
        <f t="shared" si="174"/>
        <v>21.217600000000001</v>
      </c>
      <c r="CL99" s="18">
        <f t="shared" si="175"/>
        <v>4.7348000000000008</v>
      </c>
      <c r="CM99" s="18">
        <f t="shared" si="176"/>
        <v>7.0309999999999997</v>
      </c>
      <c r="CN99" s="18">
        <f t="shared" si="177"/>
        <v>98.665400000000005</v>
      </c>
      <c r="CO99" s="18">
        <f t="shared" si="178"/>
        <v>109.91500000000001</v>
      </c>
      <c r="CP99" s="18">
        <f t="shared" si="179"/>
        <v>0</v>
      </c>
      <c r="CQ99" s="18">
        <f t="shared" si="180"/>
        <v>38.394599999999997</v>
      </c>
      <c r="CR99" s="18">
        <f t="shared" si="181"/>
        <v>24.1724</v>
      </c>
      <c r="CT99" s="18">
        <f>'PASO 1 - SETUP CAMPAÑA'!G32</f>
        <v>178</v>
      </c>
      <c r="CU99" s="18">
        <v>4.01</v>
      </c>
      <c r="CV99" s="18">
        <v>4.01</v>
      </c>
      <c r="CW99" s="18">
        <v>0.01</v>
      </c>
      <c r="CX99" s="18">
        <v>1.25</v>
      </c>
      <c r="CY99" s="18">
        <v>1.25</v>
      </c>
      <c r="CZ99" s="18">
        <v>0</v>
      </c>
      <c r="DA99" s="18">
        <v>5.13</v>
      </c>
      <c r="DB99" s="18">
        <v>16.440000000000001</v>
      </c>
      <c r="DC99" s="18">
        <v>0.7</v>
      </c>
      <c r="DD99" s="18">
        <v>2.09</v>
      </c>
      <c r="DE99" s="18">
        <v>18.46</v>
      </c>
      <c r="DF99" s="18">
        <v>0</v>
      </c>
      <c r="DG99" s="18">
        <v>18.46</v>
      </c>
      <c r="DH99" s="18">
        <v>18.239999999999998</v>
      </c>
      <c r="DI99" s="18">
        <v>18.89</v>
      </c>
      <c r="DJ99" s="18">
        <v>0</v>
      </c>
      <c r="DK99" s="18">
        <v>34.200000000000003</v>
      </c>
      <c r="DL99" s="18">
        <v>2.46</v>
      </c>
      <c r="DM99" s="18">
        <v>1.72</v>
      </c>
      <c r="DN99" s="18">
        <v>11.14</v>
      </c>
      <c r="DO99" s="18">
        <v>31.08</v>
      </c>
      <c r="DP99" s="18">
        <v>4.0199999999999996</v>
      </c>
      <c r="DQ99" s="18">
        <v>0.93</v>
      </c>
      <c r="DR99" s="18">
        <v>37.549999999999997</v>
      </c>
      <c r="DS99" s="18">
        <v>12.11</v>
      </c>
      <c r="DT99" s="18">
        <v>1.69</v>
      </c>
      <c r="DU99" s="18">
        <v>13.47</v>
      </c>
      <c r="DV99" s="18">
        <v>13.36</v>
      </c>
      <c r="DW99" s="18">
        <v>6.11</v>
      </c>
      <c r="DX99" s="18">
        <v>3.97</v>
      </c>
      <c r="DY99" s="18">
        <v>0.91</v>
      </c>
      <c r="DZ99" s="18">
        <v>0</v>
      </c>
      <c r="EA99" s="18">
        <v>4.53</v>
      </c>
      <c r="EB99" s="18">
        <v>0</v>
      </c>
      <c r="EC99" s="18">
        <v>0</v>
      </c>
      <c r="ED99" s="18">
        <v>1.23</v>
      </c>
      <c r="EE99" s="18">
        <v>0</v>
      </c>
      <c r="EF99" s="18">
        <v>0.43</v>
      </c>
      <c r="EG99" s="18">
        <v>0</v>
      </c>
      <c r="EH99" s="18">
        <v>0.18</v>
      </c>
      <c r="EI99" s="18">
        <v>0</v>
      </c>
      <c r="EJ99" s="18">
        <v>0</v>
      </c>
      <c r="EK99" s="18">
        <v>0</v>
      </c>
      <c r="EL99" s="18">
        <v>0</v>
      </c>
      <c r="EM99" s="18">
        <v>0</v>
      </c>
      <c r="EN99" s="18">
        <v>0</v>
      </c>
      <c r="EO99" s="18">
        <v>0</v>
      </c>
      <c r="EP99" s="18">
        <v>0</v>
      </c>
      <c r="EQ99" s="18">
        <v>0.56000000000000005</v>
      </c>
      <c r="ER99" s="18">
        <v>0</v>
      </c>
      <c r="ES99" s="18">
        <v>1.18</v>
      </c>
      <c r="ET99" s="18">
        <v>0</v>
      </c>
      <c r="EU99" s="18">
        <v>0</v>
      </c>
      <c r="EV99" s="18">
        <v>0</v>
      </c>
      <c r="EW99" s="18">
        <v>0</v>
      </c>
      <c r="EX99" s="18">
        <v>0</v>
      </c>
      <c r="EY99" s="18">
        <v>9.14</v>
      </c>
      <c r="EZ99" s="18">
        <v>9.02</v>
      </c>
      <c r="FA99" s="18">
        <v>0</v>
      </c>
      <c r="FB99" s="18">
        <v>0</v>
      </c>
      <c r="FC99" s="18">
        <v>0.13</v>
      </c>
      <c r="FD99" s="18">
        <v>26.89</v>
      </c>
      <c r="FE99" s="18">
        <v>4.71</v>
      </c>
      <c r="FF99" s="18">
        <v>23.81</v>
      </c>
      <c r="FG99" s="18">
        <v>0.5</v>
      </c>
      <c r="FH99" s="18">
        <v>25.18</v>
      </c>
      <c r="FI99" s="18">
        <v>35.619999999999997</v>
      </c>
      <c r="FJ99" s="18">
        <v>76.959999999999994</v>
      </c>
      <c r="FK99" s="18">
        <v>7.27</v>
      </c>
      <c r="FL99" s="18">
        <v>98.33</v>
      </c>
      <c r="FM99" s="18">
        <v>14.03</v>
      </c>
      <c r="FN99" s="18">
        <v>4.0199999999999996</v>
      </c>
      <c r="FO99" s="18">
        <v>1.88</v>
      </c>
      <c r="FP99" s="18">
        <v>0.17</v>
      </c>
      <c r="FQ99" s="18">
        <v>89.02</v>
      </c>
      <c r="FR99" s="18">
        <v>97.43</v>
      </c>
      <c r="FS99" s="18">
        <v>64.14</v>
      </c>
      <c r="FT99" s="18">
        <v>16.75</v>
      </c>
      <c r="FU99" s="18">
        <v>19.5</v>
      </c>
      <c r="FV99" s="18">
        <v>4.22</v>
      </c>
      <c r="FW99" s="18">
        <v>31.24</v>
      </c>
      <c r="FX99" s="18">
        <v>6.18</v>
      </c>
      <c r="FY99" s="18">
        <v>11.92</v>
      </c>
      <c r="FZ99" s="18">
        <v>2.66</v>
      </c>
      <c r="GA99" s="18">
        <v>3.95</v>
      </c>
      <c r="GB99" s="18">
        <v>55.43</v>
      </c>
      <c r="GC99" s="18">
        <v>61.75</v>
      </c>
      <c r="GD99" s="18">
        <v>0</v>
      </c>
      <c r="GE99" s="18">
        <v>21.57</v>
      </c>
      <c r="GF99" s="18">
        <v>13.58</v>
      </c>
    </row>
    <row r="100" spans="2:188" s="18" customFormat="1" x14ac:dyDescent="0.35">
      <c r="B100" t="str">
        <f>IF(AND(F100&gt;='PASO 2 - CHANNEL INPUT '!$G$4,F100&lt;='PASO 2 - CHANNEL INPUT '!$H$4),"OK","FUERA")</f>
        <v>OK</v>
      </c>
      <c r="C100" s="18" t="str">
        <f>IF(AND(F100&gt;='PASO 2 - CHANNEL INPUT '!$G$8,F100&lt;='PASO 2 - CHANNEL INPUT '!$H$8),"OK","FUERA")</f>
        <v>OK</v>
      </c>
      <c r="D100" t="str">
        <f>IF(AND(F100&gt;='PASO 1 - SETUP CAMPAÑA'!$C$3,F100&lt;='PASO 1 - SETUP CAMPAÑA'!$C$4),"OK","FUERA")</f>
        <v>FUERA</v>
      </c>
      <c r="E100" s="18" t="str">
        <f t="shared" si="183"/>
        <v>MUJERES</v>
      </c>
      <c r="F100" s="18">
        <v>5</v>
      </c>
      <c r="G100" s="119">
        <f t="shared" si="182"/>
        <v>7.0976999999999997</v>
      </c>
      <c r="H100" s="18">
        <f t="shared" si="93"/>
        <v>7.0976999999999997</v>
      </c>
      <c r="I100" s="18">
        <f t="shared" si="94"/>
        <v>1.77E-2</v>
      </c>
      <c r="J100" s="18">
        <f t="shared" si="95"/>
        <v>2.2124999999999999</v>
      </c>
      <c r="K100" s="18">
        <f t="shared" si="96"/>
        <v>2.2124999999999999</v>
      </c>
      <c r="L100" s="18">
        <f t="shared" si="97"/>
        <v>0</v>
      </c>
      <c r="M100" s="18">
        <f t="shared" si="98"/>
        <v>9.0800999999999998</v>
      </c>
      <c r="N100" s="18">
        <f t="shared" si="99"/>
        <v>29.098800000000004</v>
      </c>
      <c r="O100" s="18">
        <f t="shared" si="100"/>
        <v>1.2389999999999999</v>
      </c>
      <c r="P100" s="18">
        <f t="shared" si="101"/>
        <v>3.6992999999999996</v>
      </c>
      <c r="Q100" s="18">
        <f t="shared" si="102"/>
        <v>32.674199999999999</v>
      </c>
      <c r="R100" s="18">
        <f t="shared" si="103"/>
        <v>0</v>
      </c>
      <c r="S100" s="18">
        <f t="shared" si="104"/>
        <v>32.674199999999999</v>
      </c>
      <c r="T100" s="18">
        <f t="shared" si="105"/>
        <v>32.284799999999997</v>
      </c>
      <c r="U100" s="119">
        <f t="shared" si="106"/>
        <v>33.435300000000005</v>
      </c>
      <c r="V100" s="18">
        <f t="shared" si="107"/>
        <v>0</v>
      </c>
      <c r="W100" s="18">
        <f t="shared" si="108"/>
        <v>60.534000000000006</v>
      </c>
      <c r="X100" s="18">
        <f t="shared" si="109"/>
        <v>4.3541999999999996</v>
      </c>
      <c r="Y100" s="18">
        <f t="shared" si="110"/>
        <v>3.0444</v>
      </c>
      <c r="Z100" s="18">
        <f t="shared" si="111"/>
        <v>19.7178</v>
      </c>
      <c r="AA100" s="18">
        <f t="shared" si="112"/>
        <v>55.011599999999994</v>
      </c>
      <c r="AB100" s="18">
        <f t="shared" si="113"/>
        <v>7.1153999999999984</v>
      </c>
      <c r="AC100" s="18">
        <f t="shared" si="114"/>
        <v>1.6461000000000001</v>
      </c>
      <c r="AD100" s="119">
        <f t="shared" si="115"/>
        <v>66.463499999999996</v>
      </c>
      <c r="AE100" s="18">
        <f t="shared" si="116"/>
        <v>21.434699999999999</v>
      </c>
      <c r="AF100" s="18">
        <f t="shared" si="117"/>
        <v>2.9912999999999998</v>
      </c>
      <c r="AG100" s="18">
        <f t="shared" si="118"/>
        <v>23.841900000000003</v>
      </c>
      <c r="AH100" s="18">
        <f t="shared" si="119"/>
        <v>23.647199999999998</v>
      </c>
      <c r="AI100" s="18">
        <f t="shared" si="120"/>
        <v>10.8147</v>
      </c>
      <c r="AJ100" s="18">
        <f t="shared" si="121"/>
        <v>7.0268999999999995</v>
      </c>
      <c r="AK100" s="18">
        <f t="shared" si="122"/>
        <v>1.6107</v>
      </c>
      <c r="AL100" s="18">
        <f t="shared" si="123"/>
        <v>0</v>
      </c>
      <c r="AM100" s="18">
        <f t="shared" si="124"/>
        <v>8.0181000000000004</v>
      </c>
      <c r="AN100" s="18">
        <f t="shared" si="125"/>
        <v>0</v>
      </c>
      <c r="AO100" s="18">
        <f t="shared" si="126"/>
        <v>0</v>
      </c>
      <c r="AP100" s="18">
        <f t="shared" si="127"/>
        <v>2.1770999999999998</v>
      </c>
      <c r="AQ100" s="18">
        <f t="shared" si="128"/>
        <v>0</v>
      </c>
      <c r="AR100" s="18">
        <f t="shared" si="129"/>
        <v>0.7611</v>
      </c>
      <c r="AS100" s="18">
        <f t="shared" si="130"/>
        <v>0</v>
      </c>
      <c r="AT100" s="18">
        <f t="shared" si="131"/>
        <v>0.31859999999999999</v>
      </c>
      <c r="AU100" s="18">
        <f t="shared" si="132"/>
        <v>0</v>
      </c>
      <c r="AV100" s="18">
        <f t="shared" si="133"/>
        <v>0</v>
      </c>
      <c r="AW100" s="18">
        <f t="shared" si="134"/>
        <v>0</v>
      </c>
      <c r="AX100" s="18">
        <f t="shared" si="135"/>
        <v>0</v>
      </c>
      <c r="AY100" s="18">
        <f t="shared" si="136"/>
        <v>0</v>
      </c>
      <c r="AZ100" s="18">
        <f t="shared" si="137"/>
        <v>0</v>
      </c>
      <c r="BA100" s="18">
        <f t="shared" si="138"/>
        <v>0</v>
      </c>
      <c r="BB100" s="18">
        <f t="shared" si="139"/>
        <v>0</v>
      </c>
      <c r="BC100" s="18">
        <f t="shared" si="140"/>
        <v>0.99120000000000019</v>
      </c>
      <c r="BD100" s="18">
        <f t="shared" si="141"/>
        <v>0</v>
      </c>
      <c r="BE100" s="18">
        <f t="shared" si="142"/>
        <v>2.0886</v>
      </c>
      <c r="BF100" s="18">
        <f t="shared" si="143"/>
        <v>0</v>
      </c>
      <c r="BG100" s="18">
        <f t="shared" si="144"/>
        <v>0</v>
      </c>
      <c r="BH100" s="18">
        <f t="shared" si="145"/>
        <v>0</v>
      </c>
      <c r="BI100" s="18">
        <f t="shared" si="146"/>
        <v>0</v>
      </c>
      <c r="BJ100" s="18">
        <f t="shared" si="147"/>
        <v>0</v>
      </c>
      <c r="BK100" s="18">
        <f t="shared" si="148"/>
        <v>16.177800000000001</v>
      </c>
      <c r="BL100" s="18">
        <f t="shared" si="149"/>
        <v>15.965400000000001</v>
      </c>
      <c r="BM100" s="18">
        <f t="shared" si="150"/>
        <v>0</v>
      </c>
      <c r="BN100" s="18">
        <f t="shared" si="151"/>
        <v>0</v>
      </c>
      <c r="BO100" s="18">
        <f t="shared" si="152"/>
        <v>0.2301</v>
      </c>
      <c r="BP100" s="18">
        <f t="shared" si="153"/>
        <v>47.595300000000002</v>
      </c>
      <c r="BQ100" s="18">
        <f t="shared" si="154"/>
        <v>8.3367000000000004</v>
      </c>
      <c r="BR100" s="18">
        <f t="shared" si="155"/>
        <v>42.143699999999995</v>
      </c>
      <c r="BS100" s="18">
        <f t="shared" si="156"/>
        <v>0.88500000000000001</v>
      </c>
      <c r="BT100" s="18">
        <f t="shared" si="157"/>
        <v>44.568600000000004</v>
      </c>
      <c r="BU100" s="18">
        <f t="shared" si="158"/>
        <v>63.047399999999996</v>
      </c>
      <c r="BV100" s="119">
        <f t="shared" si="159"/>
        <v>136.2192</v>
      </c>
      <c r="BW100" s="119">
        <f t="shared" si="160"/>
        <v>12.867900000000001</v>
      </c>
      <c r="BX100" s="119">
        <f t="shared" si="161"/>
        <v>174.04409999999999</v>
      </c>
      <c r="BY100" s="18">
        <f t="shared" si="162"/>
        <v>24.833099999999998</v>
      </c>
      <c r="BZ100" s="18">
        <f t="shared" si="163"/>
        <v>7.1153999999999984</v>
      </c>
      <c r="CA100" s="18">
        <f t="shared" si="164"/>
        <v>3.3275999999999994</v>
      </c>
      <c r="CB100" s="18">
        <f t="shared" si="165"/>
        <v>0.3009</v>
      </c>
      <c r="CC100" s="119">
        <f t="shared" si="166"/>
        <v>157.56540000000001</v>
      </c>
      <c r="CD100" s="119">
        <f t="shared" si="167"/>
        <v>172.4511</v>
      </c>
      <c r="CE100" s="119">
        <f t="shared" si="168"/>
        <v>113.5278</v>
      </c>
      <c r="CF100" s="18">
        <f t="shared" si="169"/>
        <v>29.647500000000001</v>
      </c>
      <c r="CG100" s="18">
        <f t="shared" si="170"/>
        <v>34.515000000000001</v>
      </c>
      <c r="CH100" s="18">
        <f t="shared" si="171"/>
        <v>7.4693999999999994</v>
      </c>
      <c r="CI100" s="119">
        <f t="shared" si="172"/>
        <v>55.294800000000002</v>
      </c>
      <c r="CJ100" s="18">
        <f t="shared" si="173"/>
        <v>10.938599999999999</v>
      </c>
      <c r="CK100" s="18">
        <f t="shared" si="174"/>
        <v>21.098400000000002</v>
      </c>
      <c r="CL100" s="18">
        <f t="shared" si="175"/>
        <v>4.7082000000000006</v>
      </c>
      <c r="CM100" s="18">
        <f t="shared" si="176"/>
        <v>6.9915000000000003</v>
      </c>
      <c r="CN100" s="18">
        <f t="shared" si="177"/>
        <v>98.111100000000008</v>
      </c>
      <c r="CO100" s="18">
        <f t="shared" si="178"/>
        <v>109.29750000000001</v>
      </c>
      <c r="CP100" s="18">
        <f t="shared" si="179"/>
        <v>0</v>
      </c>
      <c r="CQ100" s="18">
        <f t="shared" si="180"/>
        <v>38.178899999999999</v>
      </c>
      <c r="CR100" s="18">
        <f t="shared" si="181"/>
        <v>24.0366</v>
      </c>
      <c r="CT100" s="18">
        <f>'PASO 1 - SETUP CAMPAÑA'!G33</f>
        <v>177</v>
      </c>
      <c r="CU100" s="18">
        <v>4.01</v>
      </c>
      <c r="CV100" s="18">
        <v>4.01</v>
      </c>
      <c r="CW100" s="18">
        <v>0.01</v>
      </c>
      <c r="CX100" s="18">
        <v>1.25</v>
      </c>
      <c r="CY100" s="18">
        <v>1.25</v>
      </c>
      <c r="CZ100" s="18">
        <v>0</v>
      </c>
      <c r="DA100" s="18">
        <v>5.13</v>
      </c>
      <c r="DB100" s="18">
        <v>16.440000000000001</v>
      </c>
      <c r="DC100" s="18">
        <v>0.7</v>
      </c>
      <c r="DD100" s="18">
        <v>2.09</v>
      </c>
      <c r="DE100" s="18">
        <v>18.46</v>
      </c>
      <c r="DF100" s="18">
        <v>0</v>
      </c>
      <c r="DG100" s="18">
        <v>18.46</v>
      </c>
      <c r="DH100" s="18">
        <v>18.239999999999998</v>
      </c>
      <c r="DI100" s="18">
        <v>18.89</v>
      </c>
      <c r="DJ100" s="18">
        <v>0</v>
      </c>
      <c r="DK100" s="18">
        <v>34.200000000000003</v>
      </c>
      <c r="DL100" s="18">
        <v>2.46</v>
      </c>
      <c r="DM100" s="18">
        <v>1.72</v>
      </c>
      <c r="DN100" s="18">
        <v>11.14</v>
      </c>
      <c r="DO100" s="18">
        <v>31.08</v>
      </c>
      <c r="DP100" s="18">
        <v>4.0199999999999996</v>
      </c>
      <c r="DQ100" s="18">
        <v>0.93</v>
      </c>
      <c r="DR100" s="18">
        <v>37.549999999999997</v>
      </c>
      <c r="DS100" s="18">
        <v>12.11</v>
      </c>
      <c r="DT100" s="18">
        <v>1.69</v>
      </c>
      <c r="DU100" s="18">
        <v>13.47</v>
      </c>
      <c r="DV100" s="18">
        <v>13.36</v>
      </c>
      <c r="DW100" s="18">
        <v>6.11</v>
      </c>
      <c r="DX100" s="18">
        <v>3.97</v>
      </c>
      <c r="DY100" s="18">
        <v>0.91</v>
      </c>
      <c r="DZ100" s="18">
        <v>0</v>
      </c>
      <c r="EA100" s="18">
        <v>4.53</v>
      </c>
      <c r="EB100" s="18">
        <v>0</v>
      </c>
      <c r="EC100" s="18">
        <v>0</v>
      </c>
      <c r="ED100" s="18">
        <v>1.23</v>
      </c>
      <c r="EE100" s="18">
        <v>0</v>
      </c>
      <c r="EF100" s="18">
        <v>0.43</v>
      </c>
      <c r="EG100" s="18">
        <v>0</v>
      </c>
      <c r="EH100" s="18">
        <v>0.18</v>
      </c>
      <c r="EI100" s="18">
        <v>0</v>
      </c>
      <c r="EJ100" s="18">
        <v>0</v>
      </c>
      <c r="EK100" s="18">
        <v>0</v>
      </c>
      <c r="EL100" s="18">
        <v>0</v>
      </c>
      <c r="EM100" s="18">
        <v>0</v>
      </c>
      <c r="EN100" s="18">
        <v>0</v>
      </c>
      <c r="EO100" s="18">
        <v>0</v>
      </c>
      <c r="EP100" s="18">
        <v>0</v>
      </c>
      <c r="EQ100" s="18">
        <v>0.56000000000000005</v>
      </c>
      <c r="ER100" s="18">
        <v>0</v>
      </c>
      <c r="ES100" s="18">
        <v>1.18</v>
      </c>
      <c r="ET100" s="18">
        <v>0</v>
      </c>
      <c r="EU100" s="18">
        <v>0</v>
      </c>
      <c r="EV100" s="18">
        <v>0</v>
      </c>
      <c r="EW100" s="18">
        <v>0</v>
      </c>
      <c r="EX100" s="18">
        <v>0</v>
      </c>
      <c r="EY100" s="18">
        <v>9.14</v>
      </c>
      <c r="EZ100" s="18">
        <v>9.02</v>
      </c>
      <c r="FA100" s="18">
        <v>0</v>
      </c>
      <c r="FB100" s="18">
        <v>0</v>
      </c>
      <c r="FC100" s="18">
        <v>0.13</v>
      </c>
      <c r="FD100" s="18">
        <v>26.89</v>
      </c>
      <c r="FE100" s="18">
        <v>4.71</v>
      </c>
      <c r="FF100" s="18">
        <v>23.81</v>
      </c>
      <c r="FG100" s="18">
        <v>0.5</v>
      </c>
      <c r="FH100" s="18">
        <v>25.18</v>
      </c>
      <c r="FI100" s="18">
        <v>35.619999999999997</v>
      </c>
      <c r="FJ100" s="18">
        <v>76.959999999999994</v>
      </c>
      <c r="FK100" s="18">
        <v>7.27</v>
      </c>
      <c r="FL100" s="18">
        <v>98.33</v>
      </c>
      <c r="FM100" s="18">
        <v>14.03</v>
      </c>
      <c r="FN100" s="18">
        <v>4.0199999999999996</v>
      </c>
      <c r="FO100" s="18">
        <v>1.88</v>
      </c>
      <c r="FP100" s="18">
        <v>0.17</v>
      </c>
      <c r="FQ100" s="18">
        <v>89.02</v>
      </c>
      <c r="FR100" s="18">
        <v>97.43</v>
      </c>
      <c r="FS100" s="18">
        <v>64.14</v>
      </c>
      <c r="FT100" s="18">
        <v>16.75</v>
      </c>
      <c r="FU100" s="18">
        <v>19.5</v>
      </c>
      <c r="FV100" s="18">
        <v>4.22</v>
      </c>
      <c r="FW100" s="18">
        <v>31.24</v>
      </c>
      <c r="FX100" s="18">
        <v>6.18</v>
      </c>
      <c r="FY100" s="18">
        <v>11.92</v>
      </c>
      <c r="FZ100" s="18">
        <v>2.66</v>
      </c>
      <c r="GA100" s="18">
        <v>3.95</v>
      </c>
      <c r="GB100" s="18">
        <v>55.43</v>
      </c>
      <c r="GC100" s="18">
        <v>61.75</v>
      </c>
      <c r="GD100" s="18">
        <v>0</v>
      </c>
      <c r="GE100" s="18">
        <v>21.57</v>
      </c>
      <c r="GF100" s="18">
        <v>13.58</v>
      </c>
    </row>
    <row r="101" spans="2:188" s="18" customFormat="1" x14ac:dyDescent="0.35">
      <c r="B101" t="str">
        <f>IF(AND(F101&gt;='PASO 2 - CHANNEL INPUT '!$G$4,F101&lt;='PASO 2 - CHANNEL INPUT '!$H$4),"OK","FUERA")</f>
        <v>OK</v>
      </c>
      <c r="C101" s="18" t="str">
        <f>IF(AND(F101&gt;='PASO 2 - CHANNEL INPUT '!$G$8,F101&lt;='PASO 2 - CHANNEL INPUT '!$H$8),"OK","FUERA")</f>
        <v>OK</v>
      </c>
      <c r="D101" t="str">
        <f>IF(AND(F101&gt;='PASO 1 - SETUP CAMPAÑA'!$C$3,F101&lt;='PASO 1 - SETUP CAMPAÑA'!$C$4),"OK","FUERA")</f>
        <v>FUERA</v>
      </c>
      <c r="E101" s="18" t="str">
        <f t="shared" si="183"/>
        <v>MUJERES</v>
      </c>
      <c r="F101" s="18">
        <v>6</v>
      </c>
      <c r="G101" s="119">
        <f t="shared" si="182"/>
        <v>9.5838999999999999</v>
      </c>
      <c r="H101" s="18">
        <f t="shared" si="93"/>
        <v>9.5838999999999999</v>
      </c>
      <c r="I101" s="18">
        <f t="shared" si="94"/>
        <v>2.3900000000000001E-2</v>
      </c>
      <c r="J101" s="18">
        <f t="shared" si="95"/>
        <v>2.9875000000000003</v>
      </c>
      <c r="K101" s="18">
        <f t="shared" si="96"/>
        <v>2.9875000000000003</v>
      </c>
      <c r="L101" s="18">
        <f t="shared" si="97"/>
        <v>0</v>
      </c>
      <c r="M101" s="18">
        <f t="shared" si="98"/>
        <v>12.2607</v>
      </c>
      <c r="N101" s="18">
        <f t="shared" si="99"/>
        <v>39.291600000000003</v>
      </c>
      <c r="O101" s="18">
        <f t="shared" si="100"/>
        <v>1.6729999999999998</v>
      </c>
      <c r="P101" s="18">
        <f t="shared" si="101"/>
        <v>4.9950999999999999</v>
      </c>
      <c r="Q101" s="18">
        <f t="shared" si="102"/>
        <v>44.119400000000006</v>
      </c>
      <c r="R101" s="18">
        <f t="shared" si="103"/>
        <v>0</v>
      </c>
      <c r="S101" s="18">
        <f t="shared" si="104"/>
        <v>44.119400000000006</v>
      </c>
      <c r="T101" s="18">
        <f t="shared" si="105"/>
        <v>43.593599999999995</v>
      </c>
      <c r="U101" s="119">
        <f t="shared" si="106"/>
        <v>45.147100000000002</v>
      </c>
      <c r="V101" s="18">
        <f t="shared" si="107"/>
        <v>0</v>
      </c>
      <c r="W101" s="18">
        <f t="shared" si="108"/>
        <v>81.738</v>
      </c>
      <c r="X101" s="18">
        <f t="shared" si="109"/>
        <v>5.8794000000000004</v>
      </c>
      <c r="Y101" s="18">
        <f t="shared" si="110"/>
        <v>4.1108000000000002</v>
      </c>
      <c r="Z101" s="18">
        <f t="shared" si="111"/>
        <v>26.624600000000001</v>
      </c>
      <c r="AA101" s="18">
        <f t="shared" si="112"/>
        <v>74.281199999999998</v>
      </c>
      <c r="AB101" s="18">
        <f t="shared" si="113"/>
        <v>9.6077999999999975</v>
      </c>
      <c r="AC101" s="18">
        <f t="shared" si="114"/>
        <v>2.2227000000000001</v>
      </c>
      <c r="AD101" s="119">
        <f t="shared" si="115"/>
        <v>89.744499999999988</v>
      </c>
      <c r="AE101" s="18">
        <f t="shared" si="116"/>
        <v>28.942899999999998</v>
      </c>
      <c r="AF101" s="18">
        <f t="shared" si="117"/>
        <v>4.0390999999999995</v>
      </c>
      <c r="AG101" s="18">
        <f t="shared" si="118"/>
        <v>32.193300000000001</v>
      </c>
      <c r="AH101" s="18">
        <f t="shared" si="119"/>
        <v>31.930399999999999</v>
      </c>
      <c r="AI101" s="18">
        <f t="shared" si="120"/>
        <v>14.6029</v>
      </c>
      <c r="AJ101" s="18">
        <f t="shared" si="121"/>
        <v>9.4883000000000006</v>
      </c>
      <c r="AK101" s="18">
        <f t="shared" si="122"/>
        <v>2.1749000000000001</v>
      </c>
      <c r="AL101" s="18">
        <f t="shared" si="123"/>
        <v>0</v>
      </c>
      <c r="AM101" s="18">
        <f t="shared" si="124"/>
        <v>10.826700000000001</v>
      </c>
      <c r="AN101" s="18">
        <f t="shared" si="125"/>
        <v>0</v>
      </c>
      <c r="AO101" s="18">
        <f t="shared" si="126"/>
        <v>0</v>
      </c>
      <c r="AP101" s="18">
        <f t="shared" si="127"/>
        <v>2.9397000000000002</v>
      </c>
      <c r="AQ101" s="18">
        <f t="shared" si="128"/>
        <v>0</v>
      </c>
      <c r="AR101" s="18">
        <f t="shared" si="129"/>
        <v>1.0277000000000001</v>
      </c>
      <c r="AS101" s="18">
        <f t="shared" si="130"/>
        <v>0</v>
      </c>
      <c r="AT101" s="18">
        <f t="shared" si="131"/>
        <v>0.43019999999999997</v>
      </c>
      <c r="AU101" s="18">
        <f t="shared" si="132"/>
        <v>0</v>
      </c>
      <c r="AV101" s="18">
        <f t="shared" si="133"/>
        <v>0</v>
      </c>
      <c r="AW101" s="18">
        <f t="shared" si="134"/>
        <v>0</v>
      </c>
      <c r="AX101" s="18">
        <f t="shared" si="135"/>
        <v>0</v>
      </c>
      <c r="AY101" s="18">
        <f t="shared" si="136"/>
        <v>0</v>
      </c>
      <c r="AZ101" s="18">
        <f t="shared" si="137"/>
        <v>0</v>
      </c>
      <c r="BA101" s="18">
        <f t="shared" si="138"/>
        <v>0</v>
      </c>
      <c r="BB101" s="18">
        <f t="shared" si="139"/>
        <v>0</v>
      </c>
      <c r="BC101" s="18">
        <f t="shared" si="140"/>
        <v>1.3384000000000003</v>
      </c>
      <c r="BD101" s="18">
        <f t="shared" si="141"/>
        <v>0</v>
      </c>
      <c r="BE101" s="18">
        <f t="shared" si="142"/>
        <v>2.8201999999999998</v>
      </c>
      <c r="BF101" s="18">
        <f t="shared" si="143"/>
        <v>0</v>
      </c>
      <c r="BG101" s="18">
        <f t="shared" si="144"/>
        <v>0</v>
      </c>
      <c r="BH101" s="18">
        <f t="shared" si="145"/>
        <v>0</v>
      </c>
      <c r="BI101" s="18">
        <f t="shared" si="146"/>
        <v>0</v>
      </c>
      <c r="BJ101" s="18">
        <f t="shared" si="147"/>
        <v>0</v>
      </c>
      <c r="BK101" s="18">
        <f t="shared" si="148"/>
        <v>21.844600000000003</v>
      </c>
      <c r="BL101" s="18">
        <f t="shared" si="149"/>
        <v>21.5578</v>
      </c>
      <c r="BM101" s="18">
        <f t="shared" si="150"/>
        <v>0</v>
      </c>
      <c r="BN101" s="18">
        <f t="shared" si="151"/>
        <v>0</v>
      </c>
      <c r="BO101" s="18">
        <f t="shared" si="152"/>
        <v>0.31069999999999998</v>
      </c>
      <c r="BP101" s="18">
        <f t="shared" si="153"/>
        <v>64.267100000000013</v>
      </c>
      <c r="BQ101" s="18">
        <f t="shared" si="154"/>
        <v>11.2569</v>
      </c>
      <c r="BR101" s="18">
        <f t="shared" si="155"/>
        <v>56.905899999999995</v>
      </c>
      <c r="BS101" s="18">
        <f t="shared" si="156"/>
        <v>1.1950000000000001</v>
      </c>
      <c r="BT101" s="18">
        <f t="shared" si="157"/>
        <v>60.180200000000006</v>
      </c>
      <c r="BU101" s="18">
        <f t="shared" si="158"/>
        <v>85.131799999999984</v>
      </c>
      <c r="BV101" s="119">
        <f t="shared" si="159"/>
        <v>183.93439999999998</v>
      </c>
      <c r="BW101" s="119">
        <f t="shared" si="160"/>
        <v>17.375299999999999</v>
      </c>
      <c r="BX101" s="119">
        <f t="shared" si="161"/>
        <v>235.00869999999998</v>
      </c>
      <c r="BY101" s="18">
        <f t="shared" si="162"/>
        <v>33.531699999999994</v>
      </c>
      <c r="BZ101" s="18">
        <f t="shared" si="163"/>
        <v>9.6077999999999975</v>
      </c>
      <c r="CA101" s="18">
        <f t="shared" si="164"/>
        <v>4.493199999999999</v>
      </c>
      <c r="CB101" s="18">
        <f t="shared" si="165"/>
        <v>0.40630000000000005</v>
      </c>
      <c r="CC101" s="119">
        <f t="shared" si="166"/>
        <v>212.7578</v>
      </c>
      <c r="CD101" s="119">
        <f t="shared" si="167"/>
        <v>232.85770000000002</v>
      </c>
      <c r="CE101" s="119">
        <f t="shared" si="168"/>
        <v>153.2946</v>
      </c>
      <c r="CF101" s="18">
        <f t="shared" si="169"/>
        <v>40.032499999999999</v>
      </c>
      <c r="CG101" s="18">
        <f t="shared" si="170"/>
        <v>46.605000000000004</v>
      </c>
      <c r="CH101" s="18">
        <f t="shared" si="171"/>
        <v>10.085799999999999</v>
      </c>
      <c r="CI101" s="119">
        <f t="shared" si="172"/>
        <v>74.663600000000002</v>
      </c>
      <c r="CJ101" s="18">
        <f t="shared" si="173"/>
        <v>14.770199999999999</v>
      </c>
      <c r="CK101" s="18">
        <f t="shared" si="174"/>
        <v>28.488800000000001</v>
      </c>
      <c r="CL101" s="18">
        <f t="shared" si="175"/>
        <v>6.3574000000000002</v>
      </c>
      <c r="CM101" s="18">
        <f t="shared" si="176"/>
        <v>9.4405000000000001</v>
      </c>
      <c r="CN101" s="18">
        <f t="shared" si="177"/>
        <v>132.4777</v>
      </c>
      <c r="CO101" s="18">
        <f t="shared" si="178"/>
        <v>147.58250000000001</v>
      </c>
      <c r="CP101" s="18">
        <f t="shared" si="179"/>
        <v>0</v>
      </c>
      <c r="CQ101" s="18">
        <f t="shared" si="180"/>
        <v>51.552300000000002</v>
      </c>
      <c r="CR101" s="18">
        <f t="shared" si="181"/>
        <v>32.456200000000003</v>
      </c>
      <c r="CT101" s="18">
        <f>'PASO 1 - SETUP CAMPAÑA'!G34</f>
        <v>239</v>
      </c>
      <c r="CU101" s="18">
        <v>4.01</v>
      </c>
      <c r="CV101" s="18">
        <v>4.01</v>
      </c>
      <c r="CW101" s="18">
        <v>0.01</v>
      </c>
      <c r="CX101" s="18">
        <v>1.25</v>
      </c>
      <c r="CY101" s="18">
        <v>1.25</v>
      </c>
      <c r="CZ101" s="18">
        <v>0</v>
      </c>
      <c r="DA101" s="18">
        <v>5.13</v>
      </c>
      <c r="DB101" s="18">
        <v>16.440000000000001</v>
      </c>
      <c r="DC101" s="18">
        <v>0.7</v>
      </c>
      <c r="DD101" s="18">
        <v>2.09</v>
      </c>
      <c r="DE101" s="18">
        <v>18.46</v>
      </c>
      <c r="DF101" s="18">
        <v>0</v>
      </c>
      <c r="DG101" s="18">
        <v>18.46</v>
      </c>
      <c r="DH101" s="18">
        <v>18.239999999999998</v>
      </c>
      <c r="DI101" s="18">
        <v>18.89</v>
      </c>
      <c r="DJ101" s="18">
        <v>0</v>
      </c>
      <c r="DK101" s="18">
        <v>34.200000000000003</v>
      </c>
      <c r="DL101" s="18">
        <v>2.46</v>
      </c>
      <c r="DM101" s="18">
        <v>1.72</v>
      </c>
      <c r="DN101" s="18">
        <v>11.14</v>
      </c>
      <c r="DO101" s="18">
        <v>31.08</v>
      </c>
      <c r="DP101" s="18">
        <v>4.0199999999999996</v>
      </c>
      <c r="DQ101" s="18">
        <v>0.93</v>
      </c>
      <c r="DR101" s="18">
        <v>37.549999999999997</v>
      </c>
      <c r="DS101" s="18">
        <v>12.11</v>
      </c>
      <c r="DT101" s="18">
        <v>1.69</v>
      </c>
      <c r="DU101" s="18">
        <v>13.47</v>
      </c>
      <c r="DV101" s="18">
        <v>13.36</v>
      </c>
      <c r="DW101" s="18">
        <v>6.11</v>
      </c>
      <c r="DX101" s="18">
        <v>3.97</v>
      </c>
      <c r="DY101" s="18">
        <v>0.91</v>
      </c>
      <c r="DZ101" s="18">
        <v>0</v>
      </c>
      <c r="EA101" s="18">
        <v>4.53</v>
      </c>
      <c r="EB101" s="18">
        <v>0</v>
      </c>
      <c r="EC101" s="18">
        <v>0</v>
      </c>
      <c r="ED101" s="18">
        <v>1.23</v>
      </c>
      <c r="EE101" s="18">
        <v>0</v>
      </c>
      <c r="EF101" s="18">
        <v>0.43</v>
      </c>
      <c r="EG101" s="18">
        <v>0</v>
      </c>
      <c r="EH101" s="18">
        <v>0.18</v>
      </c>
      <c r="EI101" s="18">
        <v>0</v>
      </c>
      <c r="EJ101" s="18">
        <v>0</v>
      </c>
      <c r="EK101" s="18">
        <v>0</v>
      </c>
      <c r="EL101" s="18">
        <v>0</v>
      </c>
      <c r="EM101" s="18">
        <v>0</v>
      </c>
      <c r="EN101" s="18">
        <v>0</v>
      </c>
      <c r="EO101" s="18">
        <v>0</v>
      </c>
      <c r="EP101" s="18">
        <v>0</v>
      </c>
      <c r="EQ101" s="18">
        <v>0.56000000000000005</v>
      </c>
      <c r="ER101" s="18">
        <v>0</v>
      </c>
      <c r="ES101" s="18">
        <v>1.18</v>
      </c>
      <c r="ET101" s="18">
        <v>0</v>
      </c>
      <c r="EU101" s="18">
        <v>0</v>
      </c>
      <c r="EV101" s="18">
        <v>0</v>
      </c>
      <c r="EW101" s="18">
        <v>0</v>
      </c>
      <c r="EX101" s="18">
        <v>0</v>
      </c>
      <c r="EY101" s="18">
        <v>9.14</v>
      </c>
      <c r="EZ101" s="18">
        <v>9.02</v>
      </c>
      <c r="FA101" s="18">
        <v>0</v>
      </c>
      <c r="FB101" s="18">
        <v>0</v>
      </c>
      <c r="FC101" s="18">
        <v>0.13</v>
      </c>
      <c r="FD101" s="18">
        <v>26.89</v>
      </c>
      <c r="FE101" s="18">
        <v>4.71</v>
      </c>
      <c r="FF101" s="18">
        <v>23.81</v>
      </c>
      <c r="FG101" s="18">
        <v>0.5</v>
      </c>
      <c r="FH101" s="18">
        <v>25.18</v>
      </c>
      <c r="FI101" s="18">
        <v>35.619999999999997</v>
      </c>
      <c r="FJ101" s="18">
        <v>76.959999999999994</v>
      </c>
      <c r="FK101" s="18">
        <v>7.27</v>
      </c>
      <c r="FL101" s="18">
        <v>98.33</v>
      </c>
      <c r="FM101" s="18">
        <v>14.03</v>
      </c>
      <c r="FN101" s="18">
        <v>4.0199999999999996</v>
      </c>
      <c r="FO101" s="18">
        <v>1.88</v>
      </c>
      <c r="FP101" s="18">
        <v>0.17</v>
      </c>
      <c r="FQ101" s="18">
        <v>89.02</v>
      </c>
      <c r="FR101" s="18">
        <v>97.43</v>
      </c>
      <c r="FS101" s="18">
        <v>64.14</v>
      </c>
      <c r="FT101" s="18">
        <v>16.75</v>
      </c>
      <c r="FU101" s="18">
        <v>19.5</v>
      </c>
      <c r="FV101" s="18">
        <v>4.22</v>
      </c>
      <c r="FW101" s="18">
        <v>31.24</v>
      </c>
      <c r="FX101" s="18">
        <v>6.18</v>
      </c>
      <c r="FY101" s="18">
        <v>11.92</v>
      </c>
      <c r="FZ101" s="18">
        <v>2.66</v>
      </c>
      <c r="GA101" s="18">
        <v>3.95</v>
      </c>
      <c r="GB101" s="18">
        <v>55.43</v>
      </c>
      <c r="GC101" s="18">
        <v>61.75</v>
      </c>
      <c r="GD101" s="18">
        <v>0</v>
      </c>
      <c r="GE101" s="18">
        <v>21.57</v>
      </c>
      <c r="GF101" s="18">
        <v>13.58</v>
      </c>
    </row>
    <row r="102" spans="2:188" s="18" customFormat="1" x14ac:dyDescent="0.35">
      <c r="B102" t="str">
        <f>IF(AND(F102&gt;='PASO 2 - CHANNEL INPUT '!$G$4,F102&lt;='PASO 2 - CHANNEL INPUT '!$H$4),"OK","FUERA")</f>
        <v>OK</v>
      </c>
      <c r="C102" s="18" t="str">
        <f>IF(AND(F102&gt;='PASO 2 - CHANNEL INPUT '!$G$8,F102&lt;='PASO 2 - CHANNEL INPUT '!$H$8),"OK","FUERA")</f>
        <v>OK</v>
      </c>
      <c r="D102" t="str">
        <f>IF(AND(F102&gt;='PASO 1 - SETUP CAMPAÑA'!$C$3,F102&lt;='PASO 1 - SETUP CAMPAÑA'!$C$4),"OK","FUERA")</f>
        <v>FUERA</v>
      </c>
      <c r="E102" s="18" t="str">
        <f t="shared" si="183"/>
        <v>MUJERES</v>
      </c>
      <c r="F102" s="18">
        <v>7</v>
      </c>
      <c r="G102" s="119">
        <f t="shared" si="182"/>
        <v>8.4209999999999994</v>
      </c>
      <c r="H102" s="18">
        <f t="shared" si="93"/>
        <v>8.4209999999999994</v>
      </c>
      <c r="I102" s="18">
        <f t="shared" si="94"/>
        <v>2.1000000000000001E-2</v>
      </c>
      <c r="J102" s="18">
        <f t="shared" si="95"/>
        <v>2.625</v>
      </c>
      <c r="K102" s="18">
        <f t="shared" si="96"/>
        <v>2.625</v>
      </c>
      <c r="L102" s="18">
        <f t="shared" si="97"/>
        <v>0</v>
      </c>
      <c r="M102" s="18">
        <f t="shared" si="98"/>
        <v>10.773</v>
      </c>
      <c r="N102" s="18">
        <f t="shared" si="99"/>
        <v>34.524000000000001</v>
      </c>
      <c r="O102" s="18">
        <f t="shared" si="100"/>
        <v>1.4699999999999998</v>
      </c>
      <c r="P102" s="18">
        <f t="shared" si="101"/>
        <v>4.3889999999999993</v>
      </c>
      <c r="Q102" s="18">
        <f t="shared" si="102"/>
        <v>38.766000000000005</v>
      </c>
      <c r="R102" s="18">
        <f t="shared" si="103"/>
        <v>0</v>
      </c>
      <c r="S102" s="18">
        <f t="shared" si="104"/>
        <v>38.766000000000005</v>
      </c>
      <c r="T102" s="18">
        <f t="shared" si="105"/>
        <v>38.303999999999995</v>
      </c>
      <c r="U102" s="119">
        <f t="shared" si="106"/>
        <v>39.669000000000004</v>
      </c>
      <c r="V102" s="18">
        <f t="shared" si="107"/>
        <v>0</v>
      </c>
      <c r="W102" s="18">
        <f t="shared" si="108"/>
        <v>71.820000000000007</v>
      </c>
      <c r="X102" s="18">
        <f t="shared" si="109"/>
        <v>5.1660000000000004</v>
      </c>
      <c r="Y102" s="18">
        <f t="shared" si="110"/>
        <v>3.6120000000000001</v>
      </c>
      <c r="Z102" s="18">
        <f t="shared" si="111"/>
        <v>23.393999999999998</v>
      </c>
      <c r="AA102" s="18">
        <f t="shared" si="112"/>
        <v>65.267999999999986</v>
      </c>
      <c r="AB102" s="18">
        <f t="shared" si="113"/>
        <v>8.4419999999999984</v>
      </c>
      <c r="AC102" s="18">
        <f t="shared" si="114"/>
        <v>1.9530000000000003</v>
      </c>
      <c r="AD102" s="119">
        <f t="shared" si="115"/>
        <v>78.85499999999999</v>
      </c>
      <c r="AE102" s="18">
        <f t="shared" si="116"/>
        <v>25.431000000000001</v>
      </c>
      <c r="AF102" s="18">
        <f t="shared" si="117"/>
        <v>3.5489999999999995</v>
      </c>
      <c r="AG102" s="18">
        <f t="shared" si="118"/>
        <v>28.287000000000003</v>
      </c>
      <c r="AH102" s="18">
        <f t="shared" si="119"/>
        <v>28.056000000000001</v>
      </c>
      <c r="AI102" s="18">
        <f t="shared" si="120"/>
        <v>12.831</v>
      </c>
      <c r="AJ102" s="18">
        <f t="shared" si="121"/>
        <v>8.3369999999999997</v>
      </c>
      <c r="AK102" s="18">
        <f t="shared" si="122"/>
        <v>1.911</v>
      </c>
      <c r="AL102" s="18">
        <f t="shared" si="123"/>
        <v>0</v>
      </c>
      <c r="AM102" s="18">
        <f t="shared" si="124"/>
        <v>9.5129999999999999</v>
      </c>
      <c r="AN102" s="18">
        <f t="shared" si="125"/>
        <v>0</v>
      </c>
      <c r="AO102" s="18">
        <f t="shared" si="126"/>
        <v>0</v>
      </c>
      <c r="AP102" s="18">
        <f t="shared" si="127"/>
        <v>2.5830000000000002</v>
      </c>
      <c r="AQ102" s="18">
        <f t="shared" si="128"/>
        <v>0</v>
      </c>
      <c r="AR102" s="18">
        <f t="shared" si="129"/>
        <v>0.90300000000000002</v>
      </c>
      <c r="AS102" s="18">
        <f t="shared" si="130"/>
        <v>0</v>
      </c>
      <c r="AT102" s="18">
        <f t="shared" si="131"/>
        <v>0.378</v>
      </c>
      <c r="AU102" s="18">
        <f t="shared" si="132"/>
        <v>0</v>
      </c>
      <c r="AV102" s="18">
        <f t="shared" si="133"/>
        <v>0</v>
      </c>
      <c r="AW102" s="18">
        <f t="shared" si="134"/>
        <v>0</v>
      </c>
      <c r="AX102" s="18">
        <f t="shared" si="135"/>
        <v>0</v>
      </c>
      <c r="AY102" s="18">
        <f t="shared" si="136"/>
        <v>0</v>
      </c>
      <c r="AZ102" s="18">
        <f t="shared" si="137"/>
        <v>0</v>
      </c>
      <c r="BA102" s="18">
        <f t="shared" si="138"/>
        <v>0</v>
      </c>
      <c r="BB102" s="18">
        <f t="shared" si="139"/>
        <v>0</v>
      </c>
      <c r="BC102" s="18">
        <f t="shared" si="140"/>
        <v>1.1760000000000002</v>
      </c>
      <c r="BD102" s="18">
        <f t="shared" si="141"/>
        <v>0</v>
      </c>
      <c r="BE102" s="18">
        <f t="shared" si="142"/>
        <v>2.4779999999999998</v>
      </c>
      <c r="BF102" s="18">
        <f t="shared" si="143"/>
        <v>0</v>
      </c>
      <c r="BG102" s="18">
        <f t="shared" si="144"/>
        <v>0</v>
      </c>
      <c r="BH102" s="18">
        <f t="shared" si="145"/>
        <v>0</v>
      </c>
      <c r="BI102" s="18">
        <f t="shared" si="146"/>
        <v>0</v>
      </c>
      <c r="BJ102" s="18">
        <f t="shared" si="147"/>
        <v>0</v>
      </c>
      <c r="BK102" s="18">
        <f t="shared" si="148"/>
        <v>19.194000000000003</v>
      </c>
      <c r="BL102" s="18">
        <f t="shared" si="149"/>
        <v>18.942</v>
      </c>
      <c r="BM102" s="18">
        <f t="shared" si="150"/>
        <v>0</v>
      </c>
      <c r="BN102" s="18">
        <f t="shared" si="151"/>
        <v>0</v>
      </c>
      <c r="BO102" s="18">
        <f t="shared" si="152"/>
        <v>0.27299999999999996</v>
      </c>
      <c r="BP102" s="18">
        <f t="shared" si="153"/>
        <v>56.469000000000008</v>
      </c>
      <c r="BQ102" s="18">
        <f t="shared" si="154"/>
        <v>9.891</v>
      </c>
      <c r="BR102" s="18">
        <f t="shared" si="155"/>
        <v>50.000999999999998</v>
      </c>
      <c r="BS102" s="18">
        <f t="shared" si="156"/>
        <v>1.05</v>
      </c>
      <c r="BT102" s="18">
        <f t="shared" si="157"/>
        <v>52.878000000000007</v>
      </c>
      <c r="BU102" s="18">
        <f t="shared" si="158"/>
        <v>74.801999999999992</v>
      </c>
      <c r="BV102" s="119">
        <f t="shared" si="159"/>
        <v>161.61599999999999</v>
      </c>
      <c r="BW102" s="119">
        <f t="shared" si="160"/>
        <v>15.266999999999999</v>
      </c>
      <c r="BX102" s="119">
        <f t="shared" si="161"/>
        <v>206.49299999999999</v>
      </c>
      <c r="BY102" s="18">
        <f t="shared" si="162"/>
        <v>29.462999999999997</v>
      </c>
      <c r="BZ102" s="18">
        <f t="shared" si="163"/>
        <v>8.4419999999999984</v>
      </c>
      <c r="CA102" s="18">
        <f t="shared" si="164"/>
        <v>3.9479999999999995</v>
      </c>
      <c r="CB102" s="18">
        <f t="shared" si="165"/>
        <v>0.35700000000000004</v>
      </c>
      <c r="CC102" s="119">
        <f t="shared" si="166"/>
        <v>186.94200000000001</v>
      </c>
      <c r="CD102" s="119">
        <f t="shared" si="167"/>
        <v>204.60300000000001</v>
      </c>
      <c r="CE102" s="119">
        <f t="shared" si="168"/>
        <v>134.69399999999999</v>
      </c>
      <c r="CF102" s="18">
        <f t="shared" si="169"/>
        <v>35.175000000000004</v>
      </c>
      <c r="CG102" s="18">
        <f t="shared" si="170"/>
        <v>40.950000000000003</v>
      </c>
      <c r="CH102" s="18">
        <f t="shared" si="171"/>
        <v>8.8619999999999983</v>
      </c>
      <c r="CI102" s="119">
        <f t="shared" si="172"/>
        <v>65.603999999999999</v>
      </c>
      <c r="CJ102" s="18">
        <f t="shared" si="173"/>
        <v>12.977999999999998</v>
      </c>
      <c r="CK102" s="18">
        <f t="shared" si="174"/>
        <v>25.032</v>
      </c>
      <c r="CL102" s="18">
        <f t="shared" si="175"/>
        <v>5.5860000000000003</v>
      </c>
      <c r="CM102" s="18">
        <f t="shared" si="176"/>
        <v>8.2949999999999999</v>
      </c>
      <c r="CN102" s="18">
        <f t="shared" si="177"/>
        <v>116.40300000000001</v>
      </c>
      <c r="CO102" s="18">
        <f t="shared" si="178"/>
        <v>129.67500000000001</v>
      </c>
      <c r="CP102" s="18">
        <f t="shared" si="179"/>
        <v>0</v>
      </c>
      <c r="CQ102" s="18">
        <f t="shared" si="180"/>
        <v>45.296999999999997</v>
      </c>
      <c r="CR102" s="18">
        <f t="shared" si="181"/>
        <v>28.518000000000001</v>
      </c>
      <c r="CT102" s="18">
        <f>'PASO 1 - SETUP CAMPAÑA'!G35</f>
        <v>210</v>
      </c>
      <c r="CU102" s="18">
        <v>4.01</v>
      </c>
      <c r="CV102" s="18">
        <v>4.01</v>
      </c>
      <c r="CW102" s="18">
        <v>0.01</v>
      </c>
      <c r="CX102" s="18">
        <v>1.25</v>
      </c>
      <c r="CY102" s="18">
        <v>1.25</v>
      </c>
      <c r="CZ102" s="18">
        <v>0</v>
      </c>
      <c r="DA102" s="18">
        <v>5.13</v>
      </c>
      <c r="DB102" s="18">
        <v>16.440000000000001</v>
      </c>
      <c r="DC102" s="18">
        <v>0.7</v>
      </c>
      <c r="DD102" s="18">
        <v>2.09</v>
      </c>
      <c r="DE102" s="18">
        <v>18.46</v>
      </c>
      <c r="DF102" s="18">
        <v>0</v>
      </c>
      <c r="DG102" s="18">
        <v>18.46</v>
      </c>
      <c r="DH102" s="18">
        <v>18.239999999999998</v>
      </c>
      <c r="DI102" s="18">
        <v>18.89</v>
      </c>
      <c r="DJ102" s="18">
        <v>0</v>
      </c>
      <c r="DK102" s="18">
        <v>34.200000000000003</v>
      </c>
      <c r="DL102" s="18">
        <v>2.46</v>
      </c>
      <c r="DM102" s="18">
        <v>1.72</v>
      </c>
      <c r="DN102" s="18">
        <v>11.14</v>
      </c>
      <c r="DO102" s="18">
        <v>31.08</v>
      </c>
      <c r="DP102" s="18">
        <v>4.0199999999999996</v>
      </c>
      <c r="DQ102" s="18">
        <v>0.93</v>
      </c>
      <c r="DR102" s="18">
        <v>37.549999999999997</v>
      </c>
      <c r="DS102" s="18">
        <v>12.11</v>
      </c>
      <c r="DT102" s="18">
        <v>1.69</v>
      </c>
      <c r="DU102" s="18">
        <v>13.47</v>
      </c>
      <c r="DV102" s="18">
        <v>13.36</v>
      </c>
      <c r="DW102" s="18">
        <v>6.11</v>
      </c>
      <c r="DX102" s="18">
        <v>3.97</v>
      </c>
      <c r="DY102" s="18">
        <v>0.91</v>
      </c>
      <c r="DZ102" s="18">
        <v>0</v>
      </c>
      <c r="EA102" s="18">
        <v>4.53</v>
      </c>
      <c r="EB102" s="18">
        <v>0</v>
      </c>
      <c r="EC102" s="18">
        <v>0</v>
      </c>
      <c r="ED102" s="18">
        <v>1.23</v>
      </c>
      <c r="EE102" s="18">
        <v>0</v>
      </c>
      <c r="EF102" s="18">
        <v>0.43</v>
      </c>
      <c r="EG102" s="18">
        <v>0</v>
      </c>
      <c r="EH102" s="18">
        <v>0.18</v>
      </c>
      <c r="EI102" s="18">
        <v>0</v>
      </c>
      <c r="EJ102" s="18">
        <v>0</v>
      </c>
      <c r="EK102" s="18">
        <v>0</v>
      </c>
      <c r="EL102" s="18">
        <v>0</v>
      </c>
      <c r="EM102" s="18">
        <v>0</v>
      </c>
      <c r="EN102" s="18">
        <v>0</v>
      </c>
      <c r="EO102" s="18">
        <v>0</v>
      </c>
      <c r="EP102" s="18">
        <v>0</v>
      </c>
      <c r="EQ102" s="18">
        <v>0.56000000000000005</v>
      </c>
      <c r="ER102" s="18">
        <v>0</v>
      </c>
      <c r="ES102" s="18">
        <v>1.18</v>
      </c>
      <c r="ET102" s="18">
        <v>0</v>
      </c>
      <c r="EU102" s="18">
        <v>0</v>
      </c>
      <c r="EV102" s="18">
        <v>0</v>
      </c>
      <c r="EW102" s="18">
        <v>0</v>
      </c>
      <c r="EX102" s="18">
        <v>0</v>
      </c>
      <c r="EY102" s="18">
        <v>9.14</v>
      </c>
      <c r="EZ102" s="18">
        <v>9.02</v>
      </c>
      <c r="FA102" s="18">
        <v>0</v>
      </c>
      <c r="FB102" s="18">
        <v>0</v>
      </c>
      <c r="FC102" s="18">
        <v>0.13</v>
      </c>
      <c r="FD102" s="18">
        <v>26.89</v>
      </c>
      <c r="FE102" s="18">
        <v>4.71</v>
      </c>
      <c r="FF102" s="18">
        <v>23.81</v>
      </c>
      <c r="FG102" s="18">
        <v>0.5</v>
      </c>
      <c r="FH102" s="18">
        <v>25.18</v>
      </c>
      <c r="FI102" s="18">
        <v>35.619999999999997</v>
      </c>
      <c r="FJ102" s="18">
        <v>76.959999999999994</v>
      </c>
      <c r="FK102" s="18">
        <v>7.27</v>
      </c>
      <c r="FL102" s="18">
        <v>98.33</v>
      </c>
      <c r="FM102" s="18">
        <v>14.03</v>
      </c>
      <c r="FN102" s="18">
        <v>4.0199999999999996</v>
      </c>
      <c r="FO102" s="18">
        <v>1.88</v>
      </c>
      <c r="FP102" s="18">
        <v>0.17</v>
      </c>
      <c r="FQ102" s="18">
        <v>89.02</v>
      </c>
      <c r="FR102" s="18">
        <v>97.43</v>
      </c>
      <c r="FS102" s="18">
        <v>64.14</v>
      </c>
      <c r="FT102" s="18">
        <v>16.75</v>
      </c>
      <c r="FU102" s="18">
        <v>19.5</v>
      </c>
      <c r="FV102" s="18">
        <v>4.22</v>
      </c>
      <c r="FW102" s="18">
        <v>31.24</v>
      </c>
      <c r="FX102" s="18">
        <v>6.18</v>
      </c>
      <c r="FY102" s="18">
        <v>11.92</v>
      </c>
      <c r="FZ102" s="18">
        <v>2.66</v>
      </c>
      <c r="GA102" s="18">
        <v>3.95</v>
      </c>
      <c r="GB102" s="18">
        <v>55.43</v>
      </c>
      <c r="GC102" s="18">
        <v>61.75</v>
      </c>
      <c r="GD102" s="18">
        <v>0</v>
      </c>
      <c r="GE102" s="18">
        <v>21.57</v>
      </c>
      <c r="GF102" s="18">
        <v>13.58</v>
      </c>
    </row>
    <row r="103" spans="2:188" s="18" customFormat="1" x14ac:dyDescent="0.35">
      <c r="B103" t="str">
        <f>IF(AND(F103&gt;='PASO 2 - CHANNEL INPUT '!$G$4,F103&lt;='PASO 2 - CHANNEL INPUT '!$H$4),"OK","FUERA")</f>
        <v>OK</v>
      </c>
      <c r="C103" s="18" t="str">
        <f>IF(AND(F103&gt;='PASO 2 - CHANNEL INPUT '!$G$8,F103&lt;='PASO 2 - CHANNEL INPUT '!$H$8),"OK","FUERA")</f>
        <v>OK</v>
      </c>
      <c r="D103" t="str">
        <f>IF(AND(F103&gt;='PASO 1 - SETUP CAMPAÑA'!$C$3,F103&lt;='PASO 1 - SETUP CAMPAÑA'!$C$4),"OK","FUERA")</f>
        <v>FUERA</v>
      </c>
      <c r="E103" s="18" t="str">
        <f t="shared" si="183"/>
        <v>MUJERES</v>
      </c>
      <c r="F103" s="18">
        <v>8</v>
      </c>
      <c r="G103" s="119">
        <f t="shared" si="182"/>
        <v>7.7392999999999992</v>
      </c>
      <c r="H103" s="18">
        <f t="shared" si="93"/>
        <v>7.7392999999999992</v>
      </c>
      <c r="I103" s="18">
        <f t="shared" si="94"/>
        <v>1.9300000000000001E-2</v>
      </c>
      <c r="J103" s="18">
        <f t="shared" si="95"/>
        <v>2.4125000000000001</v>
      </c>
      <c r="K103" s="18">
        <f t="shared" si="96"/>
        <v>2.4125000000000001</v>
      </c>
      <c r="L103" s="18">
        <f t="shared" si="97"/>
        <v>0</v>
      </c>
      <c r="M103" s="18">
        <f t="shared" si="98"/>
        <v>9.9009</v>
      </c>
      <c r="N103" s="18">
        <f t="shared" si="99"/>
        <v>31.729200000000002</v>
      </c>
      <c r="O103" s="18">
        <f t="shared" si="100"/>
        <v>1.3509999999999998</v>
      </c>
      <c r="P103" s="18">
        <f t="shared" si="101"/>
        <v>4.0336999999999996</v>
      </c>
      <c r="Q103" s="18">
        <f t="shared" si="102"/>
        <v>35.627800000000001</v>
      </c>
      <c r="R103" s="18">
        <f t="shared" si="103"/>
        <v>0</v>
      </c>
      <c r="S103" s="18">
        <f t="shared" si="104"/>
        <v>35.627800000000001</v>
      </c>
      <c r="T103" s="18">
        <f t="shared" si="105"/>
        <v>35.203199999999995</v>
      </c>
      <c r="U103" s="119">
        <f t="shared" si="106"/>
        <v>36.457700000000003</v>
      </c>
      <c r="V103" s="18">
        <f t="shared" si="107"/>
        <v>0</v>
      </c>
      <c r="W103" s="18">
        <f t="shared" si="108"/>
        <v>66.006</v>
      </c>
      <c r="X103" s="18">
        <f t="shared" si="109"/>
        <v>4.7477999999999998</v>
      </c>
      <c r="Y103" s="18">
        <f t="shared" si="110"/>
        <v>3.3195999999999999</v>
      </c>
      <c r="Z103" s="18">
        <f t="shared" si="111"/>
        <v>21.5002</v>
      </c>
      <c r="AA103" s="18">
        <f t="shared" si="112"/>
        <v>59.984399999999994</v>
      </c>
      <c r="AB103" s="18">
        <f t="shared" si="113"/>
        <v>7.7585999999999986</v>
      </c>
      <c r="AC103" s="18">
        <f t="shared" si="114"/>
        <v>1.7949000000000002</v>
      </c>
      <c r="AD103" s="119">
        <f t="shared" si="115"/>
        <v>72.471499999999992</v>
      </c>
      <c r="AE103" s="18">
        <f t="shared" si="116"/>
        <v>23.372299999999999</v>
      </c>
      <c r="AF103" s="18">
        <f t="shared" si="117"/>
        <v>3.2616999999999998</v>
      </c>
      <c r="AG103" s="18">
        <f t="shared" si="118"/>
        <v>25.997100000000003</v>
      </c>
      <c r="AH103" s="18">
        <f t="shared" si="119"/>
        <v>25.784800000000001</v>
      </c>
      <c r="AI103" s="18">
        <f t="shared" si="120"/>
        <v>11.792300000000001</v>
      </c>
      <c r="AJ103" s="18">
        <f t="shared" si="121"/>
        <v>7.6620999999999997</v>
      </c>
      <c r="AK103" s="18">
        <f t="shared" si="122"/>
        <v>1.7563000000000002</v>
      </c>
      <c r="AL103" s="18">
        <f t="shared" si="123"/>
        <v>0</v>
      </c>
      <c r="AM103" s="18">
        <f t="shared" si="124"/>
        <v>8.7429000000000006</v>
      </c>
      <c r="AN103" s="18">
        <f t="shared" si="125"/>
        <v>0</v>
      </c>
      <c r="AO103" s="18">
        <f t="shared" si="126"/>
        <v>0</v>
      </c>
      <c r="AP103" s="18">
        <f t="shared" si="127"/>
        <v>2.3738999999999999</v>
      </c>
      <c r="AQ103" s="18">
        <f t="shared" si="128"/>
        <v>0</v>
      </c>
      <c r="AR103" s="18">
        <f t="shared" si="129"/>
        <v>0.82989999999999997</v>
      </c>
      <c r="AS103" s="18">
        <f t="shared" si="130"/>
        <v>0</v>
      </c>
      <c r="AT103" s="18">
        <f t="shared" si="131"/>
        <v>0.34739999999999999</v>
      </c>
      <c r="AU103" s="18">
        <f t="shared" si="132"/>
        <v>0</v>
      </c>
      <c r="AV103" s="18">
        <f t="shared" si="133"/>
        <v>0</v>
      </c>
      <c r="AW103" s="18">
        <f t="shared" si="134"/>
        <v>0</v>
      </c>
      <c r="AX103" s="18">
        <f t="shared" si="135"/>
        <v>0</v>
      </c>
      <c r="AY103" s="18">
        <f t="shared" si="136"/>
        <v>0</v>
      </c>
      <c r="AZ103" s="18">
        <f t="shared" si="137"/>
        <v>0</v>
      </c>
      <c r="BA103" s="18">
        <f t="shared" si="138"/>
        <v>0</v>
      </c>
      <c r="BB103" s="18">
        <f t="shared" si="139"/>
        <v>0</v>
      </c>
      <c r="BC103" s="18">
        <f t="shared" si="140"/>
        <v>1.0808000000000002</v>
      </c>
      <c r="BD103" s="18">
        <f t="shared" si="141"/>
        <v>0</v>
      </c>
      <c r="BE103" s="18">
        <f t="shared" si="142"/>
        <v>2.2774000000000001</v>
      </c>
      <c r="BF103" s="18">
        <f t="shared" si="143"/>
        <v>0</v>
      </c>
      <c r="BG103" s="18">
        <f t="shared" si="144"/>
        <v>0</v>
      </c>
      <c r="BH103" s="18">
        <f t="shared" si="145"/>
        <v>0</v>
      </c>
      <c r="BI103" s="18">
        <f t="shared" si="146"/>
        <v>0</v>
      </c>
      <c r="BJ103" s="18">
        <f t="shared" si="147"/>
        <v>0</v>
      </c>
      <c r="BK103" s="18">
        <f t="shared" si="148"/>
        <v>17.6402</v>
      </c>
      <c r="BL103" s="18">
        <f t="shared" si="149"/>
        <v>17.4086</v>
      </c>
      <c r="BM103" s="18">
        <f t="shared" si="150"/>
        <v>0</v>
      </c>
      <c r="BN103" s="18">
        <f t="shared" si="151"/>
        <v>0</v>
      </c>
      <c r="BO103" s="18">
        <f t="shared" si="152"/>
        <v>0.25090000000000001</v>
      </c>
      <c r="BP103" s="18">
        <f t="shared" si="153"/>
        <v>51.897700000000007</v>
      </c>
      <c r="BQ103" s="18">
        <f t="shared" si="154"/>
        <v>9.0903000000000009</v>
      </c>
      <c r="BR103" s="18">
        <f t="shared" si="155"/>
        <v>45.953299999999999</v>
      </c>
      <c r="BS103" s="18">
        <f t="shared" si="156"/>
        <v>0.96499999999999997</v>
      </c>
      <c r="BT103" s="18">
        <f t="shared" si="157"/>
        <v>48.597400000000007</v>
      </c>
      <c r="BU103" s="18">
        <f t="shared" si="158"/>
        <v>68.746599999999987</v>
      </c>
      <c r="BV103" s="119">
        <f t="shared" si="159"/>
        <v>148.53279999999998</v>
      </c>
      <c r="BW103" s="119">
        <f t="shared" si="160"/>
        <v>14.0311</v>
      </c>
      <c r="BX103" s="119">
        <f t="shared" si="161"/>
        <v>189.77689999999998</v>
      </c>
      <c r="BY103" s="18">
        <f t="shared" si="162"/>
        <v>27.077899999999996</v>
      </c>
      <c r="BZ103" s="18">
        <f t="shared" si="163"/>
        <v>7.7585999999999986</v>
      </c>
      <c r="CA103" s="18">
        <f t="shared" si="164"/>
        <v>3.6283999999999996</v>
      </c>
      <c r="CB103" s="18">
        <f t="shared" si="165"/>
        <v>0.3281</v>
      </c>
      <c r="CC103" s="119">
        <f t="shared" si="166"/>
        <v>171.80859999999998</v>
      </c>
      <c r="CD103" s="119">
        <f t="shared" si="167"/>
        <v>188.03990000000002</v>
      </c>
      <c r="CE103" s="119">
        <f t="shared" si="168"/>
        <v>123.7902</v>
      </c>
      <c r="CF103" s="18">
        <f t="shared" si="169"/>
        <v>32.327500000000001</v>
      </c>
      <c r="CG103" s="18">
        <f t="shared" si="170"/>
        <v>37.634999999999998</v>
      </c>
      <c r="CH103" s="18">
        <f t="shared" si="171"/>
        <v>8.1445999999999987</v>
      </c>
      <c r="CI103" s="119">
        <f t="shared" si="172"/>
        <v>60.293199999999999</v>
      </c>
      <c r="CJ103" s="18">
        <f t="shared" si="173"/>
        <v>11.927399999999999</v>
      </c>
      <c r="CK103" s="18">
        <f t="shared" si="174"/>
        <v>23.005600000000001</v>
      </c>
      <c r="CL103" s="18">
        <f t="shared" si="175"/>
        <v>5.1338000000000008</v>
      </c>
      <c r="CM103" s="18">
        <f t="shared" si="176"/>
        <v>7.6234999999999999</v>
      </c>
      <c r="CN103" s="18">
        <f t="shared" si="177"/>
        <v>106.9799</v>
      </c>
      <c r="CO103" s="18">
        <f t="shared" si="178"/>
        <v>119.17750000000001</v>
      </c>
      <c r="CP103" s="18">
        <f t="shared" si="179"/>
        <v>0</v>
      </c>
      <c r="CQ103" s="18">
        <f t="shared" si="180"/>
        <v>41.630099999999999</v>
      </c>
      <c r="CR103" s="18">
        <f t="shared" si="181"/>
        <v>26.209400000000002</v>
      </c>
      <c r="CT103" s="18">
        <f>'PASO 1 - SETUP CAMPAÑA'!G36</f>
        <v>193</v>
      </c>
      <c r="CU103" s="18">
        <v>4.01</v>
      </c>
      <c r="CV103" s="18">
        <v>4.01</v>
      </c>
      <c r="CW103" s="18">
        <v>0.01</v>
      </c>
      <c r="CX103" s="18">
        <v>1.25</v>
      </c>
      <c r="CY103" s="18">
        <v>1.25</v>
      </c>
      <c r="CZ103" s="18">
        <v>0</v>
      </c>
      <c r="DA103" s="18">
        <v>5.13</v>
      </c>
      <c r="DB103" s="18">
        <v>16.440000000000001</v>
      </c>
      <c r="DC103" s="18">
        <v>0.7</v>
      </c>
      <c r="DD103" s="18">
        <v>2.09</v>
      </c>
      <c r="DE103" s="18">
        <v>18.46</v>
      </c>
      <c r="DF103" s="18">
        <v>0</v>
      </c>
      <c r="DG103" s="18">
        <v>18.46</v>
      </c>
      <c r="DH103" s="18">
        <v>18.239999999999998</v>
      </c>
      <c r="DI103" s="18">
        <v>18.89</v>
      </c>
      <c r="DJ103" s="18">
        <v>0</v>
      </c>
      <c r="DK103" s="18">
        <v>34.200000000000003</v>
      </c>
      <c r="DL103" s="18">
        <v>2.46</v>
      </c>
      <c r="DM103" s="18">
        <v>1.72</v>
      </c>
      <c r="DN103" s="18">
        <v>11.14</v>
      </c>
      <c r="DO103" s="18">
        <v>31.08</v>
      </c>
      <c r="DP103" s="18">
        <v>4.0199999999999996</v>
      </c>
      <c r="DQ103" s="18">
        <v>0.93</v>
      </c>
      <c r="DR103" s="18">
        <v>37.549999999999997</v>
      </c>
      <c r="DS103" s="18">
        <v>12.11</v>
      </c>
      <c r="DT103" s="18">
        <v>1.69</v>
      </c>
      <c r="DU103" s="18">
        <v>13.47</v>
      </c>
      <c r="DV103" s="18">
        <v>13.36</v>
      </c>
      <c r="DW103" s="18">
        <v>6.11</v>
      </c>
      <c r="DX103" s="18">
        <v>3.97</v>
      </c>
      <c r="DY103" s="18">
        <v>0.91</v>
      </c>
      <c r="DZ103" s="18">
        <v>0</v>
      </c>
      <c r="EA103" s="18">
        <v>4.53</v>
      </c>
      <c r="EB103" s="18">
        <v>0</v>
      </c>
      <c r="EC103" s="18">
        <v>0</v>
      </c>
      <c r="ED103" s="18">
        <v>1.23</v>
      </c>
      <c r="EE103" s="18">
        <v>0</v>
      </c>
      <c r="EF103" s="18">
        <v>0.43</v>
      </c>
      <c r="EG103" s="18">
        <v>0</v>
      </c>
      <c r="EH103" s="18">
        <v>0.18</v>
      </c>
      <c r="EI103" s="18">
        <v>0</v>
      </c>
      <c r="EJ103" s="18">
        <v>0</v>
      </c>
      <c r="EK103" s="18">
        <v>0</v>
      </c>
      <c r="EL103" s="18">
        <v>0</v>
      </c>
      <c r="EM103" s="18">
        <v>0</v>
      </c>
      <c r="EN103" s="18">
        <v>0</v>
      </c>
      <c r="EO103" s="18">
        <v>0</v>
      </c>
      <c r="EP103" s="18">
        <v>0</v>
      </c>
      <c r="EQ103" s="18">
        <v>0.56000000000000005</v>
      </c>
      <c r="ER103" s="18">
        <v>0</v>
      </c>
      <c r="ES103" s="18">
        <v>1.18</v>
      </c>
      <c r="ET103" s="18">
        <v>0</v>
      </c>
      <c r="EU103" s="18">
        <v>0</v>
      </c>
      <c r="EV103" s="18">
        <v>0</v>
      </c>
      <c r="EW103" s="18">
        <v>0</v>
      </c>
      <c r="EX103" s="18">
        <v>0</v>
      </c>
      <c r="EY103" s="18">
        <v>9.14</v>
      </c>
      <c r="EZ103" s="18">
        <v>9.02</v>
      </c>
      <c r="FA103" s="18">
        <v>0</v>
      </c>
      <c r="FB103" s="18">
        <v>0</v>
      </c>
      <c r="FC103" s="18">
        <v>0.13</v>
      </c>
      <c r="FD103" s="18">
        <v>26.89</v>
      </c>
      <c r="FE103" s="18">
        <v>4.71</v>
      </c>
      <c r="FF103" s="18">
        <v>23.81</v>
      </c>
      <c r="FG103" s="18">
        <v>0.5</v>
      </c>
      <c r="FH103" s="18">
        <v>25.18</v>
      </c>
      <c r="FI103" s="18">
        <v>35.619999999999997</v>
      </c>
      <c r="FJ103" s="18">
        <v>76.959999999999994</v>
      </c>
      <c r="FK103" s="18">
        <v>7.27</v>
      </c>
      <c r="FL103" s="18">
        <v>98.33</v>
      </c>
      <c r="FM103" s="18">
        <v>14.03</v>
      </c>
      <c r="FN103" s="18">
        <v>4.0199999999999996</v>
      </c>
      <c r="FO103" s="18">
        <v>1.88</v>
      </c>
      <c r="FP103" s="18">
        <v>0.17</v>
      </c>
      <c r="FQ103" s="18">
        <v>89.02</v>
      </c>
      <c r="FR103" s="18">
        <v>97.43</v>
      </c>
      <c r="FS103" s="18">
        <v>64.14</v>
      </c>
      <c r="FT103" s="18">
        <v>16.75</v>
      </c>
      <c r="FU103" s="18">
        <v>19.5</v>
      </c>
      <c r="FV103" s="18">
        <v>4.22</v>
      </c>
      <c r="FW103" s="18">
        <v>31.24</v>
      </c>
      <c r="FX103" s="18">
        <v>6.18</v>
      </c>
      <c r="FY103" s="18">
        <v>11.92</v>
      </c>
      <c r="FZ103" s="18">
        <v>2.66</v>
      </c>
      <c r="GA103" s="18">
        <v>3.95</v>
      </c>
      <c r="GB103" s="18">
        <v>55.43</v>
      </c>
      <c r="GC103" s="18">
        <v>61.75</v>
      </c>
      <c r="GD103" s="18">
        <v>0</v>
      </c>
      <c r="GE103" s="18">
        <v>21.57</v>
      </c>
      <c r="GF103" s="18">
        <v>13.58</v>
      </c>
    </row>
    <row r="104" spans="2:188" s="18" customFormat="1" x14ac:dyDescent="0.35">
      <c r="B104" t="str">
        <f>IF(AND(F104&gt;='PASO 2 - CHANNEL INPUT '!$G$4,F104&lt;='PASO 2 - CHANNEL INPUT '!$H$4),"OK","FUERA")</f>
        <v>OK</v>
      </c>
      <c r="C104" s="18" t="str">
        <f>IF(AND(F104&gt;='PASO 2 - CHANNEL INPUT '!$G$8,F104&lt;='PASO 2 - CHANNEL INPUT '!$H$8),"OK","FUERA")</f>
        <v>OK</v>
      </c>
      <c r="D104" t="str">
        <f>IF(AND(F104&gt;='PASO 1 - SETUP CAMPAÑA'!$C$3,F104&lt;='PASO 1 - SETUP CAMPAÑA'!$C$4),"OK","FUERA")</f>
        <v>FUERA</v>
      </c>
      <c r="E104" s="18" t="str">
        <f t="shared" si="183"/>
        <v>MUJERES</v>
      </c>
      <c r="F104" s="18">
        <v>9</v>
      </c>
      <c r="G104" s="119">
        <f t="shared" si="182"/>
        <v>10.586399999999999</v>
      </c>
      <c r="H104" s="18">
        <f t="shared" si="93"/>
        <v>10.586399999999999</v>
      </c>
      <c r="I104" s="18">
        <f t="shared" si="94"/>
        <v>2.64E-2</v>
      </c>
      <c r="J104" s="18">
        <f t="shared" si="95"/>
        <v>3.3000000000000003</v>
      </c>
      <c r="K104" s="18">
        <f t="shared" si="96"/>
        <v>3.3000000000000003</v>
      </c>
      <c r="L104" s="18">
        <f t="shared" si="97"/>
        <v>0</v>
      </c>
      <c r="M104" s="18">
        <f t="shared" si="98"/>
        <v>13.543199999999999</v>
      </c>
      <c r="N104" s="18">
        <f t="shared" si="99"/>
        <v>43.401600000000002</v>
      </c>
      <c r="O104" s="18">
        <f t="shared" si="100"/>
        <v>1.8479999999999999</v>
      </c>
      <c r="P104" s="18">
        <f t="shared" si="101"/>
        <v>5.5175999999999998</v>
      </c>
      <c r="Q104" s="18">
        <f t="shared" si="102"/>
        <v>48.734400000000001</v>
      </c>
      <c r="R104" s="18">
        <f t="shared" si="103"/>
        <v>0</v>
      </c>
      <c r="S104" s="18">
        <f t="shared" si="104"/>
        <v>48.734400000000001</v>
      </c>
      <c r="T104" s="18">
        <f t="shared" si="105"/>
        <v>48.153599999999997</v>
      </c>
      <c r="U104" s="119">
        <f t="shared" si="106"/>
        <v>49.869600000000005</v>
      </c>
      <c r="V104" s="18">
        <f t="shared" si="107"/>
        <v>0</v>
      </c>
      <c r="W104" s="18">
        <f t="shared" si="108"/>
        <v>90.288000000000011</v>
      </c>
      <c r="X104" s="18">
        <f t="shared" si="109"/>
        <v>6.4943999999999997</v>
      </c>
      <c r="Y104" s="18">
        <f t="shared" si="110"/>
        <v>4.5407999999999999</v>
      </c>
      <c r="Z104" s="18">
        <f t="shared" si="111"/>
        <v>29.409600000000001</v>
      </c>
      <c r="AA104" s="18">
        <f t="shared" si="112"/>
        <v>82.051199999999994</v>
      </c>
      <c r="AB104" s="18">
        <f t="shared" si="113"/>
        <v>10.612799999999998</v>
      </c>
      <c r="AC104" s="18">
        <f t="shared" si="114"/>
        <v>2.4552</v>
      </c>
      <c r="AD104" s="119">
        <f t="shared" si="115"/>
        <v>99.131999999999991</v>
      </c>
      <c r="AE104" s="18">
        <f t="shared" si="116"/>
        <v>31.970400000000001</v>
      </c>
      <c r="AF104" s="18">
        <f t="shared" si="117"/>
        <v>4.4615999999999998</v>
      </c>
      <c r="AG104" s="18">
        <f t="shared" si="118"/>
        <v>35.5608</v>
      </c>
      <c r="AH104" s="18">
        <f t="shared" si="119"/>
        <v>35.270400000000002</v>
      </c>
      <c r="AI104" s="18">
        <f t="shared" si="120"/>
        <v>16.130400000000002</v>
      </c>
      <c r="AJ104" s="18">
        <f t="shared" si="121"/>
        <v>10.4808</v>
      </c>
      <c r="AK104" s="18">
        <f t="shared" si="122"/>
        <v>2.4024000000000001</v>
      </c>
      <c r="AL104" s="18">
        <f t="shared" si="123"/>
        <v>0</v>
      </c>
      <c r="AM104" s="18">
        <f t="shared" si="124"/>
        <v>11.959199999999999</v>
      </c>
      <c r="AN104" s="18">
        <f t="shared" si="125"/>
        <v>0</v>
      </c>
      <c r="AO104" s="18">
        <f t="shared" si="126"/>
        <v>0</v>
      </c>
      <c r="AP104" s="18">
        <f t="shared" si="127"/>
        <v>3.2471999999999999</v>
      </c>
      <c r="AQ104" s="18">
        <f t="shared" si="128"/>
        <v>0</v>
      </c>
      <c r="AR104" s="18">
        <f t="shared" si="129"/>
        <v>1.1352</v>
      </c>
      <c r="AS104" s="18">
        <f t="shared" si="130"/>
        <v>0</v>
      </c>
      <c r="AT104" s="18">
        <f t="shared" si="131"/>
        <v>0.47520000000000001</v>
      </c>
      <c r="AU104" s="18">
        <f t="shared" si="132"/>
        <v>0</v>
      </c>
      <c r="AV104" s="18">
        <f t="shared" si="133"/>
        <v>0</v>
      </c>
      <c r="AW104" s="18">
        <f t="shared" si="134"/>
        <v>0</v>
      </c>
      <c r="AX104" s="18">
        <f t="shared" si="135"/>
        <v>0</v>
      </c>
      <c r="AY104" s="18">
        <f t="shared" si="136"/>
        <v>0</v>
      </c>
      <c r="AZ104" s="18">
        <f t="shared" si="137"/>
        <v>0</v>
      </c>
      <c r="BA104" s="18">
        <f t="shared" si="138"/>
        <v>0</v>
      </c>
      <c r="BB104" s="18">
        <f t="shared" si="139"/>
        <v>0</v>
      </c>
      <c r="BC104" s="18">
        <f t="shared" si="140"/>
        <v>1.4784000000000002</v>
      </c>
      <c r="BD104" s="18">
        <f t="shared" si="141"/>
        <v>0</v>
      </c>
      <c r="BE104" s="18">
        <f t="shared" si="142"/>
        <v>3.1151999999999997</v>
      </c>
      <c r="BF104" s="18">
        <f t="shared" si="143"/>
        <v>0</v>
      </c>
      <c r="BG104" s="18">
        <f t="shared" si="144"/>
        <v>0</v>
      </c>
      <c r="BH104" s="18">
        <f t="shared" si="145"/>
        <v>0</v>
      </c>
      <c r="BI104" s="18">
        <f t="shared" si="146"/>
        <v>0</v>
      </c>
      <c r="BJ104" s="18">
        <f t="shared" si="147"/>
        <v>0</v>
      </c>
      <c r="BK104" s="18">
        <f t="shared" si="148"/>
        <v>24.129600000000003</v>
      </c>
      <c r="BL104" s="18">
        <f t="shared" si="149"/>
        <v>23.812799999999999</v>
      </c>
      <c r="BM104" s="18">
        <f t="shared" si="150"/>
        <v>0</v>
      </c>
      <c r="BN104" s="18">
        <f t="shared" si="151"/>
        <v>0</v>
      </c>
      <c r="BO104" s="18">
        <f t="shared" si="152"/>
        <v>0.34320000000000001</v>
      </c>
      <c r="BP104" s="18">
        <f t="shared" si="153"/>
        <v>70.98960000000001</v>
      </c>
      <c r="BQ104" s="18">
        <f t="shared" si="154"/>
        <v>12.4344</v>
      </c>
      <c r="BR104" s="18">
        <f t="shared" si="155"/>
        <v>62.858399999999996</v>
      </c>
      <c r="BS104" s="18">
        <f t="shared" si="156"/>
        <v>1.32</v>
      </c>
      <c r="BT104" s="18">
        <f t="shared" si="157"/>
        <v>66.475200000000001</v>
      </c>
      <c r="BU104" s="18">
        <f t="shared" si="158"/>
        <v>94.036799999999985</v>
      </c>
      <c r="BV104" s="119">
        <f t="shared" si="159"/>
        <v>203.17439999999999</v>
      </c>
      <c r="BW104" s="119">
        <f t="shared" si="160"/>
        <v>19.192800000000002</v>
      </c>
      <c r="BX104" s="119">
        <f t="shared" si="161"/>
        <v>259.59120000000001</v>
      </c>
      <c r="BY104" s="18">
        <f t="shared" si="162"/>
        <v>37.039199999999994</v>
      </c>
      <c r="BZ104" s="18">
        <f t="shared" si="163"/>
        <v>10.612799999999998</v>
      </c>
      <c r="CA104" s="18">
        <f t="shared" si="164"/>
        <v>4.9631999999999996</v>
      </c>
      <c r="CB104" s="18">
        <f t="shared" si="165"/>
        <v>0.44880000000000003</v>
      </c>
      <c r="CC104" s="119">
        <f t="shared" si="166"/>
        <v>235.0128</v>
      </c>
      <c r="CD104" s="119">
        <f t="shared" si="167"/>
        <v>257.21520000000004</v>
      </c>
      <c r="CE104" s="119">
        <f t="shared" si="168"/>
        <v>169.3296</v>
      </c>
      <c r="CF104" s="18">
        <f t="shared" si="169"/>
        <v>44.220000000000006</v>
      </c>
      <c r="CG104" s="18">
        <f t="shared" si="170"/>
        <v>51.480000000000004</v>
      </c>
      <c r="CH104" s="18">
        <f t="shared" si="171"/>
        <v>11.140799999999999</v>
      </c>
      <c r="CI104" s="119">
        <f t="shared" si="172"/>
        <v>82.473600000000005</v>
      </c>
      <c r="CJ104" s="18">
        <f t="shared" si="173"/>
        <v>16.315199999999997</v>
      </c>
      <c r="CK104" s="18">
        <f t="shared" si="174"/>
        <v>31.468800000000002</v>
      </c>
      <c r="CL104" s="18">
        <f t="shared" si="175"/>
        <v>7.0224000000000002</v>
      </c>
      <c r="CM104" s="18">
        <f t="shared" si="176"/>
        <v>10.428000000000001</v>
      </c>
      <c r="CN104" s="18">
        <f t="shared" si="177"/>
        <v>146.33520000000001</v>
      </c>
      <c r="CO104" s="18">
        <f t="shared" si="178"/>
        <v>163.02000000000001</v>
      </c>
      <c r="CP104" s="18">
        <f t="shared" si="179"/>
        <v>0</v>
      </c>
      <c r="CQ104" s="18">
        <f t="shared" si="180"/>
        <v>56.944800000000001</v>
      </c>
      <c r="CR104" s="18">
        <f t="shared" si="181"/>
        <v>35.851199999999999</v>
      </c>
      <c r="CT104" s="18">
        <f>'PASO 1 - SETUP CAMPAÑA'!G37</f>
        <v>264</v>
      </c>
      <c r="CU104" s="18">
        <v>4.01</v>
      </c>
      <c r="CV104" s="18">
        <v>4.01</v>
      </c>
      <c r="CW104" s="18">
        <v>0.01</v>
      </c>
      <c r="CX104" s="18">
        <v>1.25</v>
      </c>
      <c r="CY104" s="18">
        <v>1.25</v>
      </c>
      <c r="CZ104" s="18">
        <v>0</v>
      </c>
      <c r="DA104" s="18">
        <v>5.13</v>
      </c>
      <c r="DB104" s="18">
        <v>16.440000000000001</v>
      </c>
      <c r="DC104" s="18">
        <v>0.7</v>
      </c>
      <c r="DD104" s="18">
        <v>2.09</v>
      </c>
      <c r="DE104" s="18">
        <v>18.46</v>
      </c>
      <c r="DF104" s="18">
        <v>0</v>
      </c>
      <c r="DG104" s="18">
        <v>18.46</v>
      </c>
      <c r="DH104" s="18">
        <v>18.239999999999998</v>
      </c>
      <c r="DI104" s="18">
        <v>18.89</v>
      </c>
      <c r="DJ104" s="18">
        <v>0</v>
      </c>
      <c r="DK104" s="18">
        <v>34.200000000000003</v>
      </c>
      <c r="DL104" s="18">
        <v>2.46</v>
      </c>
      <c r="DM104" s="18">
        <v>1.72</v>
      </c>
      <c r="DN104" s="18">
        <v>11.14</v>
      </c>
      <c r="DO104" s="18">
        <v>31.08</v>
      </c>
      <c r="DP104" s="18">
        <v>4.0199999999999996</v>
      </c>
      <c r="DQ104" s="18">
        <v>0.93</v>
      </c>
      <c r="DR104" s="18">
        <v>37.549999999999997</v>
      </c>
      <c r="DS104" s="18">
        <v>12.11</v>
      </c>
      <c r="DT104" s="18">
        <v>1.69</v>
      </c>
      <c r="DU104" s="18">
        <v>13.47</v>
      </c>
      <c r="DV104" s="18">
        <v>13.36</v>
      </c>
      <c r="DW104" s="18">
        <v>6.11</v>
      </c>
      <c r="DX104" s="18">
        <v>3.97</v>
      </c>
      <c r="DY104" s="18">
        <v>0.91</v>
      </c>
      <c r="DZ104" s="18">
        <v>0</v>
      </c>
      <c r="EA104" s="18">
        <v>4.53</v>
      </c>
      <c r="EB104" s="18">
        <v>0</v>
      </c>
      <c r="EC104" s="18">
        <v>0</v>
      </c>
      <c r="ED104" s="18">
        <v>1.23</v>
      </c>
      <c r="EE104" s="18">
        <v>0</v>
      </c>
      <c r="EF104" s="18">
        <v>0.43</v>
      </c>
      <c r="EG104" s="18">
        <v>0</v>
      </c>
      <c r="EH104" s="18">
        <v>0.18</v>
      </c>
      <c r="EI104" s="18">
        <v>0</v>
      </c>
      <c r="EJ104" s="18">
        <v>0</v>
      </c>
      <c r="EK104" s="18">
        <v>0</v>
      </c>
      <c r="EL104" s="18">
        <v>0</v>
      </c>
      <c r="EM104" s="18">
        <v>0</v>
      </c>
      <c r="EN104" s="18">
        <v>0</v>
      </c>
      <c r="EO104" s="18">
        <v>0</v>
      </c>
      <c r="EP104" s="18">
        <v>0</v>
      </c>
      <c r="EQ104" s="18">
        <v>0.56000000000000005</v>
      </c>
      <c r="ER104" s="18">
        <v>0</v>
      </c>
      <c r="ES104" s="18">
        <v>1.18</v>
      </c>
      <c r="ET104" s="18">
        <v>0</v>
      </c>
      <c r="EU104" s="18">
        <v>0</v>
      </c>
      <c r="EV104" s="18">
        <v>0</v>
      </c>
      <c r="EW104" s="18">
        <v>0</v>
      </c>
      <c r="EX104" s="18">
        <v>0</v>
      </c>
      <c r="EY104" s="18">
        <v>9.14</v>
      </c>
      <c r="EZ104" s="18">
        <v>9.02</v>
      </c>
      <c r="FA104" s="18">
        <v>0</v>
      </c>
      <c r="FB104" s="18">
        <v>0</v>
      </c>
      <c r="FC104" s="18">
        <v>0.13</v>
      </c>
      <c r="FD104" s="18">
        <v>26.89</v>
      </c>
      <c r="FE104" s="18">
        <v>4.71</v>
      </c>
      <c r="FF104" s="18">
        <v>23.81</v>
      </c>
      <c r="FG104" s="18">
        <v>0.5</v>
      </c>
      <c r="FH104" s="18">
        <v>25.18</v>
      </c>
      <c r="FI104" s="18">
        <v>35.619999999999997</v>
      </c>
      <c r="FJ104" s="18">
        <v>76.959999999999994</v>
      </c>
      <c r="FK104" s="18">
        <v>7.27</v>
      </c>
      <c r="FL104" s="18">
        <v>98.33</v>
      </c>
      <c r="FM104" s="18">
        <v>14.03</v>
      </c>
      <c r="FN104" s="18">
        <v>4.0199999999999996</v>
      </c>
      <c r="FO104" s="18">
        <v>1.88</v>
      </c>
      <c r="FP104" s="18">
        <v>0.17</v>
      </c>
      <c r="FQ104" s="18">
        <v>89.02</v>
      </c>
      <c r="FR104" s="18">
        <v>97.43</v>
      </c>
      <c r="FS104" s="18">
        <v>64.14</v>
      </c>
      <c r="FT104" s="18">
        <v>16.75</v>
      </c>
      <c r="FU104" s="18">
        <v>19.5</v>
      </c>
      <c r="FV104" s="18">
        <v>4.22</v>
      </c>
      <c r="FW104" s="18">
        <v>31.24</v>
      </c>
      <c r="FX104" s="18">
        <v>6.18</v>
      </c>
      <c r="FY104" s="18">
        <v>11.92</v>
      </c>
      <c r="FZ104" s="18">
        <v>2.66</v>
      </c>
      <c r="GA104" s="18">
        <v>3.95</v>
      </c>
      <c r="GB104" s="18">
        <v>55.43</v>
      </c>
      <c r="GC104" s="18">
        <v>61.75</v>
      </c>
      <c r="GD104" s="18">
        <v>0</v>
      </c>
      <c r="GE104" s="18">
        <v>21.57</v>
      </c>
      <c r="GF104" s="18">
        <v>13.58</v>
      </c>
    </row>
    <row r="105" spans="2:188" s="18" customFormat="1" x14ac:dyDescent="0.35">
      <c r="B105" t="str">
        <f>IF(AND(F105&gt;='PASO 2 - CHANNEL INPUT '!$G$4,F105&lt;='PASO 2 - CHANNEL INPUT '!$H$4),"OK","FUERA")</f>
        <v>OK</v>
      </c>
      <c r="C105" s="18" t="str">
        <f>IF(AND(F105&gt;='PASO 2 - CHANNEL INPUT '!$G$8,F105&lt;='PASO 2 - CHANNEL INPUT '!$H$8),"OK","FUERA")</f>
        <v>OK</v>
      </c>
      <c r="D105" t="str">
        <f>IF(AND(F105&gt;='PASO 1 - SETUP CAMPAÑA'!$C$3,F105&lt;='PASO 1 - SETUP CAMPAÑA'!$C$4),"OK","FUERA")</f>
        <v>FUERA</v>
      </c>
      <c r="E105" s="18" t="str">
        <f t="shared" si="183"/>
        <v>MUJERES</v>
      </c>
      <c r="F105" s="18">
        <v>10</v>
      </c>
      <c r="G105" s="119">
        <f t="shared" si="182"/>
        <v>10.425999999999998</v>
      </c>
      <c r="H105" s="18">
        <f t="shared" si="93"/>
        <v>10.425999999999998</v>
      </c>
      <c r="I105" s="18">
        <f t="shared" si="94"/>
        <v>2.6000000000000002E-2</v>
      </c>
      <c r="J105" s="18">
        <f t="shared" si="95"/>
        <v>3.25</v>
      </c>
      <c r="K105" s="18">
        <f t="shared" si="96"/>
        <v>3.25</v>
      </c>
      <c r="L105" s="18">
        <f t="shared" si="97"/>
        <v>0</v>
      </c>
      <c r="M105" s="18">
        <f t="shared" si="98"/>
        <v>13.337999999999999</v>
      </c>
      <c r="N105" s="18">
        <f t="shared" si="99"/>
        <v>42.744000000000007</v>
      </c>
      <c r="O105" s="18">
        <f t="shared" si="100"/>
        <v>1.8199999999999998</v>
      </c>
      <c r="P105" s="18">
        <f t="shared" si="101"/>
        <v>5.4339999999999993</v>
      </c>
      <c r="Q105" s="18">
        <f t="shared" si="102"/>
        <v>47.996000000000002</v>
      </c>
      <c r="R105" s="18">
        <f t="shared" si="103"/>
        <v>0</v>
      </c>
      <c r="S105" s="18">
        <f t="shared" si="104"/>
        <v>47.996000000000002</v>
      </c>
      <c r="T105" s="18">
        <f t="shared" si="105"/>
        <v>47.423999999999992</v>
      </c>
      <c r="U105" s="119">
        <f t="shared" si="106"/>
        <v>49.114000000000004</v>
      </c>
      <c r="V105" s="18">
        <f t="shared" si="107"/>
        <v>0</v>
      </c>
      <c r="W105" s="18">
        <f t="shared" si="108"/>
        <v>88.92</v>
      </c>
      <c r="X105" s="18">
        <f t="shared" si="109"/>
        <v>6.3959999999999999</v>
      </c>
      <c r="Y105" s="18">
        <f t="shared" si="110"/>
        <v>4.4720000000000004</v>
      </c>
      <c r="Z105" s="18">
        <f t="shared" si="111"/>
        <v>28.963999999999999</v>
      </c>
      <c r="AA105" s="18">
        <f t="shared" si="112"/>
        <v>80.807999999999993</v>
      </c>
      <c r="AB105" s="18">
        <f t="shared" si="113"/>
        <v>10.451999999999998</v>
      </c>
      <c r="AC105" s="18">
        <f t="shared" si="114"/>
        <v>2.4180000000000001</v>
      </c>
      <c r="AD105" s="119">
        <f t="shared" si="115"/>
        <v>97.629999999999981</v>
      </c>
      <c r="AE105" s="18">
        <f t="shared" si="116"/>
        <v>31.486000000000001</v>
      </c>
      <c r="AF105" s="18">
        <f t="shared" si="117"/>
        <v>4.3939999999999992</v>
      </c>
      <c r="AG105" s="18">
        <f t="shared" si="118"/>
        <v>35.022000000000006</v>
      </c>
      <c r="AH105" s="18">
        <f t="shared" si="119"/>
        <v>34.735999999999997</v>
      </c>
      <c r="AI105" s="18">
        <f t="shared" si="120"/>
        <v>15.886000000000001</v>
      </c>
      <c r="AJ105" s="18">
        <f t="shared" si="121"/>
        <v>10.321999999999999</v>
      </c>
      <c r="AK105" s="18">
        <f t="shared" si="122"/>
        <v>2.3660000000000001</v>
      </c>
      <c r="AL105" s="18">
        <f t="shared" si="123"/>
        <v>0</v>
      </c>
      <c r="AM105" s="18">
        <f t="shared" si="124"/>
        <v>11.778</v>
      </c>
      <c r="AN105" s="18">
        <f t="shared" si="125"/>
        <v>0</v>
      </c>
      <c r="AO105" s="18">
        <f t="shared" si="126"/>
        <v>0</v>
      </c>
      <c r="AP105" s="18">
        <f t="shared" si="127"/>
        <v>3.198</v>
      </c>
      <c r="AQ105" s="18">
        <f t="shared" si="128"/>
        <v>0</v>
      </c>
      <c r="AR105" s="18">
        <f t="shared" si="129"/>
        <v>1.1180000000000001</v>
      </c>
      <c r="AS105" s="18">
        <f t="shared" si="130"/>
        <v>0</v>
      </c>
      <c r="AT105" s="18">
        <f t="shared" si="131"/>
        <v>0.46799999999999997</v>
      </c>
      <c r="AU105" s="18">
        <f t="shared" si="132"/>
        <v>0</v>
      </c>
      <c r="AV105" s="18">
        <f t="shared" si="133"/>
        <v>0</v>
      </c>
      <c r="AW105" s="18">
        <f t="shared" si="134"/>
        <v>0</v>
      </c>
      <c r="AX105" s="18">
        <f t="shared" si="135"/>
        <v>0</v>
      </c>
      <c r="AY105" s="18">
        <f t="shared" si="136"/>
        <v>0</v>
      </c>
      <c r="AZ105" s="18">
        <f t="shared" si="137"/>
        <v>0</v>
      </c>
      <c r="BA105" s="18">
        <f t="shared" si="138"/>
        <v>0</v>
      </c>
      <c r="BB105" s="18">
        <f t="shared" si="139"/>
        <v>0</v>
      </c>
      <c r="BC105" s="18">
        <f t="shared" si="140"/>
        <v>1.4560000000000002</v>
      </c>
      <c r="BD105" s="18">
        <f t="shared" si="141"/>
        <v>0</v>
      </c>
      <c r="BE105" s="18">
        <f t="shared" si="142"/>
        <v>3.0680000000000001</v>
      </c>
      <c r="BF105" s="18">
        <f t="shared" si="143"/>
        <v>0</v>
      </c>
      <c r="BG105" s="18">
        <f t="shared" si="144"/>
        <v>0</v>
      </c>
      <c r="BH105" s="18">
        <f t="shared" si="145"/>
        <v>0</v>
      </c>
      <c r="BI105" s="18">
        <f t="shared" si="146"/>
        <v>0</v>
      </c>
      <c r="BJ105" s="18">
        <f t="shared" si="147"/>
        <v>0</v>
      </c>
      <c r="BK105" s="18">
        <f t="shared" si="148"/>
        <v>23.764000000000003</v>
      </c>
      <c r="BL105" s="18">
        <f t="shared" si="149"/>
        <v>23.452000000000002</v>
      </c>
      <c r="BM105" s="18">
        <f t="shared" si="150"/>
        <v>0</v>
      </c>
      <c r="BN105" s="18">
        <f t="shared" si="151"/>
        <v>0</v>
      </c>
      <c r="BO105" s="18">
        <f t="shared" si="152"/>
        <v>0.33799999999999997</v>
      </c>
      <c r="BP105" s="18">
        <f t="shared" si="153"/>
        <v>69.914000000000001</v>
      </c>
      <c r="BQ105" s="18">
        <f t="shared" si="154"/>
        <v>12.246</v>
      </c>
      <c r="BR105" s="18">
        <f t="shared" si="155"/>
        <v>61.905999999999992</v>
      </c>
      <c r="BS105" s="18">
        <f t="shared" si="156"/>
        <v>1.3</v>
      </c>
      <c r="BT105" s="18">
        <f t="shared" si="157"/>
        <v>65.468000000000004</v>
      </c>
      <c r="BU105" s="18">
        <f t="shared" si="158"/>
        <v>92.611999999999995</v>
      </c>
      <c r="BV105" s="119">
        <f t="shared" si="159"/>
        <v>200.09599999999998</v>
      </c>
      <c r="BW105" s="119">
        <f t="shared" si="160"/>
        <v>18.902000000000001</v>
      </c>
      <c r="BX105" s="119">
        <f t="shared" si="161"/>
        <v>255.65799999999999</v>
      </c>
      <c r="BY105" s="18">
        <f t="shared" si="162"/>
        <v>36.477999999999994</v>
      </c>
      <c r="BZ105" s="18">
        <f t="shared" si="163"/>
        <v>10.451999999999998</v>
      </c>
      <c r="CA105" s="18">
        <f t="shared" si="164"/>
        <v>4.887999999999999</v>
      </c>
      <c r="CB105" s="18">
        <f t="shared" si="165"/>
        <v>0.44200000000000006</v>
      </c>
      <c r="CC105" s="119">
        <f t="shared" si="166"/>
        <v>231.452</v>
      </c>
      <c r="CD105" s="119">
        <f t="shared" si="167"/>
        <v>253.31800000000001</v>
      </c>
      <c r="CE105" s="119">
        <f t="shared" si="168"/>
        <v>166.76399999999998</v>
      </c>
      <c r="CF105" s="18">
        <f t="shared" si="169"/>
        <v>43.550000000000004</v>
      </c>
      <c r="CG105" s="18">
        <f t="shared" si="170"/>
        <v>50.7</v>
      </c>
      <c r="CH105" s="18">
        <f t="shared" si="171"/>
        <v>10.971999999999998</v>
      </c>
      <c r="CI105" s="119">
        <f t="shared" si="172"/>
        <v>81.224000000000004</v>
      </c>
      <c r="CJ105" s="18">
        <f t="shared" si="173"/>
        <v>16.067999999999998</v>
      </c>
      <c r="CK105" s="18">
        <f t="shared" si="174"/>
        <v>30.992000000000001</v>
      </c>
      <c r="CL105" s="18">
        <f t="shared" si="175"/>
        <v>6.9160000000000004</v>
      </c>
      <c r="CM105" s="18">
        <f t="shared" si="176"/>
        <v>10.27</v>
      </c>
      <c r="CN105" s="18">
        <f t="shared" si="177"/>
        <v>144.11799999999999</v>
      </c>
      <c r="CO105" s="18">
        <f t="shared" si="178"/>
        <v>160.55000000000001</v>
      </c>
      <c r="CP105" s="18">
        <f t="shared" si="179"/>
        <v>0</v>
      </c>
      <c r="CQ105" s="18">
        <f t="shared" si="180"/>
        <v>56.082000000000001</v>
      </c>
      <c r="CR105" s="18">
        <f t="shared" si="181"/>
        <v>35.308</v>
      </c>
      <c r="CT105" s="18">
        <f>'PASO 1 - SETUP CAMPAÑA'!G38</f>
        <v>260</v>
      </c>
      <c r="CU105" s="18">
        <v>4.01</v>
      </c>
      <c r="CV105" s="18">
        <v>4.01</v>
      </c>
      <c r="CW105" s="18">
        <v>0.01</v>
      </c>
      <c r="CX105" s="18">
        <v>1.25</v>
      </c>
      <c r="CY105" s="18">
        <v>1.25</v>
      </c>
      <c r="CZ105" s="18">
        <v>0</v>
      </c>
      <c r="DA105" s="18">
        <v>5.13</v>
      </c>
      <c r="DB105" s="18">
        <v>16.440000000000001</v>
      </c>
      <c r="DC105" s="18">
        <v>0.7</v>
      </c>
      <c r="DD105" s="18">
        <v>2.09</v>
      </c>
      <c r="DE105" s="18">
        <v>18.46</v>
      </c>
      <c r="DF105" s="18">
        <v>0</v>
      </c>
      <c r="DG105" s="18">
        <v>18.46</v>
      </c>
      <c r="DH105" s="18">
        <v>18.239999999999998</v>
      </c>
      <c r="DI105" s="18">
        <v>18.89</v>
      </c>
      <c r="DJ105" s="18">
        <v>0</v>
      </c>
      <c r="DK105" s="18">
        <v>34.200000000000003</v>
      </c>
      <c r="DL105" s="18">
        <v>2.46</v>
      </c>
      <c r="DM105" s="18">
        <v>1.72</v>
      </c>
      <c r="DN105" s="18">
        <v>11.14</v>
      </c>
      <c r="DO105" s="18">
        <v>31.08</v>
      </c>
      <c r="DP105" s="18">
        <v>4.0199999999999996</v>
      </c>
      <c r="DQ105" s="18">
        <v>0.93</v>
      </c>
      <c r="DR105" s="18">
        <v>37.549999999999997</v>
      </c>
      <c r="DS105" s="18">
        <v>12.11</v>
      </c>
      <c r="DT105" s="18">
        <v>1.69</v>
      </c>
      <c r="DU105" s="18">
        <v>13.47</v>
      </c>
      <c r="DV105" s="18">
        <v>13.36</v>
      </c>
      <c r="DW105" s="18">
        <v>6.11</v>
      </c>
      <c r="DX105" s="18">
        <v>3.97</v>
      </c>
      <c r="DY105" s="18">
        <v>0.91</v>
      </c>
      <c r="DZ105" s="18">
        <v>0</v>
      </c>
      <c r="EA105" s="18">
        <v>4.53</v>
      </c>
      <c r="EB105" s="18">
        <v>0</v>
      </c>
      <c r="EC105" s="18">
        <v>0</v>
      </c>
      <c r="ED105" s="18">
        <v>1.23</v>
      </c>
      <c r="EE105" s="18">
        <v>0</v>
      </c>
      <c r="EF105" s="18">
        <v>0.43</v>
      </c>
      <c r="EG105" s="18">
        <v>0</v>
      </c>
      <c r="EH105" s="18">
        <v>0.18</v>
      </c>
      <c r="EI105" s="18">
        <v>0</v>
      </c>
      <c r="EJ105" s="18">
        <v>0</v>
      </c>
      <c r="EK105" s="18">
        <v>0</v>
      </c>
      <c r="EL105" s="18">
        <v>0</v>
      </c>
      <c r="EM105" s="18">
        <v>0</v>
      </c>
      <c r="EN105" s="18">
        <v>0</v>
      </c>
      <c r="EO105" s="18">
        <v>0</v>
      </c>
      <c r="EP105" s="18">
        <v>0</v>
      </c>
      <c r="EQ105" s="18">
        <v>0.56000000000000005</v>
      </c>
      <c r="ER105" s="18">
        <v>0</v>
      </c>
      <c r="ES105" s="18">
        <v>1.18</v>
      </c>
      <c r="ET105" s="18">
        <v>0</v>
      </c>
      <c r="EU105" s="18">
        <v>0</v>
      </c>
      <c r="EV105" s="18">
        <v>0</v>
      </c>
      <c r="EW105" s="18">
        <v>0</v>
      </c>
      <c r="EX105" s="18">
        <v>0</v>
      </c>
      <c r="EY105" s="18">
        <v>9.14</v>
      </c>
      <c r="EZ105" s="18">
        <v>9.02</v>
      </c>
      <c r="FA105" s="18">
        <v>0</v>
      </c>
      <c r="FB105" s="18">
        <v>0</v>
      </c>
      <c r="FC105" s="18">
        <v>0.13</v>
      </c>
      <c r="FD105" s="18">
        <v>26.89</v>
      </c>
      <c r="FE105" s="18">
        <v>4.71</v>
      </c>
      <c r="FF105" s="18">
        <v>23.81</v>
      </c>
      <c r="FG105" s="18">
        <v>0.5</v>
      </c>
      <c r="FH105" s="18">
        <v>25.18</v>
      </c>
      <c r="FI105" s="18">
        <v>35.619999999999997</v>
      </c>
      <c r="FJ105" s="18">
        <v>76.959999999999994</v>
      </c>
      <c r="FK105" s="18">
        <v>7.27</v>
      </c>
      <c r="FL105" s="18">
        <v>98.33</v>
      </c>
      <c r="FM105" s="18">
        <v>14.03</v>
      </c>
      <c r="FN105" s="18">
        <v>4.0199999999999996</v>
      </c>
      <c r="FO105" s="18">
        <v>1.88</v>
      </c>
      <c r="FP105" s="18">
        <v>0.17</v>
      </c>
      <c r="FQ105" s="18">
        <v>89.02</v>
      </c>
      <c r="FR105" s="18">
        <v>97.43</v>
      </c>
      <c r="FS105" s="18">
        <v>64.14</v>
      </c>
      <c r="FT105" s="18">
        <v>16.75</v>
      </c>
      <c r="FU105" s="18">
        <v>19.5</v>
      </c>
      <c r="FV105" s="18">
        <v>4.22</v>
      </c>
      <c r="FW105" s="18">
        <v>31.24</v>
      </c>
      <c r="FX105" s="18">
        <v>6.18</v>
      </c>
      <c r="FY105" s="18">
        <v>11.92</v>
      </c>
      <c r="FZ105" s="18">
        <v>2.66</v>
      </c>
      <c r="GA105" s="18">
        <v>3.95</v>
      </c>
      <c r="GB105" s="18">
        <v>55.43</v>
      </c>
      <c r="GC105" s="18">
        <v>61.75</v>
      </c>
      <c r="GD105" s="18">
        <v>0</v>
      </c>
      <c r="GE105" s="18">
        <v>21.57</v>
      </c>
      <c r="GF105" s="18">
        <v>13.58</v>
      </c>
    </row>
    <row r="106" spans="2:188" s="18" customFormat="1" x14ac:dyDescent="0.35">
      <c r="B106" t="str">
        <f>IF(AND(F106&gt;='PASO 2 - CHANNEL INPUT '!$G$4,F106&lt;='PASO 2 - CHANNEL INPUT '!$H$4),"OK","FUERA")</f>
        <v>OK</v>
      </c>
      <c r="C106" s="18" t="str">
        <f>IF(AND(F106&gt;='PASO 2 - CHANNEL INPUT '!$G$8,F106&lt;='PASO 2 - CHANNEL INPUT '!$H$8),"OK","FUERA")</f>
        <v>OK</v>
      </c>
      <c r="D106" t="str">
        <f>IF(AND(F106&gt;='PASO 1 - SETUP CAMPAÑA'!$C$3,F106&lt;='PASO 1 - SETUP CAMPAÑA'!$C$4),"OK","FUERA")</f>
        <v>FUERA</v>
      </c>
      <c r="E106" s="18" t="str">
        <f t="shared" si="183"/>
        <v>MUJERES</v>
      </c>
      <c r="F106" s="18">
        <v>11</v>
      </c>
      <c r="G106" s="119">
        <f t="shared" si="182"/>
        <v>9.1026999999999987</v>
      </c>
      <c r="H106" s="18">
        <f t="shared" si="93"/>
        <v>9.1026999999999987</v>
      </c>
      <c r="I106" s="18">
        <f t="shared" si="94"/>
        <v>2.2700000000000001E-2</v>
      </c>
      <c r="J106" s="18">
        <f t="shared" si="95"/>
        <v>2.8375000000000004</v>
      </c>
      <c r="K106" s="18">
        <f t="shared" si="96"/>
        <v>2.8375000000000004</v>
      </c>
      <c r="L106" s="18">
        <f t="shared" si="97"/>
        <v>0</v>
      </c>
      <c r="M106" s="18">
        <f t="shared" si="98"/>
        <v>11.645099999999999</v>
      </c>
      <c r="N106" s="18">
        <f t="shared" si="99"/>
        <v>37.318800000000003</v>
      </c>
      <c r="O106" s="18">
        <f t="shared" si="100"/>
        <v>1.5889999999999997</v>
      </c>
      <c r="P106" s="18">
        <f t="shared" si="101"/>
        <v>4.7443</v>
      </c>
      <c r="Q106" s="18">
        <f t="shared" si="102"/>
        <v>41.904200000000003</v>
      </c>
      <c r="R106" s="18">
        <f t="shared" si="103"/>
        <v>0</v>
      </c>
      <c r="S106" s="18">
        <f t="shared" si="104"/>
        <v>41.904200000000003</v>
      </c>
      <c r="T106" s="18">
        <f t="shared" si="105"/>
        <v>41.404799999999994</v>
      </c>
      <c r="U106" s="119">
        <f t="shared" si="106"/>
        <v>42.880300000000005</v>
      </c>
      <c r="V106" s="18">
        <f t="shared" si="107"/>
        <v>0</v>
      </c>
      <c r="W106" s="18">
        <f t="shared" si="108"/>
        <v>77.634</v>
      </c>
      <c r="X106" s="18">
        <f t="shared" si="109"/>
        <v>5.5842000000000001</v>
      </c>
      <c r="Y106" s="18">
        <f t="shared" si="110"/>
        <v>3.9043999999999999</v>
      </c>
      <c r="Z106" s="18">
        <f t="shared" si="111"/>
        <v>25.287800000000001</v>
      </c>
      <c r="AA106" s="18">
        <f t="shared" si="112"/>
        <v>70.551599999999993</v>
      </c>
      <c r="AB106" s="18">
        <f t="shared" si="113"/>
        <v>9.1253999999999991</v>
      </c>
      <c r="AC106" s="18">
        <f t="shared" si="114"/>
        <v>2.1111000000000004</v>
      </c>
      <c r="AD106" s="119">
        <f t="shared" si="115"/>
        <v>85.238499999999988</v>
      </c>
      <c r="AE106" s="18">
        <f t="shared" si="116"/>
        <v>27.489699999999999</v>
      </c>
      <c r="AF106" s="18">
        <f t="shared" si="117"/>
        <v>3.8362999999999996</v>
      </c>
      <c r="AG106" s="18">
        <f t="shared" si="118"/>
        <v>30.576900000000002</v>
      </c>
      <c r="AH106" s="18">
        <f t="shared" si="119"/>
        <v>30.327199999999998</v>
      </c>
      <c r="AI106" s="18">
        <f t="shared" si="120"/>
        <v>13.8697</v>
      </c>
      <c r="AJ106" s="18">
        <f t="shared" si="121"/>
        <v>9.0119000000000007</v>
      </c>
      <c r="AK106" s="18">
        <f t="shared" si="122"/>
        <v>2.0657000000000001</v>
      </c>
      <c r="AL106" s="18">
        <f t="shared" si="123"/>
        <v>0</v>
      </c>
      <c r="AM106" s="18">
        <f t="shared" si="124"/>
        <v>10.283099999999999</v>
      </c>
      <c r="AN106" s="18">
        <f t="shared" si="125"/>
        <v>0</v>
      </c>
      <c r="AO106" s="18">
        <f t="shared" si="126"/>
        <v>0</v>
      </c>
      <c r="AP106" s="18">
        <f t="shared" si="127"/>
        <v>2.7921</v>
      </c>
      <c r="AQ106" s="18">
        <f t="shared" si="128"/>
        <v>0</v>
      </c>
      <c r="AR106" s="18">
        <f t="shared" si="129"/>
        <v>0.97609999999999997</v>
      </c>
      <c r="AS106" s="18">
        <f t="shared" si="130"/>
        <v>0</v>
      </c>
      <c r="AT106" s="18">
        <f t="shared" si="131"/>
        <v>0.40859999999999996</v>
      </c>
      <c r="AU106" s="18">
        <f t="shared" si="132"/>
        <v>0</v>
      </c>
      <c r="AV106" s="18">
        <f t="shared" si="133"/>
        <v>0</v>
      </c>
      <c r="AW106" s="18">
        <f t="shared" si="134"/>
        <v>0</v>
      </c>
      <c r="AX106" s="18">
        <f t="shared" si="135"/>
        <v>0</v>
      </c>
      <c r="AY106" s="18">
        <f t="shared" si="136"/>
        <v>0</v>
      </c>
      <c r="AZ106" s="18">
        <f t="shared" si="137"/>
        <v>0</v>
      </c>
      <c r="BA106" s="18">
        <f t="shared" si="138"/>
        <v>0</v>
      </c>
      <c r="BB106" s="18">
        <f t="shared" si="139"/>
        <v>0</v>
      </c>
      <c r="BC106" s="18">
        <f t="shared" si="140"/>
        <v>1.2712000000000001</v>
      </c>
      <c r="BD106" s="18">
        <f t="shared" si="141"/>
        <v>0</v>
      </c>
      <c r="BE106" s="18">
        <f t="shared" si="142"/>
        <v>2.6785999999999999</v>
      </c>
      <c r="BF106" s="18">
        <f t="shared" si="143"/>
        <v>0</v>
      </c>
      <c r="BG106" s="18">
        <f t="shared" si="144"/>
        <v>0</v>
      </c>
      <c r="BH106" s="18">
        <f t="shared" si="145"/>
        <v>0</v>
      </c>
      <c r="BI106" s="18">
        <f t="shared" si="146"/>
        <v>0</v>
      </c>
      <c r="BJ106" s="18">
        <f t="shared" si="147"/>
        <v>0</v>
      </c>
      <c r="BK106" s="18">
        <f t="shared" si="148"/>
        <v>20.747800000000002</v>
      </c>
      <c r="BL106" s="18">
        <f t="shared" si="149"/>
        <v>20.4754</v>
      </c>
      <c r="BM106" s="18">
        <f t="shared" si="150"/>
        <v>0</v>
      </c>
      <c r="BN106" s="18">
        <f t="shared" si="151"/>
        <v>0</v>
      </c>
      <c r="BO106" s="18">
        <f t="shared" si="152"/>
        <v>0.29509999999999997</v>
      </c>
      <c r="BP106" s="18">
        <f t="shared" si="153"/>
        <v>61.040300000000009</v>
      </c>
      <c r="BQ106" s="18">
        <f t="shared" si="154"/>
        <v>10.691700000000001</v>
      </c>
      <c r="BR106" s="18">
        <f t="shared" si="155"/>
        <v>54.048699999999997</v>
      </c>
      <c r="BS106" s="18">
        <f t="shared" si="156"/>
        <v>1.135</v>
      </c>
      <c r="BT106" s="18">
        <f t="shared" si="157"/>
        <v>57.158600000000007</v>
      </c>
      <c r="BU106" s="18">
        <f t="shared" si="158"/>
        <v>80.857399999999984</v>
      </c>
      <c r="BV106" s="119">
        <f t="shared" si="159"/>
        <v>174.69919999999999</v>
      </c>
      <c r="BW106" s="119">
        <f t="shared" si="160"/>
        <v>16.5029</v>
      </c>
      <c r="BX106" s="119">
        <f t="shared" si="161"/>
        <v>223.20909999999998</v>
      </c>
      <c r="BY106" s="18">
        <f t="shared" si="162"/>
        <v>31.848099999999995</v>
      </c>
      <c r="BZ106" s="18">
        <f t="shared" si="163"/>
        <v>9.1253999999999991</v>
      </c>
      <c r="CA106" s="18">
        <f t="shared" si="164"/>
        <v>4.2675999999999989</v>
      </c>
      <c r="CB106" s="18">
        <f t="shared" si="165"/>
        <v>0.38590000000000002</v>
      </c>
      <c r="CC106" s="119">
        <f t="shared" si="166"/>
        <v>202.0754</v>
      </c>
      <c r="CD106" s="119">
        <f t="shared" si="167"/>
        <v>221.1661</v>
      </c>
      <c r="CE106" s="119">
        <f t="shared" si="168"/>
        <v>145.59780000000001</v>
      </c>
      <c r="CF106" s="18">
        <f t="shared" si="169"/>
        <v>38.022500000000001</v>
      </c>
      <c r="CG106" s="18">
        <f t="shared" si="170"/>
        <v>44.265000000000001</v>
      </c>
      <c r="CH106" s="18">
        <f t="shared" si="171"/>
        <v>9.5793999999999979</v>
      </c>
      <c r="CI106" s="119">
        <f t="shared" si="172"/>
        <v>70.9148</v>
      </c>
      <c r="CJ106" s="18">
        <f t="shared" si="173"/>
        <v>14.028599999999999</v>
      </c>
      <c r="CK106" s="18">
        <f t="shared" si="174"/>
        <v>27.058399999999999</v>
      </c>
      <c r="CL106" s="18">
        <f t="shared" si="175"/>
        <v>6.0382000000000007</v>
      </c>
      <c r="CM106" s="18">
        <f t="shared" si="176"/>
        <v>8.9664999999999999</v>
      </c>
      <c r="CN106" s="18">
        <f t="shared" si="177"/>
        <v>125.8261</v>
      </c>
      <c r="CO106" s="18">
        <f t="shared" si="178"/>
        <v>140.17250000000001</v>
      </c>
      <c r="CP106" s="18">
        <f t="shared" si="179"/>
        <v>0</v>
      </c>
      <c r="CQ106" s="18">
        <f t="shared" si="180"/>
        <v>48.963900000000002</v>
      </c>
      <c r="CR106" s="18">
        <f t="shared" si="181"/>
        <v>30.826600000000003</v>
      </c>
      <c r="CT106" s="18">
        <f>'PASO 1 - SETUP CAMPAÑA'!G39</f>
        <v>227</v>
      </c>
      <c r="CU106" s="18">
        <v>4.01</v>
      </c>
      <c r="CV106" s="18">
        <v>4.01</v>
      </c>
      <c r="CW106" s="18">
        <v>0.01</v>
      </c>
      <c r="CX106" s="18">
        <v>1.25</v>
      </c>
      <c r="CY106" s="18">
        <v>1.25</v>
      </c>
      <c r="CZ106" s="18">
        <v>0</v>
      </c>
      <c r="DA106" s="18">
        <v>5.13</v>
      </c>
      <c r="DB106" s="18">
        <v>16.440000000000001</v>
      </c>
      <c r="DC106" s="18">
        <v>0.7</v>
      </c>
      <c r="DD106" s="18">
        <v>2.09</v>
      </c>
      <c r="DE106" s="18">
        <v>18.46</v>
      </c>
      <c r="DF106" s="18">
        <v>0</v>
      </c>
      <c r="DG106" s="18">
        <v>18.46</v>
      </c>
      <c r="DH106" s="18">
        <v>18.239999999999998</v>
      </c>
      <c r="DI106" s="18">
        <v>18.89</v>
      </c>
      <c r="DJ106" s="18">
        <v>0</v>
      </c>
      <c r="DK106" s="18">
        <v>34.200000000000003</v>
      </c>
      <c r="DL106" s="18">
        <v>2.46</v>
      </c>
      <c r="DM106" s="18">
        <v>1.72</v>
      </c>
      <c r="DN106" s="18">
        <v>11.14</v>
      </c>
      <c r="DO106" s="18">
        <v>31.08</v>
      </c>
      <c r="DP106" s="18">
        <v>4.0199999999999996</v>
      </c>
      <c r="DQ106" s="18">
        <v>0.93</v>
      </c>
      <c r="DR106" s="18">
        <v>37.549999999999997</v>
      </c>
      <c r="DS106" s="18">
        <v>12.11</v>
      </c>
      <c r="DT106" s="18">
        <v>1.69</v>
      </c>
      <c r="DU106" s="18">
        <v>13.47</v>
      </c>
      <c r="DV106" s="18">
        <v>13.36</v>
      </c>
      <c r="DW106" s="18">
        <v>6.11</v>
      </c>
      <c r="DX106" s="18">
        <v>3.97</v>
      </c>
      <c r="DY106" s="18">
        <v>0.91</v>
      </c>
      <c r="DZ106" s="18">
        <v>0</v>
      </c>
      <c r="EA106" s="18">
        <v>4.53</v>
      </c>
      <c r="EB106" s="18">
        <v>0</v>
      </c>
      <c r="EC106" s="18">
        <v>0</v>
      </c>
      <c r="ED106" s="18">
        <v>1.23</v>
      </c>
      <c r="EE106" s="18">
        <v>0</v>
      </c>
      <c r="EF106" s="18">
        <v>0.43</v>
      </c>
      <c r="EG106" s="18">
        <v>0</v>
      </c>
      <c r="EH106" s="18">
        <v>0.18</v>
      </c>
      <c r="EI106" s="18">
        <v>0</v>
      </c>
      <c r="EJ106" s="18">
        <v>0</v>
      </c>
      <c r="EK106" s="18">
        <v>0</v>
      </c>
      <c r="EL106" s="18">
        <v>0</v>
      </c>
      <c r="EM106" s="18">
        <v>0</v>
      </c>
      <c r="EN106" s="18">
        <v>0</v>
      </c>
      <c r="EO106" s="18">
        <v>0</v>
      </c>
      <c r="EP106" s="18">
        <v>0</v>
      </c>
      <c r="EQ106" s="18">
        <v>0.56000000000000005</v>
      </c>
      <c r="ER106" s="18">
        <v>0</v>
      </c>
      <c r="ES106" s="18">
        <v>1.18</v>
      </c>
      <c r="ET106" s="18">
        <v>0</v>
      </c>
      <c r="EU106" s="18">
        <v>0</v>
      </c>
      <c r="EV106" s="18">
        <v>0</v>
      </c>
      <c r="EW106" s="18">
        <v>0</v>
      </c>
      <c r="EX106" s="18">
        <v>0</v>
      </c>
      <c r="EY106" s="18">
        <v>9.14</v>
      </c>
      <c r="EZ106" s="18">
        <v>9.02</v>
      </c>
      <c r="FA106" s="18">
        <v>0</v>
      </c>
      <c r="FB106" s="18">
        <v>0</v>
      </c>
      <c r="FC106" s="18">
        <v>0.13</v>
      </c>
      <c r="FD106" s="18">
        <v>26.89</v>
      </c>
      <c r="FE106" s="18">
        <v>4.71</v>
      </c>
      <c r="FF106" s="18">
        <v>23.81</v>
      </c>
      <c r="FG106" s="18">
        <v>0.5</v>
      </c>
      <c r="FH106" s="18">
        <v>25.18</v>
      </c>
      <c r="FI106" s="18">
        <v>35.619999999999997</v>
      </c>
      <c r="FJ106" s="18">
        <v>76.959999999999994</v>
      </c>
      <c r="FK106" s="18">
        <v>7.27</v>
      </c>
      <c r="FL106" s="18">
        <v>98.33</v>
      </c>
      <c r="FM106" s="18">
        <v>14.03</v>
      </c>
      <c r="FN106" s="18">
        <v>4.0199999999999996</v>
      </c>
      <c r="FO106" s="18">
        <v>1.88</v>
      </c>
      <c r="FP106" s="18">
        <v>0.17</v>
      </c>
      <c r="FQ106" s="18">
        <v>89.02</v>
      </c>
      <c r="FR106" s="18">
        <v>97.43</v>
      </c>
      <c r="FS106" s="18">
        <v>64.14</v>
      </c>
      <c r="FT106" s="18">
        <v>16.75</v>
      </c>
      <c r="FU106" s="18">
        <v>19.5</v>
      </c>
      <c r="FV106" s="18">
        <v>4.22</v>
      </c>
      <c r="FW106" s="18">
        <v>31.24</v>
      </c>
      <c r="FX106" s="18">
        <v>6.18</v>
      </c>
      <c r="FY106" s="18">
        <v>11.92</v>
      </c>
      <c r="FZ106" s="18">
        <v>2.66</v>
      </c>
      <c r="GA106" s="18">
        <v>3.95</v>
      </c>
      <c r="GB106" s="18">
        <v>55.43</v>
      </c>
      <c r="GC106" s="18">
        <v>61.75</v>
      </c>
      <c r="GD106" s="18">
        <v>0</v>
      </c>
      <c r="GE106" s="18">
        <v>21.57</v>
      </c>
      <c r="GF106" s="18">
        <v>13.58</v>
      </c>
    </row>
    <row r="107" spans="2:188" s="18" customFormat="1" x14ac:dyDescent="0.35">
      <c r="B107" t="str">
        <f>IF(AND(F107&gt;='PASO 2 - CHANNEL INPUT '!$G$4,F107&lt;='PASO 2 - CHANNEL INPUT '!$H$4),"OK","FUERA")</f>
        <v>OK</v>
      </c>
      <c r="C107" s="18" t="str">
        <f>IF(AND(F107&gt;='PASO 2 - CHANNEL INPUT '!$G$8,F107&lt;='PASO 2 - CHANNEL INPUT '!$H$8),"OK","FUERA")</f>
        <v>OK</v>
      </c>
      <c r="D107" t="str">
        <f>IF(AND(F107&gt;='PASO 1 - SETUP CAMPAÑA'!$C$3,F107&lt;='PASO 1 - SETUP CAMPAÑA'!$C$4),"OK","FUERA")</f>
        <v>FUERA</v>
      </c>
      <c r="E107" s="18" t="str">
        <f t="shared" si="183"/>
        <v>MUJERES</v>
      </c>
      <c r="F107" s="18">
        <v>12</v>
      </c>
      <c r="G107" s="119">
        <f t="shared" si="182"/>
        <v>8.9021999999999988</v>
      </c>
      <c r="H107" s="18">
        <f t="shared" si="93"/>
        <v>8.9021999999999988</v>
      </c>
      <c r="I107" s="18">
        <f t="shared" si="94"/>
        <v>2.2200000000000001E-2</v>
      </c>
      <c r="J107" s="18">
        <f t="shared" si="95"/>
        <v>2.7750000000000004</v>
      </c>
      <c r="K107" s="18">
        <f t="shared" si="96"/>
        <v>2.7750000000000004</v>
      </c>
      <c r="L107" s="18">
        <f t="shared" si="97"/>
        <v>0</v>
      </c>
      <c r="M107" s="18">
        <f t="shared" si="98"/>
        <v>11.3886</v>
      </c>
      <c r="N107" s="18">
        <f t="shared" si="99"/>
        <v>36.496800000000007</v>
      </c>
      <c r="O107" s="18">
        <f t="shared" si="100"/>
        <v>1.5539999999999998</v>
      </c>
      <c r="P107" s="18">
        <f t="shared" si="101"/>
        <v>4.6397999999999993</v>
      </c>
      <c r="Q107" s="18">
        <f t="shared" si="102"/>
        <v>40.981200000000001</v>
      </c>
      <c r="R107" s="18">
        <f t="shared" si="103"/>
        <v>0</v>
      </c>
      <c r="S107" s="18">
        <f t="shared" si="104"/>
        <v>40.981200000000001</v>
      </c>
      <c r="T107" s="18">
        <f t="shared" si="105"/>
        <v>40.492799999999995</v>
      </c>
      <c r="U107" s="119">
        <f t="shared" si="106"/>
        <v>41.9358</v>
      </c>
      <c r="V107" s="18">
        <f t="shared" si="107"/>
        <v>0</v>
      </c>
      <c r="W107" s="18">
        <f t="shared" si="108"/>
        <v>75.924000000000007</v>
      </c>
      <c r="X107" s="18">
        <f t="shared" si="109"/>
        <v>5.4611999999999998</v>
      </c>
      <c r="Y107" s="18">
        <f t="shared" si="110"/>
        <v>3.8184</v>
      </c>
      <c r="Z107" s="18">
        <f t="shared" si="111"/>
        <v>24.730799999999999</v>
      </c>
      <c r="AA107" s="18">
        <f t="shared" si="112"/>
        <v>68.997599999999991</v>
      </c>
      <c r="AB107" s="18">
        <f t="shared" si="113"/>
        <v>8.9243999999999986</v>
      </c>
      <c r="AC107" s="18">
        <f t="shared" si="114"/>
        <v>2.0646000000000004</v>
      </c>
      <c r="AD107" s="119">
        <f t="shared" si="115"/>
        <v>83.36099999999999</v>
      </c>
      <c r="AE107" s="18">
        <f t="shared" si="116"/>
        <v>26.8842</v>
      </c>
      <c r="AF107" s="18">
        <f t="shared" si="117"/>
        <v>3.7517999999999998</v>
      </c>
      <c r="AG107" s="18">
        <f t="shared" si="118"/>
        <v>29.903400000000005</v>
      </c>
      <c r="AH107" s="18">
        <f t="shared" si="119"/>
        <v>29.659199999999998</v>
      </c>
      <c r="AI107" s="18">
        <f t="shared" si="120"/>
        <v>13.5642</v>
      </c>
      <c r="AJ107" s="18">
        <f t="shared" si="121"/>
        <v>8.8133999999999997</v>
      </c>
      <c r="AK107" s="18">
        <f t="shared" si="122"/>
        <v>2.0202</v>
      </c>
      <c r="AL107" s="18">
        <f t="shared" si="123"/>
        <v>0</v>
      </c>
      <c r="AM107" s="18">
        <f t="shared" si="124"/>
        <v>10.0566</v>
      </c>
      <c r="AN107" s="18">
        <f t="shared" si="125"/>
        <v>0</v>
      </c>
      <c r="AO107" s="18">
        <f t="shared" si="126"/>
        <v>0</v>
      </c>
      <c r="AP107" s="18">
        <f t="shared" si="127"/>
        <v>2.7305999999999999</v>
      </c>
      <c r="AQ107" s="18">
        <f t="shared" si="128"/>
        <v>0</v>
      </c>
      <c r="AR107" s="18">
        <f t="shared" si="129"/>
        <v>0.9546</v>
      </c>
      <c r="AS107" s="18">
        <f t="shared" si="130"/>
        <v>0</v>
      </c>
      <c r="AT107" s="18">
        <f t="shared" si="131"/>
        <v>0.39960000000000001</v>
      </c>
      <c r="AU107" s="18">
        <f t="shared" si="132"/>
        <v>0</v>
      </c>
      <c r="AV107" s="18">
        <f t="shared" si="133"/>
        <v>0</v>
      </c>
      <c r="AW107" s="18">
        <f t="shared" si="134"/>
        <v>0</v>
      </c>
      <c r="AX107" s="18">
        <f t="shared" si="135"/>
        <v>0</v>
      </c>
      <c r="AY107" s="18">
        <f t="shared" si="136"/>
        <v>0</v>
      </c>
      <c r="AZ107" s="18">
        <f t="shared" si="137"/>
        <v>0</v>
      </c>
      <c r="BA107" s="18">
        <f t="shared" si="138"/>
        <v>0</v>
      </c>
      <c r="BB107" s="18">
        <f t="shared" si="139"/>
        <v>0</v>
      </c>
      <c r="BC107" s="18">
        <f t="shared" si="140"/>
        <v>1.2432000000000001</v>
      </c>
      <c r="BD107" s="18">
        <f t="shared" si="141"/>
        <v>0</v>
      </c>
      <c r="BE107" s="18">
        <f t="shared" si="142"/>
        <v>2.6196000000000002</v>
      </c>
      <c r="BF107" s="18">
        <f t="shared" si="143"/>
        <v>0</v>
      </c>
      <c r="BG107" s="18">
        <f t="shared" si="144"/>
        <v>0</v>
      </c>
      <c r="BH107" s="18">
        <f t="shared" si="145"/>
        <v>0</v>
      </c>
      <c r="BI107" s="18">
        <f t="shared" si="146"/>
        <v>0</v>
      </c>
      <c r="BJ107" s="18">
        <f t="shared" si="147"/>
        <v>0</v>
      </c>
      <c r="BK107" s="18">
        <f t="shared" si="148"/>
        <v>20.290800000000001</v>
      </c>
      <c r="BL107" s="18">
        <f t="shared" si="149"/>
        <v>20.0244</v>
      </c>
      <c r="BM107" s="18">
        <f t="shared" si="150"/>
        <v>0</v>
      </c>
      <c r="BN107" s="18">
        <f t="shared" si="151"/>
        <v>0</v>
      </c>
      <c r="BO107" s="18">
        <f t="shared" si="152"/>
        <v>0.28859999999999997</v>
      </c>
      <c r="BP107" s="18">
        <f t="shared" si="153"/>
        <v>59.695800000000006</v>
      </c>
      <c r="BQ107" s="18">
        <f t="shared" si="154"/>
        <v>10.456200000000001</v>
      </c>
      <c r="BR107" s="18">
        <f t="shared" si="155"/>
        <v>52.858199999999997</v>
      </c>
      <c r="BS107" s="18">
        <f t="shared" si="156"/>
        <v>1.1100000000000001</v>
      </c>
      <c r="BT107" s="18">
        <f t="shared" si="157"/>
        <v>55.899600000000007</v>
      </c>
      <c r="BU107" s="18">
        <f t="shared" si="158"/>
        <v>79.076399999999992</v>
      </c>
      <c r="BV107" s="119">
        <f t="shared" si="159"/>
        <v>170.85119999999998</v>
      </c>
      <c r="BW107" s="119">
        <f t="shared" si="160"/>
        <v>16.139399999999998</v>
      </c>
      <c r="BX107" s="119">
        <f t="shared" si="161"/>
        <v>218.29259999999999</v>
      </c>
      <c r="BY107" s="18">
        <f t="shared" si="162"/>
        <v>31.146599999999996</v>
      </c>
      <c r="BZ107" s="18">
        <f t="shared" si="163"/>
        <v>8.9243999999999986</v>
      </c>
      <c r="CA107" s="18">
        <f t="shared" si="164"/>
        <v>4.1735999999999995</v>
      </c>
      <c r="CB107" s="18">
        <f t="shared" si="165"/>
        <v>0.37740000000000001</v>
      </c>
      <c r="CC107" s="119">
        <f t="shared" si="166"/>
        <v>197.62440000000001</v>
      </c>
      <c r="CD107" s="119">
        <f t="shared" si="167"/>
        <v>216.2946</v>
      </c>
      <c r="CE107" s="119">
        <f t="shared" si="168"/>
        <v>142.39079999999998</v>
      </c>
      <c r="CF107" s="18">
        <f t="shared" si="169"/>
        <v>37.185000000000002</v>
      </c>
      <c r="CG107" s="18">
        <f t="shared" si="170"/>
        <v>43.29</v>
      </c>
      <c r="CH107" s="18">
        <f t="shared" si="171"/>
        <v>9.3683999999999994</v>
      </c>
      <c r="CI107" s="119">
        <f t="shared" si="172"/>
        <v>69.352800000000002</v>
      </c>
      <c r="CJ107" s="18">
        <f t="shared" si="173"/>
        <v>13.719599999999998</v>
      </c>
      <c r="CK107" s="18">
        <f t="shared" si="174"/>
        <v>26.462399999999999</v>
      </c>
      <c r="CL107" s="18">
        <f t="shared" si="175"/>
        <v>5.9052000000000007</v>
      </c>
      <c r="CM107" s="18">
        <f t="shared" si="176"/>
        <v>8.7690000000000001</v>
      </c>
      <c r="CN107" s="18">
        <f t="shared" si="177"/>
        <v>123.05460000000001</v>
      </c>
      <c r="CO107" s="18">
        <f t="shared" si="178"/>
        <v>137.08500000000001</v>
      </c>
      <c r="CP107" s="18">
        <f t="shared" si="179"/>
        <v>0</v>
      </c>
      <c r="CQ107" s="18">
        <f t="shared" si="180"/>
        <v>47.885400000000004</v>
      </c>
      <c r="CR107" s="18">
        <f t="shared" si="181"/>
        <v>30.147600000000001</v>
      </c>
      <c r="CT107" s="18">
        <f>'PASO 1 - SETUP CAMPAÑA'!G40</f>
        <v>222</v>
      </c>
      <c r="CU107" s="18">
        <v>4.01</v>
      </c>
      <c r="CV107" s="18">
        <v>4.01</v>
      </c>
      <c r="CW107" s="18">
        <v>0.01</v>
      </c>
      <c r="CX107" s="18">
        <v>1.25</v>
      </c>
      <c r="CY107" s="18">
        <v>1.25</v>
      </c>
      <c r="CZ107" s="18">
        <v>0</v>
      </c>
      <c r="DA107" s="18">
        <v>5.13</v>
      </c>
      <c r="DB107" s="18">
        <v>16.440000000000001</v>
      </c>
      <c r="DC107" s="18">
        <v>0.7</v>
      </c>
      <c r="DD107" s="18">
        <v>2.09</v>
      </c>
      <c r="DE107" s="18">
        <v>18.46</v>
      </c>
      <c r="DF107" s="18">
        <v>0</v>
      </c>
      <c r="DG107" s="18">
        <v>18.46</v>
      </c>
      <c r="DH107" s="18">
        <v>18.239999999999998</v>
      </c>
      <c r="DI107" s="18">
        <v>18.89</v>
      </c>
      <c r="DJ107" s="18">
        <v>0</v>
      </c>
      <c r="DK107" s="18">
        <v>34.200000000000003</v>
      </c>
      <c r="DL107" s="18">
        <v>2.46</v>
      </c>
      <c r="DM107" s="18">
        <v>1.72</v>
      </c>
      <c r="DN107" s="18">
        <v>11.14</v>
      </c>
      <c r="DO107" s="18">
        <v>31.08</v>
      </c>
      <c r="DP107" s="18">
        <v>4.0199999999999996</v>
      </c>
      <c r="DQ107" s="18">
        <v>0.93</v>
      </c>
      <c r="DR107" s="18">
        <v>37.549999999999997</v>
      </c>
      <c r="DS107" s="18">
        <v>12.11</v>
      </c>
      <c r="DT107" s="18">
        <v>1.69</v>
      </c>
      <c r="DU107" s="18">
        <v>13.47</v>
      </c>
      <c r="DV107" s="18">
        <v>13.36</v>
      </c>
      <c r="DW107" s="18">
        <v>6.11</v>
      </c>
      <c r="DX107" s="18">
        <v>3.97</v>
      </c>
      <c r="DY107" s="18">
        <v>0.91</v>
      </c>
      <c r="DZ107" s="18">
        <v>0</v>
      </c>
      <c r="EA107" s="18">
        <v>4.53</v>
      </c>
      <c r="EB107" s="18">
        <v>0</v>
      </c>
      <c r="EC107" s="18">
        <v>0</v>
      </c>
      <c r="ED107" s="18">
        <v>1.23</v>
      </c>
      <c r="EE107" s="18">
        <v>0</v>
      </c>
      <c r="EF107" s="18">
        <v>0.43</v>
      </c>
      <c r="EG107" s="18">
        <v>0</v>
      </c>
      <c r="EH107" s="18">
        <v>0.18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0.56000000000000005</v>
      </c>
      <c r="ER107" s="18">
        <v>0</v>
      </c>
      <c r="ES107" s="18">
        <v>1.18</v>
      </c>
      <c r="ET107" s="18">
        <v>0</v>
      </c>
      <c r="EU107" s="18">
        <v>0</v>
      </c>
      <c r="EV107" s="18">
        <v>0</v>
      </c>
      <c r="EW107" s="18">
        <v>0</v>
      </c>
      <c r="EX107" s="18">
        <v>0</v>
      </c>
      <c r="EY107" s="18">
        <v>9.14</v>
      </c>
      <c r="EZ107" s="18">
        <v>9.02</v>
      </c>
      <c r="FA107" s="18">
        <v>0</v>
      </c>
      <c r="FB107" s="18">
        <v>0</v>
      </c>
      <c r="FC107" s="18">
        <v>0.13</v>
      </c>
      <c r="FD107" s="18">
        <v>26.89</v>
      </c>
      <c r="FE107" s="18">
        <v>4.71</v>
      </c>
      <c r="FF107" s="18">
        <v>23.81</v>
      </c>
      <c r="FG107" s="18">
        <v>0.5</v>
      </c>
      <c r="FH107" s="18">
        <v>25.18</v>
      </c>
      <c r="FI107" s="18">
        <v>35.619999999999997</v>
      </c>
      <c r="FJ107" s="18">
        <v>76.959999999999994</v>
      </c>
      <c r="FK107" s="18">
        <v>7.27</v>
      </c>
      <c r="FL107" s="18">
        <v>98.33</v>
      </c>
      <c r="FM107" s="18">
        <v>14.03</v>
      </c>
      <c r="FN107" s="18">
        <v>4.0199999999999996</v>
      </c>
      <c r="FO107" s="18">
        <v>1.88</v>
      </c>
      <c r="FP107" s="18">
        <v>0.17</v>
      </c>
      <c r="FQ107" s="18">
        <v>89.02</v>
      </c>
      <c r="FR107" s="18">
        <v>97.43</v>
      </c>
      <c r="FS107" s="18">
        <v>64.14</v>
      </c>
      <c r="FT107" s="18">
        <v>16.75</v>
      </c>
      <c r="FU107" s="18">
        <v>19.5</v>
      </c>
      <c r="FV107" s="18">
        <v>4.22</v>
      </c>
      <c r="FW107" s="18">
        <v>31.24</v>
      </c>
      <c r="FX107" s="18">
        <v>6.18</v>
      </c>
      <c r="FY107" s="18">
        <v>11.92</v>
      </c>
      <c r="FZ107" s="18">
        <v>2.66</v>
      </c>
      <c r="GA107" s="18">
        <v>3.95</v>
      </c>
      <c r="GB107" s="18">
        <v>55.43</v>
      </c>
      <c r="GC107" s="18">
        <v>61.75</v>
      </c>
      <c r="GD107" s="18">
        <v>0</v>
      </c>
      <c r="GE107" s="18">
        <v>21.57</v>
      </c>
      <c r="GF107" s="18">
        <v>13.58</v>
      </c>
    </row>
    <row r="108" spans="2:188" s="18" customFormat="1" x14ac:dyDescent="0.35">
      <c r="B108" t="str">
        <f>IF(AND(F108&gt;='PASO 2 - CHANNEL INPUT '!$G$4,F108&lt;='PASO 2 - CHANNEL INPUT '!$H$4),"OK","FUERA")</f>
        <v>OK</v>
      </c>
      <c r="C108" s="18" t="str">
        <f>IF(AND(F108&gt;='PASO 2 - CHANNEL INPUT '!$G$8,F108&lt;='PASO 2 - CHANNEL INPUT '!$H$8),"OK","FUERA")</f>
        <v>OK</v>
      </c>
      <c r="D108" t="str">
        <f>IF(AND(F108&gt;='PASO 1 - SETUP CAMPAÑA'!$C$3,F108&lt;='PASO 1 - SETUP CAMPAÑA'!$C$4),"OK","FUERA")</f>
        <v>FUERA</v>
      </c>
      <c r="E108" s="18" t="str">
        <f>+E109</f>
        <v>MUJERES</v>
      </c>
      <c r="F108" s="18">
        <v>13</v>
      </c>
      <c r="G108" s="119">
        <f t="shared" si="182"/>
        <v>8.5412999999999997</v>
      </c>
      <c r="H108" s="18">
        <f t="shared" si="93"/>
        <v>8.5412999999999997</v>
      </c>
      <c r="I108" s="18">
        <f t="shared" si="94"/>
        <v>2.1299999999999999E-2</v>
      </c>
      <c r="J108" s="18">
        <f t="shared" si="95"/>
        <v>2.6625000000000001</v>
      </c>
      <c r="K108" s="18">
        <f t="shared" si="96"/>
        <v>2.6625000000000001</v>
      </c>
      <c r="L108" s="18">
        <f t="shared" si="97"/>
        <v>0</v>
      </c>
      <c r="M108" s="18">
        <f t="shared" si="98"/>
        <v>10.9269</v>
      </c>
      <c r="N108" s="18">
        <f t="shared" si="99"/>
        <v>35.017200000000003</v>
      </c>
      <c r="O108" s="18">
        <f t="shared" si="100"/>
        <v>1.4909999999999999</v>
      </c>
      <c r="P108" s="18">
        <f t="shared" si="101"/>
        <v>4.4516999999999998</v>
      </c>
      <c r="Q108" s="18">
        <f t="shared" si="102"/>
        <v>39.319800000000001</v>
      </c>
      <c r="R108" s="18">
        <f t="shared" si="103"/>
        <v>0</v>
      </c>
      <c r="S108" s="18">
        <f t="shared" si="104"/>
        <v>39.319800000000001</v>
      </c>
      <c r="T108" s="18">
        <f t="shared" si="105"/>
        <v>38.851199999999999</v>
      </c>
      <c r="U108" s="119">
        <f t="shared" si="106"/>
        <v>40.235700000000001</v>
      </c>
      <c r="V108" s="18">
        <f t="shared" si="107"/>
        <v>0</v>
      </c>
      <c r="W108" s="18">
        <f t="shared" si="108"/>
        <v>72.846000000000004</v>
      </c>
      <c r="X108" s="18">
        <f t="shared" si="109"/>
        <v>5.2397999999999998</v>
      </c>
      <c r="Y108" s="18">
        <f t="shared" si="110"/>
        <v>3.6636000000000002</v>
      </c>
      <c r="Z108" s="18">
        <f t="shared" si="111"/>
        <v>23.728200000000001</v>
      </c>
      <c r="AA108" s="18">
        <f t="shared" si="112"/>
        <v>66.200399999999988</v>
      </c>
      <c r="AB108" s="18">
        <f t="shared" si="113"/>
        <v>8.562599999999998</v>
      </c>
      <c r="AC108" s="18">
        <f t="shared" si="114"/>
        <v>1.9809000000000001</v>
      </c>
      <c r="AD108" s="119">
        <f t="shared" si="115"/>
        <v>79.981499999999983</v>
      </c>
      <c r="AE108" s="18">
        <f t="shared" si="116"/>
        <v>25.7943</v>
      </c>
      <c r="AF108" s="18">
        <f t="shared" si="117"/>
        <v>3.5996999999999995</v>
      </c>
      <c r="AG108" s="18">
        <f t="shared" si="118"/>
        <v>28.691100000000002</v>
      </c>
      <c r="AH108" s="18">
        <f t="shared" si="119"/>
        <v>28.456799999999998</v>
      </c>
      <c r="AI108" s="18">
        <f t="shared" si="120"/>
        <v>13.0143</v>
      </c>
      <c r="AJ108" s="18">
        <f t="shared" si="121"/>
        <v>8.4560999999999993</v>
      </c>
      <c r="AK108" s="18">
        <f t="shared" si="122"/>
        <v>1.9383000000000001</v>
      </c>
      <c r="AL108" s="18">
        <f t="shared" si="123"/>
        <v>0</v>
      </c>
      <c r="AM108" s="18">
        <f t="shared" si="124"/>
        <v>9.6488999999999994</v>
      </c>
      <c r="AN108" s="18">
        <f t="shared" si="125"/>
        <v>0</v>
      </c>
      <c r="AO108" s="18">
        <f t="shared" si="126"/>
        <v>0</v>
      </c>
      <c r="AP108" s="18">
        <f t="shared" si="127"/>
        <v>2.6198999999999999</v>
      </c>
      <c r="AQ108" s="18">
        <f t="shared" si="128"/>
        <v>0</v>
      </c>
      <c r="AR108" s="18">
        <f t="shared" si="129"/>
        <v>0.91590000000000005</v>
      </c>
      <c r="AS108" s="18">
        <f t="shared" si="130"/>
        <v>0</v>
      </c>
      <c r="AT108" s="18">
        <f t="shared" si="131"/>
        <v>0.38339999999999996</v>
      </c>
      <c r="AU108" s="18">
        <f t="shared" si="132"/>
        <v>0</v>
      </c>
      <c r="AV108" s="18">
        <f t="shared" si="133"/>
        <v>0</v>
      </c>
      <c r="AW108" s="18">
        <f t="shared" si="134"/>
        <v>0</v>
      </c>
      <c r="AX108" s="18">
        <f t="shared" si="135"/>
        <v>0</v>
      </c>
      <c r="AY108" s="18">
        <f t="shared" si="136"/>
        <v>0</v>
      </c>
      <c r="AZ108" s="18">
        <f t="shared" si="137"/>
        <v>0</v>
      </c>
      <c r="BA108" s="18">
        <f t="shared" si="138"/>
        <v>0</v>
      </c>
      <c r="BB108" s="18">
        <f t="shared" si="139"/>
        <v>0</v>
      </c>
      <c r="BC108" s="18">
        <f t="shared" si="140"/>
        <v>1.1928000000000001</v>
      </c>
      <c r="BD108" s="18">
        <f t="shared" si="141"/>
        <v>0</v>
      </c>
      <c r="BE108" s="18">
        <f t="shared" si="142"/>
        <v>2.5133999999999999</v>
      </c>
      <c r="BF108" s="18">
        <f t="shared" si="143"/>
        <v>0</v>
      </c>
      <c r="BG108" s="18">
        <f t="shared" si="144"/>
        <v>0</v>
      </c>
      <c r="BH108" s="18">
        <f t="shared" si="145"/>
        <v>0</v>
      </c>
      <c r="BI108" s="18">
        <f t="shared" si="146"/>
        <v>0</v>
      </c>
      <c r="BJ108" s="18">
        <f t="shared" si="147"/>
        <v>0</v>
      </c>
      <c r="BK108" s="18">
        <f t="shared" si="148"/>
        <v>19.468200000000003</v>
      </c>
      <c r="BL108" s="18">
        <f t="shared" si="149"/>
        <v>19.212600000000002</v>
      </c>
      <c r="BM108" s="18">
        <f t="shared" si="150"/>
        <v>0</v>
      </c>
      <c r="BN108" s="18">
        <f t="shared" si="151"/>
        <v>0</v>
      </c>
      <c r="BO108" s="18">
        <f t="shared" si="152"/>
        <v>0.27689999999999998</v>
      </c>
      <c r="BP108" s="18">
        <f t="shared" si="153"/>
        <v>57.275700000000008</v>
      </c>
      <c r="BQ108" s="18">
        <f t="shared" si="154"/>
        <v>10.032300000000001</v>
      </c>
      <c r="BR108" s="18">
        <f t="shared" si="155"/>
        <v>50.715299999999992</v>
      </c>
      <c r="BS108" s="18">
        <f t="shared" si="156"/>
        <v>1.0649999999999999</v>
      </c>
      <c r="BT108" s="18">
        <f t="shared" si="157"/>
        <v>53.633400000000002</v>
      </c>
      <c r="BU108" s="18">
        <f t="shared" si="158"/>
        <v>75.870599999999996</v>
      </c>
      <c r="BV108" s="119">
        <f t="shared" si="159"/>
        <v>163.92479999999998</v>
      </c>
      <c r="BW108" s="119">
        <f t="shared" si="160"/>
        <v>15.485100000000001</v>
      </c>
      <c r="BX108" s="119">
        <f t="shared" si="161"/>
        <v>209.44289999999998</v>
      </c>
      <c r="BY108" s="18">
        <f t="shared" si="162"/>
        <v>29.883899999999997</v>
      </c>
      <c r="BZ108" s="18">
        <f t="shared" si="163"/>
        <v>8.562599999999998</v>
      </c>
      <c r="CA108" s="18">
        <f t="shared" si="164"/>
        <v>4.0043999999999995</v>
      </c>
      <c r="CB108" s="18">
        <f t="shared" si="165"/>
        <v>0.36210000000000003</v>
      </c>
      <c r="CC108" s="119">
        <f t="shared" si="166"/>
        <v>189.61259999999999</v>
      </c>
      <c r="CD108" s="119">
        <f t="shared" si="167"/>
        <v>207.52590000000001</v>
      </c>
      <c r="CE108" s="119">
        <f t="shared" si="168"/>
        <v>136.6182</v>
      </c>
      <c r="CF108" s="18">
        <f t="shared" si="169"/>
        <v>35.677500000000002</v>
      </c>
      <c r="CG108" s="18">
        <f t="shared" si="170"/>
        <v>41.535000000000004</v>
      </c>
      <c r="CH108" s="18">
        <f t="shared" si="171"/>
        <v>8.9885999999999981</v>
      </c>
      <c r="CI108" s="119">
        <f t="shared" si="172"/>
        <v>66.541200000000003</v>
      </c>
      <c r="CJ108" s="18">
        <f t="shared" si="173"/>
        <v>13.163399999999999</v>
      </c>
      <c r="CK108" s="18">
        <f t="shared" si="174"/>
        <v>25.389600000000002</v>
      </c>
      <c r="CL108" s="18">
        <f t="shared" si="175"/>
        <v>5.6658000000000008</v>
      </c>
      <c r="CM108" s="18">
        <f t="shared" si="176"/>
        <v>8.4135000000000009</v>
      </c>
      <c r="CN108" s="18">
        <f t="shared" si="177"/>
        <v>118.0659</v>
      </c>
      <c r="CO108" s="18">
        <f t="shared" si="178"/>
        <v>131.5275</v>
      </c>
      <c r="CP108" s="18">
        <f t="shared" si="179"/>
        <v>0</v>
      </c>
      <c r="CQ108" s="18">
        <f t="shared" si="180"/>
        <v>45.944099999999999</v>
      </c>
      <c r="CR108" s="18">
        <f t="shared" si="181"/>
        <v>28.9254</v>
      </c>
      <c r="CT108" s="18">
        <f>'PASO 1 - SETUP CAMPAÑA'!G41</f>
        <v>213</v>
      </c>
      <c r="CU108" s="18">
        <v>4.01</v>
      </c>
      <c r="CV108" s="18">
        <v>4.01</v>
      </c>
      <c r="CW108" s="18">
        <v>0.01</v>
      </c>
      <c r="CX108" s="18">
        <v>1.25</v>
      </c>
      <c r="CY108" s="18">
        <v>1.25</v>
      </c>
      <c r="CZ108" s="18">
        <v>0</v>
      </c>
      <c r="DA108" s="18">
        <v>5.13</v>
      </c>
      <c r="DB108" s="18">
        <v>16.440000000000001</v>
      </c>
      <c r="DC108" s="18">
        <v>0.7</v>
      </c>
      <c r="DD108" s="18">
        <v>2.09</v>
      </c>
      <c r="DE108" s="18">
        <v>18.46</v>
      </c>
      <c r="DF108" s="18">
        <v>0</v>
      </c>
      <c r="DG108" s="18">
        <v>18.46</v>
      </c>
      <c r="DH108" s="18">
        <v>18.239999999999998</v>
      </c>
      <c r="DI108" s="18">
        <v>18.89</v>
      </c>
      <c r="DJ108" s="18">
        <v>0</v>
      </c>
      <c r="DK108" s="18">
        <v>34.200000000000003</v>
      </c>
      <c r="DL108" s="18">
        <v>2.46</v>
      </c>
      <c r="DM108" s="18">
        <v>1.72</v>
      </c>
      <c r="DN108" s="18">
        <v>11.14</v>
      </c>
      <c r="DO108" s="18">
        <v>31.08</v>
      </c>
      <c r="DP108" s="18">
        <v>4.0199999999999996</v>
      </c>
      <c r="DQ108" s="18">
        <v>0.93</v>
      </c>
      <c r="DR108" s="18">
        <v>37.549999999999997</v>
      </c>
      <c r="DS108" s="18">
        <v>12.11</v>
      </c>
      <c r="DT108" s="18">
        <v>1.69</v>
      </c>
      <c r="DU108" s="18">
        <v>13.47</v>
      </c>
      <c r="DV108" s="18">
        <v>13.36</v>
      </c>
      <c r="DW108" s="18">
        <v>6.11</v>
      </c>
      <c r="DX108" s="18">
        <v>3.97</v>
      </c>
      <c r="DY108" s="18">
        <v>0.91</v>
      </c>
      <c r="DZ108" s="18">
        <v>0</v>
      </c>
      <c r="EA108" s="18">
        <v>4.53</v>
      </c>
      <c r="EB108" s="18">
        <v>0</v>
      </c>
      <c r="EC108" s="18">
        <v>0</v>
      </c>
      <c r="ED108" s="18">
        <v>1.23</v>
      </c>
      <c r="EE108" s="18">
        <v>0</v>
      </c>
      <c r="EF108" s="18">
        <v>0.43</v>
      </c>
      <c r="EG108" s="18">
        <v>0</v>
      </c>
      <c r="EH108" s="18">
        <v>0.18</v>
      </c>
      <c r="EI108" s="18">
        <v>0</v>
      </c>
      <c r="EJ108" s="18">
        <v>0</v>
      </c>
      <c r="EK108" s="18">
        <v>0</v>
      </c>
      <c r="EL108" s="18">
        <v>0</v>
      </c>
      <c r="EM108" s="18">
        <v>0</v>
      </c>
      <c r="EN108" s="18">
        <v>0</v>
      </c>
      <c r="EO108" s="18">
        <v>0</v>
      </c>
      <c r="EP108" s="18">
        <v>0</v>
      </c>
      <c r="EQ108" s="18">
        <v>0.56000000000000005</v>
      </c>
      <c r="ER108" s="18">
        <v>0</v>
      </c>
      <c r="ES108" s="18">
        <v>1.18</v>
      </c>
      <c r="ET108" s="18">
        <v>0</v>
      </c>
      <c r="EU108" s="18">
        <v>0</v>
      </c>
      <c r="EV108" s="18">
        <v>0</v>
      </c>
      <c r="EW108" s="18">
        <v>0</v>
      </c>
      <c r="EX108" s="18">
        <v>0</v>
      </c>
      <c r="EY108" s="18">
        <v>9.14</v>
      </c>
      <c r="EZ108" s="18">
        <v>9.02</v>
      </c>
      <c r="FA108" s="18">
        <v>0</v>
      </c>
      <c r="FB108" s="18">
        <v>0</v>
      </c>
      <c r="FC108" s="18">
        <v>0.13</v>
      </c>
      <c r="FD108" s="18">
        <v>26.89</v>
      </c>
      <c r="FE108" s="18">
        <v>4.71</v>
      </c>
      <c r="FF108" s="18">
        <v>23.81</v>
      </c>
      <c r="FG108" s="18">
        <v>0.5</v>
      </c>
      <c r="FH108" s="18">
        <v>25.18</v>
      </c>
      <c r="FI108" s="18">
        <v>35.619999999999997</v>
      </c>
      <c r="FJ108" s="18">
        <v>76.959999999999994</v>
      </c>
      <c r="FK108" s="18">
        <v>7.27</v>
      </c>
      <c r="FL108" s="18">
        <v>98.33</v>
      </c>
      <c r="FM108" s="18">
        <v>14.03</v>
      </c>
      <c r="FN108" s="18">
        <v>4.0199999999999996</v>
      </c>
      <c r="FO108" s="18">
        <v>1.88</v>
      </c>
      <c r="FP108" s="18">
        <v>0.17</v>
      </c>
      <c r="FQ108" s="18">
        <v>89.02</v>
      </c>
      <c r="FR108" s="18">
        <v>97.43</v>
      </c>
      <c r="FS108" s="18">
        <v>64.14</v>
      </c>
      <c r="FT108" s="18">
        <v>16.75</v>
      </c>
      <c r="FU108" s="18">
        <v>19.5</v>
      </c>
      <c r="FV108" s="18">
        <v>4.22</v>
      </c>
      <c r="FW108" s="18">
        <v>31.24</v>
      </c>
      <c r="FX108" s="18">
        <v>6.18</v>
      </c>
      <c r="FY108" s="18">
        <v>11.92</v>
      </c>
      <c r="FZ108" s="18">
        <v>2.66</v>
      </c>
      <c r="GA108" s="18">
        <v>3.95</v>
      </c>
      <c r="GB108" s="18">
        <v>55.43</v>
      </c>
      <c r="GC108" s="18">
        <v>61.75</v>
      </c>
      <c r="GD108" s="18">
        <v>0</v>
      </c>
      <c r="GE108" s="18">
        <v>21.57</v>
      </c>
      <c r="GF108" s="18">
        <v>13.58</v>
      </c>
    </row>
    <row r="109" spans="2:188" x14ac:dyDescent="0.35">
      <c r="B109" t="str">
        <f>IF(AND(F109&gt;='PASO 2 - CHANNEL INPUT '!$G$4,F109&lt;='PASO 2 - CHANNEL INPUT '!$H$4),"OK","FUERA")</f>
        <v>OK</v>
      </c>
      <c r="C109" s="18" t="str">
        <f>IF(AND(F109&gt;='PASO 2 - CHANNEL INPUT '!$G$8,F109&lt;='PASO 2 - CHANNEL INPUT '!$H$8),"OK","FUERA")</f>
        <v>OK</v>
      </c>
      <c r="D109" t="str">
        <f>IF(AND(F109&gt;='PASO 1 - SETUP CAMPAÑA'!$C$3,F109&lt;='PASO 1 - SETUP CAMPAÑA'!$C$4),"OK","FUERA")</f>
        <v>FUERA</v>
      </c>
      <c r="E109" t="s">
        <v>2</v>
      </c>
      <c r="F109">
        <v>14</v>
      </c>
      <c r="G109" s="11">
        <f t="shared" si="182"/>
        <v>10.987399999999999</v>
      </c>
      <c r="H109">
        <f t="shared" si="93"/>
        <v>10.987399999999999</v>
      </c>
      <c r="I109">
        <f t="shared" si="94"/>
        <v>2.7400000000000001E-2</v>
      </c>
      <c r="J109">
        <f t="shared" si="95"/>
        <v>3.4250000000000003</v>
      </c>
      <c r="K109">
        <f t="shared" si="96"/>
        <v>3.4250000000000003</v>
      </c>
      <c r="L109">
        <f t="shared" si="97"/>
        <v>0</v>
      </c>
      <c r="M109">
        <f t="shared" si="98"/>
        <v>14.056199999999999</v>
      </c>
      <c r="N109">
        <f t="shared" si="99"/>
        <v>45.045600000000007</v>
      </c>
      <c r="O109">
        <f t="shared" si="100"/>
        <v>1.9179999999999997</v>
      </c>
      <c r="P109">
        <f t="shared" si="101"/>
        <v>5.7265999999999995</v>
      </c>
      <c r="Q109">
        <f t="shared" si="102"/>
        <v>50.580400000000004</v>
      </c>
      <c r="R109">
        <f t="shared" si="103"/>
        <v>0</v>
      </c>
      <c r="S109">
        <f t="shared" si="104"/>
        <v>50.580400000000004</v>
      </c>
      <c r="T109">
        <f t="shared" si="105"/>
        <v>49.977599999999995</v>
      </c>
      <c r="U109" s="11">
        <f t="shared" si="106"/>
        <v>51.758600000000001</v>
      </c>
      <c r="V109">
        <f t="shared" si="107"/>
        <v>0</v>
      </c>
      <c r="W109">
        <f t="shared" si="108"/>
        <v>93.708000000000013</v>
      </c>
      <c r="X109">
        <f t="shared" si="109"/>
        <v>6.7404000000000002</v>
      </c>
      <c r="Y109">
        <f t="shared" si="110"/>
        <v>4.7127999999999997</v>
      </c>
      <c r="Z109">
        <f t="shared" si="111"/>
        <v>30.523599999999998</v>
      </c>
      <c r="AA109">
        <f t="shared" si="112"/>
        <v>85.159199999999984</v>
      </c>
      <c r="AB109">
        <f t="shared" si="113"/>
        <v>11.014799999999997</v>
      </c>
      <c r="AC109">
        <f t="shared" si="114"/>
        <v>2.5482000000000005</v>
      </c>
      <c r="AD109" s="11">
        <f t="shared" si="115"/>
        <v>102.88699999999999</v>
      </c>
      <c r="AE109">
        <f t="shared" si="116"/>
        <v>33.181399999999996</v>
      </c>
      <c r="AF109">
        <f t="shared" si="117"/>
        <v>4.6305999999999994</v>
      </c>
      <c r="AG109">
        <f t="shared" si="118"/>
        <v>36.907800000000002</v>
      </c>
      <c r="AH109">
        <f t="shared" si="119"/>
        <v>36.606400000000001</v>
      </c>
      <c r="AI109">
        <f t="shared" si="120"/>
        <v>16.741399999999999</v>
      </c>
      <c r="AJ109">
        <f t="shared" si="121"/>
        <v>10.877800000000001</v>
      </c>
      <c r="AK109">
        <f t="shared" si="122"/>
        <v>2.4934000000000003</v>
      </c>
      <c r="AL109">
        <f t="shared" si="123"/>
        <v>0</v>
      </c>
      <c r="AM109">
        <f t="shared" si="124"/>
        <v>12.4122</v>
      </c>
      <c r="AN109">
        <f t="shared" si="125"/>
        <v>0</v>
      </c>
      <c r="AO109">
        <f t="shared" si="126"/>
        <v>0</v>
      </c>
      <c r="AP109">
        <f t="shared" si="127"/>
        <v>3.3702000000000001</v>
      </c>
      <c r="AQ109">
        <f t="shared" si="128"/>
        <v>0</v>
      </c>
      <c r="AR109">
        <f t="shared" si="129"/>
        <v>1.1781999999999999</v>
      </c>
      <c r="AS109">
        <f t="shared" si="130"/>
        <v>0</v>
      </c>
      <c r="AT109">
        <f t="shared" si="131"/>
        <v>0.49319999999999997</v>
      </c>
      <c r="AU109">
        <f t="shared" si="132"/>
        <v>0</v>
      </c>
      <c r="AV109">
        <f t="shared" si="133"/>
        <v>0</v>
      </c>
      <c r="AW109">
        <f t="shared" si="134"/>
        <v>0</v>
      </c>
      <c r="AX109">
        <f t="shared" si="135"/>
        <v>0</v>
      </c>
      <c r="AY109">
        <f t="shared" si="136"/>
        <v>0</v>
      </c>
      <c r="AZ109">
        <f t="shared" si="137"/>
        <v>0</v>
      </c>
      <c r="BA109">
        <f t="shared" si="138"/>
        <v>0</v>
      </c>
      <c r="BB109">
        <f t="shared" si="139"/>
        <v>0</v>
      </c>
      <c r="BC109">
        <f t="shared" si="140"/>
        <v>1.5344000000000002</v>
      </c>
      <c r="BD109">
        <f t="shared" si="141"/>
        <v>0</v>
      </c>
      <c r="BE109">
        <f t="shared" si="142"/>
        <v>3.2332000000000001</v>
      </c>
      <c r="BF109">
        <f t="shared" si="143"/>
        <v>0</v>
      </c>
      <c r="BG109">
        <f t="shared" si="144"/>
        <v>0</v>
      </c>
      <c r="BH109">
        <f t="shared" si="145"/>
        <v>0</v>
      </c>
      <c r="BI109">
        <f t="shared" si="146"/>
        <v>0</v>
      </c>
      <c r="BJ109">
        <f t="shared" si="147"/>
        <v>0</v>
      </c>
      <c r="BK109">
        <f t="shared" si="148"/>
        <v>25.043600000000001</v>
      </c>
      <c r="BL109">
        <f t="shared" si="149"/>
        <v>24.7148</v>
      </c>
      <c r="BM109">
        <f t="shared" si="150"/>
        <v>0</v>
      </c>
      <c r="BN109">
        <f t="shared" si="151"/>
        <v>0</v>
      </c>
      <c r="BO109">
        <f t="shared" si="152"/>
        <v>0.35619999999999996</v>
      </c>
      <c r="BP109">
        <f t="shared" si="153"/>
        <v>73.678600000000003</v>
      </c>
      <c r="BQ109">
        <f t="shared" si="154"/>
        <v>12.9054</v>
      </c>
      <c r="BR109">
        <f t="shared" si="155"/>
        <v>65.239399999999989</v>
      </c>
      <c r="BS109">
        <f t="shared" si="156"/>
        <v>1.37</v>
      </c>
      <c r="BT109">
        <f t="shared" si="157"/>
        <v>68.993200000000002</v>
      </c>
      <c r="BU109">
        <f t="shared" si="158"/>
        <v>97.598799999999983</v>
      </c>
      <c r="BV109" s="11">
        <f t="shared" si="159"/>
        <v>210.87039999999999</v>
      </c>
      <c r="BW109" s="11">
        <f t="shared" si="160"/>
        <v>19.919799999999999</v>
      </c>
      <c r="BX109" s="11">
        <f t="shared" si="161"/>
        <v>269.42419999999998</v>
      </c>
      <c r="BY109">
        <f t="shared" si="162"/>
        <v>38.442199999999993</v>
      </c>
      <c r="BZ109">
        <f t="shared" si="163"/>
        <v>11.014799999999997</v>
      </c>
      <c r="CA109">
        <f t="shared" si="164"/>
        <v>5.1511999999999993</v>
      </c>
      <c r="CB109">
        <f t="shared" si="165"/>
        <v>0.46580000000000005</v>
      </c>
      <c r="CC109" s="11">
        <f t="shared" si="166"/>
        <v>243.91479999999999</v>
      </c>
      <c r="CD109" s="11">
        <f t="shared" si="167"/>
        <v>266.95820000000003</v>
      </c>
      <c r="CE109" s="11">
        <f t="shared" si="168"/>
        <v>175.74359999999999</v>
      </c>
      <c r="CF109">
        <f t="shared" si="169"/>
        <v>45.895000000000003</v>
      </c>
      <c r="CG109">
        <f t="shared" si="170"/>
        <v>53.43</v>
      </c>
      <c r="CH109">
        <f t="shared" si="171"/>
        <v>11.562799999999999</v>
      </c>
      <c r="CI109" s="11">
        <f t="shared" si="172"/>
        <v>85.5976</v>
      </c>
      <c r="CJ109">
        <f t="shared" si="173"/>
        <v>16.933199999999999</v>
      </c>
      <c r="CK109">
        <f t="shared" si="174"/>
        <v>32.660800000000002</v>
      </c>
      <c r="CL109">
        <f t="shared" si="175"/>
        <v>7.2884000000000002</v>
      </c>
      <c r="CM109">
        <f t="shared" si="176"/>
        <v>10.823</v>
      </c>
      <c r="CN109">
        <f t="shared" si="177"/>
        <v>151.87819999999999</v>
      </c>
      <c r="CO109">
        <f t="shared" si="178"/>
        <v>169.19500000000002</v>
      </c>
      <c r="CP109">
        <f t="shared" si="179"/>
        <v>0</v>
      </c>
      <c r="CQ109">
        <f t="shared" si="180"/>
        <v>59.101799999999997</v>
      </c>
      <c r="CR109">
        <f t="shared" si="181"/>
        <v>37.209200000000003</v>
      </c>
      <c r="CT109" s="18">
        <f>'PASO 1 - SETUP CAMPAÑA'!G42</f>
        <v>274</v>
      </c>
      <c r="CU109">
        <v>4.01</v>
      </c>
      <c r="CV109">
        <v>4.01</v>
      </c>
      <c r="CW109">
        <v>0.01</v>
      </c>
      <c r="CX109">
        <v>1.25</v>
      </c>
      <c r="CY109">
        <v>1.25</v>
      </c>
      <c r="CZ109">
        <v>0</v>
      </c>
      <c r="DA109">
        <v>5.13</v>
      </c>
      <c r="DB109">
        <v>16.440000000000001</v>
      </c>
      <c r="DC109">
        <v>0.7</v>
      </c>
      <c r="DD109">
        <v>2.09</v>
      </c>
      <c r="DE109">
        <v>18.46</v>
      </c>
      <c r="DF109">
        <v>0</v>
      </c>
      <c r="DG109">
        <v>18.46</v>
      </c>
      <c r="DH109">
        <v>18.239999999999998</v>
      </c>
      <c r="DI109">
        <v>18.89</v>
      </c>
      <c r="DJ109">
        <v>0</v>
      </c>
      <c r="DK109">
        <v>34.200000000000003</v>
      </c>
      <c r="DL109">
        <v>2.46</v>
      </c>
      <c r="DM109">
        <v>1.72</v>
      </c>
      <c r="DN109">
        <v>11.14</v>
      </c>
      <c r="DO109">
        <v>31.08</v>
      </c>
      <c r="DP109">
        <v>4.0199999999999996</v>
      </c>
      <c r="DQ109">
        <v>0.93</v>
      </c>
      <c r="DR109">
        <v>37.549999999999997</v>
      </c>
      <c r="DS109">
        <v>12.11</v>
      </c>
      <c r="DT109">
        <v>1.69</v>
      </c>
      <c r="DU109">
        <v>13.47</v>
      </c>
      <c r="DV109">
        <v>13.36</v>
      </c>
      <c r="DW109">
        <v>6.11</v>
      </c>
      <c r="DX109">
        <v>3.97</v>
      </c>
      <c r="DY109">
        <v>0.91</v>
      </c>
      <c r="DZ109">
        <v>0</v>
      </c>
      <c r="EA109">
        <v>4.53</v>
      </c>
      <c r="EB109">
        <v>0</v>
      </c>
      <c r="EC109">
        <v>0</v>
      </c>
      <c r="ED109">
        <v>1.23</v>
      </c>
      <c r="EE109">
        <v>0</v>
      </c>
      <c r="EF109">
        <v>0.43</v>
      </c>
      <c r="EG109">
        <v>0</v>
      </c>
      <c r="EH109">
        <v>0.18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0.56000000000000005</v>
      </c>
      <c r="ER109">
        <v>0</v>
      </c>
      <c r="ES109">
        <v>1.18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9.14</v>
      </c>
      <c r="EZ109">
        <v>9.02</v>
      </c>
      <c r="FA109">
        <v>0</v>
      </c>
      <c r="FB109">
        <v>0</v>
      </c>
      <c r="FC109">
        <v>0.13</v>
      </c>
      <c r="FD109">
        <v>26.89</v>
      </c>
      <c r="FE109">
        <v>4.71</v>
      </c>
      <c r="FF109">
        <v>23.81</v>
      </c>
      <c r="FG109">
        <v>0.5</v>
      </c>
      <c r="FH109">
        <v>25.18</v>
      </c>
      <c r="FI109">
        <v>35.619999999999997</v>
      </c>
      <c r="FJ109">
        <v>76.959999999999994</v>
      </c>
      <c r="FK109">
        <v>7.27</v>
      </c>
      <c r="FL109">
        <v>98.33</v>
      </c>
      <c r="FM109">
        <v>14.03</v>
      </c>
      <c r="FN109">
        <v>4.0199999999999996</v>
      </c>
      <c r="FO109">
        <v>1.88</v>
      </c>
      <c r="FP109">
        <v>0.17</v>
      </c>
      <c r="FQ109">
        <v>89.02</v>
      </c>
      <c r="FR109">
        <v>97.43</v>
      </c>
      <c r="FS109">
        <v>64.14</v>
      </c>
      <c r="FT109">
        <v>16.75</v>
      </c>
      <c r="FU109">
        <v>19.5</v>
      </c>
      <c r="FV109">
        <v>4.22</v>
      </c>
      <c r="FW109">
        <v>31.24</v>
      </c>
      <c r="FX109">
        <v>6.18</v>
      </c>
      <c r="FY109">
        <v>11.92</v>
      </c>
      <c r="FZ109">
        <v>2.66</v>
      </c>
      <c r="GA109">
        <v>3.95</v>
      </c>
      <c r="GB109">
        <v>55.43</v>
      </c>
      <c r="GC109">
        <v>61.75</v>
      </c>
      <c r="GD109">
        <v>0</v>
      </c>
      <c r="GE109">
        <v>21.57</v>
      </c>
      <c r="GF109">
        <v>13.58</v>
      </c>
    </row>
    <row r="110" spans="2:188" x14ac:dyDescent="0.35">
      <c r="B110" t="str">
        <f>IF(AND(F110&gt;='PASO 2 - CHANNEL INPUT '!$G$4,F110&lt;='PASO 2 - CHANNEL INPUT '!$H$4),"OK","FUERA")</f>
        <v>OK</v>
      </c>
      <c r="C110" s="18" t="str">
        <f>IF(AND(F110&gt;='PASO 2 - CHANNEL INPUT '!$G$8,F110&lt;='PASO 2 - CHANNEL INPUT '!$H$8),"OK","FUERA")</f>
        <v>OK</v>
      </c>
      <c r="D110" t="str">
        <f>IF(AND(F110&gt;='PASO 1 - SETUP CAMPAÑA'!$C$3,F110&lt;='PASO 1 - SETUP CAMPAÑA'!$C$4),"OK","FUERA")</f>
        <v>FUERA</v>
      </c>
      <c r="E110" t="s">
        <v>2</v>
      </c>
      <c r="F110">
        <v>15</v>
      </c>
      <c r="G110" s="11">
        <f t="shared" si="182"/>
        <v>13.514999999999999</v>
      </c>
      <c r="H110">
        <f t="shared" si="93"/>
        <v>12.746499999999999</v>
      </c>
      <c r="I110">
        <f t="shared" si="94"/>
        <v>0.76849999999999996</v>
      </c>
      <c r="J110">
        <f t="shared" si="95"/>
        <v>7.0490000000000004</v>
      </c>
      <c r="K110">
        <f t="shared" si="96"/>
        <v>7.0490000000000004</v>
      </c>
      <c r="L110">
        <f t="shared" si="97"/>
        <v>0</v>
      </c>
      <c r="M110">
        <f t="shared" si="98"/>
        <v>19.371500000000001</v>
      </c>
      <c r="N110">
        <f t="shared" si="99"/>
        <v>51.250999999999998</v>
      </c>
      <c r="O110">
        <f t="shared" si="100"/>
        <v>14.151</v>
      </c>
      <c r="P110">
        <f t="shared" si="101"/>
        <v>11.500999999999999</v>
      </c>
      <c r="Q110">
        <f t="shared" si="102"/>
        <v>64.421499999999995</v>
      </c>
      <c r="R110">
        <f t="shared" si="103"/>
        <v>0.92749999999999988</v>
      </c>
      <c r="S110">
        <f t="shared" si="104"/>
        <v>65.349000000000004</v>
      </c>
      <c r="T110">
        <f t="shared" si="105"/>
        <v>63.573499999999996</v>
      </c>
      <c r="U110" s="11">
        <f t="shared" si="106"/>
        <v>66.356000000000009</v>
      </c>
      <c r="V110">
        <f t="shared" si="107"/>
        <v>5.3000000000000005E-2</v>
      </c>
      <c r="W110">
        <f t="shared" si="108"/>
        <v>94.976000000000013</v>
      </c>
      <c r="X110">
        <f t="shared" si="109"/>
        <v>16.270999999999997</v>
      </c>
      <c r="Y110">
        <f t="shared" si="110"/>
        <v>15.8735</v>
      </c>
      <c r="Z110">
        <f t="shared" si="111"/>
        <v>37.073499999999996</v>
      </c>
      <c r="AA110">
        <f t="shared" si="112"/>
        <v>97.25500000000001</v>
      </c>
      <c r="AB110">
        <f t="shared" si="113"/>
        <v>27.930999999999997</v>
      </c>
      <c r="AC110">
        <f t="shared" si="114"/>
        <v>2.4380000000000002</v>
      </c>
      <c r="AD110" s="11">
        <f t="shared" si="115"/>
        <v>124.52350000000001</v>
      </c>
      <c r="AE110">
        <f t="shared" si="116"/>
        <v>32.939499999999995</v>
      </c>
      <c r="AF110">
        <f t="shared" si="117"/>
        <v>1.431</v>
      </c>
      <c r="AG110">
        <f t="shared" si="118"/>
        <v>37.259</v>
      </c>
      <c r="AH110">
        <f t="shared" si="119"/>
        <v>33.469499999999996</v>
      </c>
      <c r="AI110">
        <f t="shared" si="120"/>
        <v>13.25</v>
      </c>
      <c r="AJ110">
        <f t="shared" si="121"/>
        <v>6.7309999999999999</v>
      </c>
      <c r="AK110">
        <f t="shared" si="122"/>
        <v>2.6764999999999999</v>
      </c>
      <c r="AL110">
        <f t="shared" si="123"/>
        <v>0</v>
      </c>
      <c r="AM110">
        <f t="shared" si="124"/>
        <v>15.263999999999999</v>
      </c>
      <c r="AN110">
        <f t="shared" si="125"/>
        <v>0</v>
      </c>
      <c r="AO110">
        <f t="shared" si="126"/>
        <v>0.6359999999999999</v>
      </c>
      <c r="AP110">
        <f t="shared" si="127"/>
        <v>1.0069999999999999</v>
      </c>
      <c r="AQ110">
        <f t="shared" si="128"/>
        <v>0</v>
      </c>
      <c r="AR110">
        <f t="shared" si="129"/>
        <v>1.6164999999999998</v>
      </c>
      <c r="AS110">
        <f t="shared" si="130"/>
        <v>0</v>
      </c>
      <c r="AT110">
        <f t="shared" si="131"/>
        <v>1.06</v>
      </c>
      <c r="AU110">
        <f t="shared" si="132"/>
        <v>1.113</v>
      </c>
      <c r="AV110">
        <f t="shared" si="133"/>
        <v>3.2329999999999997</v>
      </c>
      <c r="AW110">
        <f t="shared" si="134"/>
        <v>0</v>
      </c>
      <c r="AX110">
        <f t="shared" si="135"/>
        <v>0</v>
      </c>
      <c r="AY110">
        <f t="shared" si="136"/>
        <v>4.3725000000000005</v>
      </c>
      <c r="AZ110">
        <f t="shared" si="137"/>
        <v>0.55649999999999999</v>
      </c>
      <c r="BA110">
        <f t="shared" si="138"/>
        <v>0.50349999999999995</v>
      </c>
      <c r="BB110">
        <f t="shared" si="139"/>
        <v>0</v>
      </c>
      <c r="BC110">
        <f t="shared" si="140"/>
        <v>0.82150000000000001</v>
      </c>
      <c r="BD110">
        <f t="shared" si="141"/>
        <v>0.10600000000000001</v>
      </c>
      <c r="BE110">
        <f t="shared" si="142"/>
        <v>0</v>
      </c>
      <c r="BF110">
        <f t="shared" si="143"/>
        <v>0</v>
      </c>
      <c r="BG110">
        <f t="shared" si="144"/>
        <v>0.29150000000000004</v>
      </c>
      <c r="BH110">
        <f t="shared" si="145"/>
        <v>0.29150000000000004</v>
      </c>
      <c r="BI110">
        <f t="shared" si="146"/>
        <v>0</v>
      </c>
      <c r="BJ110">
        <f t="shared" si="147"/>
        <v>0</v>
      </c>
      <c r="BK110">
        <f t="shared" si="148"/>
        <v>27.983999999999998</v>
      </c>
      <c r="BL110">
        <f t="shared" si="149"/>
        <v>27.983999999999998</v>
      </c>
      <c r="BM110">
        <f t="shared" si="150"/>
        <v>0</v>
      </c>
      <c r="BN110">
        <f t="shared" si="151"/>
        <v>0</v>
      </c>
      <c r="BO110">
        <f t="shared" si="152"/>
        <v>0</v>
      </c>
      <c r="BP110">
        <f t="shared" si="153"/>
        <v>48.707000000000001</v>
      </c>
      <c r="BQ110">
        <f t="shared" si="154"/>
        <v>10.891500000000001</v>
      </c>
      <c r="BR110">
        <f t="shared" si="155"/>
        <v>40.359499999999997</v>
      </c>
      <c r="BS110">
        <f t="shared" si="156"/>
        <v>1.6695</v>
      </c>
      <c r="BT110">
        <f t="shared" si="157"/>
        <v>66.8065</v>
      </c>
      <c r="BU110">
        <f t="shared" si="158"/>
        <v>81.964500000000001</v>
      </c>
      <c r="BV110" s="11">
        <f t="shared" si="159"/>
        <v>181.31300000000002</v>
      </c>
      <c r="BW110" s="11">
        <f t="shared" si="160"/>
        <v>17.993500000000001</v>
      </c>
      <c r="BX110" s="11">
        <f t="shared" si="161"/>
        <v>255.88400000000001</v>
      </c>
      <c r="BY110">
        <f t="shared" si="162"/>
        <v>60.154999999999994</v>
      </c>
      <c r="BZ110">
        <f t="shared" si="163"/>
        <v>27.930999999999997</v>
      </c>
      <c r="CA110">
        <f t="shared" si="164"/>
        <v>7.8440000000000003</v>
      </c>
      <c r="CB110">
        <f t="shared" si="165"/>
        <v>0.37100000000000005</v>
      </c>
      <c r="CC110" s="11">
        <f t="shared" si="166"/>
        <v>224.40200000000002</v>
      </c>
      <c r="CD110" s="11">
        <f t="shared" si="167"/>
        <v>254.4265</v>
      </c>
      <c r="CE110" s="11">
        <f t="shared" si="168"/>
        <v>149.75149999999999</v>
      </c>
      <c r="CF110">
        <f t="shared" si="169"/>
        <v>32.5685</v>
      </c>
      <c r="CG110">
        <f t="shared" si="170"/>
        <v>46.375</v>
      </c>
      <c r="CH110">
        <f t="shared" si="171"/>
        <v>8.109</v>
      </c>
      <c r="CI110" s="11">
        <f t="shared" si="172"/>
        <v>81.885000000000005</v>
      </c>
      <c r="CJ110">
        <f t="shared" si="173"/>
        <v>15.794</v>
      </c>
      <c r="CK110">
        <f t="shared" si="174"/>
        <v>30.74</v>
      </c>
      <c r="CL110">
        <f t="shared" si="175"/>
        <v>12.879000000000001</v>
      </c>
      <c r="CM110">
        <f t="shared" si="176"/>
        <v>8.6654999999999998</v>
      </c>
      <c r="CN110">
        <f t="shared" si="177"/>
        <v>165.78400000000002</v>
      </c>
      <c r="CO110">
        <f t="shared" si="178"/>
        <v>151.95099999999999</v>
      </c>
      <c r="CP110">
        <f t="shared" si="179"/>
        <v>0.15899999999999997</v>
      </c>
      <c r="CQ110">
        <f t="shared" si="180"/>
        <v>32.648000000000003</v>
      </c>
      <c r="CR110">
        <f t="shared" si="181"/>
        <v>30.846</v>
      </c>
      <c r="CT110" s="18">
        <f>'PASO 1 - SETUP CAMPAÑA'!G43</f>
        <v>265</v>
      </c>
      <c r="CU110">
        <v>5.0999999999999996</v>
      </c>
      <c r="CV110">
        <v>4.8099999999999996</v>
      </c>
      <c r="CW110">
        <v>0.28999999999999998</v>
      </c>
      <c r="CX110">
        <v>2.66</v>
      </c>
      <c r="CY110">
        <v>2.66</v>
      </c>
      <c r="CZ110">
        <v>0</v>
      </c>
      <c r="DA110">
        <v>7.31</v>
      </c>
      <c r="DB110">
        <v>19.34</v>
      </c>
      <c r="DC110">
        <v>5.34</v>
      </c>
      <c r="DD110">
        <v>4.34</v>
      </c>
      <c r="DE110">
        <v>24.31</v>
      </c>
      <c r="DF110">
        <v>0.35</v>
      </c>
      <c r="DG110">
        <v>24.66</v>
      </c>
      <c r="DH110">
        <v>23.99</v>
      </c>
      <c r="DI110">
        <v>25.04</v>
      </c>
      <c r="DJ110">
        <v>0.02</v>
      </c>
      <c r="DK110">
        <v>35.840000000000003</v>
      </c>
      <c r="DL110">
        <v>6.14</v>
      </c>
      <c r="DM110">
        <v>5.99</v>
      </c>
      <c r="DN110">
        <v>13.99</v>
      </c>
      <c r="DO110">
        <v>36.700000000000003</v>
      </c>
      <c r="DP110">
        <v>10.54</v>
      </c>
      <c r="DQ110">
        <v>0.92</v>
      </c>
      <c r="DR110">
        <v>46.99</v>
      </c>
      <c r="DS110">
        <v>12.43</v>
      </c>
      <c r="DT110">
        <v>0.54</v>
      </c>
      <c r="DU110">
        <v>14.06</v>
      </c>
      <c r="DV110">
        <v>12.63</v>
      </c>
      <c r="DW110">
        <v>5</v>
      </c>
      <c r="DX110">
        <v>2.54</v>
      </c>
      <c r="DY110">
        <v>1.01</v>
      </c>
      <c r="DZ110">
        <v>0</v>
      </c>
      <c r="EA110">
        <v>5.76</v>
      </c>
      <c r="EB110">
        <v>0</v>
      </c>
      <c r="EC110">
        <v>0.24</v>
      </c>
      <c r="ED110">
        <v>0.38</v>
      </c>
      <c r="EE110">
        <v>0</v>
      </c>
      <c r="EF110">
        <v>0.61</v>
      </c>
      <c r="EG110">
        <v>0</v>
      </c>
      <c r="EH110">
        <v>0.4</v>
      </c>
      <c r="EI110">
        <v>0.42</v>
      </c>
      <c r="EJ110">
        <v>1.22</v>
      </c>
      <c r="EK110">
        <v>0</v>
      </c>
      <c r="EL110">
        <v>0</v>
      </c>
      <c r="EM110">
        <v>1.65</v>
      </c>
      <c r="EN110">
        <v>0.21</v>
      </c>
      <c r="EO110">
        <v>0.19</v>
      </c>
      <c r="EP110">
        <v>0</v>
      </c>
      <c r="EQ110">
        <v>0.31</v>
      </c>
      <c r="ER110">
        <v>0.04</v>
      </c>
      <c r="ES110">
        <v>0</v>
      </c>
      <c r="ET110">
        <v>0</v>
      </c>
      <c r="EU110">
        <v>0.11</v>
      </c>
      <c r="EV110">
        <v>0.11</v>
      </c>
      <c r="EW110">
        <v>0</v>
      </c>
      <c r="EX110">
        <v>0</v>
      </c>
      <c r="EY110">
        <v>10.56</v>
      </c>
      <c r="EZ110">
        <v>10.56</v>
      </c>
      <c r="FA110">
        <v>0</v>
      </c>
      <c r="FB110">
        <v>0</v>
      </c>
      <c r="FC110">
        <v>0</v>
      </c>
      <c r="FD110">
        <v>18.38</v>
      </c>
      <c r="FE110">
        <v>4.1100000000000003</v>
      </c>
      <c r="FF110">
        <v>15.23</v>
      </c>
      <c r="FG110">
        <v>0.63</v>
      </c>
      <c r="FH110">
        <v>25.21</v>
      </c>
      <c r="FI110">
        <v>30.93</v>
      </c>
      <c r="FJ110">
        <v>68.42</v>
      </c>
      <c r="FK110">
        <v>6.79</v>
      </c>
      <c r="FL110">
        <v>96.56</v>
      </c>
      <c r="FM110">
        <v>22.7</v>
      </c>
      <c r="FN110">
        <v>10.54</v>
      </c>
      <c r="FO110">
        <v>2.96</v>
      </c>
      <c r="FP110">
        <v>0.14000000000000001</v>
      </c>
      <c r="FQ110">
        <v>84.68</v>
      </c>
      <c r="FR110">
        <v>96.01</v>
      </c>
      <c r="FS110">
        <v>56.51</v>
      </c>
      <c r="FT110">
        <v>12.29</v>
      </c>
      <c r="FU110">
        <v>17.5</v>
      </c>
      <c r="FV110">
        <v>3.06</v>
      </c>
      <c r="FW110">
        <v>30.9</v>
      </c>
      <c r="FX110">
        <v>5.96</v>
      </c>
      <c r="FY110">
        <v>11.6</v>
      </c>
      <c r="FZ110">
        <v>4.8600000000000003</v>
      </c>
      <c r="GA110">
        <v>3.27</v>
      </c>
      <c r="GB110">
        <v>62.56</v>
      </c>
      <c r="GC110">
        <v>57.34</v>
      </c>
      <c r="GD110">
        <v>0.06</v>
      </c>
      <c r="GE110">
        <v>12.32</v>
      </c>
      <c r="GF110">
        <v>11.64</v>
      </c>
    </row>
    <row r="111" spans="2:188" x14ac:dyDescent="0.35">
      <c r="B111" t="str">
        <f>IF(AND(F111&gt;='PASO 2 - CHANNEL INPUT '!$G$4,F111&lt;='PASO 2 - CHANNEL INPUT '!$H$4),"OK","FUERA")</f>
        <v>OK</v>
      </c>
      <c r="C111" s="18" t="str">
        <f>IF(AND(F111&gt;='PASO 2 - CHANNEL INPUT '!$G$8,F111&lt;='PASO 2 - CHANNEL INPUT '!$H$8),"OK","FUERA")</f>
        <v>OK</v>
      </c>
      <c r="D111" t="str">
        <f>IF(AND(F111&gt;='PASO 1 - SETUP CAMPAÑA'!$C$3,F111&lt;='PASO 1 - SETUP CAMPAÑA'!$C$4),"OK","FUERA")</f>
        <v>OK</v>
      </c>
      <c r="E111" t="s">
        <v>2</v>
      </c>
      <c r="F111">
        <v>16</v>
      </c>
      <c r="G111" s="11">
        <f t="shared" si="182"/>
        <v>13.986000000000002</v>
      </c>
      <c r="H111">
        <f t="shared" si="93"/>
        <v>13.209</v>
      </c>
      <c r="I111">
        <f t="shared" si="94"/>
        <v>1.4245000000000001</v>
      </c>
      <c r="J111">
        <f t="shared" si="95"/>
        <v>9.1426999999999996</v>
      </c>
      <c r="K111">
        <f t="shared" si="96"/>
        <v>9.1426999999999996</v>
      </c>
      <c r="L111">
        <f t="shared" si="97"/>
        <v>0.31079999999999997</v>
      </c>
      <c r="M111">
        <f t="shared" si="98"/>
        <v>18.000500000000002</v>
      </c>
      <c r="N111">
        <f t="shared" si="99"/>
        <v>62.755700000000004</v>
      </c>
      <c r="O111">
        <f t="shared" si="100"/>
        <v>15.721300000000001</v>
      </c>
      <c r="P111">
        <f t="shared" si="101"/>
        <v>7.3297000000000008</v>
      </c>
      <c r="Q111">
        <f t="shared" si="102"/>
        <v>65.993200000000002</v>
      </c>
      <c r="R111">
        <f t="shared" si="103"/>
        <v>2.6158999999999999</v>
      </c>
      <c r="S111">
        <f t="shared" si="104"/>
        <v>68.220600000000005</v>
      </c>
      <c r="T111">
        <f t="shared" si="105"/>
        <v>68.142899999999997</v>
      </c>
      <c r="U111" s="11">
        <f t="shared" si="106"/>
        <v>73.348799999999997</v>
      </c>
      <c r="V111">
        <f t="shared" si="107"/>
        <v>0.41440000000000005</v>
      </c>
      <c r="W111">
        <f t="shared" si="108"/>
        <v>82.88</v>
      </c>
      <c r="X111">
        <f t="shared" si="109"/>
        <v>13.105399999999999</v>
      </c>
      <c r="Y111">
        <f t="shared" si="110"/>
        <v>16.835000000000001</v>
      </c>
      <c r="Z111">
        <f t="shared" si="111"/>
        <v>37.192399999999999</v>
      </c>
      <c r="AA111">
        <f t="shared" si="112"/>
        <v>79.875600000000006</v>
      </c>
      <c r="AB111">
        <f t="shared" si="113"/>
        <v>28.334599999999998</v>
      </c>
      <c r="AC111">
        <f t="shared" si="114"/>
        <v>1.9683999999999999</v>
      </c>
      <c r="AD111" s="11">
        <f t="shared" si="115"/>
        <v>105.7238</v>
      </c>
      <c r="AE111">
        <f t="shared" si="116"/>
        <v>29.215199999999999</v>
      </c>
      <c r="AF111">
        <f t="shared" si="117"/>
        <v>5.4648999999999992</v>
      </c>
      <c r="AG111">
        <f t="shared" si="118"/>
        <v>45.324999999999996</v>
      </c>
      <c r="AH111">
        <f t="shared" si="119"/>
        <v>38.202500000000001</v>
      </c>
      <c r="AI111">
        <f t="shared" si="120"/>
        <v>13.338500000000002</v>
      </c>
      <c r="AJ111">
        <f t="shared" si="121"/>
        <v>11.8622</v>
      </c>
      <c r="AK111">
        <f t="shared" si="122"/>
        <v>2.5381999999999998</v>
      </c>
      <c r="AL111">
        <f t="shared" si="123"/>
        <v>0</v>
      </c>
      <c r="AM111">
        <f t="shared" si="124"/>
        <v>9.4276</v>
      </c>
      <c r="AN111">
        <f t="shared" si="125"/>
        <v>0.80289999999999995</v>
      </c>
      <c r="AO111">
        <f t="shared" si="126"/>
        <v>0</v>
      </c>
      <c r="AP111">
        <f t="shared" si="127"/>
        <v>3.3152000000000004</v>
      </c>
      <c r="AQ111">
        <f t="shared" si="128"/>
        <v>0</v>
      </c>
      <c r="AR111">
        <f t="shared" si="129"/>
        <v>0.69930000000000003</v>
      </c>
      <c r="AS111">
        <f t="shared" si="130"/>
        <v>0</v>
      </c>
      <c r="AT111">
        <f t="shared" si="131"/>
        <v>0</v>
      </c>
      <c r="AU111">
        <f t="shared" si="132"/>
        <v>0</v>
      </c>
      <c r="AV111">
        <f t="shared" si="133"/>
        <v>1.2172999999999998</v>
      </c>
      <c r="AW111">
        <f t="shared" si="134"/>
        <v>0</v>
      </c>
      <c r="AX111">
        <f t="shared" si="135"/>
        <v>0</v>
      </c>
      <c r="AY111">
        <f t="shared" si="136"/>
        <v>1.2172999999999998</v>
      </c>
      <c r="AZ111">
        <f t="shared" si="137"/>
        <v>1.7353000000000001</v>
      </c>
      <c r="BA111">
        <f t="shared" si="138"/>
        <v>0</v>
      </c>
      <c r="BB111">
        <f t="shared" si="139"/>
        <v>0</v>
      </c>
      <c r="BC111">
        <f t="shared" si="140"/>
        <v>0.62159999999999993</v>
      </c>
      <c r="BD111">
        <f t="shared" si="141"/>
        <v>0</v>
      </c>
      <c r="BE111">
        <f t="shared" si="142"/>
        <v>0</v>
      </c>
      <c r="BF111">
        <f t="shared" si="143"/>
        <v>0</v>
      </c>
      <c r="BG111">
        <f t="shared" si="144"/>
        <v>0.51800000000000002</v>
      </c>
      <c r="BH111">
        <f t="shared" si="145"/>
        <v>0</v>
      </c>
      <c r="BI111">
        <f t="shared" si="146"/>
        <v>0</v>
      </c>
      <c r="BJ111">
        <f t="shared" si="147"/>
        <v>0</v>
      </c>
      <c r="BK111">
        <f t="shared" si="148"/>
        <v>21.937300000000004</v>
      </c>
      <c r="BL111">
        <f t="shared" si="149"/>
        <v>21.937300000000004</v>
      </c>
      <c r="BM111">
        <f t="shared" si="150"/>
        <v>0</v>
      </c>
      <c r="BN111">
        <f t="shared" si="151"/>
        <v>0</v>
      </c>
      <c r="BO111">
        <f t="shared" si="152"/>
        <v>0</v>
      </c>
      <c r="BP111">
        <f t="shared" si="153"/>
        <v>62.341299999999997</v>
      </c>
      <c r="BQ111">
        <f t="shared" si="154"/>
        <v>13.752899999999999</v>
      </c>
      <c r="BR111">
        <f t="shared" si="155"/>
        <v>52.551099999999998</v>
      </c>
      <c r="BS111">
        <f t="shared" si="156"/>
        <v>1.6057999999999999</v>
      </c>
      <c r="BT111">
        <f t="shared" si="157"/>
        <v>71.354500000000002</v>
      </c>
      <c r="BU111">
        <f t="shared" si="158"/>
        <v>93.343599999999995</v>
      </c>
      <c r="BV111" s="11">
        <f t="shared" si="159"/>
        <v>193.68020000000001</v>
      </c>
      <c r="BW111" s="11">
        <f t="shared" si="160"/>
        <v>26.7547</v>
      </c>
      <c r="BX111" s="11">
        <f t="shared" si="161"/>
        <v>247.42270000000002</v>
      </c>
      <c r="BY111">
        <f t="shared" si="162"/>
        <v>38.824100000000001</v>
      </c>
      <c r="BZ111">
        <f t="shared" si="163"/>
        <v>28.334599999999998</v>
      </c>
      <c r="CA111">
        <f t="shared" si="164"/>
        <v>7.2519999999999989</v>
      </c>
      <c r="CB111">
        <f t="shared" si="165"/>
        <v>0.6734</v>
      </c>
      <c r="CC111" s="11">
        <f t="shared" si="166"/>
        <v>219.2953</v>
      </c>
      <c r="CD111" s="11">
        <f t="shared" si="167"/>
        <v>242.42399999999998</v>
      </c>
      <c r="CE111" s="11">
        <f t="shared" si="168"/>
        <v>162.96279999999999</v>
      </c>
      <c r="CF111">
        <f t="shared" si="169"/>
        <v>30.976400000000002</v>
      </c>
      <c r="CG111">
        <f t="shared" si="170"/>
        <v>42.8904</v>
      </c>
      <c r="CH111">
        <f t="shared" si="171"/>
        <v>3.5741999999999998</v>
      </c>
      <c r="CI111" s="11">
        <f t="shared" si="172"/>
        <v>91.4529</v>
      </c>
      <c r="CJ111">
        <f t="shared" si="173"/>
        <v>14.5558</v>
      </c>
      <c r="CK111">
        <f t="shared" si="174"/>
        <v>33.747700000000002</v>
      </c>
      <c r="CL111">
        <f t="shared" si="175"/>
        <v>13.131300000000001</v>
      </c>
      <c r="CM111">
        <f t="shared" si="176"/>
        <v>11.680900000000001</v>
      </c>
      <c r="CN111">
        <f t="shared" si="177"/>
        <v>157.29069999999999</v>
      </c>
      <c r="CO111">
        <f t="shared" si="178"/>
        <v>161.12389999999999</v>
      </c>
      <c r="CP111">
        <f t="shared" si="179"/>
        <v>0</v>
      </c>
      <c r="CQ111">
        <f t="shared" si="180"/>
        <v>39.342100000000002</v>
      </c>
      <c r="CR111">
        <f t="shared" si="181"/>
        <v>34.680100000000003</v>
      </c>
      <c r="CT111" s="18">
        <f>'PASO 1 - SETUP CAMPAÑA'!G44</f>
        <v>259</v>
      </c>
      <c r="CU111">
        <v>5.4</v>
      </c>
      <c r="CV111">
        <v>5.0999999999999996</v>
      </c>
      <c r="CW111">
        <v>0.55000000000000004</v>
      </c>
      <c r="CX111">
        <v>3.53</v>
      </c>
      <c r="CY111">
        <v>3.53</v>
      </c>
      <c r="CZ111">
        <v>0.12</v>
      </c>
      <c r="DA111">
        <v>6.95</v>
      </c>
      <c r="DB111">
        <v>24.23</v>
      </c>
      <c r="DC111">
        <v>6.07</v>
      </c>
      <c r="DD111">
        <v>2.83</v>
      </c>
      <c r="DE111">
        <v>25.48</v>
      </c>
      <c r="DF111">
        <v>1.01</v>
      </c>
      <c r="DG111">
        <v>26.34</v>
      </c>
      <c r="DH111">
        <v>26.31</v>
      </c>
      <c r="DI111">
        <v>28.32</v>
      </c>
      <c r="DJ111">
        <v>0.16</v>
      </c>
      <c r="DK111">
        <v>32</v>
      </c>
      <c r="DL111">
        <v>5.0599999999999996</v>
      </c>
      <c r="DM111">
        <v>6.5</v>
      </c>
      <c r="DN111">
        <v>14.36</v>
      </c>
      <c r="DO111">
        <v>30.84</v>
      </c>
      <c r="DP111">
        <v>10.94</v>
      </c>
      <c r="DQ111">
        <v>0.76</v>
      </c>
      <c r="DR111">
        <v>40.82</v>
      </c>
      <c r="DS111">
        <v>11.28</v>
      </c>
      <c r="DT111">
        <v>2.11</v>
      </c>
      <c r="DU111">
        <v>17.5</v>
      </c>
      <c r="DV111">
        <v>14.75</v>
      </c>
      <c r="DW111">
        <v>5.15</v>
      </c>
      <c r="DX111">
        <v>4.58</v>
      </c>
      <c r="DY111">
        <v>0.98</v>
      </c>
      <c r="DZ111">
        <v>0</v>
      </c>
      <c r="EA111">
        <v>3.64</v>
      </c>
      <c r="EB111">
        <v>0.31</v>
      </c>
      <c r="EC111">
        <v>0</v>
      </c>
      <c r="ED111">
        <v>1.28</v>
      </c>
      <c r="EE111">
        <v>0</v>
      </c>
      <c r="EF111">
        <v>0.27</v>
      </c>
      <c r="EG111">
        <v>0</v>
      </c>
      <c r="EH111">
        <v>0</v>
      </c>
      <c r="EI111">
        <v>0</v>
      </c>
      <c r="EJ111">
        <v>0.47</v>
      </c>
      <c r="EK111">
        <v>0</v>
      </c>
      <c r="EL111">
        <v>0</v>
      </c>
      <c r="EM111">
        <v>0.47</v>
      </c>
      <c r="EN111">
        <v>0.67</v>
      </c>
      <c r="EO111">
        <v>0</v>
      </c>
      <c r="EP111">
        <v>0</v>
      </c>
      <c r="EQ111">
        <v>0.24</v>
      </c>
      <c r="ER111">
        <v>0</v>
      </c>
      <c r="ES111">
        <v>0</v>
      </c>
      <c r="ET111">
        <v>0</v>
      </c>
      <c r="EU111">
        <v>0.2</v>
      </c>
      <c r="EV111">
        <v>0</v>
      </c>
      <c r="EW111">
        <v>0</v>
      </c>
      <c r="EX111">
        <v>0</v>
      </c>
      <c r="EY111">
        <v>8.4700000000000006</v>
      </c>
      <c r="EZ111">
        <v>8.4700000000000006</v>
      </c>
      <c r="FA111">
        <v>0</v>
      </c>
      <c r="FB111">
        <v>0</v>
      </c>
      <c r="FC111">
        <v>0</v>
      </c>
      <c r="FD111">
        <v>24.07</v>
      </c>
      <c r="FE111">
        <v>5.31</v>
      </c>
      <c r="FF111">
        <v>20.29</v>
      </c>
      <c r="FG111">
        <v>0.62</v>
      </c>
      <c r="FH111">
        <v>27.55</v>
      </c>
      <c r="FI111">
        <v>36.04</v>
      </c>
      <c r="FJ111">
        <v>74.78</v>
      </c>
      <c r="FK111">
        <v>10.33</v>
      </c>
      <c r="FL111">
        <v>95.53</v>
      </c>
      <c r="FM111">
        <v>14.99</v>
      </c>
      <c r="FN111">
        <v>10.94</v>
      </c>
      <c r="FO111">
        <v>2.8</v>
      </c>
      <c r="FP111">
        <v>0.26</v>
      </c>
      <c r="FQ111">
        <v>84.67</v>
      </c>
      <c r="FR111">
        <v>93.6</v>
      </c>
      <c r="FS111">
        <v>62.92</v>
      </c>
      <c r="FT111">
        <v>11.96</v>
      </c>
      <c r="FU111">
        <v>16.559999999999999</v>
      </c>
      <c r="FV111">
        <v>1.38</v>
      </c>
      <c r="FW111">
        <v>35.31</v>
      </c>
      <c r="FX111">
        <v>5.62</v>
      </c>
      <c r="FY111">
        <v>13.03</v>
      </c>
      <c r="FZ111">
        <v>5.07</v>
      </c>
      <c r="GA111">
        <v>4.51</v>
      </c>
      <c r="GB111">
        <v>60.73</v>
      </c>
      <c r="GC111">
        <v>62.21</v>
      </c>
      <c r="GD111">
        <v>0</v>
      </c>
      <c r="GE111">
        <v>15.19</v>
      </c>
      <c r="GF111">
        <v>13.39</v>
      </c>
    </row>
    <row r="112" spans="2:188" x14ac:dyDescent="0.35">
      <c r="B112" t="str">
        <f>IF(AND(F112&gt;='PASO 2 - CHANNEL INPUT '!$G$4,F112&lt;='PASO 2 - CHANNEL INPUT '!$H$4),"OK","FUERA")</f>
        <v>OK</v>
      </c>
      <c r="C112" s="18" t="str">
        <f>IF(AND(F112&gt;='PASO 2 - CHANNEL INPUT '!$G$8,F112&lt;='PASO 2 - CHANNEL INPUT '!$H$8),"OK","FUERA")</f>
        <v>OK</v>
      </c>
      <c r="D112" t="str">
        <f>IF(AND(F112&gt;='PASO 1 - SETUP CAMPAÑA'!$C$3,F112&lt;='PASO 1 - SETUP CAMPAÑA'!$C$4),"OK","FUERA")</f>
        <v>OK</v>
      </c>
      <c r="E112" t="s">
        <v>2</v>
      </c>
      <c r="F112">
        <v>17</v>
      </c>
      <c r="G112" s="11">
        <f t="shared" si="182"/>
        <v>12.7966</v>
      </c>
      <c r="H112">
        <f t="shared" si="93"/>
        <v>12.513199999999999</v>
      </c>
      <c r="I112">
        <f t="shared" si="94"/>
        <v>0.58860000000000001</v>
      </c>
      <c r="J112">
        <f t="shared" si="95"/>
        <v>2.8994000000000004</v>
      </c>
      <c r="K112">
        <f t="shared" si="96"/>
        <v>2.8994000000000004</v>
      </c>
      <c r="L112">
        <f t="shared" si="97"/>
        <v>0</v>
      </c>
      <c r="M112">
        <f t="shared" si="98"/>
        <v>14.104599999999998</v>
      </c>
      <c r="N112">
        <f t="shared" si="99"/>
        <v>41.245600000000003</v>
      </c>
      <c r="O112">
        <f t="shared" si="100"/>
        <v>12.0336</v>
      </c>
      <c r="P112">
        <f t="shared" si="101"/>
        <v>7.1067999999999998</v>
      </c>
      <c r="Q112">
        <f t="shared" si="102"/>
        <v>47.1098</v>
      </c>
      <c r="R112">
        <f t="shared" si="103"/>
        <v>1.2208000000000001</v>
      </c>
      <c r="S112">
        <f t="shared" si="104"/>
        <v>47.96</v>
      </c>
      <c r="T112">
        <f t="shared" si="105"/>
        <v>47.720200000000006</v>
      </c>
      <c r="U112" s="11">
        <f t="shared" si="106"/>
        <v>50.052799999999998</v>
      </c>
      <c r="V112">
        <f t="shared" si="107"/>
        <v>0.1308</v>
      </c>
      <c r="W112">
        <f t="shared" si="108"/>
        <v>63.546999999999997</v>
      </c>
      <c r="X112">
        <f t="shared" si="109"/>
        <v>10.0062</v>
      </c>
      <c r="Y112">
        <f t="shared" si="110"/>
        <v>16.219200000000001</v>
      </c>
      <c r="Z112">
        <f t="shared" si="111"/>
        <v>23.6312</v>
      </c>
      <c r="AA112">
        <f t="shared" si="112"/>
        <v>69.433000000000007</v>
      </c>
      <c r="AB112">
        <f t="shared" si="113"/>
        <v>25.876599999999996</v>
      </c>
      <c r="AC112">
        <f t="shared" si="114"/>
        <v>1.2208000000000001</v>
      </c>
      <c r="AD112" s="11">
        <f t="shared" si="115"/>
        <v>86.197199999999995</v>
      </c>
      <c r="AE112">
        <f t="shared" si="116"/>
        <v>24.612199999999998</v>
      </c>
      <c r="AF112">
        <f t="shared" si="117"/>
        <v>2.7031999999999998</v>
      </c>
      <c r="AG112">
        <f t="shared" si="118"/>
        <v>31.435599999999997</v>
      </c>
      <c r="AH112">
        <f t="shared" si="119"/>
        <v>31.980599999999999</v>
      </c>
      <c r="AI112">
        <f t="shared" si="120"/>
        <v>18.639000000000003</v>
      </c>
      <c r="AJ112">
        <f t="shared" si="121"/>
        <v>7.9569999999999999</v>
      </c>
      <c r="AK112">
        <f t="shared" si="122"/>
        <v>3.0955999999999997</v>
      </c>
      <c r="AL112">
        <f t="shared" si="123"/>
        <v>0</v>
      </c>
      <c r="AM112">
        <f t="shared" si="124"/>
        <v>4.8613999999999997</v>
      </c>
      <c r="AN112">
        <f t="shared" si="125"/>
        <v>0</v>
      </c>
      <c r="AO112">
        <f t="shared" si="126"/>
        <v>0.15260000000000001</v>
      </c>
      <c r="AP112">
        <f t="shared" si="127"/>
        <v>0.2616</v>
      </c>
      <c r="AQ112">
        <f t="shared" si="128"/>
        <v>0</v>
      </c>
      <c r="AR112">
        <f t="shared" si="129"/>
        <v>0.1308</v>
      </c>
      <c r="AS112">
        <f t="shared" si="130"/>
        <v>0</v>
      </c>
      <c r="AT112">
        <f t="shared" si="131"/>
        <v>1.1772</v>
      </c>
      <c r="AU112">
        <f t="shared" si="132"/>
        <v>0</v>
      </c>
      <c r="AV112">
        <f t="shared" si="133"/>
        <v>1.8311999999999999</v>
      </c>
      <c r="AW112">
        <f t="shared" si="134"/>
        <v>0</v>
      </c>
      <c r="AX112">
        <f t="shared" si="135"/>
        <v>0</v>
      </c>
      <c r="AY112">
        <f t="shared" si="136"/>
        <v>1.8311999999999999</v>
      </c>
      <c r="AZ112">
        <f t="shared" si="137"/>
        <v>0</v>
      </c>
      <c r="BA112">
        <f t="shared" si="138"/>
        <v>0.63219999999999998</v>
      </c>
      <c r="BB112">
        <f t="shared" si="139"/>
        <v>0</v>
      </c>
      <c r="BC112">
        <f t="shared" si="140"/>
        <v>0.32700000000000001</v>
      </c>
      <c r="BD112">
        <f t="shared" si="141"/>
        <v>0.28339999999999999</v>
      </c>
      <c r="BE112">
        <f t="shared" si="142"/>
        <v>0.80659999999999998</v>
      </c>
      <c r="BF112">
        <f t="shared" si="143"/>
        <v>0</v>
      </c>
      <c r="BG112">
        <f t="shared" si="144"/>
        <v>1.7658000000000003</v>
      </c>
      <c r="BH112">
        <f t="shared" si="145"/>
        <v>0</v>
      </c>
      <c r="BI112">
        <f t="shared" si="146"/>
        <v>0</v>
      </c>
      <c r="BJ112">
        <f t="shared" si="147"/>
        <v>0</v>
      </c>
      <c r="BK112">
        <f t="shared" si="148"/>
        <v>14.082800000000001</v>
      </c>
      <c r="BL112">
        <f t="shared" si="149"/>
        <v>14.039199999999999</v>
      </c>
      <c r="BM112">
        <f t="shared" si="150"/>
        <v>0</v>
      </c>
      <c r="BN112">
        <f t="shared" si="151"/>
        <v>0</v>
      </c>
      <c r="BO112">
        <f t="shared" si="152"/>
        <v>4.36E-2</v>
      </c>
      <c r="BP112">
        <f t="shared" si="153"/>
        <v>53.976800000000004</v>
      </c>
      <c r="BQ112">
        <f t="shared" si="154"/>
        <v>6.6925999999999997</v>
      </c>
      <c r="BR112">
        <f t="shared" si="155"/>
        <v>49.376999999999995</v>
      </c>
      <c r="BS112">
        <f t="shared" si="156"/>
        <v>1.9401999999999999</v>
      </c>
      <c r="BT112">
        <f t="shared" si="157"/>
        <v>56.353000000000002</v>
      </c>
      <c r="BU112">
        <f t="shared" si="158"/>
        <v>85.826599999999999</v>
      </c>
      <c r="BV112" s="11">
        <f t="shared" si="159"/>
        <v>162.95500000000001</v>
      </c>
      <c r="BW112" s="11">
        <f t="shared" si="160"/>
        <v>21.102399999999999</v>
      </c>
      <c r="BX112" s="11">
        <f t="shared" si="161"/>
        <v>210.37</v>
      </c>
      <c r="BY112">
        <f t="shared" si="162"/>
        <v>41.223799999999997</v>
      </c>
      <c r="BZ112">
        <f t="shared" si="163"/>
        <v>25.876599999999996</v>
      </c>
      <c r="CA112">
        <f t="shared" si="164"/>
        <v>3.4226000000000005</v>
      </c>
      <c r="CB112">
        <f t="shared" si="165"/>
        <v>0.436</v>
      </c>
      <c r="CC112" s="11">
        <f t="shared" si="166"/>
        <v>189.20220000000003</v>
      </c>
      <c r="CD112" s="11">
        <f t="shared" si="167"/>
        <v>206.9692</v>
      </c>
      <c r="CE112" s="11">
        <f t="shared" si="168"/>
        <v>125.80780000000001</v>
      </c>
      <c r="CF112">
        <f t="shared" si="169"/>
        <v>31.392000000000003</v>
      </c>
      <c r="CG112">
        <f t="shared" si="170"/>
        <v>28.209199999999996</v>
      </c>
      <c r="CH112">
        <f t="shared" si="171"/>
        <v>7.4337999999999997</v>
      </c>
      <c r="CI112" s="11">
        <f t="shared" si="172"/>
        <v>67.885199999999998</v>
      </c>
      <c r="CJ112">
        <f t="shared" si="173"/>
        <v>14.039199999999999</v>
      </c>
      <c r="CK112">
        <f t="shared" si="174"/>
        <v>29.451799999999999</v>
      </c>
      <c r="CL112">
        <f t="shared" si="175"/>
        <v>13.0364</v>
      </c>
      <c r="CM112">
        <f t="shared" si="176"/>
        <v>7.1067999999999998</v>
      </c>
      <c r="CN112">
        <f t="shared" si="177"/>
        <v>137.6234</v>
      </c>
      <c r="CO112">
        <f t="shared" si="178"/>
        <v>128.92520000000002</v>
      </c>
      <c r="CP112">
        <f t="shared" si="179"/>
        <v>0</v>
      </c>
      <c r="CQ112">
        <f t="shared" si="180"/>
        <v>27.3154</v>
      </c>
      <c r="CR112">
        <f t="shared" si="181"/>
        <v>29.103000000000002</v>
      </c>
      <c r="CT112" s="18">
        <f>'PASO 1 - SETUP CAMPAÑA'!G45</f>
        <v>218</v>
      </c>
      <c r="CU112">
        <v>5.87</v>
      </c>
      <c r="CV112">
        <v>5.74</v>
      </c>
      <c r="CW112">
        <v>0.27</v>
      </c>
      <c r="CX112">
        <v>1.33</v>
      </c>
      <c r="CY112">
        <v>1.33</v>
      </c>
      <c r="CZ112">
        <v>0</v>
      </c>
      <c r="DA112">
        <v>6.47</v>
      </c>
      <c r="DB112">
        <v>18.920000000000002</v>
      </c>
      <c r="DC112">
        <v>5.52</v>
      </c>
      <c r="DD112">
        <v>3.26</v>
      </c>
      <c r="DE112">
        <v>21.61</v>
      </c>
      <c r="DF112">
        <v>0.56000000000000005</v>
      </c>
      <c r="DG112">
        <v>22</v>
      </c>
      <c r="DH112">
        <v>21.89</v>
      </c>
      <c r="DI112">
        <v>22.96</v>
      </c>
      <c r="DJ112">
        <v>0.06</v>
      </c>
      <c r="DK112">
        <v>29.15</v>
      </c>
      <c r="DL112">
        <v>4.59</v>
      </c>
      <c r="DM112">
        <v>7.44</v>
      </c>
      <c r="DN112">
        <v>10.84</v>
      </c>
      <c r="DO112">
        <v>31.85</v>
      </c>
      <c r="DP112">
        <v>11.87</v>
      </c>
      <c r="DQ112">
        <v>0.56000000000000005</v>
      </c>
      <c r="DR112">
        <v>39.54</v>
      </c>
      <c r="DS112">
        <v>11.29</v>
      </c>
      <c r="DT112">
        <v>1.24</v>
      </c>
      <c r="DU112">
        <v>14.42</v>
      </c>
      <c r="DV112">
        <v>14.67</v>
      </c>
      <c r="DW112">
        <v>8.5500000000000007</v>
      </c>
      <c r="DX112">
        <v>3.65</v>
      </c>
      <c r="DY112">
        <v>1.42</v>
      </c>
      <c r="DZ112">
        <v>0</v>
      </c>
      <c r="EA112">
        <v>2.23</v>
      </c>
      <c r="EB112">
        <v>0</v>
      </c>
      <c r="EC112">
        <v>7.0000000000000007E-2</v>
      </c>
      <c r="ED112">
        <v>0.12</v>
      </c>
      <c r="EE112">
        <v>0</v>
      </c>
      <c r="EF112">
        <v>0.06</v>
      </c>
      <c r="EG112">
        <v>0</v>
      </c>
      <c r="EH112">
        <v>0.54</v>
      </c>
      <c r="EI112">
        <v>0</v>
      </c>
      <c r="EJ112">
        <v>0.84</v>
      </c>
      <c r="EK112">
        <v>0</v>
      </c>
      <c r="EL112">
        <v>0</v>
      </c>
      <c r="EM112">
        <v>0.84</v>
      </c>
      <c r="EN112">
        <v>0</v>
      </c>
      <c r="EO112">
        <v>0.28999999999999998</v>
      </c>
      <c r="EP112">
        <v>0</v>
      </c>
      <c r="EQ112">
        <v>0.15</v>
      </c>
      <c r="ER112">
        <v>0.13</v>
      </c>
      <c r="ES112">
        <v>0.37</v>
      </c>
      <c r="ET112">
        <v>0</v>
      </c>
      <c r="EU112">
        <v>0.81</v>
      </c>
      <c r="EV112">
        <v>0</v>
      </c>
      <c r="EW112">
        <v>0</v>
      </c>
      <c r="EX112">
        <v>0</v>
      </c>
      <c r="EY112">
        <v>6.46</v>
      </c>
      <c r="EZ112">
        <v>6.44</v>
      </c>
      <c r="FA112">
        <v>0</v>
      </c>
      <c r="FB112">
        <v>0</v>
      </c>
      <c r="FC112">
        <v>0.02</v>
      </c>
      <c r="FD112">
        <v>24.76</v>
      </c>
      <c r="FE112">
        <v>3.07</v>
      </c>
      <c r="FF112">
        <v>22.65</v>
      </c>
      <c r="FG112">
        <v>0.89</v>
      </c>
      <c r="FH112">
        <v>25.85</v>
      </c>
      <c r="FI112">
        <v>39.369999999999997</v>
      </c>
      <c r="FJ112">
        <v>74.75</v>
      </c>
      <c r="FK112">
        <v>9.68</v>
      </c>
      <c r="FL112">
        <v>96.5</v>
      </c>
      <c r="FM112">
        <v>18.91</v>
      </c>
      <c r="FN112">
        <v>11.87</v>
      </c>
      <c r="FO112">
        <v>1.57</v>
      </c>
      <c r="FP112">
        <v>0.2</v>
      </c>
      <c r="FQ112">
        <v>86.79</v>
      </c>
      <c r="FR112">
        <v>94.94</v>
      </c>
      <c r="FS112">
        <v>57.71</v>
      </c>
      <c r="FT112">
        <v>14.4</v>
      </c>
      <c r="FU112">
        <v>12.94</v>
      </c>
      <c r="FV112">
        <v>3.41</v>
      </c>
      <c r="FW112">
        <v>31.14</v>
      </c>
      <c r="FX112">
        <v>6.44</v>
      </c>
      <c r="FY112">
        <v>13.51</v>
      </c>
      <c r="FZ112">
        <v>5.98</v>
      </c>
      <c r="GA112">
        <v>3.26</v>
      </c>
      <c r="GB112">
        <v>63.13</v>
      </c>
      <c r="GC112">
        <v>59.14</v>
      </c>
      <c r="GD112">
        <v>0</v>
      </c>
      <c r="GE112">
        <v>12.53</v>
      </c>
      <c r="GF112">
        <v>13.35</v>
      </c>
    </row>
    <row r="113" spans="2:188" x14ac:dyDescent="0.35">
      <c r="B113" t="str">
        <f>IF(AND(F113&gt;='PASO 2 - CHANNEL INPUT '!$G$4,F113&lt;='PASO 2 - CHANNEL INPUT '!$H$4),"OK","FUERA")</f>
        <v>OK</v>
      </c>
      <c r="C113" s="18" t="str">
        <f>IF(AND(F113&gt;='PASO 2 - CHANNEL INPUT '!$G$8,F113&lt;='PASO 2 - CHANNEL INPUT '!$H$8),"OK","FUERA")</f>
        <v>OK</v>
      </c>
      <c r="D113" t="str">
        <f>IF(AND(F113&gt;='PASO 1 - SETUP CAMPAÑA'!$C$3,F113&lt;='PASO 1 - SETUP CAMPAÑA'!$C$4),"OK","FUERA")</f>
        <v>OK</v>
      </c>
      <c r="E113" t="s">
        <v>2</v>
      </c>
      <c r="F113">
        <v>18</v>
      </c>
      <c r="G113" s="11">
        <f t="shared" si="182"/>
        <v>14.972999999999997</v>
      </c>
      <c r="H113">
        <f t="shared" si="93"/>
        <v>14.190999999999999</v>
      </c>
      <c r="I113">
        <f t="shared" si="94"/>
        <v>0.80499999999999994</v>
      </c>
      <c r="J113">
        <f t="shared" si="95"/>
        <v>5.9340000000000002</v>
      </c>
      <c r="K113">
        <f t="shared" si="96"/>
        <v>5.7729999999999997</v>
      </c>
      <c r="L113">
        <f t="shared" si="97"/>
        <v>0.23</v>
      </c>
      <c r="M113">
        <f t="shared" si="98"/>
        <v>20.079000000000001</v>
      </c>
      <c r="N113">
        <f t="shared" si="99"/>
        <v>66.884</v>
      </c>
      <c r="O113">
        <f t="shared" si="100"/>
        <v>17.986000000000001</v>
      </c>
      <c r="P113">
        <f t="shared" si="101"/>
        <v>10.603</v>
      </c>
      <c r="Q113">
        <f t="shared" si="102"/>
        <v>73.760999999999996</v>
      </c>
      <c r="R113">
        <f t="shared" si="103"/>
        <v>1.5640000000000001</v>
      </c>
      <c r="S113">
        <f t="shared" si="104"/>
        <v>74.197999999999993</v>
      </c>
      <c r="T113">
        <f t="shared" si="105"/>
        <v>73.37</v>
      </c>
      <c r="U113" s="11">
        <f t="shared" si="106"/>
        <v>76.452000000000012</v>
      </c>
      <c r="V113">
        <f t="shared" si="107"/>
        <v>0.621</v>
      </c>
      <c r="W113">
        <f t="shared" si="108"/>
        <v>80.844999999999999</v>
      </c>
      <c r="X113">
        <f t="shared" si="109"/>
        <v>8.4409999999999989</v>
      </c>
      <c r="Y113">
        <f t="shared" si="110"/>
        <v>12.374000000000001</v>
      </c>
      <c r="Z113">
        <f t="shared" si="111"/>
        <v>30.934999999999995</v>
      </c>
      <c r="AA113">
        <f t="shared" si="112"/>
        <v>75.094999999999999</v>
      </c>
      <c r="AB113">
        <f t="shared" si="113"/>
        <v>19.596</v>
      </c>
      <c r="AC113">
        <f t="shared" si="114"/>
        <v>2.1160000000000001</v>
      </c>
      <c r="AD113" s="11">
        <f t="shared" si="115"/>
        <v>95.887</v>
      </c>
      <c r="AE113">
        <f t="shared" si="116"/>
        <v>27.37</v>
      </c>
      <c r="AF113">
        <f t="shared" si="117"/>
        <v>2.8980000000000001</v>
      </c>
      <c r="AG113">
        <f t="shared" si="118"/>
        <v>39.123000000000005</v>
      </c>
      <c r="AH113">
        <f t="shared" si="119"/>
        <v>28.220999999999997</v>
      </c>
      <c r="AI113">
        <f t="shared" si="120"/>
        <v>11.201000000000001</v>
      </c>
      <c r="AJ113">
        <f t="shared" si="121"/>
        <v>9.9820000000000011</v>
      </c>
      <c r="AK113">
        <f t="shared" si="122"/>
        <v>4.1859999999999999</v>
      </c>
      <c r="AL113">
        <f t="shared" si="123"/>
        <v>0</v>
      </c>
      <c r="AM113">
        <f t="shared" si="124"/>
        <v>6.1870000000000003</v>
      </c>
      <c r="AN113">
        <f t="shared" si="125"/>
        <v>0.39100000000000001</v>
      </c>
      <c r="AO113">
        <f t="shared" si="126"/>
        <v>0.34500000000000003</v>
      </c>
      <c r="AP113">
        <f t="shared" si="127"/>
        <v>0.89700000000000002</v>
      </c>
      <c r="AQ113">
        <f t="shared" si="128"/>
        <v>0</v>
      </c>
      <c r="AR113">
        <f t="shared" si="129"/>
        <v>0.71299999999999997</v>
      </c>
      <c r="AS113">
        <f t="shared" si="130"/>
        <v>0</v>
      </c>
      <c r="AT113">
        <f t="shared" si="131"/>
        <v>0.66699999999999993</v>
      </c>
      <c r="AU113">
        <f t="shared" si="132"/>
        <v>0.39100000000000001</v>
      </c>
      <c r="AV113">
        <f t="shared" si="133"/>
        <v>0.29899999999999999</v>
      </c>
      <c r="AW113">
        <f t="shared" si="134"/>
        <v>0</v>
      </c>
      <c r="AX113">
        <f t="shared" si="135"/>
        <v>0</v>
      </c>
      <c r="AY113">
        <f t="shared" si="136"/>
        <v>0.69000000000000006</v>
      </c>
      <c r="AZ113">
        <f t="shared" si="137"/>
        <v>1.9550000000000001</v>
      </c>
      <c r="BA113">
        <f t="shared" si="138"/>
        <v>0.34500000000000003</v>
      </c>
      <c r="BB113">
        <f t="shared" si="139"/>
        <v>0</v>
      </c>
      <c r="BC113">
        <f t="shared" si="140"/>
        <v>0</v>
      </c>
      <c r="BD113">
        <f t="shared" si="141"/>
        <v>0.46</v>
      </c>
      <c r="BE113">
        <f t="shared" si="142"/>
        <v>0.874</v>
      </c>
      <c r="BF113">
        <f t="shared" si="143"/>
        <v>0</v>
      </c>
      <c r="BG113">
        <f t="shared" si="144"/>
        <v>0</v>
      </c>
      <c r="BH113">
        <f t="shared" si="145"/>
        <v>0.55199999999999994</v>
      </c>
      <c r="BI113">
        <f t="shared" si="146"/>
        <v>0</v>
      </c>
      <c r="BJ113">
        <f t="shared" si="147"/>
        <v>0</v>
      </c>
      <c r="BK113">
        <f t="shared" si="148"/>
        <v>17.088999999999999</v>
      </c>
      <c r="BL113">
        <f t="shared" si="149"/>
        <v>17.088999999999999</v>
      </c>
      <c r="BM113">
        <f t="shared" si="150"/>
        <v>0</v>
      </c>
      <c r="BN113">
        <f t="shared" si="151"/>
        <v>0</v>
      </c>
      <c r="BO113">
        <f t="shared" si="152"/>
        <v>0</v>
      </c>
      <c r="BP113">
        <f t="shared" si="153"/>
        <v>50.554000000000002</v>
      </c>
      <c r="BQ113">
        <f t="shared" si="154"/>
        <v>10.35</v>
      </c>
      <c r="BR113">
        <f t="shared" si="155"/>
        <v>45.701000000000001</v>
      </c>
      <c r="BS113">
        <f t="shared" si="156"/>
        <v>1.472</v>
      </c>
      <c r="BT113">
        <f t="shared" si="157"/>
        <v>62.905000000000008</v>
      </c>
      <c r="BU113">
        <f t="shared" si="158"/>
        <v>77.808999999999997</v>
      </c>
      <c r="BV113" s="11">
        <f t="shared" si="159"/>
        <v>158.72300000000001</v>
      </c>
      <c r="BW113" s="11">
        <f t="shared" si="160"/>
        <v>23.045999999999999</v>
      </c>
      <c r="BX113" s="11">
        <f t="shared" si="161"/>
        <v>223.65199999999999</v>
      </c>
      <c r="BY113">
        <f t="shared" si="162"/>
        <v>44.597000000000001</v>
      </c>
      <c r="BZ113">
        <f t="shared" si="163"/>
        <v>19.596</v>
      </c>
      <c r="CA113">
        <f t="shared" si="164"/>
        <v>7.0149999999999997</v>
      </c>
      <c r="CB113">
        <f t="shared" si="165"/>
        <v>0.20699999999999999</v>
      </c>
      <c r="CC113" s="11">
        <f t="shared" si="166"/>
        <v>202.21600000000001</v>
      </c>
      <c r="CD113" s="11">
        <f t="shared" si="167"/>
        <v>219.64999999999998</v>
      </c>
      <c r="CE113" s="11">
        <f t="shared" si="168"/>
        <v>135.93</v>
      </c>
      <c r="CF113">
        <f t="shared" si="169"/>
        <v>35.466000000000001</v>
      </c>
      <c r="CG113">
        <f t="shared" si="170"/>
        <v>35.19</v>
      </c>
      <c r="CH113">
        <f t="shared" si="171"/>
        <v>6.5550000000000006</v>
      </c>
      <c r="CI113" s="11">
        <f t="shared" si="172"/>
        <v>66.493000000000009</v>
      </c>
      <c r="CJ113">
        <f t="shared" si="173"/>
        <v>14.904000000000002</v>
      </c>
      <c r="CK113">
        <f t="shared" si="174"/>
        <v>36.753999999999998</v>
      </c>
      <c r="CL113">
        <f t="shared" si="175"/>
        <v>11.776</v>
      </c>
      <c r="CM113">
        <f t="shared" si="176"/>
        <v>6.0720000000000001</v>
      </c>
      <c r="CN113">
        <f t="shared" si="177"/>
        <v>151.846</v>
      </c>
      <c r="CO113">
        <f t="shared" si="178"/>
        <v>134.98699999999999</v>
      </c>
      <c r="CP113">
        <f t="shared" si="179"/>
        <v>0</v>
      </c>
      <c r="CQ113">
        <f t="shared" si="180"/>
        <v>34.384999999999998</v>
      </c>
      <c r="CR113">
        <f t="shared" si="181"/>
        <v>24.633000000000003</v>
      </c>
      <c r="CT113" s="18">
        <f>'PASO 1 - SETUP CAMPAÑA'!G46</f>
        <v>230</v>
      </c>
      <c r="CU113">
        <v>6.51</v>
      </c>
      <c r="CV113">
        <v>6.17</v>
      </c>
      <c r="CW113">
        <v>0.35</v>
      </c>
      <c r="CX113">
        <v>2.58</v>
      </c>
      <c r="CY113">
        <v>2.5099999999999998</v>
      </c>
      <c r="CZ113">
        <v>0.1</v>
      </c>
      <c r="DA113">
        <v>8.73</v>
      </c>
      <c r="DB113">
        <v>29.08</v>
      </c>
      <c r="DC113">
        <v>7.82</v>
      </c>
      <c r="DD113">
        <v>4.6100000000000003</v>
      </c>
      <c r="DE113">
        <v>32.07</v>
      </c>
      <c r="DF113">
        <v>0.68</v>
      </c>
      <c r="DG113">
        <v>32.26</v>
      </c>
      <c r="DH113">
        <v>31.9</v>
      </c>
      <c r="DI113">
        <v>33.24</v>
      </c>
      <c r="DJ113">
        <v>0.27</v>
      </c>
      <c r="DK113">
        <v>35.15</v>
      </c>
      <c r="DL113">
        <v>3.67</v>
      </c>
      <c r="DM113">
        <v>5.38</v>
      </c>
      <c r="DN113">
        <v>13.45</v>
      </c>
      <c r="DO113">
        <v>32.65</v>
      </c>
      <c r="DP113">
        <v>8.52</v>
      </c>
      <c r="DQ113">
        <v>0.92</v>
      </c>
      <c r="DR113">
        <v>41.69</v>
      </c>
      <c r="DS113">
        <v>11.9</v>
      </c>
      <c r="DT113">
        <v>1.26</v>
      </c>
      <c r="DU113">
        <v>17.010000000000002</v>
      </c>
      <c r="DV113">
        <v>12.27</v>
      </c>
      <c r="DW113">
        <v>4.87</v>
      </c>
      <c r="DX113">
        <v>4.34</v>
      </c>
      <c r="DY113">
        <v>1.82</v>
      </c>
      <c r="DZ113">
        <v>0</v>
      </c>
      <c r="EA113">
        <v>2.69</v>
      </c>
      <c r="EB113">
        <v>0.17</v>
      </c>
      <c r="EC113">
        <v>0.15</v>
      </c>
      <c r="ED113">
        <v>0.39</v>
      </c>
      <c r="EE113">
        <v>0</v>
      </c>
      <c r="EF113">
        <v>0.31</v>
      </c>
      <c r="EG113">
        <v>0</v>
      </c>
      <c r="EH113">
        <v>0.28999999999999998</v>
      </c>
      <c r="EI113">
        <v>0.17</v>
      </c>
      <c r="EJ113">
        <v>0.13</v>
      </c>
      <c r="EK113">
        <v>0</v>
      </c>
      <c r="EL113">
        <v>0</v>
      </c>
      <c r="EM113">
        <v>0.3</v>
      </c>
      <c r="EN113">
        <v>0.85</v>
      </c>
      <c r="EO113">
        <v>0.15</v>
      </c>
      <c r="EP113">
        <v>0</v>
      </c>
      <c r="EQ113">
        <v>0</v>
      </c>
      <c r="ER113">
        <v>0.2</v>
      </c>
      <c r="ES113">
        <v>0.38</v>
      </c>
      <c r="ET113">
        <v>0</v>
      </c>
      <c r="EU113">
        <v>0</v>
      </c>
      <c r="EV113">
        <v>0.24</v>
      </c>
      <c r="EW113">
        <v>0</v>
      </c>
      <c r="EX113">
        <v>0</v>
      </c>
      <c r="EY113">
        <v>7.43</v>
      </c>
      <c r="EZ113">
        <v>7.43</v>
      </c>
      <c r="FA113">
        <v>0</v>
      </c>
      <c r="FB113">
        <v>0</v>
      </c>
      <c r="FC113">
        <v>0</v>
      </c>
      <c r="FD113">
        <v>21.98</v>
      </c>
      <c r="FE113">
        <v>4.5</v>
      </c>
      <c r="FF113">
        <v>19.87</v>
      </c>
      <c r="FG113">
        <v>0.64</v>
      </c>
      <c r="FH113">
        <v>27.35</v>
      </c>
      <c r="FI113">
        <v>33.83</v>
      </c>
      <c r="FJ113">
        <v>69.010000000000005</v>
      </c>
      <c r="FK113">
        <v>10.02</v>
      </c>
      <c r="FL113">
        <v>97.24</v>
      </c>
      <c r="FM113">
        <v>19.39</v>
      </c>
      <c r="FN113">
        <v>8.52</v>
      </c>
      <c r="FO113">
        <v>3.05</v>
      </c>
      <c r="FP113">
        <v>0.09</v>
      </c>
      <c r="FQ113">
        <v>87.92</v>
      </c>
      <c r="FR113">
        <v>95.5</v>
      </c>
      <c r="FS113">
        <v>59.1</v>
      </c>
      <c r="FT113">
        <v>15.42</v>
      </c>
      <c r="FU113">
        <v>15.3</v>
      </c>
      <c r="FV113">
        <v>2.85</v>
      </c>
      <c r="FW113">
        <v>28.91</v>
      </c>
      <c r="FX113">
        <v>6.48</v>
      </c>
      <c r="FY113">
        <v>15.98</v>
      </c>
      <c r="FZ113">
        <v>5.12</v>
      </c>
      <c r="GA113">
        <v>2.64</v>
      </c>
      <c r="GB113">
        <v>66.02</v>
      </c>
      <c r="GC113">
        <v>58.69</v>
      </c>
      <c r="GD113">
        <v>0</v>
      </c>
      <c r="GE113">
        <v>14.95</v>
      </c>
      <c r="GF113">
        <v>10.71</v>
      </c>
    </row>
    <row r="114" spans="2:188" x14ac:dyDescent="0.35">
      <c r="B114" t="str">
        <f>IF(AND(F114&gt;='PASO 2 - CHANNEL INPUT '!$G$4,F114&lt;='PASO 2 - CHANNEL INPUT '!$H$4),"OK","FUERA")</f>
        <v>OK</v>
      </c>
      <c r="C114" s="18" t="str">
        <f>IF(AND(F114&gt;='PASO 2 - CHANNEL INPUT '!$G$8,F114&lt;='PASO 2 - CHANNEL INPUT '!$H$8),"OK","FUERA")</f>
        <v>OK</v>
      </c>
      <c r="D114" t="str">
        <f>IF(AND(F114&gt;='PASO 1 - SETUP CAMPAÑA'!$C$3,F114&lt;='PASO 1 - SETUP CAMPAÑA'!$C$4),"OK","FUERA")</f>
        <v>OK</v>
      </c>
      <c r="E114" t="s">
        <v>2</v>
      </c>
      <c r="F114">
        <v>19</v>
      </c>
      <c r="G114" s="11">
        <f t="shared" si="182"/>
        <v>17.8111</v>
      </c>
      <c r="H114">
        <f t="shared" si="93"/>
        <v>16.62</v>
      </c>
      <c r="I114">
        <f t="shared" si="94"/>
        <v>1.4127000000000001</v>
      </c>
      <c r="J114">
        <f t="shared" si="95"/>
        <v>8.0329999999999995</v>
      </c>
      <c r="K114">
        <f t="shared" si="96"/>
        <v>7.6728999999999994</v>
      </c>
      <c r="L114">
        <f t="shared" si="97"/>
        <v>0.52629999999999999</v>
      </c>
      <c r="M114">
        <f t="shared" si="98"/>
        <v>26.370399999999997</v>
      </c>
      <c r="N114">
        <f t="shared" si="99"/>
        <v>71.078199999999995</v>
      </c>
      <c r="O114">
        <f t="shared" si="100"/>
        <v>26.398099999999999</v>
      </c>
      <c r="P114">
        <f t="shared" si="101"/>
        <v>15.207300000000002</v>
      </c>
      <c r="Q114">
        <f t="shared" si="102"/>
        <v>80.274600000000007</v>
      </c>
      <c r="R114">
        <f t="shared" si="103"/>
        <v>2.6591999999999998</v>
      </c>
      <c r="S114">
        <f t="shared" si="104"/>
        <v>81.161000000000001</v>
      </c>
      <c r="T114">
        <f t="shared" si="105"/>
        <v>80.191499999999991</v>
      </c>
      <c r="U114" s="11">
        <f t="shared" si="106"/>
        <v>84.374200000000002</v>
      </c>
      <c r="V114">
        <f t="shared" si="107"/>
        <v>1.0249000000000001</v>
      </c>
      <c r="W114">
        <f t="shared" si="108"/>
        <v>86.313199999999995</v>
      </c>
      <c r="X114">
        <f t="shared" si="109"/>
        <v>10.8307</v>
      </c>
      <c r="Y114">
        <f t="shared" si="110"/>
        <v>14.210099999999999</v>
      </c>
      <c r="Z114">
        <f t="shared" si="111"/>
        <v>35.234400000000001</v>
      </c>
      <c r="AA114">
        <f t="shared" si="112"/>
        <v>81.438000000000002</v>
      </c>
      <c r="AB114">
        <f t="shared" si="113"/>
        <v>23.406499999999998</v>
      </c>
      <c r="AC114">
        <f t="shared" si="114"/>
        <v>4.7366999999999999</v>
      </c>
      <c r="AD114" s="11">
        <f t="shared" si="115"/>
        <v>108.55629999999999</v>
      </c>
      <c r="AE114">
        <f t="shared" si="116"/>
        <v>34.264899999999997</v>
      </c>
      <c r="AF114">
        <f t="shared" si="117"/>
        <v>5.3738000000000001</v>
      </c>
      <c r="AG114">
        <f t="shared" si="118"/>
        <v>42.879599999999996</v>
      </c>
      <c r="AH114">
        <f t="shared" si="119"/>
        <v>40.275800000000004</v>
      </c>
      <c r="AI114">
        <f t="shared" si="120"/>
        <v>19.5839</v>
      </c>
      <c r="AJ114">
        <f t="shared" si="121"/>
        <v>16.204499999999999</v>
      </c>
      <c r="AK114">
        <f t="shared" si="122"/>
        <v>3.7672000000000003</v>
      </c>
      <c r="AL114">
        <f t="shared" si="123"/>
        <v>0</v>
      </c>
      <c r="AM114">
        <f t="shared" si="124"/>
        <v>9.5565000000000015</v>
      </c>
      <c r="AN114">
        <f t="shared" si="125"/>
        <v>2.7700000000000002E-2</v>
      </c>
      <c r="AO114">
        <f t="shared" si="126"/>
        <v>0.27700000000000002</v>
      </c>
      <c r="AP114">
        <f t="shared" si="127"/>
        <v>2.3268</v>
      </c>
      <c r="AQ114">
        <f t="shared" si="128"/>
        <v>8.3099999999999993E-2</v>
      </c>
      <c r="AR114">
        <f t="shared" si="129"/>
        <v>1.0803</v>
      </c>
      <c r="AS114">
        <f t="shared" si="130"/>
        <v>0</v>
      </c>
      <c r="AT114">
        <f t="shared" si="131"/>
        <v>1.4681</v>
      </c>
      <c r="AU114">
        <f t="shared" si="132"/>
        <v>1.1634</v>
      </c>
      <c r="AV114">
        <f t="shared" si="133"/>
        <v>1.9113</v>
      </c>
      <c r="AW114">
        <f t="shared" si="134"/>
        <v>0</v>
      </c>
      <c r="AX114">
        <f t="shared" si="135"/>
        <v>0</v>
      </c>
      <c r="AY114">
        <f t="shared" si="136"/>
        <v>3.0470000000000002</v>
      </c>
      <c r="AZ114">
        <f t="shared" si="137"/>
        <v>1.0803</v>
      </c>
      <c r="BA114">
        <f t="shared" si="138"/>
        <v>0</v>
      </c>
      <c r="BB114">
        <f t="shared" si="139"/>
        <v>3.0747</v>
      </c>
      <c r="BC114">
        <f t="shared" si="140"/>
        <v>0.19390000000000002</v>
      </c>
      <c r="BD114">
        <f t="shared" si="141"/>
        <v>0.44320000000000004</v>
      </c>
      <c r="BE114">
        <f t="shared" si="142"/>
        <v>0</v>
      </c>
      <c r="BF114">
        <f t="shared" si="143"/>
        <v>0</v>
      </c>
      <c r="BG114">
        <f t="shared" si="144"/>
        <v>0.55400000000000005</v>
      </c>
      <c r="BH114">
        <f t="shared" si="145"/>
        <v>0</v>
      </c>
      <c r="BI114">
        <f t="shared" si="146"/>
        <v>0.16619999999999999</v>
      </c>
      <c r="BJ114">
        <f t="shared" si="147"/>
        <v>0</v>
      </c>
      <c r="BK114">
        <f t="shared" si="148"/>
        <v>26.647399999999998</v>
      </c>
      <c r="BL114">
        <f t="shared" si="149"/>
        <v>26.453500000000002</v>
      </c>
      <c r="BM114">
        <f t="shared" si="150"/>
        <v>0.16619999999999999</v>
      </c>
      <c r="BN114">
        <f t="shared" si="151"/>
        <v>0</v>
      </c>
      <c r="BO114">
        <f t="shared" si="152"/>
        <v>0</v>
      </c>
      <c r="BP114">
        <f t="shared" si="153"/>
        <v>68.502099999999999</v>
      </c>
      <c r="BQ114">
        <f t="shared" si="154"/>
        <v>14.348599999999999</v>
      </c>
      <c r="BR114">
        <f t="shared" si="155"/>
        <v>60.192099999999996</v>
      </c>
      <c r="BS114">
        <f t="shared" si="156"/>
        <v>1.385</v>
      </c>
      <c r="BT114">
        <f t="shared" si="157"/>
        <v>61.3001</v>
      </c>
      <c r="BU114">
        <f t="shared" si="158"/>
        <v>98.445799999999991</v>
      </c>
      <c r="BV114" s="11">
        <f t="shared" si="159"/>
        <v>198.16580000000002</v>
      </c>
      <c r="BW114" s="11">
        <f t="shared" si="160"/>
        <v>22.935600000000001</v>
      </c>
      <c r="BX114" s="11">
        <f t="shared" si="161"/>
        <v>264.78430000000003</v>
      </c>
      <c r="BY114">
        <f t="shared" si="162"/>
        <v>57.117400000000004</v>
      </c>
      <c r="BZ114">
        <f t="shared" si="163"/>
        <v>23.406499999999998</v>
      </c>
      <c r="CA114">
        <f t="shared" si="164"/>
        <v>5.4015000000000004</v>
      </c>
      <c r="CB114">
        <f t="shared" si="165"/>
        <v>0.6925</v>
      </c>
      <c r="CC114" s="11">
        <f t="shared" si="166"/>
        <v>242.12569999999999</v>
      </c>
      <c r="CD114" s="11">
        <f t="shared" si="167"/>
        <v>258.63490000000002</v>
      </c>
      <c r="CE114" s="11">
        <f t="shared" si="168"/>
        <v>156.78200000000001</v>
      </c>
      <c r="CF114">
        <f t="shared" si="169"/>
        <v>46.148200000000003</v>
      </c>
      <c r="CG114">
        <f t="shared" si="170"/>
        <v>58.917900000000003</v>
      </c>
      <c r="CH114">
        <f t="shared" si="171"/>
        <v>3.6564000000000001</v>
      </c>
      <c r="CI114" s="11">
        <f t="shared" si="172"/>
        <v>68.668299999999988</v>
      </c>
      <c r="CJ114">
        <f t="shared" si="173"/>
        <v>17.9773</v>
      </c>
      <c r="CK114">
        <f t="shared" si="174"/>
        <v>31.439499999999999</v>
      </c>
      <c r="CL114">
        <f t="shared" si="175"/>
        <v>12.326500000000001</v>
      </c>
      <c r="CM114">
        <f t="shared" si="176"/>
        <v>11.301600000000001</v>
      </c>
      <c r="CN114">
        <f t="shared" si="177"/>
        <v>172.4879</v>
      </c>
      <c r="CO114">
        <f t="shared" si="178"/>
        <v>156.4496</v>
      </c>
      <c r="CP114">
        <f t="shared" si="179"/>
        <v>0.44320000000000004</v>
      </c>
      <c r="CQ114">
        <f t="shared" si="180"/>
        <v>50.247799999999998</v>
      </c>
      <c r="CR114">
        <f t="shared" si="181"/>
        <v>27.6723</v>
      </c>
      <c r="CT114" s="18">
        <f>'PASO 1 - SETUP CAMPAÑA'!G47</f>
        <v>277</v>
      </c>
      <c r="CU114">
        <v>6.43</v>
      </c>
      <c r="CV114">
        <v>6</v>
      </c>
      <c r="CW114">
        <v>0.51</v>
      </c>
      <c r="CX114">
        <v>2.9</v>
      </c>
      <c r="CY114">
        <v>2.77</v>
      </c>
      <c r="CZ114">
        <v>0.19</v>
      </c>
      <c r="DA114">
        <v>9.52</v>
      </c>
      <c r="DB114">
        <v>25.66</v>
      </c>
      <c r="DC114">
        <v>9.5299999999999994</v>
      </c>
      <c r="DD114">
        <v>5.49</v>
      </c>
      <c r="DE114">
        <v>28.98</v>
      </c>
      <c r="DF114">
        <v>0.96</v>
      </c>
      <c r="DG114">
        <v>29.3</v>
      </c>
      <c r="DH114">
        <v>28.95</v>
      </c>
      <c r="DI114">
        <v>30.46</v>
      </c>
      <c r="DJ114">
        <v>0.37</v>
      </c>
      <c r="DK114">
        <v>31.16</v>
      </c>
      <c r="DL114">
        <v>3.91</v>
      </c>
      <c r="DM114">
        <v>5.13</v>
      </c>
      <c r="DN114">
        <v>12.72</v>
      </c>
      <c r="DO114">
        <v>29.4</v>
      </c>
      <c r="DP114">
        <v>8.4499999999999993</v>
      </c>
      <c r="DQ114">
        <v>1.71</v>
      </c>
      <c r="DR114">
        <v>39.19</v>
      </c>
      <c r="DS114">
        <v>12.37</v>
      </c>
      <c r="DT114">
        <v>1.94</v>
      </c>
      <c r="DU114">
        <v>15.48</v>
      </c>
      <c r="DV114">
        <v>14.54</v>
      </c>
      <c r="DW114">
        <v>7.07</v>
      </c>
      <c r="DX114">
        <v>5.85</v>
      </c>
      <c r="DY114">
        <v>1.36</v>
      </c>
      <c r="DZ114">
        <v>0</v>
      </c>
      <c r="EA114">
        <v>3.45</v>
      </c>
      <c r="EB114">
        <v>0.01</v>
      </c>
      <c r="EC114">
        <v>0.1</v>
      </c>
      <c r="ED114">
        <v>0.84</v>
      </c>
      <c r="EE114">
        <v>0.03</v>
      </c>
      <c r="EF114">
        <v>0.39</v>
      </c>
      <c r="EG114">
        <v>0</v>
      </c>
      <c r="EH114">
        <v>0.53</v>
      </c>
      <c r="EI114">
        <v>0.42</v>
      </c>
      <c r="EJ114">
        <v>0.69</v>
      </c>
      <c r="EK114">
        <v>0</v>
      </c>
      <c r="EL114">
        <v>0</v>
      </c>
      <c r="EM114">
        <v>1.1000000000000001</v>
      </c>
      <c r="EN114">
        <v>0.39</v>
      </c>
      <c r="EO114">
        <v>0</v>
      </c>
      <c r="EP114">
        <v>1.1100000000000001</v>
      </c>
      <c r="EQ114">
        <v>7.0000000000000007E-2</v>
      </c>
      <c r="ER114">
        <v>0.16</v>
      </c>
      <c r="ES114">
        <v>0</v>
      </c>
      <c r="ET114">
        <v>0</v>
      </c>
      <c r="EU114">
        <v>0.2</v>
      </c>
      <c r="EV114">
        <v>0</v>
      </c>
      <c r="EW114">
        <v>0.06</v>
      </c>
      <c r="EX114">
        <v>0</v>
      </c>
      <c r="EY114">
        <v>9.6199999999999992</v>
      </c>
      <c r="EZ114">
        <v>9.5500000000000007</v>
      </c>
      <c r="FA114">
        <v>0.06</v>
      </c>
      <c r="FB114">
        <v>0</v>
      </c>
      <c r="FC114">
        <v>0</v>
      </c>
      <c r="FD114">
        <v>24.73</v>
      </c>
      <c r="FE114">
        <v>5.18</v>
      </c>
      <c r="FF114">
        <v>21.73</v>
      </c>
      <c r="FG114">
        <v>0.5</v>
      </c>
      <c r="FH114">
        <v>22.13</v>
      </c>
      <c r="FI114">
        <v>35.54</v>
      </c>
      <c r="FJ114">
        <v>71.540000000000006</v>
      </c>
      <c r="FK114">
        <v>8.2799999999999994</v>
      </c>
      <c r="FL114">
        <v>95.59</v>
      </c>
      <c r="FM114">
        <v>20.62</v>
      </c>
      <c r="FN114">
        <v>8.4499999999999993</v>
      </c>
      <c r="FO114">
        <v>1.95</v>
      </c>
      <c r="FP114">
        <v>0.25</v>
      </c>
      <c r="FQ114">
        <v>87.41</v>
      </c>
      <c r="FR114">
        <v>93.37</v>
      </c>
      <c r="FS114">
        <v>56.6</v>
      </c>
      <c r="FT114">
        <v>16.66</v>
      </c>
      <c r="FU114">
        <v>21.27</v>
      </c>
      <c r="FV114">
        <v>1.32</v>
      </c>
      <c r="FW114">
        <v>24.79</v>
      </c>
      <c r="FX114">
        <v>6.49</v>
      </c>
      <c r="FY114">
        <v>11.35</v>
      </c>
      <c r="FZ114">
        <v>4.45</v>
      </c>
      <c r="GA114">
        <v>4.08</v>
      </c>
      <c r="GB114">
        <v>62.27</v>
      </c>
      <c r="GC114">
        <v>56.48</v>
      </c>
      <c r="GD114">
        <v>0.16</v>
      </c>
      <c r="GE114">
        <v>18.14</v>
      </c>
      <c r="GF114">
        <v>9.99</v>
      </c>
    </row>
    <row r="115" spans="2:188" x14ac:dyDescent="0.35">
      <c r="B115" t="str">
        <f>IF(AND(F115&gt;='PASO 2 - CHANNEL INPUT '!$G$4,F115&lt;='PASO 2 - CHANNEL INPUT '!$H$4),"OK","FUERA")</f>
        <v>OK</v>
      </c>
      <c r="C115" s="18" t="str">
        <f>IF(AND(F115&gt;='PASO 2 - CHANNEL INPUT '!$G$8,F115&lt;='PASO 2 - CHANNEL INPUT '!$H$8),"OK","FUERA")</f>
        <v>OK</v>
      </c>
      <c r="D115" t="str">
        <f>IF(AND(F115&gt;='PASO 1 - SETUP CAMPAÑA'!$C$3,F115&lt;='PASO 1 - SETUP CAMPAÑA'!$C$4),"OK","FUERA")</f>
        <v>OK</v>
      </c>
      <c r="E115" t="s">
        <v>2</v>
      </c>
      <c r="F115">
        <v>20</v>
      </c>
      <c r="G115" s="11">
        <f t="shared" si="182"/>
        <v>14.601599999999999</v>
      </c>
      <c r="H115">
        <f t="shared" si="93"/>
        <v>14.185599999999999</v>
      </c>
      <c r="I115">
        <f t="shared" si="94"/>
        <v>0.91520000000000001</v>
      </c>
      <c r="J115">
        <f t="shared" si="95"/>
        <v>4.1392000000000007</v>
      </c>
      <c r="K115">
        <f t="shared" si="96"/>
        <v>4.1392000000000007</v>
      </c>
      <c r="L115">
        <f t="shared" si="97"/>
        <v>0.33280000000000004</v>
      </c>
      <c r="M115">
        <f t="shared" si="98"/>
        <v>17.367999999999999</v>
      </c>
      <c r="N115">
        <f t="shared" si="99"/>
        <v>60.1952</v>
      </c>
      <c r="O115">
        <f t="shared" si="100"/>
        <v>23.275199999999998</v>
      </c>
      <c r="P115">
        <f t="shared" si="101"/>
        <v>11.398400000000001</v>
      </c>
      <c r="Q115">
        <f t="shared" si="102"/>
        <v>68.64</v>
      </c>
      <c r="R115">
        <f t="shared" si="103"/>
        <v>2.8080000000000003</v>
      </c>
      <c r="S115">
        <f t="shared" si="104"/>
        <v>68.64</v>
      </c>
      <c r="T115">
        <f t="shared" si="105"/>
        <v>65.603200000000001</v>
      </c>
      <c r="U115" s="11">
        <f t="shared" si="106"/>
        <v>67.204800000000006</v>
      </c>
      <c r="V115">
        <f t="shared" si="107"/>
        <v>0.49919999999999998</v>
      </c>
      <c r="W115">
        <f t="shared" si="108"/>
        <v>73.111999999999995</v>
      </c>
      <c r="X115">
        <f t="shared" si="109"/>
        <v>7.9039999999999999</v>
      </c>
      <c r="Y115">
        <f t="shared" si="110"/>
        <v>9.7968000000000011</v>
      </c>
      <c r="Z115">
        <f t="shared" si="111"/>
        <v>23.316800000000001</v>
      </c>
      <c r="AA115">
        <f t="shared" si="112"/>
        <v>69.700799999999987</v>
      </c>
      <c r="AB115">
        <f t="shared" si="113"/>
        <v>17.118400000000001</v>
      </c>
      <c r="AC115">
        <f t="shared" si="114"/>
        <v>2.3296000000000001</v>
      </c>
      <c r="AD115" s="11">
        <f t="shared" si="115"/>
        <v>88.399999999999991</v>
      </c>
      <c r="AE115">
        <f t="shared" si="116"/>
        <v>27.476799999999997</v>
      </c>
      <c r="AF115">
        <f t="shared" si="117"/>
        <v>4.1392000000000007</v>
      </c>
      <c r="AG115">
        <f t="shared" si="118"/>
        <v>34.070399999999999</v>
      </c>
      <c r="AH115">
        <f t="shared" si="119"/>
        <v>31.595200000000002</v>
      </c>
      <c r="AI115">
        <f t="shared" si="120"/>
        <v>13.4992</v>
      </c>
      <c r="AJ115">
        <f t="shared" si="121"/>
        <v>14.476799999999999</v>
      </c>
      <c r="AK115">
        <f t="shared" si="122"/>
        <v>3.8064</v>
      </c>
      <c r="AL115">
        <f t="shared" si="123"/>
        <v>0</v>
      </c>
      <c r="AM115">
        <f t="shared" si="124"/>
        <v>5.1792000000000007</v>
      </c>
      <c r="AN115">
        <f t="shared" si="125"/>
        <v>0</v>
      </c>
      <c r="AO115">
        <f t="shared" si="126"/>
        <v>0.41600000000000004</v>
      </c>
      <c r="AP115">
        <f t="shared" si="127"/>
        <v>1.0815999999999999</v>
      </c>
      <c r="AQ115">
        <f t="shared" si="128"/>
        <v>0</v>
      </c>
      <c r="AR115">
        <f t="shared" si="129"/>
        <v>1.6640000000000001</v>
      </c>
      <c r="AS115">
        <f t="shared" si="130"/>
        <v>0</v>
      </c>
      <c r="AT115">
        <f t="shared" si="131"/>
        <v>0.66560000000000008</v>
      </c>
      <c r="AU115">
        <f t="shared" si="132"/>
        <v>0</v>
      </c>
      <c r="AV115">
        <f t="shared" si="133"/>
        <v>0.35360000000000003</v>
      </c>
      <c r="AW115">
        <f t="shared" si="134"/>
        <v>0</v>
      </c>
      <c r="AX115">
        <f t="shared" si="135"/>
        <v>0</v>
      </c>
      <c r="AY115">
        <f t="shared" si="136"/>
        <v>0.35360000000000003</v>
      </c>
      <c r="AZ115">
        <f t="shared" si="137"/>
        <v>0.83200000000000007</v>
      </c>
      <c r="BA115">
        <f t="shared" si="138"/>
        <v>4.1600000000000005E-2</v>
      </c>
      <c r="BB115">
        <f t="shared" si="139"/>
        <v>1.8095999999999999</v>
      </c>
      <c r="BC115">
        <f t="shared" si="140"/>
        <v>0.37440000000000001</v>
      </c>
      <c r="BD115">
        <f t="shared" si="141"/>
        <v>0.56159999999999999</v>
      </c>
      <c r="BE115">
        <f t="shared" si="142"/>
        <v>0.60319999999999996</v>
      </c>
      <c r="BF115">
        <f t="shared" si="143"/>
        <v>0</v>
      </c>
      <c r="BG115">
        <f t="shared" si="144"/>
        <v>0.9775999999999998</v>
      </c>
      <c r="BH115">
        <f t="shared" si="145"/>
        <v>0.10400000000000001</v>
      </c>
      <c r="BI115">
        <f t="shared" si="146"/>
        <v>4.1600000000000005E-2</v>
      </c>
      <c r="BJ115">
        <f t="shared" si="147"/>
        <v>0</v>
      </c>
      <c r="BK115">
        <f t="shared" si="148"/>
        <v>17.180799999999998</v>
      </c>
      <c r="BL115">
        <f t="shared" si="149"/>
        <v>17.118400000000001</v>
      </c>
      <c r="BM115">
        <f t="shared" si="150"/>
        <v>4.1600000000000005E-2</v>
      </c>
      <c r="BN115">
        <f t="shared" si="151"/>
        <v>0</v>
      </c>
      <c r="BO115">
        <f t="shared" si="152"/>
        <v>0</v>
      </c>
      <c r="BP115">
        <f t="shared" si="153"/>
        <v>57.449600000000004</v>
      </c>
      <c r="BQ115">
        <f t="shared" si="154"/>
        <v>14.102399999999999</v>
      </c>
      <c r="BR115">
        <f t="shared" si="155"/>
        <v>49.441600000000001</v>
      </c>
      <c r="BS115">
        <f t="shared" si="156"/>
        <v>2.4544000000000001</v>
      </c>
      <c r="BT115">
        <f t="shared" si="157"/>
        <v>45.635200000000005</v>
      </c>
      <c r="BU115">
        <f t="shared" si="158"/>
        <v>83.844800000000006</v>
      </c>
      <c r="BV115" s="11">
        <f t="shared" si="159"/>
        <v>148.34559999999999</v>
      </c>
      <c r="BW115" s="11">
        <f t="shared" si="160"/>
        <v>22.235199999999999</v>
      </c>
      <c r="BX115" s="11">
        <f t="shared" si="161"/>
        <v>200.20000000000002</v>
      </c>
      <c r="BY115">
        <f t="shared" si="162"/>
        <v>45.780800000000006</v>
      </c>
      <c r="BZ115">
        <f t="shared" si="163"/>
        <v>17.118400000000001</v>
      </c>
      <c r="CA115">
        <f t="shared" si="164"/>
        <v>6.8431999999999995</v>
      </c>
      <c r="CB115">
        <f t="shared" si="165"/>
        <v>0.66560000000000008</v>
      </c>
      <c r="CC115" s="11">
        <f t="shared" si="166"/>
        <v>185.0992</v>
      </c>
      <c r="CD115" s="11">
        <f t="shared" si="167"/>
        <v>196.2064</v>
      </c>
      <c r="CE115" s="11">
        <f t="shared" si="168"/>
        <v>116.91680000000001</v>
      </c>
      <c r="CF115">
        <f t="shared" si="169"/>
        <v>29.0992</v>
      </c>
      <c r="CG115">
        <f t="shared" si="170"/>
        <v>33.217600000000004</v>
      </c>
      <c r="CH115">
        <f t="shared" si="171"/>
        <v>3.8688000000000002</v>
      </c>
      <c r="CI115" s="11">
        <f t="shared" si="172"/>
        <v>62.96159999999999</v>
      </c>
      <c r="CJ115">
        <f t="shared" si="173"/>
        <v>14.684799999999999</v>
      </c>
      <c r="CK115">
        <f t="shared" si="174"/>
        <v>31.096</v>
      </c>
      <c r="CL115">
        <f t="shared" si="175"/>
        <v>12.7088</v>
      </c>
      <c r="CM115">
        <f t="shared" si="176"/>
        <v>7.2800000000000011</v>
      </c>
      <c r="CN115">
        <f t="shared" si="177"/>
        <v>134.16</v>
      </c>
      <c r="CO115">
        <f t="shared" si="178"/>
        <v>123.2816</v>
      </c>
      <c r="CP115">
        <f t="shared" si="179"/>
        <v>1.04</v>
      </c>
      <c r="CQ115">
        <f t="shared" si="180"/>
        <v>31.553599999999999</v>
      </c>
      <c r="CR115">
        <f t="shared" si="181"/>
        <v>22.443199999999997</v>
      </c>
      <c r="CT115" s="18">
        <f>'PASO 1 - SETUP CAMPAÑA'!G48</f>
        <v>208</v>
      </c>
      <c r="CU115">
        <v>7.02</v>
      </c>
      <c r="CV115">
        <v>6.82</v>
      </c>
      <c r="CW115">
        <v>0.44</v>
      </c>
      <c r="CX115">
        <v>1.99</v>
      </c>
      <c r="CY115">
        <v>1.99</v>
      </c>
      <c r="CZ115">
        <v>0.16</v>
      </c>
      <c r="DA115">
        <v>8.35</v>
      </c>
      <c r="DB115">
        <v>28.94</v>
      </c>
      <c r="DC115">
        <v>11.19</v>
      </c>
      <c r="DD115">
        <v>5.48</v>
      </c>
      <c r="DE115">
        <v>33</v>
      </c>
      <c r="DF115">
        <v>1.35</v>
      </c>
      <c r="DG115">
        <v>33</v>
      </c>
      <c r="DH115">
        <v>31.54</v>
      </c>
      <c r="DI115">
        <v>32.31</v>
      </c>
      <c r="DJ115">
        <v>0.24</v>
      </c>
      <c r="DK115">
        <v>35.15</v>
      </c>
      <c r="DL115">
        <v>3.8</v>
      </c>
      <c r="DM115">
        <v>4.71</v>
      </c>
      <c r="DN115">
        <v>11.21</v>
      </c>
      <c r="DO115">
        <v>33.51</v>
      </c>
      <c r="DP115">
        <v>8.23</v>
      </c>
      <c r="DQ115">
        <v>1.1200000000000001</v>
      </c>
      <c r="DR115">
        <v>42.5</v>
      </c>
      <c r="DS115">
        <v>13.21</v>
      </c>
      <c r="DT115">
        <v>1.99</v>
      </c>
      <c r="DU115">
        <v>16.38</v>
      </c>
      <c r="DV115">
        <v>15.19</v>
      </c>
      <c r="DW115">
        <v>6.49</v>
      </c>
      <c r="DX115">
        <v>6.96</v>
      </c>
      <c r="DY115">
        <v>1.83</v>
      </c>
      <c r="DZ115">
        <v>0</v>
      </c>
      <c r="EA115">
        <v>2.4900000000000002</v>
      </c>
      <c r="EB115">
        <v>0</v>
      </c>
      <c r="EC115">
        <v>0.2</v>
      </c>
      <c r="ED115">
        <v>0.52</v>
      </c>
      <c r="EE115">
        <v>0</v>
      </c>
      <c r="EF115">
        <v>0.8</v>
      </c>
      <c r="EG115">
        <v>0</v>
      </c>
      <c r="EH115">
        <v>0.32</v>
      </c>
      <c r="EI115">
        <v>0</v>
      </c>
      <c r="EJ115">
        <v>0.17</v>
      </c>
      <c r="EK115">
        <v>0</v>
      </c>
      <c r="EL115">
        <v>0</v>
      </c>
      <c r="EM115">
        <v>0.17</v>
      </c>
      <c r="EN115">
        <v>0.4</v>
      </c>
      <c r="EO115">
        <v>0.02</v>
      </c>
      <c r="EP115">
        <v>0.87</v>
      </c>
      <c r="EQ115">
        <v>0.18</v>
      </c>
      <c r="ER115">
        <v>0.27</v>
      </c>
      <c r="ES115">
        <v>0.28999999999999998</v>
      </c>
      <c r="ET115">
        <v>0</v>
      </c>
      <c r="EU115">
        <v>0.47</v>
      </c>
      <c r="EV115">
        <v>0.05</v>
      </c>
      <c r="EW115">
        <v>0.02</v>
      </c>
      <c r="EX115">
        <v>0</v>
      </c>
      <c r="EY115">
        <v>8.26</v>
      </c>
      <c r="EZ115">
        <v>8.23</v>
      </c>
      <c r="FA115">
        <v>0.02</v>
      </c>
      <c r="FB115">
        <v>0</v>
      </c>
      <c r="FC115">
        <v>0</v>
      </c>
      <c r="FD115">
        <v>27.62</v>
      </c>
      <c r="FE115">
        <v>6.78</v>
      </c>
      <c r="FF115">
        <v>23.77</v>
      </c>
      <c r="FG115">
        <v>1.18</v>
      </c>
      <c r="FH115">
        <v>21.94</v>
      </c>
      <c r="FI115">
        <v>40.31</v>
      </c>
      <c r="FJ115">
        <v>71.319999999999993</v>
      </c>
      <c r="FK115">
        <v>10.69</v>
      </c>
      <c r="FL115">
        <v>96.25</v>
      </c>
      <c r="FM115">
        <v>22.01</v>
      </c>
      <c r="FN115">
        <v>8.23</v>
      </c>
      <c r="FO115">
        <v>3.29</v>
      </c>
      <c r="FP115">
        <v>0.32</v>
      </c>
      <c r="FQ115">
        <v>88.99</v>
      </c>
      <c r="FR115">
        <v>94.33</v>
      </c>
      <c r="FS115">
        <v>56.21</v>
      </c>
      <c r="FT115">
        <v>13.99</v>
      </c>
      <c r="FU115">
        <v>15.97</v>
      </c>
      <c r="FV115">
        <v>1.86</v>
      </c>
      <c r="FW115">
        <v>30.27</v>
      </c>
      <c r="FX115">
        <v>7.06</v>
      </c>
      <c r="FY115">
        <v>14.95</v>
      </c>
      <c r="FZ115">
        <v>6.11</v>
      </c>
      <c r="GA115">
        <v>3.5</v>
      </c>
      <c r="GB115">
        <v>64.5</v>
      </c>
      <c r="GC115">
        <v>59.27</v>
      </c>
      <c r="GD115">
        <v>0.5</v>
      </c>
      <c r="GE115">
        <v>15.17</v>
      </c>
      <c r="GF115">
        <v>10.79</v>
      </c>
    </row>
    <row r="116" spans="2:188" x14ac:dyDescent="0.35">
      <c r="B116" t="str">
        <f>IF(AND(F116&gt;='PASO 2 - CHANNEL INPUT '!$G$4,F116&lt;='PASO 2 - CHANNEL INPUT '!$H$4),"OK","FUERA")</f>
        <v>OK</v>
      </c>
      <c r="C116" s="18" t="str">
        <f>IF(AND(F116&gt;='PASO 2 - CHANNEL INPUT '!$G$8,F116&lt;='PASO 2 - CHANNEL INPUT '!$H$8),"OK","FUERA")</f>
        <v>OK</v>
      </c>
      <c r="D116" t="str">
        <f>IF(AND(F116&gt;='PASO 1 - SETUP CAMPAÑA'!$C$3,F116&lt;='PASO 1 - SETUP CAMPAÑA'!$C$4),"OK","FUERA")</f>
        <v>OK</v>
      </c>
      <c r="E116" t="s">
        <v>2</v>
      </c>
      <c r="F116">
        <v>21</v>
      </c>
      <c r="G116" s="11">
        <f t="shared" si="182"/>
        <v>24.779199999999999</v>
      </c>
      <c r="H116">
        <f t="shared" si="93"/>
        <v>22.059199999999997</v>
      </c>
      <c r="I116">
        <f t="shared" si="94"/>
        <v>3.5903999999999998</v>
      </c>
      <c r="J116">
        <f t="shared" si="95"/>
        <v>11.2608</v>
      </c>
      <c r="K116">
        <f t="shared" si="96"/>
        <v>10.825600000000001</v>
      </c>
      <c r="L116">
        <f t="shared" si="97"/>
        <v>1.2783999999999998</v>
      </c>
      <c r="M116">
        <f t="shared" si="98"/>
        <v>28.233600000000003</v>
      </c>
      <c r="N116">
        <f t="shared" si="99"/>
        <v>73.847999999999985</v>
      </c>
      <c r="O116">
        <f t="shared" si="100"/>
        <v>28.723199999999999</v>
      </c>
      <c r="P116">
        <f t="shared" si="101"/>
        <v>13.572800000000001</v>
      </c>
      <c r="Q116">
        <f t="shared" si="102"/>
        <v>88.780799999999999</v>
      </c>
      <c r="R116">
        <f t="shared" si="103"/>
        <v>2.2576000000000001</v>
      </c>
      <c r="S116">
        <f t="shared" si="104"/>
        <v>89.841600000000014</v>
      </c>
      <c r="T116">
        <f t="shared" si="105"/>
        <v>85.108800000000002</v>
      </c>
      <c r="U116" s="11">
        <f t="shared" si="106"/>
        <v>89.70559999999999</v>
      </c>
      <c r="V116">
        <f t="shared" si="107"/>
        <v>2.7200000000000002E-2</v>
      </c>
      <c r="W116">
        <f t="shared" si="108"/>
        <v>97.049599999999998</v>
      </c>
      <c r="X116">
        <f t="shared" si="109"/>
        <v>11.4512</v>
      </c>
      <c r="Y116">
        <f t="shared" si="110"/>
        <v>18.958400000000001</v>
      </c>
      <c r="Z116">
        <f t="shared" si="111"/>
        <v>41.833600000000004</v>
      </c>
      <c r="AA116">
        <f t="shared" si="112"/>
        <v>89.32480000000001</v>
      </c>
      <c r="AB116">
        <f t="shared" si="113"/>
        <v>27.798400000000004</v>
      </c>
      <c r="AC116">
        <f t="shared" si="114"/>
        <v>3.8623999999999996</v>
      </c>
      <c r="AD116" s="11">
        <f t="shared" si="115"/>
        <v>119.02719999999999</v>
      </c>
      <c r="AE116">
        <f t="shared" si="116"/>
        <v>32.9392</v>
      </c>
      <c r="AF116">
        <f t="shared" si="117"/>
        <v>5.9295999999999998</v>
      </c>
      <c r="AG116">
        <f t="shared" si="118"/>
        <v>52.767999999999994</v>
      </c>
      <c r="AH116">
        <f t="shared" si="119"/>
        <v>43.628799999999998</v>
      </c>
      <c r="AI116">
        <f t="shared" si="120"/>
        <v>15.585600000000001</v>
      </c>
      <c r="AJ116">
        <f t="shared" si="121"/>
        <v>17.3536</v>
      </c>
      <c r="AK116">
        <f t="shared" si="122"/>
        <v>2.6927999999999996</v>
      </c>
      <c r="AL116">
        <f t="shared" si="123"/>
        <v>0</v>
      </c>
      <c r="AM116">
        <f t="shared" si="124"/>
        <v>8.377600000000001</v>
      </c>
      <c r="AN116">
        <f t="shared" si="125"/>
        <v>0</v>
      </c>
      <c r="AO116">
        <f t="shared" si="126"/>
        <v>0.38080000000000003</v>
      </c>
      <c r="AP116">
        <f t="shared" si="127"/>
        <v>0.24479999999999999</v>
      </c>
      <c r="AQ116">
        <f t="shared" si="128"/>
        <v>0</v>
      </c>
      <c r="AR116">
        <f t="shared" si="129"/>
        <v>2.3120000000000003</v>
      </c>
      <c r="AS116">
        <f t="shared" si="130"/>
        <v>0.29920000000000002</v>
      </c>
      <c r="AT116">
        <f t="shared" si="131"/>
        <v>1.1151999999999997</v>
      </c>
      <c r="AU116">
        <f t="shared" si="132"/>
        <v>1.7680000000000002</v>
      </c>
      <c r="AV116">
        <f t="shared" si="133"/>
        <v>0.81600000000000006</v>
      </c>
      <c r="AW116">
        <f t="shared" si="134"/>
        <v>0</v>
      </c>
      <c r="AX116">
        <f t="shared" si="135"/>
        <v>0</v>
      </c>
      <c r="AY116">
        <f t="shared" si="136"/>
        <v>2.5840000000000001</v>
      </c>
      <c r="AZ116">
        <f t="shared" si="137"/>
        <v>0.81600000000000006</v>
      </c>
      <c r="BA116">
        <f t="shared" si="138"/>
        <v>0</v>
      </c>
      <c r="BB116">
        <f t="shared" si="139"/>
        <v>1.1696</v>
      </c>
      <c r="BC116">
        <f t="shared" si="140"/>
        <v>0.24479999999999999</v>
      </c>
      <c r="BD116">
        <f t="shared" si="141"/>
        <v>0</v>
      </c>
      <c r="BE116">
        <f t="shared" si="142"/>
        <v>0.16319999999999998</v>
      </c>
      <c r="BF116">
        <f t="shared" si="143"/>
        <v>0</v>
      </c>
      <c r="BG116">
        <f t="shared" si="144"/>
        <v>0.73440000000000005</v>
      </c>
      <c r="BH116">
        <f t="shared" si="145"/>
        <v>0</v>
      </c>
      <c r="BI116">
        <f t="shared" si="146"/>
        <v>0.16319999999999998</v>
      </c>
      <c r="BJ116">
        <f t="shared" si="147"/>
        <v>0</v>
      </c>
      <c r="BK116">
        <f t="shared" si="148"/>
        <v>20.182400000000001</v>
      </c>
      <c r="BL116">
        <f t="shared" si="149"/>
        <v>20.019199999999998</v>
      </c>
      <c r="BM116">
        <f t="shared" si="150"/>
        <v>0.16319999999999998</v>
      </c>
      <c r="BN116">
        <f t="shared" si="151"/>
        <v>0</v>
      </c>
      <c r="BO116">
        <f t="shared" si="152"/>
        <v>0</v>
      </c>
      <c r="BP116">
        <f t="shared" si="153"/>
        <v>64.5184</v>
      </c>
      <c r="BQ116">
        <f t="shared" si="154"/>
        <v>13.2464</v>
      </c>
      <c r="BR116">
        <f t="shared" si="155"/>
        <v>56.793599999999998</v>
      </c>
      <c r="BS116">
        <f t="shared" si="156"/>
        <v>1.7136</v>
      </c>
      <c r="BT116">
        <f t="shared" si="157"/>
        <v>59.948799999999999</v>
      </c>
      <c r="BU116">
        <f t="shared" si="158"/>
        <v>119.78880000000001</v>
      </c>
      <c r="BV116" s="11">
        <f t="shared" si="159"/>
        <v>200.11039999999997</v>
      </c>
      <c r="BW116" s="11">
        <f t="shared" si="160"/>
        <v>28.070399999999999</v>
      </c>
      <c r="BX116" s="11">
        <f t="shared" si="161"/>
        <v>265.09119999999996</v>
      </c>
      <c r="BY116">
        <f t="shared" si="162"/>
        <v>68.380800000000008</v>
      </c>
      <c r="BZ116">
        <f t="shared" si="163"/>
        <v>27.798400000000004</v>
      </c>
      <c r="CA116">
        <f t="shared" si="164"/>
        <v>10.716799999999999</v>
      </c>
      <c r="CB116">
        <f t="shared" si="165"/>
        <v>2.0672000000000001</v>
      </c>
      <c r="CC116" s="11">
        <f t="shared" si="166"/>
        <v>237.1568</v>
      </c>
      <c r="CD116" s="11">
        <f t="shared" si="167"/>
        <v>259.92320000000001</v>
      </c>
      <c r="CE116" s="11">
        <f t="shared" si="168"/>
        <v>155.69280000000001</v>
      </c>
      <c r="CF116">
        <f t="shared" si="169"/>
        <v>42.975999999999999</v>
      </c>
      <c r="CG116">
        <f t="shared" si="170"/>
        <v>43.139199999999995</v>
      </c>
      <c r="CH116">
        <f t="shared" si="171"/>
        <v>6.8815999999999997</v>
      </c>
      <c r="CI116" s="11">
        <f t="shared" si="172"/>
        <v>82.633600000000001</v>
      </c>
      <c r="CJ116">
        <f t="shared" si="173"/>
        <v>16.6464</v>
      </c>
      <c r="CK116">
        <f t="shared" si="174"/>
        <v>39.168000000000006</v>
      </c>
      <c r="CL116">
        <f t="shared" si="175"/>
        <v>18.36</v>
      </c>
      <c r="CM116">
        <f t="shared" si="176"/>
        <v>16.755200000000002</v>
      </c>
      <c r="CN116">
        <f t="shared" si="177"/>
        <v>181.36960000000002</v>
      </c>
      <c r="CO116">
        <f t="shared" si="178"/>
        <v>166.49119999999999</v>
      </c>
      <c r="CP116">
        <f t="shared" si="179"/>
        <v>2.2032000000000003</v>
      </c>
      <c r="CQ116">
        <f t="shared" si="180"/>
        <v>42.731200000000001</v>
      </c>
      <c r="CR116">
        <f t="shared" si="181"/>
        <v>25.622400000000003</v>
      </c>
      <c r="CT116" s="18">
        <f>'PASO 1 - SETUP CAMPAÑA'!G49</f>
        <v>272</v>
      </c>
      <c r="CU116">
        <v>9.11</v>
      </c>
      <c r="CV116">
        <v>8.11</v>
      </c>
      <c r="CW116">
        <v>1.32</v>
      </c>
      <c r="CX116">
        <v>4.1399999999999997</v>
      </c>
      <c r="CY116">
        <v>3.98</v>
      </c>
      <c r="CZ116">
        <v>0.47</v>
      </c>
      <c r="DA116">
        <v>10.38</v>
      </c>
      <c r="DB116">
        <v>27.15</v>
      </c>
      <c r="DC116">
        <v>10.56</v>
      </c>
      <c r="DD116">
        <v>4.99</v>
      </c>
      <c r="DE116">
        <v>32.64</v>
      </c>
      <c r="DF116">
        <v>0.83</v>
      </c>
      <c r="DG116">
        <v>33.03</v>
      </c>
      <c r="DH116">
        <v>31.29</v>
      </c>
      <c r="DI116">
        <v>32.979999999999997</v>
      </c>
      <c r="DJ116">
        <v>0.01</v>
      </c>
      <c r="DK116">
        <v>35.68</v>
      </c>
      <c r="DL116">
        <v>4.21</v>
      </c>
      <c r="DM116">
        <v>6.97</v>
      </c>
      <c r="DN116">
        <v>15.38</v>
      </c>
      <c r="DO116">
        <v>32.840000000000003</v>
      </c>
      <c r="DP116">
        <v>10.220000000000001</v>
      </c>
      <c r="DQ116">
        <v>1.42</v>
      </c>
      <c r="DR116">
        <v>43.76</v>
      </c>
      <c r="DS116">
        <v>12.11</v>
      </c>
      <c r="DT116">
        <v>2.1800000000000002</v>
      </c>
      <c r="DU116">
        <v>19.399999999999999</v>
      </c>
      <c r="DV116">
        <v>16.04</v>
      </c>
      <c r="DW116">
        <v>5.73</v>
      </c>
      <c r="DX116">
        <v>6.38</v>
      </c>
      <c r="DY116">
        <v>0.99</v>
      </c>
      <c r="DZ116">
        <v>0</v>
      </c>
      <c r="EA116">
        <v>3.08</v>
      </c>
      <c r="EB116">
        <v>0</v>
      </c>
      <c r="EC116">
        <v>0.14000000000000001</v>
      </c>
      <c r="ED116">
        <v>0.09</v>
      </c>
      <c r="EE116">
        <v>0</v>
      </c>
      <c r="EF116">
        <v>0.85</v>
      </c>
      <c r="EG116">
        <v>0.11</v>
      </c>
      <c r="EH116">
        <v>0.41</v>
      </c>
      <c r="EI116">
        <v>0.65</v>
      </c>
      <c r="EJ116">
        <v>0.3</v>
      </c>
      <c r="EK116">
        <v>0</v>
      </c>
      <c r="EL116">
        <v>0</v>
      </c>
      <c r="EM116">
        <v>0.95</v>
      </c>
      <c r="EN116">
        <v>0.3</v>
      </c>
      <c r="EO116">
        <v>0</v>
      </c>
      <c r="EP116">
        <v>0.43</v>
      </c>
      <c r="EQ116">
        <v>0.09</v>
      </c>
      <c r="ER116">
        <v>0</v>
      </c>
      <c r="ES116">
        <v>0.06</v>
      </c>
      <c r="ET116">
        <v>0</v>
      </c>
      <c r="EU116">
        <v>0.27</v>
      </c>
      <c r="EV116">
        <v>0</v>
      </c>
      <c r="EW116">
        <v>0.06</v>
      </c>
      <c r="EX116">
        <v>0</v>
      </c>
      <c r="EY116">
        <v>7.42</v>
      </c>
      <c r="EZ116">
        <v>7.36</v>
      </c>
      <c r="FA116">
        <v>0.06</v>
      </c>
      <c r="FB116">
        <v>0</v>
      </c>
      <c r="FC116">
        <v>0</v>
      </c>
      <c r="FD116">
        <v>23.72</v>
      </c>
      <c r="FE116">
        <v>4.87</v>
      </c>
      <c r="FF116">
        <v>20.88</v>
      </c>
      <c r="FG116">
        <v>0.63</v>
      </c>
      <c r="FH116">
        <v>22.04</v>
      </c>
      <c r="FI116">
        <v>44.04</v>
      </c>
      <c r="FJ116">
        <v>73.569999999999993</v>
      </c>
      <c r="FK116">
        <v>10.32</v>
      </c>
      <c r="FL116">
        <v>97.46</v>
      </c>
      <c r="FM116">
        <v>25.14</v>
      </c>
      <c r="FN116">
        <v>10.220000000000001</v>
      </c>
      <c r="FO116">
        <v>3.94</v>
      </c>
      <c r="FP116">
        <v>0.76</v>
      </c>
      <c r="FQ116">
        <v>87.19</v>
      </c>
      <c r="FR116">
        <v>95.56</v>
      </c>
      <c r="FS116">
        <v>57.24</v>
      </c>
      <c r="FT116">
        <v>15.8</v>
      </c>
      <c r="FU116">
        <v>15.86</v>
      </c>
      <c r="FV116">
        <v>2.5299999999999998</v>
      </c>
      <c r="FW116">
        <v>30.38</v>
      </c>
      <c r="FX116">
        <v>6.12</v>
      </c>
      <c r="FY116">
        <v>14.4</v>
      </c>
      <c r="FZ116">
        <v>6.75</v>
      </c>
      <c r="GA116">
        <v>6.16</v>
      </c>
      <c r="GB116">
        <v>66.680000000000007</v>
      </c>
      <c r="GC116">
        <v>61.21</v>
      </c>
      <c r="GD116">
        <v>0.81</v>
      </c>
      <c r="GE116">
        <v>15.71</v>
      </c>
      <c r="GF116">
        <v>9.42</v>
      </c>
    </row>
    <row r="117" spans="2:188" x14ac:dyDescent="0.35">
      <c r="B117" t="str">
        <f>IF(AND(F117&gt;='PASO 2 - CHANNEL INPUT '!$G$4,F117&lt;='PASO 2 - CHANNEL INPUT '!$H$4),"OK","FUERA")</f>
        <v>OK</v>
      </c>
      <c r="C117" s="18" t="str">
        <f>IF(AND(F117&gt;='PASO 2 - CHANNEL INPUT '!$G$8,F117&lt;='PASO 2 - CHANNEL INPUT '!$H$8),"OK","FUERA")</f>
        <v>OK</v>
      </c>
      <c r="D117" t="str">
        <f>IF(AND(F117&gt;='PASO 1 - SETUP CAMPAÑA'!$C$3,F117&lt;='PASO 1 - SETUP CAMPAÑA'!$C$4),"OK","FUERA")</f>
        <v>OK</v>
      </c>
      <c r="E117" t="s">
        <v>2</v>
      </c>
      <c r="F117">
        <v>22</v>
      </c>
      <c r="G117" s="11">
        <f t="shared" si="182"/>
        <v>12.906000000000002</v>
      </c>
      <c r="H117">
        <f t="shared" si="93"/>
        <v>10.6355</v>
      </c>
      <c r="I117">
        <f t="shared" si="94"/>
        <v>2.2704999999999997</v>
      </c>
      <c r="J117">
        <f t="shared" si="95"/>
        <v>7.4329000000000001</v>
      </c>
      <c r="K117">
        <f t="shared" si="96"/>
        <v>7.3372999999999999</v>
      </c>
      <c r="L117">
        <f t="shared" si="97"/>
        <v>0.35849999999999999</v>
      </c>
      <c r="M117">
        <f t="shared" si="98"/>
        <v>26.098800000000001</v>
      </c>
      <c r="N117">
        <f t="shared" si="99"/>
        <v>58.1248</v>
      </c>
      <c r="O117">
        <f t="shared" si="100"/>
        <v>21.079799999999999</v>
      </c>
      <c r="P117">
        <f t="shared" si="101"/>
        <v>10.874499999999999</v>
      </c>
      <c r="Q117">
        <f t="shared" si="102"/>
        <v>69.859700000000004</v>
      </c>
      <c r="R117">
        <f t="shared" si="103"/>
        <v>4.6844000000000001</v>
      </c>
      <c r="S117">
        <f t="shared" si="104"/>
        <v>70.504999999999995</v>
      </c>
      <c r="T117">
        <f t="shared" si="105"/>
        <v>69.644599999999997</v>
      </c>
      <c r="U117" s="11">
        <f t="shared" si="106"/>
        <v>73.731499999999997</v>
      </c>
      <c r="V117">
        <f t="shared" si="107"/>
        <v>0.66920000000000013</v>
      </c>
      <c r="W117">
        <f t="shared" si="108"/>
        <v>86.326799999999992</v>
      </c>
      <c r="X117">
        <f t="shared" si="109"/>
        <v>14.6746</v>
      </c>
      <c r="Y117">
        <f t="shared" si="110"/>
        <v>14.172699999999999</v>
      </c>
      <c r="Z117">
        <f t="shared" si="111"/>
        <v>28.703900000000001</v>
      </c>
      <c r="AA117">
        <f t="shared" si="112"/>
        <v>90.031300000000002</v>
      </c>
      <c r="AB117">
        <f t="shared" si="113"/>
        <v>27.700099999999999</v>
      </c>
      <c r="AC117">
        <f t="shared" si="114"/>
        <v>3.5611000000000002</v>
      </c>
      <c r="AD117" s="11">
        <f t="shared" si="115"/>
        <v>112.4256</v>
      </c>
      <c r="AE117">
        <f t="shared" si="116"/>
        <v>28.871200000000002</v>
      </c>
      <c r="AF117">
        <f t="shared" si="117"/>
        <v>4.9234</v>
      </c>
      <c r="AG117">
        <f t="shared" si="118"/>
        <v>44.430100000000003</v>
      </c>
      <c r="AH117">
        <f t="shared" si="119"/>
        <v>34.153100000000002</v>
      </c>
      <c r="AI117">
        <f t="shared" si="120"/>
        <v>12.977699999999999</v>
      </c>
      <c r="AJ117">
        <f t="shared" si="121"/>
        <v>15.654500000000001</v>
      </c>
      <c r="AK117">
        <f t="shared" si="122"/>
        <v>4.2781000000000002</v>
      </c>
      <c r="AL117">
        <f t="shared" si="123"/>
        <v>0</v>
      </c>
      <c r="AM117">
        <f t="shared" si="124"/>
        <v>6.8593000000000002</v>
      </c>
      <c r="AN117">
        <f t="shared" si="125"/>
        <v>0</v>
      </c>
      <c r="AO117">
        <f t="shared" si="126"/>
        <v>0</v>
      </c>
      <c r="AP117">
        <f t="shared" si="127"/>
        <v>1.2427999999999999</v>
      </c>
      <c r="AQ117">
        <f t="shared" si="128"/>
        <v>0</v>
      </c>
      <c r="AR117">
        <f t="shared" si="129"/>
        <v>1.1472</v>
      </c>
      <c r="AS117">
        <f t="shared" si="130"/>
        <v>0.33460000000000006</v>
      </c>
      <c r="AT117">
        <f t="shared" si="131"/>
        <v>0.93210000000000004</v>
      </c>
      <c r="AU117">
        <f t="shared" si="132"/>
        <v>1.0038</v>
      </c>
      <c r="AV117">
        <f t="shared" si="133"/>
        <v>0</v>
      </c>
      <c r="AW117">
        <f t="shared" si="134"/>
        <v>0</v>
      </c>
      <c r="AX117">
        <f t="shared" si="135"/>
        <v>0</v>
      </c>
      <c r="AY117">
        <f t="shared" si="136"/>
        <v>1.0038</v>
      </c>
      <c r="AZ117">
        <f t="shared" si="137"/>
        <v>0.19120000000000001</v>
      </c>
      <c r="BA117">
        <f t="shared" si="138"/>
        <v>0.1434</v>
      </c>
      <c r="BB117">
        <f t="shared" si="139"/>
        <v>0.1434</v>
      </c>
      <c r="BC117">
        <f t="shared" si="140"/>
        <v>0.76480000000000004</v>
      </c>
      <c r="BD117">
        <f t="shared" si="141"/>
        <v>4.7800000000000002E-2</v>
      </c>
      <c r="BE117">
        <f t="shared" si="142"/>
        <v>0</v>
      </c>
      <c r="BF117">
        <f t="shared" si="143"/>
        <v>0</v>
      </c>
      <c r="BG117">
        <f t="shared" si="144"/>
        <v>4.7800000000000002E-2</v>
      </c>
      <c r="BH117">
        <f t="shared" si="145"/>
        <v>0</v>
      </c>
      <c r="BI117">
        <f t="shared" si="146"/>
        <v>0.21509999999999999</v>
      </c>
      <c r="BJ117">
        <f t="shared" si="147"/>
        <v>0</v>
      </c>
      <c r="BK117">
        <f t="shared" si="148"/>
        <v>16.992899999999999</v>
      </c>
      <c r="BL117">
        <f t="shared" si="149"/>
        <v>16.753899999999998</v>
      </c>
      <c r="BM117">
        <f t="shared" si="150"/>
        <v>0.21509999999999999</v>
      </c>
      <c r="BN117">
        <f t="shared" si="151"/>
        <v>0</v>
      </c>
      <c r="BO117">
        <f t="shared" si="152"/>
        <v>0</v>
      </c>
      <c r="BP117">
        <f t="shared" si="153"/>
        <v>48.182400000000001</v>
      </c>
      <c r="BQ117">
        <f t="shared" si="154"/>
        <v>11.591499999999998</v>
      </c>
      <c r="BR117">
        <f t="shared" si="155"/>
        <v>39.028699999999994</v>
      </c>
      <c r="BS117">
        <f t="shared" si="156"/>
        <v>0.78869999999999996</v>
      </c>
      <c r="BT117">
        <f t="shared" si="157"/>
        <v>54.444200000000002</v>
      </c>
      <c r="BU117">
        <f t="shared" si="158"/>
        <v>95.576100000000011</v>
      </c>
      <c r="BV117" s="11">
        <f t="shared" si="159"/>
        <v>167.4195</v>
      </c>
      <c r="BW117" s="11">
        <f t="shared" si="160"/>
        <v>25.883700000000001</v>
      </c>
      <c r="BX117" s="11">
        <f t="shared" si="161"/>
        <v>235.77350000000001</v>
      </c>
      <c r="BY117">
        <f t="shared" si="162"/>
        <v>62.187799999999996</v>
      </c>
      <c r="BZ117">
        <f t="shared" si="163"/>
        <v>27.700099999999999</v>
      </c>
      <c r="CA117">
        <f t="shared" si="164"/>
        <v>10.946199999999999</v>
      </c>
      <c r="CB117">
        <f t="shared" si="165"/>
        <v>0.35849999999999999</v>
      </c>
      <c r="CC117" s="11">
        <f t="shared" si="166"/>
        <v>205.4683</v>
      </c>
      <c r="CD117" s="11">
        <f t="shared" si="167"/>
        <v>229.91800000000001</v>
      </c>
      <c r="CE117" s="11">
        <f t="shared" si="168"/>
        <v>140.31689999999998</v>
      </c>
      <c r="CF117">
        <f t="shared" si="169"/>
        <v>34.846200000000003</v>
      </c>
      <c r="CG117">
        <f t="shared" si="170"/>
        <v>36.471399999999996</v>
      </c>
      <c r="CH117">
        <f t="shared" si="171"/>
        <v>3.9435000000000002</v>
      </c>
      <c r="CI117" s="11">
        <f t="shared" si="172"/>
        <v>80.041100000000014</v>
      </c>
      <c r="CJ117">
        <f t="shared" si="173"/>
        <v>17.877200000000002</v>
      </c>
      <c r="CK117">
        <f t="shared" si="174"/>
        <v>36.9255</v>
      </c>
      <c r="CL117">
        <f t="shared" si="175"/>
        <v>20.028200000000002</v>
      </c>
      <c r="CM117">
        <f t="shared" si="176"/>
        <v>17.566499999999998</v>
      </c>
      <c r="CN117">
        <f t="shared" si="177"/>
        <v>159.91489999999999</v>
      </c>
      <c r="CO117">
        <f t="shared" si="178"/>
        <v>141.08170000000001</v>
      </c>
      <c r="CP117">
        <f t="shared" si="179"/>
        <v>2.1032000000000002</v>
      </c>
      <c r="CQ117">
        <f t="shared" si="180"/>
        <v>37.666399999999996</v>
      </c>
      <c r="CR117">
        <f t="shared" si="181"/>
        <v>22.2987</v>
      </c>
      <c r="CT117" s="18">
        <f>'PASO 1 - SETUP CAMPAÑA'!G50</f>
        <v>239</v>
      </c>
      <c r="CU117">
        <v>5.4</v>
      </c>
      <c r="CV117">
        <v>4.45</v>
      </c>
      <c r="CW117">
        <v>0.95</v>
      </c>
      <c r="CX117">
        <v>3.11</v>
      </c>
      <c r="CY117">
        <v>3.07</v>
      </c>
      <c r="CZ117">
        <v>0.15</v>
      </c>
      <c r="DA117">
        <v>10.92</v>
      </c>
      <c r="DB117">
        <v>24.32</v>
      </c>
      <c r="DC117">
        <v>8.82</v>
      </c>
      <c r="DD117">
        <v>4.55</v>
      </c>
      <c r="DE117">
        <v>29.23</v>
      </c>
      <c r="DF117">
        <v>1.96</v>
      </c>
      <c r="DG117">
        <v>29.5</v>
      </c>
      <c r="DH117">
        <v>29.14</v>
      </c>
      <c r="DI117">
        <v>30.85</v>
      </c>
      <c r="DJ117">
        <v>0.28000000000000003</v>
      </c>
      <c r="DK117">
        <v>36.119999999999997</v>
      </c>
      <c r="DL117">
        <v>6.14</v>
      </c>
      <c r="DM117">
        <v>5.93</v>
      </c>
      <c r="DN117">
        <v>12.01</v>
      </c>
      <c r="DO117">
        <v>37.67</v>
      </c>
      <c r="DP117">
        <v>11.59</v>
      </c>
      <c r="DQ117">
        <v>1.49</v>
      </c>
      <c r="DR117">
        <v>47.04</v>
      </c>
      <c r="DS117">
        <v>12.08</v>
      </c>
      <c r="DT117">
        <v>2.06</v>
      </c>
      <c r="DU117">
        <v>18.59</v>
      </c>
      <c r="DV117">
        <v>14.29</v>
      </c>
      <c r="DW117">
        <v>5.43</v>
      </c>
      <c r="DX117">
        <v>6.55</v>
      </c>
      <c r="DY117">
        <v>1.79</v>
      </c>
      <c r="DZ117">
        <v>0</v>
      </c>
      <c r="EA117">
        <v>2.87</v>
      </c>
      <c r="EB117">
        <v>0</v>
      </c>
      <c r="EC117">
        <v>0</v>
      </c>
      <c r="ED117">
        <v>0.52</v>
      </c>
      <c r="EE117">
        <v>0</v>
      </c>
      <c r="EF117">
        <v>0.48</v>
      </c>
      <c r="EG117">
        <v>0.14000000000000001</v>
      </c>
      <c r="EH117">
        <v>0.39</v>
      </c>
      <c r="EI117">
        <v>0.42</v>
      </c>
      <c r="EJ117">
        <v>0</v>
      </c>
      <c r="EK117">
        <v>0</v>
      </c>
      <c r="EL117">
        <v>0</v>
      </c>
      <c r="EM117">
        <v>0.42</v>
      </c>
      <c r="EN117">
        <v>0.08</v>
      </c>
      <c r="EO117">
        <v>0.06</v>
      </c>
      <c r="EP117">
        <v>0.06</v>
      </c>
      <c r="EQ117">
        <v>0.32</v>
      </c>
      <c r="ER117">
        <v>0.02</v>
      </c>
      <c r="ES117">
        <v>0</v>
      </c>
      <c r="ET117">
        <v>0</v>
      </c>
      <c r="EU117">
        <v>0.02</v>
      </c>
      <c r="EV117">
        <v>0</v>
      </c>
      <c r="EW117">
        <v>0.09</v>
      </c>
      <c r="EX117">
        <v>0</v>
      </c>
      <c r="EY117">
        <v>7.11</v>
      </c>
      <c r="EZ117">
        <v>7.01</v>
      </c>
      <c r="FA117">
        <v>0.09</v>
      </c>
      <c r="FB117">
        <v>0</v>
      </c>
      <c r="FC117">
        <v>0</v>
      </c>
      <c r="FD117">
        <v>20.16</v>
      </c>
      <c r="FE117">
        <v>4.8499999999999996</v>
      </c>
      <c r="FF117">
        <v>16.329999999999998</v>
      </c>
      <c r="FG117">
        <v>0.33</v>
      </c>
      <c r="FH117">
        <v>22.78</v>
      </c>
      <c r="FI117">
        <v>39.99</v>
      </c>
      <c r="FJ117">
        <v>70.05</v>
      </c>
      <c r="FK117">
        <v>10.83</v>
      </c>
      <c r="FL117">
        <v>98.65</v>
      </c>
      <c r="FM117">
        <v>26.02</v>
      </c>
      <c r="FN117">
        <v>11.59</v>
      </c>
      <c r="FO117">
        <v>4.58</v>
      </c>
      <c r="FP117">
        <v>0.15</v>
      </c>
      <c r="FQ117">
        <v>85.97</v>
      </c>
      <c r="FR117">
        <v>96.2</v>
      </c>
      <c r="FS117">
        <v>58.71</v>
      </c>
      <c r="FT117">
        <v>14.58</v>
      </c>
      <c r="FU117">
        <v>15.26</v>
      </c>
      <c r="FV117">
        <v>1.65</v>
      </c>
      <c r="FW117">
        <v>33.49</v>
      </c>
      <c r="FX117">
        <v>7.48</v>
      </c>
      <c r="FY117">
        <v>15.45</v>
      </c>
      <c r="FZ117">
        <v>8.3800000000000008</v>
      </c>
      <c r="GA117">
        <v>7.35</v>
      </c>
      <c r="GB117">
        <v>66.91</v>
      </c>
      <c r="GC117">
        <v>59.03</v>
      </c>
      <c r="GD117">
        <v>0.88</v>
      </c>
      <c r="GE117">
        <v>15.76</v>
      </c>
      <c r="GF117">
        <v>9.33</v>
      </c>
    </row>
    <row r="118" spans="2:188" x14ac:dyDescent="0.35">
      <c r="B118" t="str">
        <f>IF(AND(F118&gt;='PASO 2 - CHANNEL INPUT '!$G$4,F118&lt;='PASO 2 - CHANNEL INPUT '!$H$4),"OK","FUERA")</f>
        <v>OK</v>
      </c>
      <c r="C118" s="18" t="str">
        <f>IF(AND(F118&gt;='PASO 2 - CHANNEL INPUT '!$G$8,F118&lt;='PASO 2 - CHANNEL INPUT '!$H$8),"OK","FUERA")</f>
        <v>OK</v>
      </c>
      <c r="D118" t="str">
        <f>IF(AND(F118&gt;='PASO 1 - SETUP CAMPAÑA'!$C$3,F118&lt;='PASO 1 - SETUP CAMPAÑA'!$C$4),"OK","FUERA")</f>
        <v>OK</v>
      </c>
      <c r="E118" t="s">
        <v>2</v>
      </c>
      <c r="F118">
        <v>23</v>
      </c>
      <c r="G118" s="11">
        <f t="shared" si="182"/>
        <v>23.680799999999998</v>
      </c>
      <c r="H118">
        <f t="shared" si="93"/>
        <v>20.745999999999999</v>
      </c>
      <c r="I118">
        <f t="shared" si="94"/>
        <v>2.9095</v>
      </c>
      <c r="J118">
        <f t="shared" si="95"/>
        <v>4.9081999999999999</v>
      </c>
      <c r="K118">
        <f t="shared" si="96"/>
        <v>4.9081999999999999</v>
      </c>
      <c r="L118">
        <f t="shared" si="97"/>
        <v>0</v>
      </c>
      <c r="M118">
        <f t="shared" si="98"/>
        <v>24.869900000000001</v>
      </c>
      <c r="N118">
        <f t="shared" si="99"/>
        <v>69.372600000000006</v>
      </c>
      <c r="O118">
        <f t="shared" si="100"/>
        <v>21.7074</v>
      </c>
      <c r="P118">
        <f t="shared" si="101"/>
        <v>12.902999999999999</v>
      </c>
      <c r="Q118">
        <f t="shared" si="102"/>
        <v>79.872099999999989</v>
      </c>
      <c r="R118">
        <f t="shared" si="103"/>
        <v>1.9481000000000002</v>
      </c>
      <c r="S118">
        <f t="shared" si="104"/>
        <v>79.89739999999999</v>
      </c>
      <c r="T118">
        <f t="shared" si="105"/>
        <v>78.708299999999994</v>
      </c>
      <c r="U118" s="11">
        <f t="shared" si="106"/>
        <v>80.555199999999999</v>
      </c>
      <c r="V118">
        <f t="shared" si="107"/>
        <v>1.2650000000000001</v>
      </c>
      <c r="W118">
        <f t="shared" si="108"/>
        <v>90.498100000000008</v>
      </c>
      <c r="X118">
        <f t="shared" si="109"/>
        <v>11.0055</v>
      </c>
      <c r="Y118">
        <f t="shared" si="110"/>
        <v>20.189400000000003</v>
      </c>
      <c r="Z118">
        <f t="shared" si="111"/>
        <v>45.919499999999999</v>
      </c>
      <c r="AA118">
        <f t="shared" si="112"/>
        <v>81.541899999999998</v>
      </c>
      <c r="AB118">
        <f t="shared" si="113"/>
        <v>29.651600000000002</v>
      </c>
      <c r="AC118">
        <f t="shared" si="114"/>
        <v>6.5526999999999997</v>
      </c>
      <c r="AD118" s="11">
        <f t="shared" si="115"/>
        <v>115.7475</v>
      </c>
      <c r="AE118">
        <f t="shared" si="116"/>
        <v>30.613</v>
      </c>
      <c r="AF118">
        <f t="shared" si="117"/>
        <v>4.2756999999999996</v>
      </c>
      <c r="AG118">
        <f t="shared" si="118"/>
        <v>40.4041</v>
      </c>
      <c r="AH118">
        <f t="shared" si="119"/>
        <v>42.250999999999998</v>
      </c>
      <c r="AI118">
        <f t="shared" si="120"/>
        <v>17.026900000000001</v>
      </c>
      <c r="AJ118">
        <f t="shared" si="121"/>
        <v>16.141399999999997</v>
      </c>
      <c r="AK118">
        <f t="shared" si="122"/>
        <v>4.9334999999999996</v>
      </c>
      <c r="AL118">
        <f t="shared" si="123"/>
        <v>0</v>
      </c>
      <c r="AM118">
        <f t="shared" si="124"/>
        <v>7.0080999999999998</v>
      </c>
      <c r="AN118">
        <f t="shared" si="125"/>
        <v>0</v>
      </c>
      <c r="AO118">
        <f t="shared" si="126"/>
        <v>0.17710000000000004</v>
      </c>
      <c r="AP118">
        <f t="shared" si="127"/>
        <v>1.2903</v>
      </c>
      <c r="AQ118">
        <f t="shared" si="128"/>
        <v>0.27829999999999999</v>
      </c>
      <c r="AR118">
        <f t="shared" si="129"/>
        <v>1.1132</v>
      </c>
      <c r="AS118">
        <f t="shared" si="130"/>
        <v>0</v>
      </c>
      <c r="AT118">
        <f t="shared" si="131"/>
        <v>1.9228000000000001</v>
      </c>
      <c r="AU118">
        <f t="shared" si="132"/>
        <v>0.53129999999999999</v>
      </c>
      <c r="AV118">
        <f t="shared" si="133"/>
        <v>0.48070000000000002</v>
      </c>
      <c r="AW118">
        <f t="shared" si="134"/>
        <v>0</v>
      </c>
      <c r="AX118">
        <f t="shared" si="135"/>
        <v>0</v>
      </c>
      <c r="AY118">
        <f t="shared" si="136"/>
        <v>0.91079999999999994</v>
      </c>
      <c r="AZ118">
        <f t="shared" si="137"/>
        <v>1.1132</v>
      </c>
      <c r="BA118">
        <f t="shared" si="138"/>
        <v>0</v>
      </c>
      <c r="BB118">
        <f t="shared" si="139"/>
        <v>0.1012</v>
      </c>
      <c r="BC118">
        <f t="shared" si="140"/>
        <v>2.53E-2</v>
      </c>
      <c r="BD118">
        <f t="shared" si="141"/>
        <v>0</v>
      </c>
      <c r="BE118">
        <f t="shared" si="142"/>
        <v>1.1637999999999999</v>
      </c>
      <c r="BF118">
        <f t="shared" si="143"/>
        <v>0</v>
      </c>
      <c r="BG118">
        <f t="shared" si="144"/>
        <v>1.0879000000000001</v>
      </c>
      <c r="BH118">
        <f t="shared" si="145"/>
        <v>0.53129999999999999</v>
      </c>
      <c r="BI118">
        <f t="shared" si="146"/>
        <v>0</v>
      </c>
      <c r="BJ118">
        <f t="shared" si="147"/>
        <v>0</v>
      </c>
      <c r="BK118">
        <f t="shared" si="148"/>
        <v>22.061599999999999</v>
      </c>
      <c r="BL118">
        <f t="shared" si="149"/>
        <v>22.061599999999999</v>
      </c>
      <c r="BM118">
        <f t="shared" si="150"/>
        <v>0</v>
      </c>
      <c r="BN118">
        <f t="shared" si="151"/>
        <v>0</v>
      </c>
      <c r="BO118">
        <f t="shared" si="152"/>
        <v>0.65779999999999994</v>
      </c>
      <c r="BP118">
        <f t="shared" si="153"/>
        <v>50.928899999999992</v>
      </c>
      <c r="BQ118">
        <f t="shared" si="154"/>
        <v>9.5381</v>
      </c>
      <c r="BR118">
        <f t="shared" si="155"/>
        <v>44.856900000000003</v>
      </c>
      <c r="BS118">
        <f t="shared" si="156"/>
        <v>1.4926999999999999</v>
      </c>
      <c r="BT118">
        <f t="shared" si="157"/>
        <v>50.094000000000001</v>
      </c>
      <c r="BU118">
        <f t="shared" si="158"/>
        <v>102.6168</v>
      </c>
      <c r="BV118" s="11">
        <f t="shared" si="159"/>
        <v>170.80030000000002</v>
      </c>
      <c r="BW118" s="11">
        <f t="shared" si="160"/>
        <v>21.580899999999996</v>
      </c>
      <c r="BX118" s="11">
        <f t="shared" si="161"/>
        <v>246.44729999999998</v>
      </c>
      <c r="BY118">
        <f t="shared" si="162"/>
        <v>65.552300000000002</v>
      </c>
      <c r="BZ118">
        <f t="shared" si="163"/>
        <v>29.651600000000002</v>
      </c>
      <c r="CA118">
        <f t="shared" si="164"/>
        <v>14.0921</v>
      </c>
      <c r="CB118">
        <f t="shared" si="165"/>
        <v>1.3155999999999999</v>
      </c>
      <c r="CC118" s="11">
        <f t="shared" si="166"/>
        <v>216.0367</v>
      </c>
      <c r="CD118" s="11">
        <f t="shared" si="167"/>
        <v>243.08240000000001</v>
      </c>
      <c r="CE118" s="11">
        <f t="shared" si="168"/>
        <v>144.96899999999999</v>
      </c>
      <c r="CF118">
        <f t="shared" si="169"/>
        <v>38.810200000000002</v>
      </c>
      <c r="CG118">
        <f t="shared" si="170"/>
        <v>34.914000000000001</v>
      </c>
      <c r="CH118">
        <f t="shared" si="171"/>
        <v>5.6166</v>
      </c>
      <c r="CI118" s="11">
        <f t="shared" si="172"/>
        <v>91.1053</v>
      </c>
      <c r="CJ118">
        <f t="shared" si="173"/>
        <v>20.3918</v>
      </c>
      <c r="CK118">
        <f t="shared" si="174"/>
        <v>45.742399999999996</v>
      </c>
      <c r="CL118">
        <f t="shared" si="175"/>
        <v>16.596799999999998</v>
      </c>
      <c r="CM118">
        <f t="shared" si="176"/>
        <v>14.3451</v>
      </c>
      <c r="CN118">
        <f t="shared" si="177"/>
        <v>173.7098</v>
      </c>
      <c r="CO118">
        <f t="shared" si="178"/>
        <v>164.12110000000001</v>
      </c>
      <c r="CP118">
        <f t="shared" si="179"/>
        <v>0.96140000000000003</v>
      </c>
      <c r="CQ118">
        <f t="shared" si="180"/>
        <v>49.208500000000001</v>
      </c>
      <c r="CR118">
        <f t="shared" si="181"/>
        <v>26.944499999999998</v>
      </c>
      <c r="CT118" s="18">
        <f>'PASO 1 - SETUP CAMPAÑA'!G51</f>
        <v>253</v>
      </c>
      <c r="CU118">
        <v>9.36</v>
      </c>
      <c r="CV118">
        <v>8.1999999999999993</v>
      </c>
      <c r="CW118">
        <v>1.1499999999999999</v>
      </c>
      <c r="CX118">
        <v>1.94</v>
      </c>
      <c r="CY118">
        <v>1.94</v>
      </c>
      <c r="CZ118">
        <v>0</v>
      </c>
      <c r="DA118">
        <v>9.83</v>
      </c>
      <c r="DB118">
        <v>27.42</v>
      </c>
      <c r="DC118">
        <v>8.58</v>
      </c>
      <c r="DD118">
        <v>5.0999999999999996</v>
      </c>
      <c r="DE118">
        <v>31.57</v>
      </c>
      <c r="DF118">
        <v>0.77</v>
      </c>
      <c r="DG118">
        <v>31.58</v>
      </c>
      <c r="DH118">
        <v>31.11</v>
      </c>
      <c r="DI118">
        <v>31.84</v>
      </c>
      <c r="DJ118">
        <v>0.5</v>
      </c>
      <c r="DK118">
        <v>35.770000000000003</v>
      </c>
      <c r="DL118">
        <v>4.3499999999999996</v>
      </c>
      <c r="DM118">
        <v>7.98</v>
      </c>
      <c r="DN118">
        <v>18.149999999999999</v>
      </c>
      <c r="DO118">
        <v>32.229999999999997</v>
      </c>
      <c r="DP118">
        <v>11.72</v>
      </c>
      <c r="DQ118">
        <v>2.59</v>
      </c>
      <c r="DR118">
        <v>45.75</v>
      </c>
      <c r="DS118">
        <v>12.1</v>
      </c>
      <c r="DT118">
        <v>1.69</v>
      </c>
      <c r="DU118">
        <v>15.97</v>
      </c>
      <c r="DV118">
        <v>16.7</v>
      </c>
      <c r="DW118">
        <v>6.73</v>
      </c>
      <c r="DX118">
        <v>6.38</v>
      </c>
      <c r="DY118">
        <v>1.95</v>
      </c>
      <c r="DZ118">
        <v>0</v>
      </c>
      <c r="EA118">
        <v>2.77</v>
      </c>
      <c r="EB118">
        <v>0</v>
      </c>
      <c r="EC118">
        <v>7.0000000000000007E-2</v>
      </c>
      <c r="ED118">
        <v>0.51</v>
      </c>
      <c r="EE118">
        <v>0.11</v>
      </c>
      <c r="EF118">
        <v>0.44</v>
      </c>
      <c r="EG118">
        <v>0</v>
      </c>
      <c r="EH118">
        <v>0.76</v>
      </c>
      <c r="EI118">
        <v>0.21</v>
      </c>
      <c r="EJ118">
        <v>0.19</v>
      </c>
      <c r="EK118">
        <v>0</v>
      </c>
      <c r="EL118">
        <v>0</v>
      </c>
      <c r="EM118">
        <v>0.36</v>
      </c>
      <c r="EN118">
        <v>0.44</v>
      </c>
      <c r="EO118">
        <v>0</v>
      </c>
      <c r="EP118">
        <v>0.04</v>
      </c>
      <c r="EQ118">
        <v>0.01</v>
      </c>
      <c r="ER118">
        <v>0</v>
      </c>
      <c r="ES118">
        <v>0.46</v>
      </c>
      <c r="ET118">
        <v>0</v>
      </c>
      <c r="EU118">
        <v>0.43</v>
      </c>
      <c r="EV118">
        <v>0.21</v>
      </c>
      <c r="EW118">
        <v>0</v>
      </c>
      <c r="EX118">
        <v>0</v>
      </c>
      <c r="EY118">
        <v>8.7200000000000006</v>
      </c>
      <c r="EZ118">
        <v>8.7200000000000006</v>
      </c>
      <c r="FA118">
        <v>0</v>
      </c>
      <c r="FB118">
        <v>0</v>
      </c>
      <c r="FC118">
        <v>0.26</v>
      </c>
      <c r="FD118">
        <v>20.13</v>
      </c>
      <c r="FE118">
        <v>3.77</v>
      </c>
      <c r="FF118">
        <v>17.73</v>
      </c>
      <c r="FG118">
        <v>0.59</v>
      </c>
      <c r="FH118">
        <v>19.8</v>
      </c>
      <c r="FI118">
        <v>40.56</v>
      </c>
      <c r="FJ118">
        <v>67.510000000000005</v>
      </c>
      <c r="FK118">
        <v>8.5299999999999994</v>
      </c>
      <c r="FL118">
        <v>97.41</v>
      </c>
      <c r="FM118">
        <v>25.91</v>
      </c>
      <c r="FN118">
        <v>11.72</v>
      </c>
      <c r="FO118">
        <v>5.57</v>
      </c>
      <c r="FP118">
        <v>0.52</v>
      </c>
      <c r="FQ118">
        <v>85.39</v>
      </c>
      <c r="FR118">
        <v>96.08</v>
      </c>
      <c r="FS118">
        <v>57.3</v>
      </c>
      <c r="FT118">
        <v>15.34</v>
      </c>
      <c r="FU118">
        <v>13.8</v>
      </c>
      <c r="FV118">
        <v>2.2200000000000002</v>
      </c>
      <c r="FW118">
        <v>36.01</v>
      </c>
      <c r="FX118">
        <v>8.06</v>
      </c>
      <c r="FY118">
        <v>18.079999999999998</v>
      </c>
      <c r="FZ118">
        <v>6.56</v>
      </c>
      <c r="GA118">
        <v>5.67</v>
      </c>
      <c r="GB118">
        <v>68.66</v>
      </c>
      <c r="GC118">
        <v>64.87</v>
      </c>
      <c r="GD118">
        <v>0.38</v>
      </c>
      <c r="GE118">
        <v>19.45</v>
      </c>
      <c r="GF118">
        <v>10.65</v>
      </c>
    </row>
    <row r="119" spans="2:188" x14ac:dyDescent="0.35">
      <c r="B119" t="str">
        <f>IF(AND(F119&gt;='PASO 2 - CHANNEL INPUT '!$G$4,F119&lt;='PASO 2 - CHANNEL INPUT '!$H$4),"OK","FUERA")</f>
        <v>OK</v>
      </c>
      <c r="C119" s="18" t="str">
        <f>IF(AND(F119&gt;='PASO 2 - CHANNEL INPUT '!$G$8,F119&lt;='PASO 2 - CHANNEL INPUT '!$H$8),"OK","FUERA")</f>
        <v>OK</v>
      </c>
      <c r="D119" t="str">
        <f>IF(AND(F119&gt;='PASO 1 - SETUP CAMPAÑA'!$C$3,F119&lt;='PASO 1 - SETUP CAMPAÑA'!$C$4),"OK","FUERA")</f>
        <v>OK</v>
      </c>
      <c r="E119" t="s">
        <v>2</v>
      </c>
      <c r="F119">
        <v>24</v>
      </c>
      <c r="G119" s="11">
        <f t="shared" si="182"/>
        <v>17.632800000000003</v>
      </c>
      <c r="H119">
        <f t="shared" si="93"/>
        <v>15.405000000000001</v>
      </c>
      <c r="I119">
        <f t="shared" si="94"/>
        <v>2.2751999999999999</v>
      </c>
      <c r="J119">
        <f t="shared" si="95"/>
        <v>7.0388999999999999</v>
      </c>
      <c r="K119">
        <f t="shared" si="96"/>
        <v>6.4226999999999999</v>
      </c>
      <c r="L119">
        <f t="shared" si="97"/>
        <v>1.7538</v>
      </c>
      <c r="M119">
        <f t="shared" si="98"/>
        <v>18.675599999999999</v>
      </c>
      <c r="N119">
        <f t="shared" si="99"/>
        <v>48.798299999999998</v>
      </c>
      <c r="O119">
        <f t="shared" si="100"/>
        <v>18.083099999999998</v>
      </c>
      <c r="P119">
        <f t="shared" si="101"/>
        <v>9.48</v>
      </c>
      <c r="Q119">
        <f t="shared" si="102"/>
        <v>61.975500000000004</v>
      </c>
      <c r="R119">
        <f t="shared" si="103"/>
        <v>0.68729999999999991</v>
      </c>
      <c r="S119">
        <f t="shared" si="104"/>
        <v>62.070300000000003</v>
      </c>
      <c r="T119">
        <f t="shared" si="105"/>
        <v>61.264500000000005</v>
      </c>
      <c r="U119" s="11">
        <f t="shared" si="106"/>
        <v>66.051900000000003</v>
      </c>
      <c r="V119">
        <f t="shared" si="107"/>
        <v>0.71099999999999997</v>
      </c>
      <c r="W119">
        <f t="shared" si="108"/>
        <v>82.855200000000011</v>
      </c>
      <c r="X119">
        <f t="shared" si="109"/>
        <v>9.8354999999999997</v>
      </c>
      <c r="Y119">
        <f t="shared" si="110"/>
        <v>12.7506</v>
      </c>
      <c r="Z119">
        <f t="shared" si="111"/>
        <v>31.331400000000002</v>
      </c>
      <c r="AA119">
        <f t="shared" si="112"/>
        <v>79.513499999999993</v>
      </c>
      <c r="AB119">
        <f t="shared" si="113"/>
        <v>21.638100000000001</v>
      </c>
      <c r="AC119">
        <f t="shared" si="114"/>
        <v>1.9433999999999998</v>
      </c>
      <c r="AD119" s="11">
        <f t="shared" si="115"/>
        <v>100.39319999999999</v>
      </c>
      <c r="AE119">
        <f t="shared" si="116"/>
        <v>31.758000000000003</v>
      </c>
      <c r="AF119">
        <f t="shared" si="117"/>
        <v>4.7163000000000004</v>
      </c>
      <c r="AG119">
        <f t="shared" si="118"/>
        <v>45.101100000000002</v>
      </c>
      <c r="AH119">
        <f t="shared" si="119"/>
        <v>36.024000000000001</v>
      </c>
      <c r="AI119">
        <f t="shared" si="120"/>
        <v>13.177199999999999</v>
      </c>
      <c r="AJ119">
        <f t="shared" si="121"/>
        <v>16.424099999999999</v>
      </c>
      <c r="AK119">
        <f t="shared" si="122"/>
        <v>0.85319999999999996</v>
      </c>
      <c r="AL119">
        <f t="shared" si="123"/>
        <v>0</v>
      </c>
      <c r="AM119">
        <f t="shared" si="124"/>
        <v>6.4464000000000006</v>
      </c>
      <c r="AN119">
        <f t="shared" si="125"/>
        <v>0</v>
      </c>
      <c r="AO119">
        <f t="shared" si="126"/>
        <v>0</v>
      </c>
      <c r="AP119">
        <f t="shared" si="127"/>
        <v>1.0428000000000002</v>
      </c>
      <c r="AQ119">
        <f t="shared" si="128"/>
        <v>0.37920000000000004</v>
      </c>
      <c r="AR119">
        <f t="shared" si="129"/>
        <v>1.7538</v>
      </c>
      <c r="AS119">
        <f t="shared" si="130"/>
        <v>0.26070000000000004</v>
      </c>
      <c r="AT119">
        <f t="shared" si="131"/>
        <v>1.3982999999999999</v>
      </c>
      <c r="AU119">
        <f t="shared" si="132"/>
        <v>0.61619999999999997</v>
      </c>
      <c r="AV119">
        <f t="shared" si="133"/>
        <v>0</v>
      </c>
      <c r="AW119">
        <f t="shared" si="134"/>
        <v>0</v>
      </c>
      <c r="AX119">
        <f t="shared" si="135"/>
        <v>0</v>
      </c>
      <c r="AY119">
        <f t="shared" si="136"/>
        <v>0.61619999999999997</v>
      </c>
      <c r="AZ119">
        <f t="shared" si="137"/>
        <v>1.3745999999999998</v>
      </c>
      <c r="BA119">
        <f t="shared" si="138"/>
        <v>0.35549999999999998</v>
      </c>
      <c r="BB119">
        <f t="shared" si="139"/>
        <v>0</v>
      </c>
      <c r="BC119">
        <f t="shared" si="140"/>
        <v>0.14219999999999999</v>
      </c>
      <c r="BD119">
        <f t="shared" si="141"/>
        <v>0.54510000000000003</v>
      </c>
      <c r="BE119">
        <f t="shared" si="142"/>
        <v>0.85319999999999996</v>
      </c>
      <c r="BF119">
        <f t="shared" si="143"/>
        <v>0</v>
      </c>
      <c r="BG119">
        <f t="shared" si="144"/>
        <v>0.71099999999999997</v>
      </c>
      <c r="BH119">
        <f t="shared" si="145"/>
        <v>0</v>
      </c>
      <c r="BI119">
        <f t="shared" si="146"/>
        <v>0</v>
      </c>
      <c r="BJ119">
        <f t="shared" si="147"/>
        <v>0</v>
      </c>
      <c r="BK119">
        <f t="shared" si="148"/>
        <v>15.879000000000001</v>
      </c>
      <c r="BL119">
        <f t="shared" si="149"/>
        <v>15.879000000000001</v>
      </c>
      <c r="BM119">
        <f t="shared" si="150"/>
        <v>0</v>
      </c>
      <c r="BN119">
        <f t="shared" si="151"/>
        <v>0</v>
      </c>
      <c r="BO119">
        <f t="shared" si="152"/>
        <v>0</v>
      </c>
      <c r="BP119">
        <f t="shared" si="153"/>
        <v>53.822699999999998</v>
      </c>
      <c r="BQ119">
        <f t="shared" si="154"/>
        <v>14.741399999999999</v>
      </c>
      <c r="BR119">
        <f t="shared" si="155"/>
        <v>43.560600000000001</v>
      </c>
      <c r="BS119">
        <f t="shared" si="156"/>
        <v>2.0619000000000001</v>
      </c>
      <c r="BT119">
        <f t="shared" si="157"/>
        <v>57.401400000000002</v>
      </c>
      <c r="BU119">
        <f t="shared" si="158"/>
        <v>93.970499999999987</v>
      </c>
      <c r="BV119" s="11">
        <f t="shared" si="159"/>
        <v>164.40690000000004</v>
      </c>
      <c r="BW119" s="11">
        <f t="shared" si="160"/>
        <v>24.150299999999998</v>
      </c>
      <c r="BX119" s="11">
        <f t="shared" si="161"/>
        <v>229.51080000000002</v>
      </c>
      <c r="BY119">
        <f t="shared" si="162"/>
        <v>67.142099999999999</v>
      </c>
      <c r="BZ119">
        <f t="shared" si="163"/>
        <v>21.638100000000001</v>
      </c>
      <c r="CA119">
        <f t="shared" si="164"/>
        <v>6.2568000000000001</v>
      </c>
      <c r="CB119">
        <f t="shared" si="165"/>
        <v>2.4174000000000002</v>
      </c>
      <c r="CC119" s="11">
        <f t="shared" si="166"/>
        <v>207.6831</v>
      </c>
      <c r="CD119" s="11">
        <f t="shared" si="167"/>
        <v>224.3442</v>
      </c>
      <c r="CE119" s="11">
        <f t="shared" si="168"/>
        <v>138.69240000000002</v>
      </c>
      <c r="CF119">
        <f t="shared" si="169"/>
        <v>39.365699999999997</v>
      </c>
      <c r="CG119">
        <f t="shared" si="170"/>
        <v>32.3979</v>
      </c>
      <c r="CH119">
        <f t="shared" si="171"/>
        <v>8.6268000000000011</v>
      </c>
      <c r="CI119" s="11">
        <f t="shared" si="172"/>
        <v>79.750499999999988</v>
      </c>
      <c r="CJ119">
        <f t="shared" si="173"/>
        <v>17.751300000000001</v>
      </c>
      <c r="CK119">
        <f t="shared" si="174"/>
        <v>36.166199999999996</v>
      </c>
      <c r="CL119">
        <f t="shared" si="175"/>
        <v>12.181799999999999</v>
      </c>
      <c r="CM119">
        <f t="shared" si="176"/>
        <v>13.745999999999999</v>
      </c>
      <c r="CN119">
        <f t="shared" si="177"/>
        <v>161.65769999999998</v>
      </c>
      <c r="CO119">
        <f t="shared" si="178"/>
        <v>139.52189999999999</v>
      </c>
      <c r="CP119">
        <f t="shared" si="179"/>
        <v>1.0428000000000002</v>
      </c>
      <c r="CQ119">
        <f t="shared" si="180"/>
        <v>35.739599999999996</v>
      </c>
      <c r="CR119">
        <f t="shared" si="181"/>
        <v>31.686899999999998</v>
      </c>
      <c r="CT119" s="18">
        <f>'PASO 1 - SETUP CAMPAÑA'!G52</f>
        <v>237</v>
      </c>
      <c r="CU119">
        <v>7.44</v>
      </c>
      <c r="CV119">
        <v>6.5</v>
      </c>
      <c r="CW119">
        <v>0.96</v>
      </c>
      <c r="CX119">
        <v>2.97</v>
      </c>
      <c r="CY119">
        <v>2.71</v>
      </c>
      <c r="CZ119">
        <v>0.74</v>
      </c>
      <c r="DA119">
        <v>7.88</v>
      </c>
      <c r="DB119">
        <v>20.59</v>
      </c>
      <c r="DC119">
        <v>7.63</v>
      </c>
      <c r="DD119">
        <v>4</v>
      </c>
      <c r="DE119">
        <v>26.15</v>
      </c>
      <c r="DF119">
        <v>0.28999999999999998</v>
      </c>
      <c r="DG119">
        <v>26.19</v>
      </c>
      <c r="DH119">
        <v>25.85</v>
      </c>
      <c r="DI119">
        <v>27.87</v>
      </c>
      <c r="DJ119">
        <v>0.3</v>
      </c>
      <c r="DK119">
        <v>34.96</v>
      </c>
      <c r="DL119">
        <v>4.1500000000000004</v>
      </c>
      <c r="DM119">
        <v>5.38</v>
      </c>
      <c r="DN119">
        <v>13.22</v>
      </c>
      <c r="DO119">
        <v>33.549999999999997</v>
      </c>
      <c r="DP119">
        <v>9.1300000000000008</v>
      </c>
      <c r="DQ119">
        <v>0.82</v>
      </c>
      <c r="DR119">
        <v>42.36</v>
      </c>
      <c r="DS119">
        <v>13.4</v>
      </c>
      <c r="DT119">
        <v>1.99</v>
      </c>
      <c r="DU119">
        <v>19.03</v>
      </c>
      <c r="DV119">
        <v>15.2</v>
      </c>
      <c r="DW119">
        <v>5.56</v>
      </c>
      <c r="DX119">
        <v>6.93</v>
      </c>
      <c r="DY119">
        <v>0.36</v>
      </c>
      <c r="DZ119">
        <v>0</v>
      </c>
      <c r="EA119">
        <v>2.72</v>
      </c>
      <c r="EB119">
        <v>0</v>
      </c>
      <c r="EC119">
        <v>0</v>
      </c>
      <c r="ED119">
        <v>0.44</v>
      </c>
      <c r="EE119">
        <v>0.16</v>
      </c>
      <c r="EF119">
        <v>0.74</v>
      </c>
      <c r="EG119">
        <v>0.11</v>
      </c>
      <c r="EH119">
        <v>0.59</v>
      </c>
      <c r="EI119">
        <v>0.26</v>
      </c>
      <c r="EJ119">
        <v>0</v>
      </c>
      <c r="EK119">
        <v>0</v>
      </c>
      <c r="EL119">
        <v>0</v>
      </c>
      <c r="EM119">
        <v>0.26</v>
      </c>
      <c r="EN119">
        <v>0.57999999999999996</v>
      </c>
      <c r="EO119">
        <v>0.15</v>
      </c>
      <c r="EP119">
        <v>0</v>
      </c>
      <c r="EQ119">
        <v>0.06</v>
      </c>
      <c r="ER119">
        <v>0.23</v>
      </c>
      <c r="ES119">
        <v>0.36</v>
      </c>
      <c r="ET119">
        <v>0</v>
      </c>
      <c r="EU119">
        <v>0.3</v>
      </c>
      <c r="EV119">
        <v>0</v>
      </c>
      <c r="EW119">
        <v>0</v>
      </c>
      <c r="EX119">
        <v>0</v>
      </c>
      <c r="EY119">
        <v>6.7</v>
      </c>
      <c r="EZ119">
        <v>6.7</v>
      </c>
      <c r="FA119">
        <v>0</v>
      </c>
      <c r="FB119">
        <v>0</v>
      </c>
      <c r="FC119">
        <v>0</v>
      </c>
      <c r="FD119">
        <v>22.71</v>
      </c>
      <c r="FE119">
        <v>6.22</v>
      </c>
      <c r="FF119">
        <v>18.38</v>
      </c>
      <c r="FG119">
        <v>0.87</v>
      </c>
      <c r="FH119">
        <v>24.22</v>
      </c>
      <c r="FI119">
        <v>39.65</v>
      </c>
      <c r="FJ119">
        <v>69.37</v>
      </c>
      <c r="FK119">
        <v>10.19</v>
      </c>
      <c r="FL119">
        <v>96.84</v>
      </c>
      <c r="FM119">
        <v>28.33</v>
      </c>
      <c r="FN119">
        <v>9.1300000000000008</v>
      </c>
      <c r="FO119">
        <v>2.64</v>
      </c>
      <c r="FP119">
        <v>1.02</v>
      </c>
      <c r="FQ119">
        <v>87.63</v>
      </c>
      <c r="FR119">
        <v>94.66</v>
      </c>
      <c r="FS119">
        <v>58.52</v>
      </c>
      <c r="FT119">
        <v>16.61</v>
      </c>
      <c r="FU119">
        <v>13.67</v>
      </c>
      <c r="FV119">
        <v>3.64</v>
      </c>
      <c r="FW119">
        <v>33.65</v>
      </c>
      <c r="FX119">
        <v>7.49</v>
      </c>
      <c r="FY119">
        <v>15.26</v>
      </c>
      <c r="FZ119">
        <v>5.14</v>
      </c>
      <c r="GA119">
        <v>5.8</v>
      </c>
      <c r="GB119">
        <v>68.209999999999994</v>
      </c>
      <c r="GC119">
        <v>58.87</v>
      </c>
      <c r="GD119">
        <v>0.44</v>
      </c>
      <c r="GE119">
        <v>15.08</v>
      </c>
      <c r="GF119">
        <v>13.37</v>
      </c>
    </row>
    <row r="120" spans="2:188" x14ac:dyDescent="0.35">
      <c r="B120" t="str">
        <f>IF(AND(F120&gt;='PASO 2 - CHANNEL INPUT '!$G$4,F120&lt;='PASO 2 - CHANNEL INPUT '!$H$4),"OK","FUERA")</f>
        <v>OK</v>
      </c>
      <c r="C120" s="18" t="str">
        <f>IF(AND(F120&gt;='PASO 2 - CHANNEL INPUT '!$G$8,F120&lt;='PASO 2 - CHANNEL INPUT '!$H$8),"OK","FUERA")</f>
        <v>OK</v>
      </c>
      <c r="D120" t="str">
        <f>IF(AND(F120&gt;='PASO 1 - SETUP CAMPAÑA'!$C$3,F120&lt;='PASO 1 - SETUP CAMPAÑA'!$C$4),"OK","FUERA")</f>
        <v>OK</v>
      </c>
      <c r="E120" t="s">
        <v>2</v>
      </c>
      <c r="F120">
        <v>25</v>
      </c>
      <c r="G120" s="11">
        <f t="shared" si="182"/>
        <v>26.006399999999999</v>
      </c>
      <c r="H120">
        <f t="shared" si="93"/>
        <v>25.084800000000001</v>
      </c>
      <c r="I120">
        <f t="shared" si="94"/>
        <v>0.97920000000000007</v>
      </c>
      <c r="J120">
        <f t="shared" si="95"/>
        <v>12.8736</v>
      </c>
      <c r="K120">
        <f t="shared" si="96"/>
        <v>12.3552</v>
      </c>
      <c r="L120">
        <f t="shared" si="97"/>
        <v>0.51839999999999997</v>
      </c>
      <c r="M120">
        <f t="shared" si="98"/>
        <v>23.500800000000002</v>
      </c>
      <c r="N120">
        <f t="shared" si="99"/>
        <v>63.331199999999995</v>
      </c>
      <c r="O120">
        <f t="shared" si="100"/>
        <v>19.872</v>
      </c>
      <c r="P120">
        <f t="shared" si="101"/>
        <v>12.4704</v>
      </c>
      <c r="Q120">
        <f t="shared" si="102"/>
        <v>77.58720000000001</v>
      </c>
      <c r="R120">
        <f t="shared" si="103"/>
        <v>1.3535999999999997</v>
      </c>
      <c r="S120">
        <f t="shared" si="104"/>
        <v>77.961600000000004</v>
      </c>
      <c r="T120">
        <f t="shared" si="105"/>
        <v>74.822400000000016</v>
      </c>
      <c r="U120" s="11">
        <f t="shared" si="106"/>
        <v>81.475200000000001</v>
      </c>
      <c r="V120">
        <f t="shared" si="107"/>
        <v>1.1232</v>
      </c>
      <c r="W120">
        <f t="shared" si="108"/>
        <v>112.3488</v>
      </c>
      <c r="X120">
        <f t="shared" si="109"/>
        <v>15.523199999999999</v>
      </c>
      <c r="Y120">
        <f t="shared" si="110"/>
        <v>18.864000000000001</v>
      </c>
      <c r="Z120">
        <f t="shared" si="111"/>
        <v>45.532800000000009</v>
      </c>
      <c r="AA120">
        <f t="shared" si="112"/>
        <v>104.19840000000001</v>
      </c>
      <c r="AB120">
        <f t="shared" si="113"/>
        <v>31.507199999999997</v>
      </c>
      <c r="AC120">
        <f t="shared" si="114"/>
        <v>3.024</v>
      </c>
      <c r="AD120" s="11">
        <f t="shared" si="115"/>
        <v>137.3184</v>
      </c>
      <c r="AE120">
        <f t="shared" si="116"/>
        <v>35.654400000000003</v>
      </c>
      <c r="AF120">
        <f t="shared" si="117"/>
        <v>4.1471999999999998</v>
      </c>
      <c r="AG120">
        <f t="shared" si="118"/>
        <v>43.459200000000003</v>
      </c>
      <c r="AH120">
        <f t="shared" si="119"/>
        <v>37.008000000000003</v>
      </c>
      <c r="AI120">
        <f t="shared" si="120"/>
        <v>16.473600000000001</v>
      </c>
      <c r="AJ120">
        <f t="shared" si="121"/>
        <v>16.963199999999997</v>
      </c>
      <c r="AK120">
        <f t="shared" si="122"/>
        <v>4.032</v>
      </c>
      <c r="AL120">
        <f t="shared" si="123"/>
        <v>0</v>
      </c>
      <c r="AM120">
        <f t="shared" si="124"/>
        <v>10.7712</v>
      </c>
      <c r="AN120">
        <f t="shared" si="125"/>
        <v>5.7600000000000005E-2</v>
      </c>
      <c r="AO120">
        <f t="shared" si="126"/>
        <v>0.31680000000000003</v>
      </c>
      <c r="AP120">
        <f t="shared" si="127"/>
        <v>2.5632000000000001</v>
      </c>
      <c r="AQ120">
        <f t="shared" si="128"/>
        <v>0</v>
      </c>
      <c r="AR120">
        <f t="shared" si="129"/>
        <v>1.4688000000000001</v>
      </c>
      <c r="AS120">
        <f t="shared" si="130"/>
        <v>0</v>
      </c>
      <c r="AT120">
        <f t="shared" si="131"/>
        <v>1.7567999999999999</v>
      </c>
      <c r="AU120">
        <f t="shared" si="132"/>
        <v>0</v>
      </c>
      <c r="AV120">
        <f t="shared" si="133"/>
        <v>1.6992</v>
      </c>
      <c r="AW120">
        <f t="shared" si="134"/>
        <v>0</v>
      </c>
      <c r="AX120">
        <f t="shared" si="135"/>
        <v>0</v>
      </c>
      <c r="AY120">
        <f t="shared" si="136"/>
        <v>1.6992</v>
      </c>
      <c r="AZ120">
        <f t="shared" si="137"/>
        <v>0.95040000000000002</v>
      </c>
      <c r="BA120">
        <f t="shared" si="138"/>
        <v>0.6048</v>
      </c>
      <c r="BB120">
        <f t="shared" si="139"/>
        <v>0.48960000000000004</v>
      </c>
      <c r="BC120">
        <f t="shared" si="140"/>
        <v>0.69119999999999993</v>
      </c>
      <c r="BD120">
        <f t="shared" si="141"/>
        <v>0.54720000000000002</v>
      </c>
      <c r="BE120">
        <f t="shared" si="142"/>
        <v>0.69119999999999993</v>
      </c>
      <c r="BF120">
        <f t="shared" si="143"/>
        <v>0</v>
      </c>
      <c r="BG120">
        <f t="shared" si="144"/>
        <v>1.44</v>
      </c>
      <c r="BH120">
        <f t="shared" si="145"/>
        <v>0.63360000000000005</v>
      </c>
      <c r="BI120">
        <f t="shared" si="146"/>
        <v>5.7600000000000005E-2</v>
      </c>
      <c r="BJ120">
        <f t="shared" si="147"/>
        <v>0</v>
      </c>
      <c r="BK120">
        <f t="shared" si="148"/>
        <v>26.928000000000001</v>
      </c>
      <c r="BL120">
        <f t="shared" si="149"/>
        <v>26.870399999999997</v>
      </c>
      <c r="BM120">
        <f t="shared" si="150"/>
        <v>5.7600000000000005E-2</v>
      </c>
      <c r="BN120">
        <f t="shared" si="151"/>
        <v>0</v>
      </c>
      <c r="BO120">
        <f t="shared" si="152"/>
        <v>0.31680000000000003</v>
      </c>
      <c r="BP120">
        <f t="shared" si="153"/>
        <v>62.150399999999998</v>
      </c>
      <c r="BQ120">
        <f t="shared" si="154"/>
        <v>12.383999999999999</v>
      </c>
      <c r="BR120">
        <f t="shared" si="155"/>
        <v>54.172799999999995</v>
      </c>
      <c r="BS120">
        <f t="shared" si="156"/>
        <v>2.9087999999999998</v>
      </c>
      <c r="BT120">
        <f t="shared" si="157"/>
        <v>81.907199999999989</v>
      </c>
      <c r="BU120">
        <f t="shared" si="158"/>
        <v>104.57280000000002</v>
      </c>
      <c r="BV120" s="11">
        <f t="shared" si="159"/>
        <v>204.624</v>
      </c>
      <c r="BW120" s="11">
        <f t="shared" si="160"/>
        <v>27.244800000000001</v>
      </c>
      <c r="BX120" s="11">
        <f t="shared" si="161"/>
        <v>278.17919999999998</v>
      </c>
      <c r="BY120">
        <f t="shared" si="162"/>
        <v>81.993600000000001</v>
      </c>
      <c r="BZ120">
        <f t="shared" si="163"/>
        <v>31.507199999999997</v>
      </c>
      <c r="CA120">
        <f t="shared" si="164"/>
        <v>13.536</v>
      </c>
      <c r="CB120">
        <f t="shared" si="165"/>
        <v>1.9872000000000001</v>
      </c>
      <c r="CC120" s="11">
        <f t="shared" si="166"/>
        <v>241.05600000000001</v>
      </c>
      <c r="CD120" s="11">
        <f t="shared" si="167"/>
        <v>276.91200000000003</v>
      </c>
      <c r="CE120" s="11">
        <f t="shared" si="168"/>
        <v>170.87039999999999</v>
      </c>
      <c r="CF120">
        <f t="shared" si="169"/>
        <v>39.974400000000003</v>
      </c>
      <c r="CG120">
        <f t="shared" si="170"/>
        <v>41.184000000000005</v>
      </c>
      <c r="CH120">
        <f t="shared" si="171"/>
        <v>7.4303999999999997</v>
      </c>
      <c r="CI120" s="11">
        <f t="shared" si="172"/>
        <v>118.45439999999999</v>
      </c>
      <c r="CJ120">
        <f t="shared" si="173"/>
        <v>16.128</v>
      </c>
      <c r="CK120">
        <f t="shared" si="174"/>
        <v>59.385600000000004</v>
      </c>
      <c r="CL120">
        <f t="shared" si="175"/>
        <v>17.942399999999999</v>
      </c>
      <c r="CM120">
        <f t="shared" si="176"/>
        <v>18.748799999999996</v>
      </c>
      <c r="CN120">
        <f t="shared" si="177"/>
        <v>181.41120000000001</v>
      </c>
      <c r="CO120">
        <f t="shared" si="178"/>
        <v>189.38880000000003</v>
      </c>
      <c r="CP120">
        <f t="shared" si="179"/>
        <v>0.92160000000000009</v>
      </c>
      <c r="CQ120">
        <f t="shared" si="180"/>
        <v>49.075199999999995</v>
      </c>
      <c r="CR120">
        <f t="shared" si="181"/>
        <v>32.284800000000004</v>
      </c>
      <c r="CT120" s="18">
        <f>'PASO 1 - SETUP CAMPAÑA'!G53</f>
        <v>288</v>
      </c>
      <c r="CU120">
        <v>9.0299999999999994</v>
      </c>
      <c r="CV120">
        <v>8.7100000000000009</v>
      </c>
      <c r="CW120">
        <v>0.34</v>
      </c>
      <c r="CX120">
        <v>4.47</v>
      </c>
      <c r="CY120">
        <v>4.29</v>
      </c>
      <c r="CZ120">
        <v>0.18</v>
      </c>
      <c r="DA120">
        <v>8.16</v>
      </c>
      <c r="DB120">
        <v>21.99</v>
      </c>
      <c r="DC120">
        <v>6.9</v>
      </c>
      <c r="DD120">
        <v>4.33</v>
      </c>
      <c r="DE120">
        <v>26.94</v>
      </c>
      <c r="DF120">
        <v>0.47</v>
      </c>
      <c r="DG120">
        <v>27.07</v>
      </c>
      <c r="DH120">
        <v>25.98</v>
      </c>
      <c r="DI120">
        <v>28.29</v>
      </c>
      <c r="DJ120">
        <v>0.39</v>
      </c>
      <c r="DK120">
        <v>39.01</v>
      </c>
      <c r="DL120">
        <v>5.39</v>
      </c>
      <c r="DM120">
        <v>6.55</v>
      </c>
      <c r="DN120">
        <v>15.81</v>
      </c>
      <c r="DO120">
        <v>36.18</v>
      </c>
      <c r="DP120">
        <v>10.94</v>
      </c>
      <c r="DQ120">
        <v>1.05</v>
      </c>
      <c r="DR120">
        <v>47.68</v>
      </c>
      <c r="DS120">
        <v>12.38</v>
      </c>
      <c r="DT120">
        <v>1.44</v>
      </c>
      <c r="DU120">
        <v>15.09</v>
      </c>
      <c r="DV120">
        <v>12.85</v>
      </c>
      <c r="DW120">
        <v>5.72</v>
      </c>
      <c r="DX120">
        <v>5.89</v>
      </c>
      <c r="DY120">
        <v>1.4</v>
      </c>
      <c r="DZ120">
        <v>0</v>
      </c>
      <c r="EA120">
        <v>3.74</v>
      </c>
      <c r="EB120">
        <v>0.02</v>
      </c>
      <c r="EC120">
        <v>0.11</v>
      </c>
      <c r="ED120">
        <v>0.89</v>
      </c>
      <c r="EE120">
        <v>0</v>
      </c>
      <c r="EF120">
        <v>0.51</v>
      </c>
      <c r="EG120">
        <v>0</v>
      </c>
      <c r="EH120">
        <v>0.61</v>
      </c>
      <c r="EI120">
        <v>0</v>
      </c>
      <c r="EJ120">
        <v>0.59</v>
      </c>
      <c r="EK120">
        <v>0</v>
      </c>
      <c r="EL120">
        <v>0</v>
      </c>
      <c r="EM120">
        <v>0.59</v>
      </c>
      <c r="EN120">
        <v>0.33</v>
      </c>
      <c r="EO120">
        <v>0.21</v>
      </c>
      <c r="EP120">
        <v>0.17</v>
      </c>
      <c r="EQ120">
        <v>0.24</v>
      </c>
      <c r="ER120">
        <v>0.19</v>
      </c>
      <c r="ES120">
        <v>0.24</v>
      </c>
      <c r="ET120">
        <v>0</v>
      </c>
      <c r="EU120">
        <v>0.5</v>
      </c>
      <c r="EV120">
        <v>0.22</v>
      </c>
      <c r="EW120">
        <v>0.02</v>
      </c>
      <c r="EX120">
        <v>0</v>
      </c>
      <c r="EY120">
        <v>9.35</v>
      </c>
      <c r="EZ120">
        <v>9.33</v>
      </c>
      <c r="FA120">
        <v>0.02</v>
      </c>
      <c r="FB120">
        <v>0</v>
      </c>
      <c r="FC120">
        <v>0.11</v>
      </c>
      <c r="FD120">
        <v>21.58</v>
      </c>
      <c r="FE120">
        <v>4.3</v>
      </c>
      <c r="FF120">
        <v>18.809999999999999</v>
      </c>
      <c r="FG120">
        <v>1.01</v>
      </c>
      <c r="FH120">
        <v>28.44</v>
      </c>
      <c r="FI120">
        <v>36.31</v>
      </c>
      <c r="FJ120">
        <v>71.05</v>
      </c>
      <c r="FK120">
        <v>9.4600000000000009</v>
      </c>
      <c r="FL120">
        <v>96.59</v>
      </c>
      <c r="FM120">
        <v>28.47</v>
      </c>
      <c r="FN120">
        <v>10.94</v>
      </c>
      <c r="FO120">
        <v>4.7</v>
      </c>
      <c r="FP120">
        <v>0.69</v>
      </c>
      <c r="FQ120">
        <v>83.7</v>
      </c>
      <c r="FR120">
        <v>96.15</v>
      </c>
      <c r="FS120">
        <v>59.33</v>
      </c>
      <c r="FT120">
        <v>13.88</v>
      </c>
      <c r="FU120">
        <v>14.3</v>
      </c>
      <c r="FV120">
        <v>2.58</v>
      </c>
      <c r="FW120">
        <v>41.13</v>
      </c>
      <c r="FX120">
        <v>5.6</v>
      </c>
      <c r="FY120">
        <v>20.62</v>
      </c>
      <c r="FZ120">
        <v>6.23</v>
      </c>
      <c r="GA120">
        <v>6.51</v>
      </c>
      <c r="GB120">
        <v>62.99</v>
      </c>
      <c r="GC120">
        <v>65.760000000000005</v>
      </c>
      <c r="GD120">
        <v>0.32</v>
      </c>
      <c r="GE120">
        <v>17.04</v>
      </c>
      <c r="GF120">
        <v>11.21</v>
      </c>
    </row>
    <row r="121" spans="2:188" x14ac:dyDescent="0.35">
      <c r="B121" t="str">
        <f>IF(AND(F121&gt;='PASO 2 - CHANNEL INPUT '!$G$4,F121&lt;='PASO 2 - CHANNEL INPUT '!$H$4),"OK","FUERA")</f>
        <v>OK</v>
      </c>
      <c r="C121" s="18" t="str">
        <f>IF(AND(F121&gt;='PASO 2 - CHANNEL INPUT '!$G$8,F121&lt;='PASO 2 - CHANNEL INPUT '!$H$8),"OK","FUERA")</f>
        <v>OK</v>
      </c>
      <c r="D121" t="str">
        <f>IF(AND(F121&gt;='PASO 1 - SETUP CAMPAÑA'!$C$3,F121&lt;='PASO 1 - SETUP CAMPAÑA'!$C$4),"OK","FUERA")</f>
        <v>OK</v>
      </c>
      <c r="E121" t="s">
        <v>2</v>
      </c>
      <c r="F121">
        <v>26</v>
      </c>
      <c r="G121" s="11">
        <f t="shared" si="182"/>
        <v>17.946999999999999</v>
      </c>
      <c r="H121">
        <f t="shared" si="93"/>
        <v>17.0154</v>
      </c>
      <c r="I121">
        <f t="shared" si="94"/>
        <v>1.37</v>
      </c>
      <c r="J121">
        <f t="shared" si="95"/>
        <v>10.905200000000001</v>
      </c>
      <c r="K121">
        <f t="shared" si="96"/>
        <v>10.905200000000001</v>
      </c>
      <c r="L121">
        <f t="shared" si="97"/>
        <v>0</v>
      </c>
      <c r="M121">
        <f t="shared" si="98"/>
        <v>24.906599999999997</v>
      </c>
      <c r="N121">
        <f t="shared" si="99"/>
        <v>60.0608</v>
      </c>
      <c r="O121">
        <f t="shared" si="100"/>
        <v>24.221599999999999</v>
      </c>
      <c r="P121">
        <f t="shared" si="101"/>
        <v>12.576599999999999</v>
      </c>
      <c r="Q121">
        <f t="shared" si="102"/>
        <v>74.473199999999991</v>
      </c>
      <c r="R121">
        <f t="shared" si="103"/>
        <v>1.4247999999999998</v>
      </c>
      <c r="S121">
        <f t="shared" si="104"/>
        <v>74.473199999999991</v>
      </c>
      <c r="T121">
        <f t="shared" si="105"/>
        <v>74.144400000000005</v>
      </c>
      <c r="U121" s="11">
        <f t="shared" si="106"/>
        <v>79.980599999999995</v>
      </c>
      <c r="V121">
        <f t="shared" si="107"/>
        <v>0.3014</v>
      </c>
      <c r="W121">
        <f t="shared" si="108"/>
        <v>107.545</v>
      </c>
      <c r="X121">
        <f t="shared" si="109"/>
        <v>17.590799999999998</v>
      </c>
      <c r="Y121">
        <f t="shared" si="110"/>
        <v>22.3858</v>
      </c>
      <c r="Z121">
        <f t="shared" si="111"/>
        <v>53.046399999999998</v>
      </c>
      <c r="AA121">
        <f t="shared" si="112"/>
        <v>95.54379999999999</v>
      </c>
      <c r="AB121">
        <f t="shared" si="113"/>
        <v>38.633999999999993</v>
      </c>
      <c r="AC121">
        <f t="shared" si="114"/>
        <v>1.5070000000000001</v>
      </c>
      <c r="AD121" s="11">
        <f t="shared" si="115"/>
        <v>136.8082</v>
      </c>
      <c r="AE121">
        <f t="shared" si="116"/>
        <v>33.592399999999998</v>
      </c>
      <c r="AF121">
        <f t="shared" si="117"/>
        <v>6.0828000000000007</v>
      </c>
      <c r="AG121">
        <f t="shared" si="118"/>
        <v>38.5518</v>
      </c>
      <c r="AH121">
        <f t="shared" si="119"/>
        <v>41.483600000000003</v>
      </c>
      <c r="AI121">
        <f t="shared" si="120"/>
        <v>14.330200000000001</v>
      </c>
      <c r="AJ121">
        <f t="shared" si="121"/>
        <v>15.152200000000001</v>
      </c>
      <c r="AK121">
        <f t="shared" si="122"/>
        <v>2.4386000000000001</v>
      </c>
      <c r="AL121">
        <f t="shared" si="123"/>
        <v>0</v>
      </c>
      <c r="AM121">
        <f t="shared" si="124"/>
        <v>11.8642</v>
      </c>
      <c r="AN121">
        <f t="shared" si="125"/>
        <v>0</v>
      </c>
      <c r="AO121">
        <f t="shared" si="126"/>
        <v>0.16439999999999999</v>
      </c>
      <c r="AP121">
        <f t="shared" si="127"/>
        <v>2.9866000000000001</v>
      </c>
      <c r="AQ121">
        <f t="shared" si="128"/>
        <v>0.16439999999999999</v>
      </c>
      <c r="AR121">
        <f t="shared" si="129"/>
        <v>2.0823999999999998</v>
      </c>
      <c r="AS121">
        <f t="shared" si="130"/>
        <v>0</v>
      </c>
      <c r="AT121">
        <f t="shared" si="131"/>
        <v>2.1646000000000001</v>
      </c>
      <c r="AU121">
        <f t="shared" si="132"/>
        <v>0</v>
      </c>
      <c r="AV121">
        <f t="shared" si="133"/>
        <v>1.6166</v>
      </c>
      <c r="AW121">
        <f t="shared" si="134"/>
        <v>0</v>
      </c>
      <c r="AX121">
        <f t="shared" si="135"/>
        <v>0</v>
      </c>
      <c r="AY121">
        <f t="shared" si="136"/>
        <v>1.6166</v>
      </c>
      <c r="AZ121">
        <f t="shared" si="137"/>
        <v>1.3426</v>
      </c>
      <c r="BA121">
        <f t="shared" si="138"/>
        <v>0.71239999999999992</v>
      </c>
      <c r="BB121">
        <f t="shared" si="139"/>
        <v>0.57539999999999991</v>
      </c>
      <c r="BC121">
        <f t="shared" si="140"/>
        <v>0</v>
      </c>
      <c r="BD121">
        <f t="shared" si="141"/>
        <v>1.0960000000000001</v>
      </c>
      <c r="BE121">
        <f t="shared" si="142"/>
        <v>1.7810000000000001</v>
      </c>
      <c r="BF121">
        <f t="shared" si="143"/>
        <v>0</v>
      </c>
      <c r="BG121">
        <f t="shared" si="144"/>
        <v>0.52059999999999995</v>
      </c>
      <c r="BH121">
        <f t="shared" si="145"/>
        <v>0.3014</v>
      </c>
      <c r="BI121">
        <f t="shared" si="146"/>
        <v>5.4800000000000001E-2</v>
      </c>
      <c r="BJ121">
        <f t="shared" si="147"/>
        <v>0</v>
      </c>
      <c r="BK121">
        <f t="shared" si="148"/>
        <v>28.9344</v>
      </c>
      <c r="BL121">
        <f t="shared" si="149"/>
        <v>28.8796</v>
      </c>
      <c r="BM121">
        <f t="shared" si="150"/>
        <v>5.4800000000000001E-2</v>
      </c>
      <c r="BN121">
        <f t="shared" si="151"/>
        <v>0</v>
      </c>
      <c r="BO121">
        <f t="shared" si="152"/>
        <v>0</v>
      </c>
      <c r="BP121">
        <f t="shared" si="153"/>
        <v>65.62299999999999</v>
      </c>
      <c r="BQ121">
        <f t="shared" si="154"/>
        <v>12.576599999999999</v>
      </c>
      <c r="BR121">
        <f t="shared" si="155"/>
        <v>56.389199999999995</v>
      </c>
      <c r="BS121">
        <f t="shared" si="156"/>
        <v>3.6442000000000001</v>
      </c>
      <c r="BT121">
        <f t="shared" si="157"/>
        <v>79.870999999999995</v>
      </c>
      <c r="BU121">
        <f t="shared" si="158"/>
        <v>106.42160000000001</v>
      </c>
      <c r="BV121" s="11">
        <f t="shared" si="159"/>
        <v>202.32160000000002</v>
      </c>
      <c r="BW121" s="11">
        <f t="shared" si="160"/>
        <v>26.002600000000001</v>
      </c>
      <c r="BX121" s="11">
        <f t="shared" si="161"/>
        <v>267.39659999999998</v>
      </c>
      <c r="BY121">
        <f t="shared" si="162"/>
        <v>88.447200000000009</v>
      </c>
      <c r="BZ121">
        <f t="shared" si="163"/>
        <v>38.633999999999993</v>
      </c>
      <c r="CA121">
        <f t="shared" si="164"/>
        <v>10.439400000000001</v>
      </c>
      <c r="CB121">
        <f t="shared" si="165"/>
        <v>2.7948000000000004</v>
      </c>
      <c r="CC121" s="11">
        <f t="shared" si="166"/>
        <v>234.90020000000001</v>
      </c>
      <c r="CD121" s="11">
        <f t="shared" si="167"/>
        <v>265.39640000000003</v>
      </c>
      <c r="CE121" s="11">
        <f t="shared" si="168"/>
        <v>166.70160000000001</v>
      </c>
      <c r="CF121">
        <f t="shared" si="169"/>
        <v>35.620000000000005</v>
      </c>
      <c r="CG121">
        <f t="shared" si="170"/>
        <v>44.141399999999997</v>
      </c>
      <c r="CH121">
        <f t="shared" si="171"/>
        <v>3.5620000000000003</v>
      </c>
      <c r="CI121" s="11">
        <f t="shared" si="172"/>
        <v>114.44980000000001</v>
      </c>
      <c r="CJ121">
        <f t="shared" si="173"/>
        <v>15.343999999999998</v>
      </c>
      <c r="CK121">
        <f t="shared" si="174"/>
        <v>48.087000000000003</v>
      </c>
      <c r="CL121">
        <f t="shared" si="175"/>
        <v>13.2616</v>
      </c>
      <c r="CM121">
        <f t="shared" si="176"/>
        <v>9.9461999999999993</v>
      </c>
      <c r="CN121">
        <f t="shared" si="177"/>
        <v>187.44339999999997</v>
      </c>
      <c r="CO121">
        <f t="shared" si="178"/>
        <v>176.48339999999999</v>
      </c>
      <c r="CP121">
        <f t="shared" si="179"/>
        <v>1.5617999999999999</v>
      </c>
      <c r="CQ121">
        <f t="shared" si="180"/>
        <v>40.6616</v>
      </c>
      <c r="CR121">
        <f t="shared" si="181"/>
        <v>29.646800000000002</v>
      </c>
      <c r="CT121" s="18">
        <f>'PASO 1 - SETUP CAMPAÑA'!G54</f>
        <v>274</v>
      </c>
      <c r="CU121">
        <v>6.55</v>
      </c>
      <c r="CV121">
        <v>6.21</v>
      </c>
      <c r="CW121">
        <v>0.5</v>
      </c>
      <c r="CX121">
        <v>3.98</v>
      </c>
      <c r="CY121">
        <v>3.98</v>
      </c>
      <c r="CZ121">
        <v>0</v>
      </c>
      <c r="DA121">
        <v>9.09</v>
      </c>
      <c r="DB121">
        <v>21.92</v>
      </c>
      <c r="DC121">
        <v>8.84</v>
      </c>
      <c r="DD121">
        <v>4.59</v>
      </c>
      <c r="DE121">
        <v>27.18</v>
      </c>
      <c r="DF121">
        <v>0.52</v>
      </c>
      <c r="DG121">
        <v>27.18</v>
      </c>
      <c r="DH121">
        <v>27.06</v>
      </c>
      <c r="DI121">
        <v>29.19</v>
      </c>
      <c r="DJ121">
        <v>0.11</v>
      </c>
      <c r="DK121">
        <v>39.25</v>
      </c>
      <c r="DL121">
        <v>6.42</v>
      </c>
      <c r="DM121">
        <v>8.17</v>
      </c>
      <c r="DN121">
        <v>19.36</v>
      </c>
      <c r="DO121">
        <v>34.869999999999997</v>
      </c>
      <c r="DP121">
        <v>14.1</v>
      </c>
      <c r="DQ121">
        <v>0.55000000000000004</v>
      </c>
      <c r="DR121">
        <v>49.93</v>
      </c>
      <c r="DS121">
        <v>12.26</v>
      </c>
      <c r="DT121">
        <v>2.2200000000000002</v>
      </c>
      <c r="DU121">
        <v>14.07</v>
      </c>
      <c r="DV121">
        <v>15.14</v>
      </c>
      <c r="DW121">
        <v>5.23</v>
      </c>
      <c r="DX121">
        <v>5.53</v>
      </c>
      <c r="DY121">
        <v>0.89</v>
      </c>
      <c r="DZ121">
        <v>0</v>
      </c>
      <c r="EA121">
        <v>4.33</v>
      </c>
      <c r="EB121">
        <v>0</v>
      </c>
      <c r="EC121">
        <v>0.06</v>
      </c>
      <c r="ED121">
        <v>1.0900000000000001</v>
      </c>
      <c r="EE121">
        <v>0.06</v>
      </c>
      <c r="EF121">
        <v>0.76</v>
      </c>
      <c r="EG121">
        <v>0</v>
      </c>
      <c r="EH121">
        <v>0.79</v>
      </c>
      <c r="EI121">
        <v>0</v>
      </c>
      <c r="EJ121">
        <v>0.59</v>
      </c>
      <c r="EK121">
        <v>0</v>
      </c>
      <c r="EL121">
        <v>0</v>
      </c>
      <c r="EM121">
        <v>0.59</v>
      </c>
      <c r="EN121">
        <v>0.49</v>
      </c>
      <c r="EO121">
        <v>0.26</v>
      </c>
      <c r="EP121">
        <v>0.21</v>
      </c>
      <c r="EQ121">
        <v>0</v>
      </c>
      <c r="ER121">
        <v>0.4</v>
      </c>
      <c r="ES121">
        <v>0.65</v>
      </c>
      <c r="ET121">
        <v>0</v>
      </c>
      <c r="EU121">
        <v>0.19</v>
      </c>
      <c r="EV121">
        <v>0.11</v>
      </c>
      <c r="EW121">
        <v>0.02</v>
      </c>
      <c r="EX121">
        <v>0</v>
      </c>
      <c r="EY121">
        <v>10.56</v>
      </c>
      <c r="EZ121">
        <v>10.54</v>
      </c>
      <c r="FA121">
        <v>0.02</v>
      </c>
      <c r="FB121">
        <v>0</v>
      </c>
      <c r="FC121">
        <v>0</v>
      </c>
      <c r="FD121">
        <v>23.95</v>
      </c>
      <c r="FE121">
        <v>4.59</v>
      </c>
      <c r="FF121">
        <v>20.58</v>
      </c>
      <c r="FG121">
        <v>1.33</v>
      </c>
      <c r="FH121">
        <v>29.15</v>
      </c>
      <c r="FI121">
        <v>38.840000000000003</v>
      </c>
      <c r="FJ121">
        <v>73.84</v>
      </c>
      <c r="FK121">
        <v>9.49</v>
      </c>
      <c r="FL121">
        <v>97.59</v>
      </c>
      <c r="FM121">
        <v>32.28</v>
      </c>
      <c r="FN121">
        <v>14.1</v>
      </c>
      <c r="FO121">
        <v>3.81</v>
      </c>
      <c r="FP121">
        <v>1.02</v>
      </c>
      <c r="FQ121">
        <v>85.73</v>
      </c>
      <c r="FR121">
        <v>96.86</v>
      </c>
      <c r="FS121">
        <v>60.84</v>
      </c>
      <c r="FT121">
        <v>13</v>
      </c>
      <c r="FU121">
        <v>16.11</v>
      </c>
      <c r="FV121">
        <v>1.3</v>
      </c>
      <c r="FW121">
        <v>41.77</v>
      </c>
      <c r="FX121">
        <v>5.6</v>
      </c>
      <c r="FY121">
        <v>17.55</v>
      </c>
      <c r="FZ121">
        <v>4.84</v>
      </c>
      <c r="GA121">
        <v>3.63</v>
      </c>
      <c r="GB121">
        <v>68.41</v>
      </c>
      <c r="GC121">
        <v>64.41</v>
      </c>
      <c r="GD121">
        <v>0.56999999999999995</v>
      </c>
      <c r="GE121">
        <v>14.84</v>
      </c>
      <c r="GF121">
        <v>10.82</v>
      </c>
    </row>
    <row r="122" spans="2:188" x14ac:dyDescent="0.35">
      <c r="B122" t="str">
        <f>IF(AND(F122&gt;='PASO 2 - CHANNEL INPUT '!$G$4,F122&lt;='PASO 2 - CHANNEL INPUT '!$H$4),"OK","FUERA")</f>
        <v>OK</v>
      </c>
      <c r="C122" s="18" t="str">
        <f>IF(AND(F122&gt;='PASO 2 - CHANNEL INPUT '!$G$8,F122&lt;='PASO 2 - CHANNEL INPUT '!$H$8),"OK","FUERA")</f>
        <v>OK</v>
      </c>
      <c r="D122" t="str">
        <f>IF(AND(F122&gt;='PASO 1 - SETUP CAMPAÑA'!$C$3,F122&lt;='PASO 1 - SETUP CAMPAÑA'!$C$4),"OK","FUERA")</f>
        <v>OK</v>
      </c>
      <c r="E122" t="s">
        <v>2</v>
      </c>
      <c r="F122">
        <v>27</v>
      </c>
      <c r="G122" s="11">
        <f t="shared" si="182"/>
        <v>14.403199999999998</v>
      </c>
      <c r="H122">
        <f t="shared" si="93"/>
        <v>13.3728</v>
      </c>
      <c r="I122">
        <f t="shared" si="94"/>
        <v>2.1055999999999999</v>
      </c>
      <c r="J122">
        <f t="shared" si="95"/>
        <v>7.4592000000000009</v>
      </c>
      <c r="K122">
        <f t="shared" si="96"/>
        <v>7.4592000000000009</v>
      </c>
      <c r="L122">
        <f t="shared" si="97"/>
        <v>8.9599999999999999E-2</v>
      </c>
      <c r="M122">
        <f t="shared" si="98"/>
        <v>15.411200000000001</v>
      </c>
      <c r="N122">
        <f t="shared" si="99"/>
        <v>40.947200000000002</v>
      </c>
      <c r="O122">
        <f t="shared" si="100"/>
        <v>14.112</v>
      </c>
      <c r="P122">
        <f t="shared" si="101"/>
        <v>4.6592000000000002</v>
      </c>
      <c r="Q122">
        <f t="shared" si="102"/>
        <v>53.9392</v>
      </c>
      <c r="R122">
        <f t="shared" si="103"/>
        <v>1.4783999999999999</v>
      </c>
      <c r="S122">
        <f t="shared" si="104"/>
        <v>54.566399999999994</v>
      </c>
      <c r="T122">
        <f t="shared" si="105"/>
        <v>52.281599999999997</v>
      </c>
      <c r="U122" s="11">
        <f t="shared" si="106"/>
        <v>56.828800000000008</v>
      </c>
      <c r="V122">
        <f t="shared" si="107"/>
        <v>0.38080000000000003</v>
      </c>
      <c r="W122">
        <f t="shared" si="108"/>
        <v>95.020800000000008</v>
      </c>
      <c r="X122">
        <f t="shared" si="109"/>
        <v>11.513599999999999</v>
      </c>
      <c r="Y122">
        <f t="shared" si="110"/>
        <v>16.7104</v>
      </c>
      <c r="Z122">
        <f t="shared" si="111"/>
        <v>40.230400000000003</v>
      </c>
      <c r="AA122">
        <f t="shared" si="112"/>
        <v>86.083199999999991</v>
      </c>
      <c r="AB122">
        <f t="shared" si="113"/>
        <v>27.103999999999999</v>
      </c>
      <c r="AC122">
        <f t="shared" si="114"/>
        <v>0.96320000000000006</v>
      </c>
      <c r="AD122" s="11">
        <f t="shared" si="115"/>
        <v>113.67999999999999</v>
      </c>
      <c r="AE122">
        <f t="shared" si="116"/>
        <v>31.763200000000001</v>
      </c>
      <c r="AF122">
        <f t="shared" si="117"/>
        <v>3.7183999999999999</v>
      </c>
      <c r="AG122">
        <f t="shared" si="118"/>
        <v>40.073599999999999</v>
      </c>
      <c r="AH122">
        <f t="shared" si="119"/>
        <v>40.409599999999998</v>
      </c>
      <c r="AI122">
        <f t="shared" si="120"/>
        <v>18.8384</v>
      </c>
      <c r="AJ122">
        <f t="shared" si="121"/>
        <v>14.7616</v>
      </c>
      <c r="AK122">
        <f t="shared" si="122"/>
        <v>4.1215999999999999</v>
      </c>
      <c r="AL122">
        <f t="shared" si="123"/>
        <v>0</v>
      </c>
      <c r="AM122">
        <f t="shared" si="124"/>
        <v>3.7855999999999996</v>
      </c>
      <c r="AN122">
        <f t="shared" si="125"/>
        <v>0</v>
      </c>
      <c r="AO122">
        <f t="shared" si="126"/>
        <v>0</v>
      </c>
      <c r="AP122">
        <f t="shared" si="127"/>
        <v>2.7103999999999999</v>
      </c>
      <c r="AQ122">
        <f t="shared" si="128"/>
        <v>0</v>
      </c>
      <c r="AR122">
        <f t="shared" si="129"/>
        <v>2.8672</v>
      </c>
      <c r="AS122">
        <f t="shared" si="130"/>
        <v>0</v>
      </c>
      <c r="AT122">
        <f t="shared" si="131"/>
        <v>1.4336</v>
      </c>
      <c r="AU122">
        <f t="shared" si="132"/>
        <v>0.15680000000000002</v>
      </c>
      <c r="AV122">
        <f t="shared" si="133"/>
        <v>3.5840000000000001</v>
      </c>
      <c r="AW122">
        <f t="shared" si="134"/>
        <v>0</v>
      </c>
      <c r="AX122">
        <f t="shared" si="135"/>
        <v>0</v>
      </c>
      <c r="AY122">
        <f t="shared" si="136"/>
        <v>3.5840000000000001</v>
      </c>
      <c r="AZ122">
        <f t="shared" si="137"/>
        <v>0</v>
      </c>
      <c r="BA122">
        <f t="shared" si="138"/>
        <v>0.15680000000000002</v>
      </c>
      <c r="BB122">
        <f t="shared" si="139"/>
        <v>0.4032</v>
      </c>
      <c r="BC122">
        <f t="shared" si="140"/>
        <v>0.2016</v>
      </c>
      <c r="BD122">
        <f t="shared" si="141"/>
        <v>0</v>
      </c>
      <c r="BE122">
        <f t="shared" si="142"/>
        <v>0.96320000000000006</v>
      </c>
      <c r="BF122">
        <f t="shared" si="143"/>
        <v>0</v>
      </c>
      <c r="BG122">
        <f t="shared" si="144"/>
        <v>0.2016</v>
      </c>
      <c r="BH122">
        <f t="shared" si="145"/>
        <v>0</v>
      </c>
      <c r="BI122">
        <f t="shared" si="146"/>
        <v>0</v>
      </c>
      <c r="BJ122">
        <f t="shared" si="147"/>
        <v>0</v>
      </c>
      <c r="BK122">
        <f t="shared" si="148"/>
        <v>20.4512</v>
      </c>
      <c r="BL122">
        <f t="shared" si="149"/>
        <v>20.4512</v>
      </c>
      <c r="BM122">
        <f t="shared" si="150"/>
        <v>0</v>
      </c>
      <c r="BN122">
        <f t="shared" si="151"/>
        <v>0</v>
      </c>
      <c r="BO122">
        <f t="shared" si="152"/>
        <v>0.94079999999999997</v>
      </c>
      <c r="BP122">
        <f t="shared" si="153"/>
        <v>52.035200000000003</v>
      </c>
      <c r="BQ122">
        <f t="shared" si="154"/>
        <v>14.7392</v>
      </c>
      <c r="BR122">
        <f t="shared" si="155"/>
        <v>41.596800000000002</v>
      </c>
      <c r="BS122">
        <f t="shared" si="156"/>
        <v>3.9648000000000003</v>
      </c>
      <c r="BT122">
        <f t="shared" si="157"/>
        <v>50.444799999999994</v>
      </c>
      <c r="BU122">
        <f t="shared" si="158"/>
        <v>94.751999999999995</v>
      </c>
      <c r="BV122" s="11">
        <f t="shared" si="159"/>
        <v>157.76320000000001</v>
      </c>
      <c r="BW122" s="11">
        <f t="shared" si="160"/>
        <v>20.4512</v>
      </c>
      <c r="BX122" s="11">
        <f t="shared" si="161"/>
        <v>218.75839999999999</v>
      </c>
      <c r="BY122">
        <f t="shared" si="162"/>
        <v>66.68480000000001</v>
      </c>
      <c r="BZ122">
        <f t="shared" si="163"/>
        <v>27.103999999999999</v>
      </c>
      <c r="CA122">
        <f t="shared" si="164"/>
        <v>6.5407999999999999</v>
      </c>
      <c r="CB122">
        <f t="shared" si="165"/>
        <v>1.6128</v>
      </c>
      <c r="CC122" s="11">
        <f t="shared" si="166"/>
        <v>186.95039999999997</v>
      </c>
      <c r="CD122" s="11">
        <f t="shared" si="167"/>
        <v>216.94399999999999</v>
      </c>
      <c r="CE122" s="11">
        <f t="shared" si="168"/>
        <v>125.19359999999999</v>
      </c>
      <c r="CF122">
        <f t="shared" si="169"/>
        <v>32.009599999999999</v>
      </c>
      <c r="CG122">
        <f t="shared" si="170"/>
        <v>25.7376</v>
      </c>
      <c r="CH122">
        <f t="shared" si="171"/>
        <v>6.1375999999999999</v>
      </c>
      <c r="CI122" s="11">
        <f t="shared" si="172"/>
        <v>87.92</v>
      </c>
      <c r="CJ122">
        <f t="shared" si="173"/>
        <v>11.043199999999999</v>
      </c>
      <c r="CK122">
        <f t="shared" si="174"/>
        <v>48.854399999999998</v>
      </c>
      <c r="CL122">
        <f t="shared" si="175"/>
        <v>12.432</v>
      </c>
      <c r="CM122">
        <f t="shared" si="176"/>
        <v>11.984</v>
      </c>
      <c r="CN122">
        <f t="shared" si="177"/>
        <v>148.6464</v>
      </c>
      <c r="CO122">
        <f t="shared" si="178"/>
        <v>137.71520000000001</v>
      </c>
      <c r="CP122">
        <f t="shared" si="179"/>
        <v>0</v>
      </c>
      <c r="CQ122">
        <f t="shared" si="180"/>
        <v>35.414400000000001</v>
      </c>
      <c r="CR122">
        <f t="shared" si="181"/>
        <v>27.507199999999997</v>
      </c>
      <c r="CT122" s="18">
        <f>'PASO 1 - SETUP CAMPAÑA'!G55</f>
        <v>224</v>
      </c>
      <c r="CU122">
        <v>6.43</v>
      </c>
      <c r="CV122">
        <v>5.97</v>
      </c>
      <c r="CW122">
        <v>0.94</v>
      </c>
      <c r="CX122">
        <v>3.33</v>
      </c>
      <c r="CY122">
        <v>3.33</v>
      </c>
      <c r="CZ122">
        <v>0.04</v>
      </c>
      <c r="DA122">
        <v>6.88</v>
      </c>
      <c r="DB122">
        <v>18.28</v>
      </c>
      <c r="DC122">
        <v>6.3</v>
      </c>
      <c r="DD122">
        <v>2.08</v>
      </c>
      <c r="DE122">
        <v>24.08</v>
      </c>
      <c r="DF122">
        <v>0.66</v>
      </c>
      <c r="DG122">
        <v>24.36</v>
      </c>
      <c r="DH122">
        <v>23.34</v>
      </c>
      <c r="DI122">
        <v>25.37</v>
      </c>
      <c r="DJ122">
        <v>0.17</v>
      </c>
      <c r="DK122">
        <v>42.42</v>
      </c>
      <c r="DL122">
        <v>5.14</v>
      </c>
      <c r="DM122">
        <v>7.46</v>
      </c>
      <c r="DN122">
        <v>17.96</v>
      </c>
      <c r="DO122">
        <v>38.43</v>
      </c>
      <c r="DP122">
        <v>12.1</v>
      </c>
      <c r="DQ122">
        <v>0.43</v>
      </c>
      <c r="DR122">
        <v>50.75</v>
      </c>
      <c r="DS122">
        <v>14.18</v>
      </c>
      <c r="DT122">
        <v>1.66</v>
      </c>
      <c r="DU122">
        <v>17.89</v>
      </c>
      <c r="DV122">
        <v>18.04</v>
      </c>
      <c r="DW122">
        <v>8.41</v>
      </c>
      <c r="DX122">
        <v>6.59</v>
      </c>
      <c r="DY122">
        <v>1.84</v>
      </c>
      <c r="DZ122">
        <v>0</v>
      </c>
      <c r="EA122">
        <v>1.69</v>
      </c>
      <c r="EB122">
        <v>0</v>
      </c>
      <c r="EC122">
        <v>0</v>
      </c>
      <c r="ED122">
        <v>1.21</v>
      </c>
      <c r="EE122">
        <v>0</v>
      </c>
      <c r="EF122">
        <v>1.28</v>
      </c>
      <c r="EG122">
        <v>0</v>
      </c>
      <c r="EH122">
        <v>0.64</v>
      </c>
      <c r="EI122">
        <v>7.0000000000000007E-2</v>
      </c>
      <c r="EJ122">
        <v>1.6</v>
      </c>
      <c r="EK122">
        <v>0</v>
      </c>
      <c r="EL122">
        <v>0</v>
      </c>
      <c r="EM122">
        <v>1.6</v>
      </c>
      <c r="EN122">
        <v>0</v>
      </c>
      <c r="EO122">
        <v>7.0000000000000007E-2</v>
      </c>
      <c r="EP122">
        <v>0.18</v>
      </c>
      <c r="EQ122">
        <v>0.09</v>
      </c>
      <c r="ER122">
        <v>0</v>
      </c>
      <c r="ES122">
        <v>0.43</v>
      </c>
      <c r="ET122">
        <v>0</v>
      </c>
      <c r="EU122">
        <v>0.09</v>
      </c>
      <c r="EV122">
        <v>0</v>
      </c>
      <c r="EW122">
        <v>0</v>
      </c>
      <c r="EX122">
        <v>0</v>
      </c>
      <c r="EY122">
        <v>9.1300000000000008</v>
      </c>
      <c r="EZ122">
        <v>9.1300000000000008</v>
      </c>
      <c r="FA122">
        <v>0</v>
      </c>
      <c r="FB122">
        <v>0</v>
      </c>
      <c r="FC122">
        <v>0.42</v>
      </c>
      <c r="FD122">
        <v>23.23</v>
      </c>
      <c r="FE122">
        <v>6.58</v>
      </c>
      <c r="FF122">
        <v>18.57</v>
      </c>
      <c r="FG122">
        <v>1.77</v>
      </c>
      <c r="FH122">
        <v>22.52</v>
      </c>
      <c r="FI122">
        <v>42.3</v>
      </c>
      <c r="FJ122">
        <v>70.430000000000007</v>
      </c>
      <c r="FK122">
        <v>9.1300000000000008</v>
      </c>
      <c r="FL122">
        <v>97.66</v>
      </c>
      <c r="FM122">
        <v>29.77</v>
      </c>
      <c r="FN122">
        <v>12.1</v>
      </c>
      <c r="FO122">
        <v>2.92</v>
      </c>
      <c r="FP122">
        <v>0.72</v>
      </c>
      <c r="FQ122">
        <v>83.46</v>
      </c>
      <c r="FR122">
        <v>96.85</v>
      </c>
      <c r="FS122">
        <v>55.89</v>
      </c>
      <c r="FT122">
        <v>14.29</v>
      </c>
      <c r="FU122">
        <v>11.49</v>
      </c>
      <c r="FV122">
        <v>2.74</v>
      </c>
      <c r="FW122">
        <v>39.25</v>
      </c>
      <c r="FX122">
        <v>4.93</v>
      </c>
      <c r="FY122">
        <v>21.81</v>
      </c>
      <c r="FZ122">
        <v>5.55</v>
      </c>
      <c r="GA122">
        <v>5.35</v>
      </c>
      <c r="GB122">
        <v>66.36</v>
      </c>
      <c r="GC122">
        <v>61.48</v>
      </c>
      <c r="GD122">
        <v>0</v>
      </c>
      <c r="GE122">
        <v>15.81</v>
      </c>
      <c r="GF122">
        <v>12.28</v>
      </c>
    </row>
    <row r="123" spans="2:188" x14ac:dyDescent="0.35">
      <c r="B123" t="str">
        <f>IF(AND(F123&gt;='PASO 2 - CHANNEL INPUT '!$G$4,F123&lt;='PASO 2 - CHANNEL INPUT '!$H$4),"OK","FUERA")</f>
        <v>OK</v>
      </c>
      <c r="C123" s="18" t="str">
        <f>IF(AND(F123&gt;='PASO 2 - CHANNEL INPUT '!$G$8,F123&lt;='PASO 2 - CHANNEL INPUT '!$H$8),"OK","FUERA")</f>
        <v>OK</v>
      </c>
      <c r="D123" t="str">
        <f>IF(AND(F123&gt;='PASO 1 - SETUP CAMPAÑA'!$C$3,F123&lt;='PASO 1 - SETUP CAMPAÑA'!$C$4),"OK","FUERA")</f>
        <v>OK</v>
      </c>
      <c r="E123" t="s">
        <v>2</v>
      </c>
      <c r="F123">
        <v>28</v>
      </c>
      <c r="G123" s="11">
        <f t="shared" si="182"/>
        <v>24.969000000000001</v>
      </c>
      <c r="H123">
        <f t="shared" si="93"/>
        <v>23.099400000000003</v>
      </c>
      <c r="I123">
        <f t="shared" si="94"/>
        <v>3.6654</v>
      </c>
      <c r="J123">
        <f t="shared" si="95"/>
        <v>6.4943999999999997</v>
      </c>
      <c r="K123">
        <f t="shared" si="96"/>
        <v>6.4943999999999997</v>
      </c>
      <c r="L123">
        <f t="shared" si="97"/>
        <v>4.9200000000000001E-2</v>
      </c>
      <c r="M123">
        <f t="shared" si="98"/>
        <v>20.048999999999999</v>
      </c>
      <c r="N123">
        <f t="shared" si="99"/>
        <v>58.572599999999994</v>
      </c>
      <c r="O123">
        <f t="shared" si="100"/>
        <v>20.516400000000001</v>
      </c>
      <c r="P123">
        <f t="shared" si="101"/>
        <v>8.8314000000000004</v>
      </c>
      <c r="Q123">
        <f t="shared" si="102"/>
        <v>70.085399999999993</v>
      </c>
      <c r="R123">
        <f t="shared" si="103"/>
        <v>2.952</v>
      </c>
      <c r="S123">
        <f t="shared" si="104"/>
        <v>70.971000000000004</v>
      </c>
      <c r="T123">
        <f t="shared" si="105"/>
        <v>69.937799999999996</v>
      </c>
      <c r="U123" s="11">
        <f t="shared" si="106"/>
        <v>73.430999999999997</v>
      </c>
      <c r="V123">
        <f t="shared" si="107"/>
        <v>0.46739999999999998</v>
      </c>
      <c r="W123">
        <f t="shared" si="108"/>
        <v>87.649799999999999</v>
      </c>
      <c r="X123">
        <f t="shared" si="109"/>
        <v>13.259399999999999</v>
      </c>
      <c r="Y123">
        <f t="shared" si="110"/>
        <v>15.3012</v>
      </c>
      <c r="Z123">
        <f t="shared" si="111"/>
        <v>37.244399999999999</v>
      </c>
      <c r="AA123">
        <f t="shared" si="112"/>
        <v>82.188599999999994</v>
      </c>
      <c r="AB123">
        <f t="shared" si="113"/>
        <v>27.429000000000002</v>
      </c>
      <c r="AC123">
        <f t="shared" si="114"/>
        <v>1.6974</v>
      </c>
      <c r="AD123" s="11">
        <f t="shared" si="115"/>
        <v>108.75659999999999</v>
      </c>
      <c r="AE123">
        <f t="shared" si="116"/>
        <v>27.06</v>
      </c>
      <c r="AF123">
        <f t="shared" si="117"/>
        <v>2.6076000000000001</v>
      </c>
      <c r="AG123">
        <f t="shared" si="118"/>
        <v>42.410400000000003</v>
      </c>
      <c r="AH123">
        <f t="shared" si="119"/>
        <v>43.788000000000004</v>
      </c>
      <c r="AI123">
        <f t="shared" si="120"/>
        <v>9.4710000000000001</v>
      </c>
      <c r="AJ123">
        <f t="shared" si="121"/>
        <v>16.2852</v>
      </c>
      <c r="AK123">
        <f t="shared" si="122"/>
        <v>5.5842000000000001</v>
      </c>
      <c r="AL123">
        <f t="shared" si="123"/>
        <v>0</v>
      </c>
      <c r="AM123">
        <f t="shared" si="124"/>
        <v>9.4463999999999988</v>
      </c>
      <c r="AN123">
        <f t="shared" si="125"/>
        <v>0</v>
      </c>
      <c r="AO123">
        <f t="shared" si="126"/>
        <v>0.41820000000000002</v>
      </c>
      <c r="AP123">
        <f t="shared" si="127"/>
        <v>3.3948</v>
      </c>
      <c r="AQ123">
        <f t="shared" si="128"/>
        <v>0</v>
      </c>
      <c r="AR123">
        <f t="shared" si="129"/>
        <v>3.0503999999999998</v>
      </c>
      <c r="AS123">
        <f t="shared" si="130"/>
        <v>0</v>
      </c>
      <c r="AT123">
        <f t="shared" si="131"/>
        <v>0.17220000000000002</v>
      </c>
      <c r="AU123">
        <f t="shared" si="132"/>
        <v>7.3799999999999991E-2</v>
      </c>
      <c r="AV123">
        <f t="shared" si="133"/>
        <v>1.4514</v>
      </c>
      <c r="AW123">
        <f t="shared" si="134"/>
        <v>0</v>
      </c>
      <c r="AX123">
        <f t="shared" si="135"/>
        <v>0</v>
      </c>
      <c r="AY123">
        <f t="shared" si="136"/>
        <v>1.5251999999999999</v>
      </c>
      <c r="AZ123">
        <f t="shared" si="137"/>
        <v>1.0824</v>
      </c>
      <c r="BA123">
        <f t="shared" si="138"/>
        <v>0.34440000000000004</v>
      </c>
      <c r="BB123">
        <f t="shared" si="139"/>
        <v>0.123</v>
      </c>
      <c r="BC123">
        <f t="shared" si="140"/>
        <v>1.2054</v>
      </c>
      <c r="BD123">
        <f t="shared" si="141"/>
        <v>7.3799999999999991E-2</v>
      </c>
      <c r="BE123">
        <f t="shared" si="142"/>
        <v>0</v>
      </c>
      <c r="BF123">
        <f t="shared" si="143"/>
        <v>0</v>
      </c>
      <c r="BG123">
        <f t="shared" si="144"/>
        <v>1.5251999999999999</v>
      </c>
      <c r="BH123">
        <f t="shared" si="145"/>
        <v>2.6814</v>
      </c>
      <c r="BI123">
        <f t="shared" si="146"/>
        <v>2.46E-2</v>
      </c>
      <c r="BJ123">
        <f t="shared" si="147"/>
        <v>0</v>
      </c>
      <c r="BK123">
        <f t="shared" si="148"/>
        <v>26.272799999999997</v>
      </c>
      <c r="BL123">
        <f t="shared" si="149"/>
        <v>26.248200000000001</v>
      </c>
      <c r="BM123">
        <f t="shared" si="150"/>
        <v>2.46E-2</v>
      </c>
      <c r="BN123">
        <f t="shared" si="151"/>
        <v>0</v>
      </c>
      <c r="BO123">
        <f t="shared" si="152"/>
        <v>0</v>
      </c>
      <c r="BP123">
        <f t="shared" si="153"/>
        <v>64.206000000000003</v>
      </c>
      <c r="BQ123">
        <f t="shared" si="154"/>
        <v>11.020800000000001</v>
      </c>
      <c r="BR123">
        <f t="shared" si="155"/>
        <v>56.1372</v>
      </c>
      <c r="BS123">
        <f t="shared" si="156"/>
        <v>3.3702000000000001</v>
      </c>
      <c r="BT123">
        <f t="shared" si="157"/>
        <v>54.095399999999998</v>
      </c>
      <c r="BU123">
        <f t="shared" si="158"/>
        <v>96.382799999999989</v>
      </c>
      <c r="BV123" s="11">
        <f t="shared" si="159"/>
        <v>177.75960000000001</v>
      </c>
      <c r="BW123" s="11">
        <f t="shared" si="160"/>
        <v>17.785800000000002</v>
      </c>
      <c r="BX123" s="11">
        <f t="shared" si="161"/>
        <v>239.727</v>
      </c>
      <c r="BY123">
        <f t="shared" si="162"/>
        <v>79.138200000000012</v>
      </c>
      <c r="BZ123">
        <f t="shared" si="163"/>
        <v>27.429000000000002</v>
      </c>
      <c r="CA123">
        <f t="shared" si="164"/>
        <v>8.9052000000000007</v>
      </c>
      <c r="CB123">
        <f t="shared" si="165"/>
        <v>0.56579999999999997</v>
      </c>
      <c r="CC123" s="11">
        <f t="shared" si="166"/>
        <v>212.32259999999999</v>
      </c>
      <c r="CD123" s="11">
        <f t="shared" si="167"/>
        <v>238.93979999999999</v>
      </c>
      <c r="CE123" s="11">
        <f t="shared" si="168"/>
        <v>144.1806</v>
      </c>
      <c r="CF123">
        <f t="shared" si="169"/>
        <v>26.887799999999999</v>
      </c>
      <c r="CG123">
        <f t="shared" si="170"/>
        <v>31.168200000000002</v>
      </c>
      <c r="CH123">
        <f t="shared" si="171"/>
        <v>4.2803999999999993</v>
      </c>
      <c r="CI123" s="11">
        <f t="shared" si="172"/>
        <v>86.887200000000007</v>
      </c>
      <c r="CJ123">
        <f t="shared" si="173"/>
        <v>14.169599999999999</v>
      </c>
      <c r="CK123">
        <f t="shared" si="174"/>
        <v>49.150800000000004</v>
      </c>
      <c r="CL123">
        <f t="shared" si="175"/>
        <v>17.982599999999998</v>
      </c>
      <c r="CM123">
        <f t="shared" si="176"/>
        <v>13.7514</v>
      </c>
      <c r="CN123">
        <f t="shared" si="177"/>
        <v>176.28360000000001</v>
      </c>
      <c r="CO123">
        <f t="shared" si="178"/>
        <v>157.21860000000001</v>
      </c>
      <c r="CP123">
        <f t="shared" si="179"/>
        <v>0.88559999999999994</v>
      </c>
      <c r="CQ123">
        <f t="shared" si="180"/>
        <v>30.5532</v>
      </c>
      <c r="CR123">
        <f t="shared" si="181"/>
        <v>29.396999999999998</v>
      </c>
      <c r="CT123" s="18">
        <f>'PASO 1 - SETUP CAMPAÑA'!G56</f>
        <v>246</v>
      </c>
      <c r="CU123">
        <v>10.15</v>
      </c>
      <c r="CV123">
        <v>9.39</v>
      </c>
      <c r="CW123">
        <v>1.49</v>
      </c>
      <c r="CX123">
        <v>2.64</v>
      </c>
      <c r="CY123">
        <v>2.64</v>
      </c>
      <c r="CZ123">
        <v>0.02</v>
      </c>
      <c r="DA123">
        <v>8.15</v>
      </c>
      <c r="DB123">
        <v>23.81</v>
      </c>
      <c r="DC123">
        <v>8.34</v>
      </c>
      <c r="DD123">
        <v>3.59</v>
      </c>
      <c r="DE123">
        <v>28.49</v>
      </c>
      <c r="DF123">
        <v>1.2</v>
      </c>
      <c r="DG123">
        <v>28.85</v>
      </c>
      <c r="DH123">
        <v>28.43</v>
      </c>
      <c r="DI123">
        <v>29.85</v>
      </c>
      <c r="DJ123">
        <v>0.19</v>
      </c>
      <c r="DK123">
        <v>35.630000000000003</v>
      </c>
      <c r="DL123">
        <v>5.39</v>
      </c>
      <c r="DM123">
        <v>6.22</v>
      </c>
      <c r="DN123">
        <v>15.14</v>
      </c>
      <c r="DO123">
        <v>33.409999999999997</v>
      </c>
      <c r="DP123">
        <v>11.15</v>
      </c>
      <c r="DQ123">
        <v>0.69</v>
      </c>
      <c r="DR123">
        <v>44.21</v>
      </c>
      <c r="DS123">
        <v>11</v>
      </c>
      <c r="DT123">
        <v>1.06</v>
      </c>
      <c r="DU123">
        <v>17.239999999999998</v>
      </c>
      <c r="DV123">
        <v>17.8</v>
      </c>
      <c r="DW123">
        <v>3.85</v>
      </c>
      <c r="DX123">
        <v>6.62</v>
      </c>
      <c r="DY123">
        <v>2.27</v>
      </c>
      <c r="DZ123">
        <v>0</v>
      </c>
      <c r="EA123">
        <v>3.84</v>
      </c>
      <c r="EB123">
        <v>0</v>
      </c>
      <c r="EC123">
        <v>0.17</v>
      </c>
      <c r="ED123">
        <v>1.38</v>
      </c>
      <c r="EE123">
        <v>0</v>
      </c>
      <c r="EF123">
        <v>1.24</v>
      </c>
      <c r="EG123">
        <v>0</v>
      </c>
      <c r="EH123">
        <v>7.0000000000000007E-2</v>
      </c>
      <c r="EI123">
        <v>0.03</v>
      </c>
      <c r="EJ123">
        <v>0.59</v>
      </c>
      <c r="EK123">
        <v>0</v>
      </c>
      <c r="EL123">
        <v>0</v>
      </c>
      <c r="EM123">
        <v>0.62</v>
      </c>
      <c r="EN123">
        <v>0.44</v>
      </c>
      <c r="EO123">
        <v>0.14000000000000001</v>
      </c>
      <c r="EP123">
        <v>0.05</v>
      </c>
      <c r="EQ123">
        <v>0.49</v>
      </c>
      <c r="ER123">
        <v>0.03</v>
      </c>
      <c r="ES123">
        <v>0</v>
      </c>
      <c r="ET123">
        <v>0</v>
      </c>
      <c r="EU123">
        <v>0.62</v>
      </c>
      <c r="EV123">
        <v>1.0900000000000001</v>
      </c>
      <c r="EW123">
        <v>0.01</v>
      </c>
      <c r="EX123">
        <v>0</v>
      </c>
      <c r="EY123">
        <v>10.68</v>
      </c>
      <c r="EZ123">
        <v>10.67</v>
      </c>
      <c r="FA123">
        <v>0.01</v>
      </c>
      <c r="FB123">
        <v>0</v>
      </c>
      <c r="FC123">
        <v>0</v>
      </c>
      <c r="FD123">
        <v>26.1</v>
      </c>
      <c r="FE123">
        <v>4.4800000000000004</v>
      </c>
      <c r="FF123">
        <v>22.82</v>
      </c>
      <c r="FG123">
        <v>1.37</v>
      </c>
      <c r="FH123">
        <v>21.99</v>
      </c>
      <c r="FI123">
        <v>39.18</v>
      </c>
      <c r="FJ123">
        <v>72.260000000000005</v>
      </c>
      <c r="FK123">
        <v>7.23</v>
      </c>
      <c r="FL123">
        <v>97.45</v>
      </c>
      <c r="FM123">
        <v>32.17</v>
      </c>
      <c r="FN123">
        <v>11.15</v>
      </c>
      <c r="FO123">
        <v>3.62</v>
      </c>
      <c r="FP123">
        <v>0.23</v>
      </c>
      <c r="FQ123">
        <v>86.31</v>
      </c>
      <c r="FR123">
        <v>97.13</v>
      </c>
      <c r="FS123">
        <v>58.61</v>
      </c>
      <c r="FT123">
        <v>10.93</v>
      </c>
      <c r="FU123">
        <v>12.67</v>
      </c>
      <c r="FV123">
        <v>1.74</v>
      </c>
      <c r="FW123">
        <v>35.32</v>
      </c>
      <c r="FX123">
        <v>5.76</v>
      </c>
      <c r="FY123">
        <v>19.98</v>
      </c>
      <c r="FZ123">
        <v>7.31</v>
      </c>
      <c r="GA123">
        <v>5.59</v>
      </c>
      <c r="GB123">
        <v>71.66</v>
      </c>
      <c r="GC123">
        <v>63.91</v>
      </c>
      <c r="GD123">
        <v>0.36</v>
      </c>
      <c r="GE123">
        <v>12.42</v>
      </c>
      <c r="GF123">
        <v>11.95</v>
      </c>
    </row>
    <row r="124" spans="2:188" x14ac:dyDescent="0.35">
      <c r="B124" t="str">
        <f>IF(AND(F124&gt;='PASO 2 - CHANNEL INPUT '!$G$4,F124&lt;='PASO 2 - CHANNEL INPUT '!$H$4),"OK","FUERA")</f>
        <v>OK</v>
      </c>
      <c r="C124" s="18" t="str">
        <f>IF(AND(F124&gt;='PASO 2 - CHANNEL INPUT '!$G$8,F124&lt;='PASO 2 - CHANNEL INPUT '!$H$8),"OK","FUERA")</f>
        <v>OK</v>
      </c>
      <c r="D124" t="str">
        <f>IF(AND(F124&gt;='PASO 1 - SETUP CAMPAÑA'!$C$3,F124&lt;='PASO 1 - SETUP CAMPAÑA'!$C$4),"OK","FUERA")</f>
        <v>OK</v>
      </c>
      <c r="E124" t="s">
        <v>2</v>
      </c>
      <c r="F124">
        <v>29</v>
      </c>
      <c r="G124" s="11">
        <f t="shared" si="182"/>
        <v>15.515500000000001</v>
      </c>
      <c r="H124">
        <f t="shared" si="93"/>
        <v>13.801200000000001</v>
      </c>
      <c r="I124">
        <f t="shared" si="94"/>
        <v>1.7143000000000002</v>
      </c>
      <c r="J124">
        <f t="shared" si="95"/>
        <v>7.0091000000000001</v>
      </c>
      <c r="K124">
        <f t="shared" si="96"/>
        <v>6.7921000000000005</v>
      </c>
      <c r="L124">
        <f t="shared" si="97"/>
        <v>0.23870000000000002</v>
      </c>
      <c r="M124">
        <f t="shared" si="98"/>
        <v>26.105099999999997</v>
      </c>
      <c r="N124">
        <f t="shared" si="99"/>
        <v>47.718299999999999</v>
      </c>
      <c r="O124">
        <f t="shared" si="100"/>
        <v>14.278599999999999</v>
      </c>
      <c r="P124">
        <f t="shared" si="101"/>
        <v>6.8572000000000006</v>
      </c>
      <c r="Q124">
        <f t="shared" si="102"/>
        <v>61.128900000000002</v>
      </c>
      <c r="R124">
        <f t="shared" si="103"/>
        <v>0.99819999999999998</v>
      </c>
      <c r="S124">
        <f t="shared" si="104"/>
        <v>61.259099999999997</v>
      </c>
      <c r="T124">
        <f t="shared" si="105"/>
        <v>58.937200000000004</v>
      </c>
      <c r="U124" s="11">
        <f t="shared" si="106"/>
        <v>61.996900000000004</v>
      </c>
      <c r="V124">
        <f t="shared" si="107"/>
        <v>0</v>
      </c>
      <c r="W124">
        <f t="shared" si="108"/>
        <v>82.286400000000015</v>
      </c>
      <c r="X124">
        <f t="shared" si="109"/>
        <v>11.8048</v>
      </c>
      <c r="Y124">
        <f t="shared" si="110"/>
        <v>19.052599999999998</v>
      </c>
      <c r="Z124">
        <f t="shared" si="111"/>
        <v>36.586199999999998</v>
      </c>
      <c r="AA124">
        <f t="shared" si="112"/>
        <v>79.682399999999987</v>
      </c>
      <c r="AB124">
        <f t="shared" si="113"/>
        <v>28.513800000000003</v>
      </c>
      <c r="AC124">
        <f t="shared" si="114"/>
        <v>0.93310000000000004</v>
      </c>
      <c r="AD124" s="11">
        <f t="shared" si="115"/>
        <v>106.7206</v>
      </c>
      <c r="AE124">
        <f t="shared" si="116"/>
        <v>24.651199999999999</v>
      </c>
      <c r="AF124">
        <f t="shared" si="117"/>
        <v>2.6907999999999999</v>
      </c>
      <c r="AG124">
        <f t="shared" si="118"/>
        <v>29.5337</v>
      </c>
      <c r="AH124">
        <f t="shared" si="119"/>
        <v>44.810499999999998</v>
      </c>
      <c r="AI124">
        <f t="shared" si="120"/>
        <v>15.103199999999999</v>
      </c>
      <c r="AJ124">
        <f t="shared" si="121"/>
        <v>13.258700000000001</v>
      </c>
      <c r="AK124">
        <f t="shared" si="122"/>
        <v>2.4304000000000006</v>
      </c>
      <c r="AL124">
        <f t="shared" si="123"/>
        <v>0</v>
      </c>
      <c r="AM124">
        <f t="shared" si="124"/>
        <v>5.3165000000000004</v>
      </c>
      <c r="AN124">
        <f t="shared" si="125"/>
        <v>0.34720000000000001</v>
      </c>
      <c r="AO124">
        <f t="shared" si="126"/>
        <v>6.5099999999999991E-2</v>
      </c>
      <c r="AP124">
        <f t="shared" si="127"/>
        <v>4.4484999999999992</v>
      </c>
      <c r="AQ124">
        <f t="shared" si="128"/>
        <v>0</v>
      </c>
      <c r="AR124">
        <f t="shared" si="129"/>
        <v>2.2351000000000001</v>
      </c>
      <c r="AS124">
        <f t="shared" si="130"/>
        <v>0</v>
      </c>
      <c r="AT124">
        <f t="shared" si="131"/>
        <v>0.4123</v>
      </c>
      <c r="AU124">
        <f t="shared" si="132"/>
        <v>0</v>
      </c>
      <c r="AV124">
        <f t="shared" si="133"/>
        <v>0</v>
      </c>
      <c r="AW124">
        <f t="shared" si="134"/>
        <v>0</v>
      </c>
      <c r="AX124">
        <f t="shared" si="135"/>
        <v>0</v>
      </c>
      <c r="AY124">
        <f t="shared" si="136"/>
        <v>0</v>
      </c>
      <c r="AZ124">
        <f t="shared" si="137"/>
        <v>1.1283999999999998</v>
      </c>
      <c r="BA124">
        <f t="shared" si="138"/>
        <v>0.45569999999999999</v>
      </c>
      <c r="BB124">
        <f t="shared" si="139"/>
        <v>0.1736</v>
      </c>
      <c r="BC124">
        <f t="shared" si="140"/>
        <v>0.1736</v>
      </c>
      <c r="BD124">
        <f t="shared" si="141"/>
        <v>0.3906</v>
      </c>
      <c r="BE124">
        <f t="shared" si="142"/>
        <v>0.78120000000000001</v>
      </c>
      <c r="BF124">
        <f t="shared" si="143"/>
        <v>0</v>
      </c>
      <c r="BG124">
        <f t="shared" si="144"/>
        <v>1.1718</v>
      </c>
      <c r="BH124">
        <f t="shared" si="145"/>
        <v>0</v>
      </c>
      <c r="BI124">
        <f t="shared" si="146"/>
        <v>0</v>
      </c>
      <c r="BJ124">
        <f t="shared" si="147"/>
        <v>0</v>
      </c>
      <c r="BK124">
        <f t="shared" si="148"/>
        <v>20.137599999999999</v>
      </c>
      <c r="BL124">
        <f t="shared" si="149"/>
        <v>18.878999999999998</v>
      </c>
      <c r="BM124">
        <f t="shared" si="150"/>
        <v>0</v>
      </c>
      <c r="BN124">
        <f t="shared" si="151"/>
        <v>0</v>
      </c>
      <c r="BO124">
        <f t="shared" si="152"/>
        <v>1.2803</v>
      </c>
      <c r="BP124">
        <f t="shared" si="153"/>
        <v>47.501300000000001</v>
      </c>
      <c r="BQ124">
        <f t="shared" si="154"/>
        <v>11.045300000000001</v>
      </c>
      <c r="BR124">
        <f t="shared" si="155"/>
        <v>39.993099999999998</v>
      </c>
      <c r="BS124">
        <f t="shared" si="156"/>
        <v>2.4304000000000006</v>
      </c>
      <c r="BT124">
        <f t="shared" si="157"/>
        <v>47.175799999999995</v>
      </c>
      <c r="BU124">
        <f t="shared" si="158"/>
        <v>90.011599999999987</v>
      </c>
      <c r="BV124" s="11">
        <f t="shared" si="159"/>
        <v>156.63060000000002</v>
      </c>
      <c r="BW124" s="11">
        <f t="shared" si="160"/>
        <v>22.155700000000003</v>
      </c>
      <c r="BX124" s="11">
        <f t="shared" si="161"/>
        <v>214.20069999999998</v>
      </c>
      <c r="BY124">
        <f t="shared" si="162"/>
        <v>74.496099999999998</v>
      </c>
      <c r="BZ124">
        <f t="shared" si="163"/>
        <v>28.513800000000003</v>
      </c>
      <c r="CA124">
        <f t="shared" si="164"/>
        <v>9.4611999999999998</v>
      </c>
      <c r="CB124">
        <f t="shared" si="165"/>
        <v>1.0198999999999998</v>
      </c>
      <c r="CC124" s="11">
        <f t="shared" si="166"/>
        <v>193.10829999999999</v>
      </c>
      <c r="CD124" s="11">
        <f t="shared" si="167"/>
        <v>209.81729999999999</v>
      </c>
      <c r="CE124" s="11">
        <f t="shared" si="168"/>
        <v>126.03359999999999</v>
      </c>
      <c r="CF124">
        <f t="shared" si="169"/>
        <v>29.2516</v>
      </c>
      <c r="CG124">
        <f t="shared" si="170"/>
        <v>29.772400000000005</v>
      </c>
      <c r="CH124">
        <f t="shared" si="171"/>
        <v>6.0976999999999997</v>
      </c>
      <c r="CI124" s="11">
        <f t="shared" si="172"/>
        <v>92.615600000000001</v>
      </c>
      <c r="CJ124">
        <f t="shared" si="173"/>
        <v>13.801200000000001</v>
      </c>
      <c r="CK124">
        <f t="shared" si="174"/>
        <v>37.779699999999998</v>
      </c>
      <c r="CL124">
        <f t="shared" si="175"/>
        <v>18.206299999999999</v>
      </c>
      <c r="CM124">
        <f t="shared" si="176"/>
        <v>14.0182</v>
      </c>
      <c r="CN124">
        <f t="shared" si="177"/>
        <v>150.66310000000001</v>
      </c>
      <c r="CO124">
        <f t="shared" si="178"/>
        <v>152.09530000000001</v>
      </c>
      <c r="CP124">
        <f t="shared" si="179"/>
        <v>0.34720000000000001</v>
      </c>
      <c r="CQ124">
        <f t="shared" si="180"/>
        <v>25.432400000000001</v>
      </c>
      <c r="CR124">
        <f t="shared" si="181"/>
        <v>25.150300000000001</v>
      </c>
      <c r="CT124" s="18">
        <f>'PASO 1 - SETUP CAMPAÑA'!G57</f>
        <v>217</v>
      </c>
      <c r="CU124">
        <v>7.15</v>
      </c>
      <c r="CV124">
        <v>6.36</v>
      </c>
      <c r="CW124">
        <v>0.79</v>
      </c>
      <c r="CX124">
        <v>3.23</v>
      </c>
      <c r="CY124">
        <v>3.13</v>
      </c>
      <c r="CZ124">
        <v>0.11</v>
      </c>
      <c r="DA124">
        <v>12.03</v>
      </c>
      <c r="DB124">
        <v>21.99</v>
      </c>
      <c r="DC124">
        <v>6.58</v>
      </c>
      <c r="DD124">
        <v>3.16</v>
      </c>
      <c r="DE124">
        <v>28.17</v>
      </c>
      <c r="DF124">
        <v>0.46</v>
      </c>
      <c r="DG124">
        <v>28.23</v>
      </c>
      <c r="DH124">
        <v>27.16</v>
      </c>
      <c r="DI124">
        <v>28.57</v>
      </c>
      <c r="DJ124">
        <v>0</v>
      </c>
      <c r="DK124">
        <v>37.92</v>
      </c>
      <c r="DL124">
        <v>5.44</v>
      </c>
      <c r="DM124">
        <v>8.7799999999999994</v>
      </c>
      <c r="DN124">
        <v>16.86</v>
      </c>
      <c r="DO124">
        <v>36.72</v>
      </c>
      <c r="DP124">
        <v>13.14</v>
      </c>
      <c r="DQ124">
        <v>0.43</v>
      </c>
      <c r="DR124">
        <v>49.18</v>
      </c>
      <c r="DS124">
        <v>11.36</v>
      </c>
      <c r="DT124">
        <v>1.24</v>
      </c>
      <c r="DU124">
        <v>13.61</v>
      </c>
      <c r="DV124">
        <v>20.65</v>
      </c>
      <c r="DW124">
        <v>6.96</v>
      </c>
      <c r="DX124">
        <v>6.11</v>
      </c>
      <c r="DY124">
        <v>1.1200000000000001</v>
      </c>
      <c r="DZ124">
        <v>0</v>
      </c>
      <c r="EA124">
        <v>2.4500000000000002</v>
      </c>
      <c r="EB124">
        <v>0.16</v>
      </c>
      <c r="EC124">
        <v>0.03</v>
      </c>
      <c r="ED124">
        <v>2.0499999999999998</v>
      </c>
      <c r="EE124">
        <v>0</v>
      </c>
      <c r="EF124">
        <v>1.03</v>
      </c>
      <c r="EG124">
        <v>0</v>
      </c>
      <c r="EH124">
        <v>0.19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0.52</v>
      </c>
      <c r="EO124">
        <v>0.21</v>
      </c>
      <c r="EP124">
        <v>0.08</v>
      </c>
      <c r="EQ124">
        <v>0.08</v>
      </c>
      <c r="ER124">
        <v>0.18</v>
      </c>
      <c r="ES124">
        <v>0.36</v>
      </c>
      <c r="ET124">
        <v>0</v>
      </c>
      <c r="EU124">
        <v>0.54</v>
      </c>
      <c r="EV124">
        <v>0</v>
      </c>
      <c r="EW124">
        <v>0</v>
      </c>
      <c r="EX124">
        <v>0</v>
      </c>
      <c r="EY124">
        <v>9.2799999999999994</v>
      </c>
      <c r="EZ124">
        <v>8.6999999999999993</v>
      </c>
      <c r="FA124">
        <v>0</v>
      </c>
      <c r="FB124">
        <v>0</v>
      </c>
      <c r="FC124">
        <v>0.59</v>
      </c>
      <c r="FD124">
        <v>21.89</v>
      </c>
      <c r="FE124">
        <v>5.09</v>
      </c>
      <c r="FF124">
        <v>18.43</v>
      </c>
      <c r="FG124">
        <v>1.1200000000000001</v>
      </c>
      <c r="FH124">
        <v>21.74</v>
      </c>
      <c r="FI124">
        <v>41.48</v>
      </c>
      <c r="FJ124">
        <v>72.180000000000007</v>
      </c>
      <c r="FK124">
        <v>10.210000000000001</v>
      </c>
      <c r="FL124">
        <v>98.71</v>
      </c>
      <c r="FM124">
        <v>34.33</v>
      </c>
      <c r="FN124">
        <v>13.14</v>
      </c>
      <c r="FO124">
        <v>4.3600000000000003</v>
      </c>
      <c r="FP124">
        <v>0.47</v>
      </c>
      <c r="FQ124">
        <v>88.99</v>
      </c>
      <c r="FR124">
        <v>96.69</v>
      </c>
      <c r="FS124">
        <v>58.08</v>
      </c>
      <c r="FT124">
        <v>13.48</v>
      </c>
      <c r="FU124">
        <v>13.72</v>
      </c>
      <c r="FV124">
        <v>2.81</v>
      </c>
      <c r="FW124">
        <v>42.68</v>
      </c>
      <c r="FX124">
        <v>6.36</v>
      </c>
      <c r="FY124">
        <v>17.41</v>
      </c>
      <c r="FZ124">
        <v>8.39</v>
      </c>
      <c r="GA124">
        <v>6.46</v>
      </c>
      <c r="GB124">
        <v>69.430000000000007</v>
      </c>
      <c r="GC124">
        <v>70.09</v>
      </c>
      <c r="GD124">
        <v>0.16</v>
      </c>
      <c r="GE124">
        <v>11.72</v>
      </c>
      <c r="GF124">
        <v>11.59</v>
      </c>
    </row>
    <row r="125" spans="2:188" x14ac:dyDescent="0.35">
      <c r="B125" t="str">
        <f>IF(AND(F125&gt;='PASO 2 - CHANNEL INPUT '!$G$4,F125&lt;='PASO 2 - CHANNEL INPUT '!$H$4),"OK","FUERA")</f>
        <v>OK</v>
      </c>
      <c r="C125" s="18" t="str">
        <f>IF(AND(F125&gt;='PASO 2 - CHANNEL INPUT '!$G$8,F125&lt;='PASO 2 - CHANNEL INPUT '!$H$8),"OK","FUERA")</f>
        <v>OK</v>
      </c>
      <c r="D125" t="str">
        <f>IF(AND(F125&gt;='PASO 1 - SETUP CAMPAÑA'!$C$3,F125&lt;='PASO 1 - SETUP CAMPAÑA'!$C$4),"OK","FUERA")</f>
        <v>OK</v>
      </c>
      <c r="E125" t="s">
        <v>2</v>
      </c>
      <c r="F125">
        <v>30</v>
      </c>
      <c r="G125" s="11">
        <f t="shared" si="182"/>
        <v>21.948999999999998</v>
      </c>
      <c r="H125">
        <f t="shared" si="93"/>
        <v>20.750500000000002</v>
      </c>
      <c r="I125">
        <f t="shared" si="94"/>
        <v>2.2089999999999996</v>
      </c>
      <c r="J125">
        <f t="shared" si="95"/>
        <v>5.452</v>
      </c>
      <c r="K125">
        <f t="shared" si="96"/>
        <v>5.452</v>
      </c>
      <c r="L125">
        <f t="shared" si="97"/>
        <v>0</v>
      </c>
      <c r="M125">
        <f t="shared" si="98"/>
        <v>26.695999999999998</v>
      </c>
      <c r="N125">
        <f t="shared" si="99"/>
        <v>47.070500000000003</v>
      </c>
      <c r="O125">
        <f t="shared" si="100"/>
        <v>16.473499999999998</v>
      </c>
      <c r="P125">
        <f t="shared" si="101"/>
        <v>8.6010000000000009</v>
      </c>
      <c r="Q125">
        <f t="shared" si="102"/>
        <v>61.499500000000012</v>
      </c>
      <c r="R125">
        <f t="shared" si="103"/>
        <v>3.948</v>
      </c>
      <c r="S125">
        <f t="shared" si="104"/>
        <v>64.013999999999996</v>
      </c>
      <c r="T125">
        <f t="shared" si="105"/>
        <v>62.651000000000003</v>
      </c>
      <c r="U125" s="11">
        <f t="shared" si="106"/>
        <v>64.906999999999996</v>
      </c>
      <c r="V125">
        <f t="shared" si="107"/>
        <v>0.23500000000000001</v>
      </c>
      <c r="W125">
        <f t="shared" si="108"/>
        <v>86.620999999999995</v>
      </c>
      <c r="X125">
        <f t="shared" si="109"/>
        <v>16.708500000000001</v>
      </c>
      <c r="Y125">
        <f t="shared" si="110"/>
        <v>16.0505</v>
      </c>
      <c r="Z125">
        <f t="shared" si="111"/>
        <v>33.252500000000005</v>
      </c>
      <c r="AA125">
        <f t="shared" si="112"/>
        <v>88.618499999999997</v>
      </c>
      <c r="AB125">
        <f t="shared" si="113"/>
        <v>31.654500000000002</v>
      </c>
      <c r="AC125">
        <f t="shared" si="114"/>
        <v>6.9089999999999998</v>
      </c>
      <c r="AD125" s="11">
        <f t="shared" si="115"/>
        <v>117.42949999999999</v>
      </c>
      <c r="AE125">
        <f t="shared" si="116"/>
        <v>24.980500000000003</v>
      </c>
      <c r="AF125">
        <f t="shared" si="117"/>
        <v>2.2795000000000001</v>
      </c>
      <c r="AG125">
        <f t="shared" si="118"/>
        <v>36.237000000000002</v>
      </c>
      <c r="AH125">
        <f t="shared" si="119"/>
        <v>36.847999999999999</v>
      </c>
      <c r="AI125">
        <f t="shared" si="120"/>
        <v>11.139000000000001</v>
      </c>
      <c r="AJ125">
        <f t="shared" si="121"/>
        <v>13.747499999999999</v>
      </c>
      <c r="AK125">
        <f t="shared" si="122"/>
        <v>6.3685</v>
      </c>
      <c r="AL125">
        <f t="shared" si="123"/>
        <v>0</v>
      </c>
      <c r="AM125">
        <f t="shared" si="124"/>
        <v>5.6635</v>
      </c>
      <c r="AN125">
        <f t="shared" si="125"/>
        <v>9.4E-2</v>
      </c>
      <c r="AO125">
        <f t="shared" si="126"/>
        <v>1.1515</v>
      </c>
      <c r="AP125">
        <f t="shared" si="127"/>
        <v>1.7155</v>
      </c>
      <c r="AQ125">
        <f t="shared" si="128"/>
        <v>0</v>
      </c>
      <c r="AR125">
        <f t="shared" si="129"/>
        <v>2.35</v>
      </c>
      <c r="AS125">
        <f t="shared" si="130"/>
        <v>0.63450000000000006</v>
      </c>
      <c r="AT125">
        <f t="shared" si="131"/>
        <v>0.68149999999999999</v>
      </c>
      <c r="AU125">
        <f t="shared" si="132"/>
        <v>7.0499999999999993E-2</v>
      </c>
      <c r="AV125">
        <f t="shared" si="133"/>
        <v>0.35249999999999998</v>
      </c>
      <c r="AW125">
        <f t="shared" si="134"/>
        <v>0</v>
      </c>
      <c r="AX125">
        <f t="shared" si="135"/>
        <v>0</v>
      </c>
      <c r="AY125">
        <f t="shared" si="136"/>
        <v>0.42299999999999999</v>
      </c>
      <c r="AZ125">
        <f t="shared" si="137"/>
        <v>0.63450000000000006</v>
      </c>
      <c r="BA125">
        <f t="shared" si="138"/>
        <v>9.4E-2</v>
      </c>
      <c r="BB125">
        <f t="shared" si="139"/>
        <v>0.49349999999999999</v>
      </c>
      <c r="BC125">
        <f t="shared" si="140"/>
        <v>0.25850000000000001</v>
      </c>
      <c r="BD125">
        <f t="shared" si="141"/>
        <v>0</v>
      </c>
      <c r="BE125">
        <f t="shared" si="142"/>
        <v>0.30549999999999999</v>
      </c>
      <c r="BF125">
        <f t="shared" si="143"/>
        <v>0</v>
      </c>
      <c r="BG125">
        <f t="shared" si="144"/>
        <v>0.47000000000000003</v>
      </c>
      <c r="BH125">
        <f t="shared" si="145"/>
        <v>0</v>
      </c>
      <c r="BI125">
        <f t="shared" si="146"/>
        <v>0</v>
      </c>
      <c r="BJ125">
        <f t="shared" si="147"/>
        <v>0</v>
      </c>
      <c r="BK125">
        <f t="shared" si="148"/>
        <v>19.9985</v>
      </c>
      <c r="BL125">
        <f t="shared" si="149"/>
        <v>19.9985</v>
      </c>
      <c r="BM125">
        <f t="shared" si="150"/>
        <v>0</v>
      </c>
      <c r="BN125">
        <f t="shared" si="151"/>
        <v>0</v>
      </c>
      <c r="BO125">
        <f t="shared" si="152"/>
        <v>0</v>
      </c>
      <c r="BP125">
        <f t="shared" si="153"/>
        <v>56.282499999999999</v>
      </c>
      <c r="BQ125">
        <f t="shared" si="154"/>
        <v>10.6455</v>
      </c>
      <c r="BR125">
        <f t="shared" si="155"/>
        <v>51.088999999999999</v>
      </c>
      <c r="BS125">
        <f t="shared" si="156"/>
        <v>2.9609999999999999</v>
      </c>
      <c r="BT125">
        <f t="shared" si="157"/>
        <v>51.183000000000007</v>
      </c>
      <c r="BU125">
        <f t="shared" si="158"/>
        <v>87.349500000000006</v>
      </c>
      <c r="BV125" s="11">
        <f t="shared" si="159"/>
        <v>161.11599999999999</v>
      </c>
      <c r="BW125" s="11">
        <f t="shared" si="160"/>
        <v>20.844499999999996</v>
      </c>
      <c r="BX125" s="11">
        <f t="shared" si="161"/>
        <v>228.702</v>
      </c>
      <c r="BY125">
        <f t="shared" si="162"/>
        <v>82.6965</v>
      </c>
      <c r="BZ125">
        <f t="shared" si="163"/>
        <v>31.654500000000002</v>
      </c>
      <c r="CA125">
        <f t="shared" si="164"/>
        <v>10.997999999999999</v>
      </c>
      <c r="CB125">
        <f t="shared" si="165"/>
        <v>0.21149999999999999</v>
      </c>
      <c r="CC125" s="11">
        <f t="shared" si="166"/>
        <v>202.57</v>
      </c>
      <c r="CD125" s="11">
        <f t="shared" si="167"/>
        <v>226.04649999999998</v>
      </c>
      <c r="CE125" s="11">
        <f t="shared" si="168"/>
        <v>129.25</v>
      </c>
      <c r="CF125">
        <f t="shared" si="169"/>
        <v>37.717500000000001</v>
      </c>
      <c r="CG125">
        <f t="shared" si="170"/>
        <v>26.131999999999998</v>
      </c>
      <c r="CH125">
        <f t="shared" si="171"/>
        <v>3.9950000000000001</v>
      </c>
      <c r="CI125" s="11">
        <f t="shared" si="172"/>
        <v>102.85950000000001</v>
      </c>
      <c r="CJ125">
        <f t="shared" si="173"/>
        <v>11.820500000000001</v>
      </c>
      <c r="CK125">
        <f t="shared" si="174"/>
        <v>50.924500000000002</v>
      </c>
      <c r="CL125">
        <f t="shared" si="175"/>
        <v>21.948999999999998</v>
      </c>
      <c r="CM125">
        <f t="shared" si="176"/>
        <v>12.078999999999999</v>
      </c>
      <c r="CN125">
        <f t="shared" si="177"/>
        <v>156.416</v>
      </c>
      <c r="CO125">
        <f t="shared" si="178"/>
        <v>160.505</v>
      </c>
      <c r="CP125">
        <f t="shared" si="179"/>
        <v>0.79900000000000004</v>
      </c>
      <c r="CQ125">
        <f t="shared" si="180"/>
        <v>35.908000000000001</v>
      </c>
      <c r="CR125">
        <f t="shared" si="181"/>
        <v>26.414000000000001</v>
      </c>
      <c r="CT125" s="18">
        <f>'PASO 1 - SETUP CAMPAÑA'!G58</f>
        <v>235</v>
      </c>
      <c r="CU125">
        <v>9.34</v>
      </c>
      <c r="CV125">
        <v>8.83</v>
      </c>
      <c r="CW125">
        <v>0.94</v>
      </c>
      <c r="CX125">
        <v>2.3199999999999998</v>
      </c>
      <c r="CY125">
        <v>2.3199999999999998</v>
      </c>
      <c r="CZ125">
        <v>0</v>
      </c>
      <c r="DA125">
        <v>11.36</v>
      </c>
      <c r="DB125">
        <v>20.03</v>
      </c>
      <c r="DC125">
        <v>7.01</v>
      </c>
      <c r="DD125">
        <v>3.66</v>
      </c>
      <c r="DE125">
        <v>26.17</v>
      </c>
      <c r="DF125">
        <v>1.68</v>
      </c>
      <c r="DG125">
        <v>27.24</v>
      </c>
      <c r="DH125">
        <v>26.66</v>
      </c>
      <c r="DI125">
        <v>27.62</v>
      </c>
      <c r="DJ125">
        <v>0.1</v>
      </c>
      <c r="DK125">
        <v>36.86</v>
      </c>
      <c r="DL125">
        <v>7.11</v>
      </c>
      <c r="DM125">
        <v>6.83</v>
      </c>
      <c r="DN125">
        <v>14.15</v>
      </c>
      <c r="DO125">
        <v>37.71</v>
      </c>
      <c r="DP125">
        <v>13.47</v>
      </c>
      <c r="DQ125">
        <v>2.94</v>
      </c>
      <c r="DR125">
        <v>49.97</v>
      </c>
      <c r="DS125">
        <v>10.63</v>
      </c>
      <c r="DT125">
        <v>0.97</v>
      </c>
      <c r="DU125">
        <v>15.42</v>
      </c>
      <c r="DV125">
        <v>15.68</v>
      </c>
      <c r="DW125">
        <v>4.74</v>
      </c>
      <c r="DX125">
        <v>5.85</v>
      </c>
      <c r="DY125">
        <v>2.71</v>
      </c>
      <c r="DZ125">
        <v>0</v>
      </c>
      <c r="EA125">
        <v>2.41</v>
      </c>
      <c r="EB125">
        <v>0.04</v>
      </c>
      <c r="EC125">
        <v>0.49</v>
      </c>
      <c r="ED125">
        <v>0.73</v>
      </c>
      <c r="EE125">
        <v>0</v>
      </c>
      <c r="EF125">
        <v>1</v>
      </c>
      <c r="EG125">
        <v>0.27</v>
      </c>
      <c r="EH125">
        <v>0.28999999999999998</v>
      </c>
      <c r="EI125">
        <v>0.03</v>
      </c>
      <c r="EJ125">
        <v>0.15</v>
      </c>
      <c r="EK125">
        <v>0</v>
      </c>
      <c r="EL125">
        <v>0</v>
      </c>
      <c r="EM125">
        <v>0.18</v>
      </c>
      <c r="EN125">
        <v>0.27</v>
      </c>
      <c r="EO125">
        <v>0.04</v>
      </c>
      <c r="EP125">
        <v>0.21</v>
      </c>
      <c r="EQ125">
        <v>0.11</v>
      </c>
      <c r="ER125">
        <v>0</v>
      </c>
      <c r="ES125">
        <v>0.13</v>
      </c>
      <c r="ET125">
        <v>0</v>
      </c>
      <c r="EU125">
        <v>0.2</v>
      </c>
      <c r="EV125">
        <v>0</v>
      </c>
      <c r="EW125">
        <v>0</v>
      </c>
      <c r="EX125">
        <v>0</v>
      </c>
      <c r="EY125">
        <v>8.51</v>
      </c>
      <c r="EZ125">
        <v>8.51</v>
      </c>
      <c r="FA125">
        <v>0</v>
      </c>
      <c r="FB125">
        <v>0</v>
      </c>
      <c r="FC125">
        <v>0</v>
      </c>
      <c r="FD125">
        <v>23.95</v>
      </c>
      <c r="FE125">
        <v>4.53</v>
      </c>
      <c r="FF125">
        <v>21.74</v>
      </c>
      <c r="FG125">
        <v>1.26</v>
      </c>
      <c r="FH125">
        <v>21.78</v>
      </c>
      <c r="FI125">
        <v>37.17</v>
      </c>
      <c r="FJ125">
        <v>68.56</v>
      </c>
      <c r="FK125">
        <v>8.8699999999999992</v>
      </c>
      <c r="FL125">
        <v>97.32</v>
      </c>
      <c r="FM125">
        <v>35.19</v>
      </c>
      <c r="FN125">
        <v>13.47</v>
      </c>
      <c r="FO125">
        <v>4.68</v>
      </c>
      <c r="FP125">
        <v>0.09</v>
      </c>
      <c r="FQ125">
        <v>86.2</v>
      </c>
      <c r="FR125">
        <v>96.19</v>
      </c>
      <c r="FS125">
        <v>55</v>
      </c>
      <c r="FT125">
        <v>16.05</v>
      </c>
      <c r="FU125">
        <v>11.12</v>
      </c>
      <c r="FV125">
        <v>1.7</v>
      </c>
      <c r="FW125">
        <v>43.77</v>
      </c>
      <c r="FX125">
        <v>5.03</v>
      </c>
      <c r="FY125">
        <v>21.67</v>
      </c>
      <c r="FZ125">
        <v>9.34</v>
      </c>
      <c r="GA125">
        <v>5.14</v>
      </c>
      <c r="GB125">
        <v>66.56</v>
      </c>
      <c r="GC125">
        <v>68.3</v>
      </c>
      <c r="GD125">
        <v>0.34</v>
      </c>
      <c r="GE125">
        <v>15.28</v>
      </c>
      <c r="GF125">
        <v>11.24</v>
      </c>
    </row>
    <row r="126" spans="2:188" x14ac:dyDescent="0.35">
      <c r="B126" t="str">
        <f>IF(AND(F126&gt;='PASO 2 - CHANNEL INPUT '!$G$4,F126&lt;='PASO 2 - CHANNEL INPUT '!$H$4),"OK","FUERA")</f>
        <v>OK</v>
      </c>
      <c r="C126" s="18" t="str">
        <f>IF(AND(F126&gt;='PASO 2 - CHANNEL INPUT '!$G$8,F126&lt;='PASO 2 - CHANNEL INPUT '!$H$8),"OK","FUERA")</f>
        <v>OK</v>
      </c>
      <c r="D126" t="str">
        <f>IF(AND(F126&gt;='PASO 1 - SETUP CAMPAÑA'!$C$3,F126&lt;='PASO 1 - SETUP CAMPAÑA'!$C$4),"OK","FUERA")</f>
        <v>OK</v>
      </c>
      <c r="E126" t="s">
        <v>2</v>
      </c>
      <c r="F126">
        <v>31</v>
      </c>
      <c r="G126" s="11">
        <f t="shared" si="182"/>
        <v>24.944400000000002</v>
      </c>
      <c r="H126">
        <f t="shared" si="93"/>
        <v>22.213799999999999</v>
      </c>
      <c r="I126">
        <f t="shared" si="94"/>
        <v>3.5178000000000003</v>
      </c>
      <c r="J126">
        <f t="shared" si="95"/>
        <v>5.8794000000000004</v>
      </c>
      <c r="K126">
        <f t="shared" si="96"/>
        <v>5.4611999999999998</v>
      </c>
      <c r="L126">
        <f t="shared" si="97"/>
        <v>0.56579999999999997</v>
      </c>
      <c r="M126">
        <f t="shared" si="98"/>
        <v>17.441400000000002</v>
      </c>
      <c r="N126">
        <f t="shared" si="99"/>
        <v>47.600999999999999</v>
      </c>
      <c r="O126">
        <f t="shared" si="100"/>
        <v>12.669</v>
      </c>
      <c r="P126">
        <f t="shared" si="101"/>
        <v>8.6837999999999997</v>
      </c>
      <c r="Q126">
        <f t="shared" si="102"/>
        <v>56.580000000000005</v>
      </c>
      <c r="R126">
        <f t="shared" si="103"/>
        <v>2.9274</v>
      </c>
      <c r="S126">
        <f t="shared" si="104"/>
        <v>58.154400000000003</v>
      </c>
      <c r="T126">
        <f t="shared" si="105"/>
        <v>56.161799999999992</v>
      </c>
      <c r="U126" s="11">
        <f t="shared" si="106"/>
        <v>60.614400000000003</v>
      </c>
      <c r="V126">
        <f t="shared" si="107"/>
        <v>0.14759999999999998</v>
      </c>
      <c r="W126">
        <f t="shared" si="108"/>
        <v>91.216799999999992</v>
      </c>
      <c r="X126">
        <f t="shared" si="109"/>
        <v>13.161</v>
      </c>
      <c r="Y126">
        <f t="shared" si="110"/>
        <v>14.956799999999999</v>
      </c>
      <c r="Z126">
        <f t="shared" si="111"/>
        <v>37.761000000000003</v>
      </c>
      <c r="AA126">
        <f t="shared" si="112"/>
        <v>83.959800000000016</v>
      </c>
      <c r="AB126">
        <f t="shared" si="113"/>
        <v>27.06</v>
      </c>
      <c r="AC126">
        <f t="shared" si="114"/>
        <v>1.5744</v>
      </c>
      <c r="AD126" s="11">
        <f t="shared" si="115"/>
        <v>113.0616</v>
      </c>
      <c r="AE126">
        <f t="shared" si="116"/>
        <v>25.633199999999999</v>
      </c>
      <c r="AF126">
        <f t="shared" si="117"/>
        <v>4.5756000000000006</v>
      </c>
      <c r="AG126">
        <f t="shared" si="118"/>
        <v>45.460799999999999</v>
      </c>
      <c r="AH126">
        <f t="shared" si="119"/>
        <v>32.742599999999996</v>
      </c>
      <c r="AI126">
        <f t="shared" si="120"/>
        <v>13.9236</v>
      </c>
      <c r="AJ126">
        <f t="shared" si="121"/>
        <v>11.439000000000002</v>
      </c>
      <c r="AK126">
        <f t="shared" si="122"/>
        <v>3.0750000000000002</v>
      </c>
      <c r="AL126">
        <f t="shared" si="123"/>
        <v>0</v>
      </c>
      <c r="AM126">
        <f t="shared" si="124"/>
        <v>7.3308</v>
      </c>
      <c r="AN126">
        <f t="shared" si="125"/>
        <v>0</v>
      </c>
      <c r="AO126">
        <f t="shared" si="126"/>
        <v>0</v>
      </c>
      <c r="AP126">
        <f t="shared" si="127"/>
        <v>1.5990000000000002</v>
      </c>
      <c r="AQ126">
        <f t="shared" si="128"/>
        <v>0</v>
      </c>
      <c r="AR126">
        <f t="shared" si="129"/>
        <v>1.2546000000000002</v>
      </c>
      <c r="AS126">
        <f t="shared" si="130"/>
        <v>0</v>
      </c>
      <c r="AT126">
        <f t="shared" si="131"/>
        <v>0.123</v>
      </c>
      <c r="AU126">
        <f t="shared" si="132"/>
        <v>0</v>
      </c>
      <c r="AV126">
        <f t="shared" si="133"/>
        <v>0</v>
      </c>
      <c r="AW126">
        <f t="shared" si="134"/>
        <v>0</v>
      </c>
      <c r="AX126">
        <f t="shared" si="135"/>
        <v>0</v>
      </c>
      <c r="AY126">
        <f t="shared" si="136"/>
        <v>0</v>
      </c>
      <c r="AZ126">
        <f t="shared" si="137"/>
        <v>1.1070000000000002</v>
      </c>
      <c r="BA126">
        <f t="shared" si="138"/>
        <v>0</v>
      </c>
      <c r="BB126">
        <f t="shared" si="139"/>
        <v>0.17220000000000002</v>
      </c>
      <c r="BC126">
        <f t="shared" si="140"/>
        <v>0.71339999999999992</v>
      </c>
      <c r="BD126">
        <f t="shared" si="141"/>
        <v>7.3799999999999991E-2</v>
      </c>
      <c r="BE126">
        <f t="shared" si="142"/>
        <v>0.41820000000000002</v>
      </c>
      <c r="BF126">
        <f t="shared" si="143"/>
        <v>0</v>
      </c>
      <c r="BG126">
        <f t="shared" si="144"/>
        <v>0.81179999999999997</v>
      </c>
      <c r="BH126">
        <f t="shared" si="145"/>
        <v>0.22139999999999999</v>
      </c>
      <c r="BI126">
        <f t="shared" si="146"/>
        <v>0</v>
      </c>
      <c r="BJ126">
        <f t="shared" si="147"/>
        <v>0.17220000000000002</v>
      </c>
      <c r="BK126">
        <f t="shared" si="148"/>
        <v>16.8264</v>
      </c>
      <c r="BL126">
        <f t="shared" si="149"/>
        <v>16.359000000000002</v>
      </c>
      <c r="BM126">
        <f t="shared" si="150"/>
        <v>0.17220000000000002</v>
      </c>
      <c r="BN126">
        <f t="shared" si="151"/>
        <v>0</v>
      </c>
      <c r="BO126">
        <f t="shared" si="152"/>
        <v>0.29519999999999996</v>
      </c>
      <c r="BP126">
        <f t="shared" si="153"/>
        <v>58.449600000000004</v>
      </c>
      <c r="BQ126">
        <f t="shared" si="154"/>
        <v>10.799399999999999</v>
      </c>
      <c r="BR126">
        <f t="shared" si="155"/>
        <v>51.8322</v>
      </c>
      <c r="BS126">
        <f t="shared" si="156"/>
        <v>1.8204</v>
      </c>
      <c r="BT126">
        <f t="shared" si="157"/>
        <v>56.432400000000008</v>
      </c>
      <c r="BU126">
        <f t="shared" si="158"/>
        <v>95.029800000000009</v>
      </c>
      <c r="BV126" s="11">
        <f t="shared" si="159"/>
        <v>167.5506</v>
      </c>
      <c r="BW126" s="11">
        <f t="shared" si="160"/>
        <v>14.366400000000001</v>
      </c>
      <c r="BX126" s="11">
        <f t="shared" si="161"/>
        <v>243.09719999999999</v>
      </c>
      <c r="BY126">
        <f t="shared" si="162"/>
        <v>89.002800000000008</v>
      </c>
      <c r="BZ126">
        <f t="shared" si="163"/>
        <v>27.06</v>
      </c>
      <c r="CA126">
        <f t="shared" si="164"/>
        <v>7.9704000000000015</v>
      </c>
      <c r="CB126">
        <f t="shared" si="165"/>
        <v>0.36899999999999999</v>
      </c>
      <c r="CC126" s="11">
        <f t="shared" si="166"/>
        <v>211.6584</v>
      </c>
      <c r="CD126" s="11">
        <f t="shared" si="167"/>
        <v>241.7688</v>
      </c>
      <c r="CE126" s="11">
        <f t="shared" si="168"/>
        <v>138.42419999999998</v>
      </c>
      <c r="CF126">
        <f t="shared" si="169"/>
        <v>31.438800000000001</v>
      </c>
      <c r="CG126">
        <f t="shared" si="170"/>
        <v>28.831200000000003</v>
      </c>
      <c r="CH126">
        <f t="shared" si="171"/>
        <v>4.4280000000000008</v>
      </c>
      <c r="CI126" s="11">
        <f t="shared" si="172"/>
        <v>90.183599999999998</v>
      </c>
      <c r="CJ126">
        <f t="shared" si="173"/>
        <v>13.825200000000001</v>
      </c>
      <c r="CK126">
        <f t="shared" si="174"/>
        <v>45.141000000000005</v>
      </c>
      <c r="CL126">
        <f t="shared" si="175"/>
        <v>13.3086</v>
      </c>
      <c r="CM126">
        <f t="shared" si="176"/>
        <v>12.914999999999999</v>
      </c>
      <c r="CN126">
        <f t="shared" si="177"/>
        <v>165.38579999999999</v>
      </c>
      <c r="CO126">
        <f t="shared" si="178"/>
        <v>161.99099999999999</v>
      </c>
      <c r="CP126">
        <f t="shared" si="179"/>
        <v>1.9188000000000001</v>
      </c>
      <c r="CQ126">
        <f t="shared" si="180"/>
        <v>37.268999999999998</v>
      </c>
      <c r="CR126">
        <f t="shared" si="181"/>
        <v>28.5852</v>
      </c>
      <c r="CT126" s="18">
        <f>'PASO 1 - SETUP CAMPAÑA'!G59</f>
        <v>246</v>
      </c>
      <c r="CU126">
        <v>10.14</v>
      </c>
      <c r="CV126">
        <v>9.0299999999999994</v>
      </c>
      <c r="CW126">
        <v>1.43</v>
      </c>
      <c r="CX126">
        <v>2.39</v>
      </c>
      <c r="CY126">
        <v>2.2200000000000002</v>
      </c>
      <c r="CZ126">
        <v>0.23</v>
      </c>
      <c r="DA126">
        <v>7.09</v>
      </c>
      <c r="DB126">
        <v>19.350000000000001</v>
      </c>
      <c r="DC126">
        <v>5.15</v>
      </c>
      <c r="DD126">
        <v>3.53</v>
      </c>
      <c r="DE126">
        <v>23</v>
      </c>
      <c r="DF126">
        <v>1.19</v>
      </c>
      <c r="DG126">
        <v>23.64</v>
      </c>
      <c r="DH126">
        <v>22.83</v>
      </c>
      <c r="DI126">
        <v>24.64</v>
      </c>
      <c r="DJ126">
        <v>0.06</v>
      </c>
      <c r="DK126">
        <v>37.08</v>
      </c>
      <c r="DL126">
        <v>5.35</v>
      </c>
      <c r="DM126">
        <v>6.08</v>
      </c>
      <c r="DN126">
        <v>15.35</v>
      </c>
      <c r="DO126">
        <v>34.130000000000003</v>
      </c>
      <c r="DP126">
        <v>11</v>
      </c>
      <c r="DQ126">
        <v>0.64</v>
      </c>
      <c r="DR126">
        <v>45.96</v>
      </c>
      <c r="DS126">
        <v>10.42</v>
      </c>
      <c r="DT126">
        <v>1.86</v>
      </c>
      <c r="DU126">
        <v>18.48</v>
      </c>
      <c r="DV126">
        <v>13.31</v>
      </c>
      <c r="DW126">
        <v>5.66</v>
      </c>
      <c r="DX126">
        <v>4.6500000000000004</v>
      </c>
      <c r="DY126">
        <v>1.25</v>
      </c>
      <c r="DZ126">
        <v>0</v>
      </c>
      <c r="EA126">
        <v>2.98</v>
      </c>
      <c r="EB126">
        <v>0</v>
      </c>
      <c r="EC126">
        <v>0</v>
      </c>
      <c r="ED126">
        <v>0.65</v>
      </c>
      <c r="EE126">
        <v>0</v>
      </c>
      <c r="EF126">
        <v>0.51</v>
      </c>
      <c r="EG126">
        <v>0</v>
      </c>
      <c r="EH126">
        <v>0.05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0.45</v>
      </c>
      <c r="EO126">
        <v>0</v>
      </c>
      <c r="EP126">
        <v>7.0000000000000007E-2</v>
      </c>
      <c r="EQ126">
        <v>0.28999999999999998</v>
      </c>
      <c r="ER126">
        <v>0.03</v>
      </c>
      <c r="ES126">
        <v>0.17</v>
      </c>
      <c r="ET126">
        <v>0</v>
      </c>
      <c r="EU126">
        <v>0.33</v>
      </c>
      <c r="EV126">
        <v>0.09</v>
      </c>
      <c r="EW126">
        <v>0</v>
      </c>
      <c r="EX126">
        <v>7.0000000000000007E-2</v>
      </c>
      <c r="EY126">
        <v>6.84</v>
      </c>
      <c r="EZ126">
        <v>6.65</v>
      </c>
      <c r="FA126">
        <v>7.0000000000000007E-2</v>
      </c>
      <c r="FB126">
        <v>0</v>
      </c>
      <c r="FC126">
        <v>0.12</v>
      </c>
      <c r="FD126">
        <v>23.76</v>
      </c>
      <c r="FE126">
        <v>4.3899999999999997</v>
      </c>
      <c r="FF126">
        <v>21.07</v>
      </c>
      <c r="FG126">
        <v>0.74</v>
      </c>
      <c r="FH126">
        <v>22.94</v>
      </c>
      <c r="FI126">
        <v>38.630000000000003</v>
      </c>
      <c r="FJ126">
        <v>68.11</v>
      </c>
      <c r="FK126">
        <v>5.84</v>
      </c>
      <c r="FL126">
        <v>98.82</v>
      </c>
      <c r="FM126">
        <v>36.18</v>
      </c>
      <c r="FN126">
        <v>11</v>
      </c>
      <c r="FO126">
        <v>3.24</v>
      </c>
      <c r="FP126">
        <v>0.15</v>
      </c>
      <c r="FQ126">
        <v>86.04</v>
      </c>
      <c r="FR126">
        <v>98.28</v>
      </c>
      <c r="FS126">
        <v>56.27</v>
      </c>
      <c r="FT126">
        <v>12.78</v>
      </c>
      <c r="FU126">
        <v>11.72</v>
      </c>
      <c r="FV126">
        <v>1.8</v>
      </c>
      <c r="FW126">
        <v>36.659999999999997</v>
      </c>
      <c r="FX126">
        <v>5.62</v>
      </c>
      <c r="FY126">
        <v>18.350000000000001</v>
      </c>
      <c r="FZ126">
        <v>5.41</v>
      </c>
      <c r="GA126">
        <v>5.25</v>
      </c>
      <c r="GB126">
        <v>67.23</v>
      </c>
      <c r="GC126">
        <v>65.849999999999994</v>
      </c>
      <c r="GD126">
        <v>0.78</v>
      </c>
      <c r="GE126">
        <v>15.15</v>
      </c>
      <c r="GF126">
        <v>11.62</v>
      </c>
    </row>
    <row r="127" spans="2:188" x14ac:dyDescent="0.35">
      <c r="B127" t="str">
        <f>IF(AND(F127&gt;='PASO 2 - CHANNEL INPUT '!$G$4,F127&lt;='PASO 2 - CHANNEL INPUT '!$H$4),"OK","FUERA")</f>
        <v>OK</v>
      </c>
      <c r="C127" s="18" t="str">
        <f>IF(AND(F127&gt;='PASO 2 - CHANNEL INPUT '!$G$8,F127&lt;='PASO 2 - CHANNEL INPUT '!$H$8),"OK","FUERA")</f>
        <v>OK</v>
      </c>
      <c r="D127" t="str">
        <f>IF(AND(F127&gt;='PASO 1 - SETUP CAMPAÑA'!$C$3,F127&lt;='PASO 1 - SETUP CAMPAÑA'!$C$4),"OK","FUERA")</f>
        <v>OK</v>
      </c>
      <c r="E127" t="s">
        <v>2</v>
      </c>
      <c r="F127">
        <v>32</v>
      </c>
      <c r="G127" s="11">
        <f t="shared" si="182"/>
        <v>21.153599999999997</v>
      </c>
      <c r="H127">
        <f t="shared" si="93"/>
        <v>19.258199999999999</v>
      </c>
      <c r="I127">
        <f t="shared" si="94"/>
        <v>2.8313999999999999</v>
      </c>
      <c r="J127">
        <f t="shared" si="95"/>
        <v>3.7440000000000002</v>
      </c>
      <c r="K127">
        <f t="shared" si="96"/>
        <v>3.6036000000000001</v>
      </c>
      <c r="L127">
        <f t="shared" si="97"/>
        <v>0.35100000000000003</v>
      </c>
      <c r="M127">
        <f t="shared" si="98"/>
        <v>20.872800000000002</v>
      </c>
      <c r="N127">
        <f t="shared" si="99"/>
        <v>42.260399999999997</v>
      </c>
      <c r="O127">
        <f t="shared" si="100"/>
        <v>12.1914</v>
      </c>
      <c r="P127">
        <f t="shared" si="101"/>
        <v>3.8375999999999997</v>
      </c>
      <c r="Q127">
        <f t="shared" si="102"/>
        <v>53.000999999999998</v>
      </c>
      <c r="R127">
        <f t="shared" si="103"/>
        <v>2.3165999999999998</v>
      </c>
      <c r="S127">
        <f t="shared" si="104"/>
        <v>53.375399999999999</v>
      </c>
      <c r="T127">
        <f t="shared" si="105"/>
        <v>52.0182</v>
      </c>
      <c r="U127" s="11">
        <f t="shared" si="106"/>
        <v>54.685800000000008</v>
      </c>
      <c r="V127">
        <f t="shared" si="107"/>
        <v>1.0296000000000001</v>
      </c>
      <c r="W127">
        <f t="shared" si="108"/>
        <v>82.742399999999989</v>
      </c>
      <c r="X127">
        <f t="shared" si="109"/>
        <v>12.425399999999998</v>
      </c>
      <c r="Y127">
        <f t="shared" si="110"/>
        <v>14.976000000000001</v>
      </c>
      <c r="Z127">
        <f t="shared" si="111"/>
        <v>30.981599999999997</v>
      </c>
      <c r="AA127">
        <f t="shared" si="112"/>
        <v>80.238599999999991</v>
      </c>
      <c r="AB127">
        <f t="shared" si="113"/>
        <v>26.839800000000004</v>
      </c>
      <c r="AC127">
        <f t="shared" si="114"/>
        <v>4.7736000000000001</v>
      </c>
      <c r="AD127" s="11">
        <f t="shared" si="115"/>
        <v>106.51680000000002</v>
      </c>
      <c r="AE127">
        <f t="shared" si="116"/>
        <v>31.730399999999999</v>
      </c>
      <c r="AF127">
        <f t="shared" si="117"/>
        <v>3.5568</v>
      </c>
      <c r="AG127">
        <f t="shared" si="118"/>
        <v>41.628599999999999</v>
      </c>
      <c r="AH127">
        <f t="shared" si="119"/>
        <v>32.057999999999993</v>
      </c>
      <c r="AI127">
        <f t="shared" si="120"/>
        <v>15.444000000000001</v>
      </c>
      <c r="AJ127">
        <f t="shared" si="121"/>
        <v>13.782599999999999</v>
      </c>
      <c r="AK127">
        <f t="shared" si="122"/>
        <v>4.3991999999999996</v>
      </c>
      <c r="AL127">
        <f t="shared" si="123"/>
        <v>0</v>
      </c>
      <c r="AM127">
        <f t="shared" si="124"/>
        <v>6.3180000000000005</v>
      </c>
      <c r="AN127">
        <f t="shared" si="125"/>
        <v>4.6800000000000001E-2</v>
      </c>
      <c r="AO127">
        <f t="shared" si="126"/>
        <v>1.4507999999999999</v>
      </c>
      <c r="AP127">
        <f t="shared" si="127"/>
        <v>5.3118000000000007</v>
      </c>
      <c r="AQ127">
        <f t="shared" si="128"/>
        <v>0.9827999999999999</v>
      </c>
      <c r="AR127">
        <f t="shared" si="129"/>
        <v>2.2464</v>
      </c>
      <c r="AS127">
        <f t="shared" si="130"/>
        <v>0</v>
      </c>
      <c r="AT127">
        <f t="shared" si="131"/>
        <v>1.7784</v>
      </c>
      <c r="AU127">
        <f t="shared" si="132"/>
        <v>0.11700000000000001</v>
      </c>
      <c r="AV127">
        <f t="shared" si="133"/>
        <v>0.28079999999999999</v>
      </c>
      <c r="AW127">
        <f t="shared" si="134"/>
        <v>0</v>
      </c>
      <c r="AX127">
        <f t="shared" si="135"/>
        <v>0</v>
      </c>
      <c r="AY127">
        <f t="shared" si="136"/>
        <v>0.39780000000000004</v>
      </c>
      <c r="AZ127">
        <f t="shared" si="137"/>
        <v>1.0062</v>
      </c>
      <c r="BA127">
        <f t="shared" si="138"/>
        <v>0.18720000000000001</v>
      </c>
      <c r="BB127">
        <f t="shared" si="139"/>
        <v>0.56159999999999999</v>
      </c>
      <c r="BC127">
        <f t="shared" si="140"/>
        <v>0.21059999999999998</v>
      </c>
      <c r="BD127">
        <f t="shared" si="141"/>
        <v>0.74880000000000002</v>
      </c>
      <c r="BE127">
        <f t="shared" si="142"/>
        <v>0</v>
      </c>
      <c r="BF127">
        <f t="shared" si="143"/>
        <v>0</v>
      </c>
      <c r="BG127">
        <f t="shared" si="144"/>
        <v>0.67859999999999998</v>
      </c>
      <c r="BH127">
        <f t="shared" si="145"/>
        <v>7.0199999999999999E-2</v>
      </c>
      <c r="BI127">
        <f t="shared" si="146"/>
        <v>0</v>
      </c>
      <c r="BJ127">
        <f t="shared" si="147"/>
        <v>0</v>
      </c>
      <c r="BK127">
        <f t="shared" si="148"/>
        <v>24.7104</v>
      </c>
      <c r="BL127">
        <f t="shared" si="149"/>
        <v>24.7104</v>
      </c>
      <c r="BM127">
        <f t="shared" si="150"/>
        <v>0</v>
      </c>
      <c r="BN127">
        <f t="shared" si="151"/>
        <v>0</v>
      </c>
      <c r="BO127">
        <f t="shared" si="152"/>
        <v>0</v>
      </c>
      <c r="BP127">
        <f t="shared" si="153"/>
        <v>58.850999999999999</v>
      </c>
      <c r="BQ127">
        <f t="shared" si="154"/>
        <v>14.507999999999999</v>
      </c>
      <c r="BR127">
        <f t="shared" si="155"/>
        <v>48.133800000000001</v>
      </c>
      <c r="BS127">
        <f t="shared" si="156"/>
        <v>2.1528</v>
      </c>
      <c r="BT127">
        <f t="shared" si="157"/>
        <v>59.459399999999995</v>
      </c>
      <c r="BU127">
        <f t="shared" si="158"/>
        <v>92.359799999999993</v>
      </c>
      <c r="BV127" s="11">
        <f t="shared" si="159"/>
        <v>169.36920000000001</v>
      </c>
      <c r="BW127" s="11">
        <f t="shared" si="160"/>
        <v>15.373800000000003</v>
      </c>
      <c r="BX127" s="11">
        <f t="shared" si="161"/>
        <v>229.01580000000001</v>
      </c>
      <c r="BY127">
        <f t="shared" si="162"/>
        <v>67.345200000000006</v>
      </c>
      <c r="BZ127">
        <f t="shared" si="163"/>
        <v>26.839800000000004</v>
      </c>
      <c r="CA127">
        <f t="shared" si="164"/>
        <v>9.3366000000000007</v>
      </c>
      <c r="CB127">
        <f t="shared" si="165"/>
        <v>0.93600000000000005</v>
      </c>
      <c r="CC127" s="11">
        <f t="shared" si="166"/>
        <v>194.12639999999996</v>
      </c>
      <c r="CD127" s="11">
        <f t="shared" si="167"/>
        <v>228.10319999999999</v>
      </c>
      <c r="CE127" s="11">
        <f t="shared" si="168"/>
        <v>143.51219999999998</v>
      </c>
      <c r="CF127">
        <f t="shared" si="169"/>
        <v>30.115799999999997</v>
      </c>
      <c r="CG127">
        <f t="shared" si="170"/>
        <v>27.5184</v>
      </c>
      <c r="CH127">
        <f t="shared" si="171"/>
        <v>5.4054000000000002</v>
      </c>
      <c r="CI127" s="11">
        <f t="shared" si="172"/>
        <v>96.899399999999986</v>
      </c>
      <c r="CJ127">
        <f t="shared" si="173"/>
        <v>17.526600000000002</v>
      </c>
      <c r="CK127">
        <f t="shared" si="174"/>
        <v>36.503999999999998</v>
      </c>
      <c r="CL127">
        <f t="shared" si="175"/>
        <v>10.834200000000001</v>
      </c>
      <c r="CM127">
        <f t="shared" si="176"/>
        <v>6.6222000000000003</v>
      </c>
      <c r="CN127">
        <f t="shared" si="177"/>
        <v>162.60659999999999</v>
      </c>
      <c r="CO127">
        <f t="shared" si="178"/>
        <v>160.07939999999999</v>
      </c>
      <c r="CP127">
        <f t="shared" si="179"/>
        <v>0.16380000000000003</v>
      </c>
      <c r="CQ127">
        <f t="shared" si="180"/>
        <v>31.590000000000003</v>
      </c>
      <c r="CR127">
        <f t="shared" si="181"/>
        <v>28.220400000000001</v>
      </c>
      <c r="CT127" s="18">
        <f>'PASO 1 - SETUP CAMPAÑA'!G60</f>
        <v>234</v>
      </c>
      <c r="CU127">
        <v>9.0399999999999991</v>
      </c>
      <c r="CV127">
        <v>8.23</v>
      </c>
      <c r="CW127">
        <v>1.21</v>
      </c>
      <c r="CX127">
        <v>1.6</v>
      </c>
      <c r="CY127">
        <v>1.54</v>
      </c>
      <c r="CZ127">
        <v>0.15</v>
      </c>
      <c r="DA127">
        <v>8.92</v>
      </c>
      <c r="DB127">
        <v>18.059999999999999</v>
      </c>
      <c r="DC127">
        <v>5.21</v>
      </c>
      <c r="DD127">
        <v>1.64</v>
      </c>
      <c r="DE127">
        <v>22.65</v>
      </c>
      <c r="DF127">
        <v>0.99</v>
      </c>
      <c r="DG127">
        <v>22.81</v>
      </c>
      <c r="DH127">
        <v>22.23</v>
      </c>
      <c r="DI127">
        <v>23.37</v>
      </c>
      <c r="DJ127">
        <v>0.44</v>
      </c>
      <c r="DK127">
        <v>35.36</v>
      </c>
      <c r="DL127">
        <v>5.31</v>
      </c>
      <c r="DM127">
        <v>6.4</v>
      </c>
      <c r="DN127">
        <v>13.24</v>
      </c>
      <c r="DO127">
        <v>34.29</v>
      </c>
      <c r="DP127">
        <v>11.47</v>
      </c>
      <c r="DQ127">
        <v>2.04</v>
      </c>
      <c r="DR127">
        <v>45.52</v>
      </c>
      <c r="DS127">
        <v>13.56</v>
      </c>
      <c r="DT127">
        <v>1.52</v>
      </c>
      <c r="DU127">
        <v>17.79</v>
      </c>
      <c r="DV127">
        <v>13.7</v>
      </c>
      <c r="DW127">
        <v>6.6</v>
      </c>
      <c r="DX127">
        <v>5.89</v>
      </c>
      <c r="DY127">
        <v>1.88</v>
      </c>
      <c r="DZ127">
        <v>0</v>
      </c>
      <c r="EA127">
        <v>2.7</v>
      </c>
      <c r="EB127">
        <v>0.02</v>
      </c>
      <c r="EC127">
        <v>0.62</v>
      </c>
      <c r="ED127">
        <v>2.27</v>
      </c>
      <c r="EE127">
        <v>0.42</v>
      </c>
      <c r="EF127">
        <v>0.96</v>
      </c>
      <c r="EG127">
        <v>0</v>
      </c>
      <c r="EH127">
        <v>0.76</v>
      </c>
      <c r="EI127">
        <v>0.05</v>
      </c>
      <c r="EJ127">
        <v>0.12</v>
      </c>
      <c r="EK127">
        <v>0</v>
      </c>
      <c r="EL127">
        <v>0</v>
      </c>
      <c r="EM127">
        <v>0.17</v>
      </c>
      <c r="EN127">
        <v>0.43</v>
      </c>
      <c r="EO127">
        <v>0.08</v>
      </c>
      <c r="EP127">
        <v>0.24</v>
      </c>
      <c r="EQ127">
        <v>0.09</v>
      </c>
      <c r="ER127">
        <v>0.32</v>
      </c>
      <c r="ES127">
        <v>0</v>
      </c>
      <c r="ET127">
        <v>0</v>
      </c>
      <c r="EU127">
        <v>0.28999999999999998</v>
      </c>
      <c r="EV127">
        <v>0.03</v>
      </c>
      <c r="EW127">
        <v>0</v>
      </c>
      <c r="EX127">
        <v>0</v>
      </c>
      <c r="EY127">
        <v>10.56</v>
      </c>
      <c r="EZ127">
        <v>10.56</v>
      </c>
      <c r="FA127">
        <v>0</v>
      </c>
      <c r="FB127">
        <v>0</v>
      </c>
      <c r="FC127">
        <v>0</v>
      </c>
      <c r="FD127">
        <v>25.15</v>
      </c>
      <c r="FE127">
        <v>6.2</v>
      </c>
      <c r="FF127">
        <v>20.57</v>
      </c>
      <c r="FG127">
        <v>0.92</v>
      </c>
      <c r="FH127">
        <v>25.41</v>
      </c>
      <c r="FI127">
        <v>39.47</v>
      </c>
      <c r="FJ127">
        <v>72.38</v>
      </c>
      <c r="FK127">
        <v>6.57</v>
      </c>
      <c r="FL127">
        <v>97.87</v>
      </c>
      <c r="FM127">
        <v>28.78</v>
      </c>
      <c r="FN127">
        <v>11.47</v>
      </c>
      <c r="FO127">
        <v>3.99</v>
      </c>
      <c r="FP127">
        <v>0.4</v>
      </c>
      <c r="FQ127">
        <v>82.96</v>
      </c>
      <c r="FR127">
        <v>97.48</v>
      </c>
      <c r="FS127">
        <v>61.33</v>
      </c>
      <c r="FT127">
        <v>12.87</v>
      </c>
      <c r="FU127">
        <v>11.76</v>
      </c>
      <c r="FV127">
        <v>2.31</v>
      </c>
      <c r="FW127">
        <v>41.41</v>
      </c>
      <c r="FX127">
        <v>7.49</v>
      </c>
      <c r="FY127">
        <v>15.6</v>
      </c>
      <c r="FZ127">
        <v>4.63</v>
      </c>
      <c r="GA127">
        <v>2.83</v>
      </c>
      <c r="GB127">
        <v>69.489999999999995</v>
      </c>
      <c r="GC127">
        <v>68.41</v>
      </c>
      <c r="GD127">
        <v>7.0000000000000007E-2</v>
      </c>
      <c r="GE127">
        <v>13.5</v>
      </c>
      <c r="GF127">
        <v>12.06</v>
      </c>
    </row>
    <row r="128" spans="2:188" x14ac:dyDescent="0.35">
      <c r="B128" t="str">
        <f>IF(AND(F128&gt;='PASO 2 - CHANNEL INPUT '!$G$4,F128&lt;='PASO 2 - CHANNEL INPUT '!$H$4),"OK","FUERA")</f>
        <v>OK</v>
      </c>
      <c r="C128" s="18" t="str">
        <f>IF(AND(F128&gt;='PASO 2 - CHANNEL INPUT '!$G$8,F128&lt;='PASO 2 - CHANNEL INPUT '!$H$8),"OK","FUERA")</f>
        <v>OK</v>
      </c>
      <c r="D128" t="str">
        <f>IF(AND(F128&gt;='PASO 1 - SETUP CAMPAÑA'!$C$3,F128&lt;='PASO 1 - SETUP CAMPAÑA'!$C$4),"OK","FUERA")</f>
        <v>OK</v>
      </c>
      <c r="E128" t="s">
        <v>2</v>
      </c>
      <c r="F128">
        <v>33</v>
      </c>
      <c r="G128" s="11">
        <f t="shared" si="182"/>
        <v>27.185999999999996</v>
      </c>
      <c r="H128">
        <f t="shared" si="93"/>
        <v>24.3432</v>
      </c>
      <c r="I128">
        <f t="shared" si="94"/>
        <v>3.2291999999999996</v>
      </c>
      <c r="J128">
        <f t="shared" si="95"/>
        <v>9.742799999999999</v>
      </c>
      <c r="K128">
        <f t="shared" si="96"/>
        <v>9.742799999999999</v>
      </c>
      <c r="L128">
        <f t="shared" si="97"/>
        <v>8.2799999999999999E-2</v>
      </c>
      <c r="M128">
        <f t="shared" si="98"/>
        <v>24.701999999999998</v>
      </c>
      <c r="N128">
        <f t="shared" si="99"/>
        <v>54.510000000000005</v>
      </c>
      <c r="O128">
        <f t="shared" si="100"/>
        <v>18.381600000000002</v>
      </c>
      <c r="P128">
        <f t="shared" si="101"/>
        <v>7.8936000000000002</v>
      </c>
      <c r="Q128">
        <f t="shared" si="102"/>
        <v>67.868400000000008</v>
      </c>
      <c r="R128">
        <f t="shared" si="103"/>
        <v>1.1315999999999999</v>
      </c>
      <c r="S128">
        <f t="shared" si="104"/>
        <v>68.420400000000001</v>
      </c>
      <c r="T128">
        <f t="shared" si="105"/>
        <v>67.067999999999998</v>
      </c>
      <c r="U128" s="11">
        <f t="shared" si="106"/>
        <v>73.968000000000004</v>
      </c>
      <c r="V128">
        <f t="shared" si="107"/>
        <v>1.2971999999999999</v>
      </c>
      <c r="W128">
        <f t="shared" si="108"/>
        <v>101.78880000000001</v>
      </c>
      <c r="X128">
        <f t="shared" si="109"/>
        <v>17.967599999999997</v>
      </c>
      <c r="Y128">
        <f t="shared" si="110"/>
        <v>18.381600000000002</v>
      </c>
      <c r="Z128">
        <f t="shared" si="111"/>
        <v>41.896799999999999</v>
      </c>
      <c r="AA128">
        <f t="shared" si="112"/>
        <v>99.746399999999994</v>
      </c>
      <c r="AB128">
        <f t="shared" si="113"/>
        <v>33.892800000000001</v>
      </c>
      <c r="AC128">
        <f t="shared" si="114"/>
        <v>7.6175999999999995</v>
      </c>
      <c r="AD128" s="11">
        <f t="shared" si="115"/>
        <v>130.68600000000001</v>
      </c>
      <c r="AE128">
        <f t="shared" si="116"/>
        <v>37.701599999999999</v>
      </c>
      <c r="AF128">
        <f t="shared" si="117"/>
        <v>8.3903999999999996</v>
      </c>
      <c r="AG128">
        <f t="shared" si="118"/>
        <v>52.2744</v>
      </c>
      <c r="AH128">
        <f t="shared" si="119"/>
        <v>46.864800000000002</v>
      </c>
      <c r="AI128">
        <f t="shared" si="120"/>
        <v>20.7</v>
      </c>
      <c r="AJ128">
        <f t="shared" si="121"/>
        <v>22.604400000000002</v>
      </c>
      <c r="AK128">
        <f t="shared" si="122"/>
        <v>5.0784000000000002</v>
      </c>
      <c r="AL128">
        <f t="shared" si="123"/>
        <v>0</v>
      </c>
      <c r="AM128">
        <f t="shared" si="124"/>
        <v>7.3967999999999998</v>
      </c>
      <c r="AN128">
        <f t="shared" si="125"/>
        <v>0</v>
      </c>
      <c r="AO128">
        <f t="shared" si="126"/>
        <v>0.1656</v>
      </c>
      <c r="AP128">
        <f t="shared" si="127"/>
        <v>1.3248</v>
      </c>
      <c r="AQ128">
        <f t="shared" si="128"/>
        <v>1.0764</v>
      </c>
      <c r="AR128">
        <f t="shared" si="129"/>
        <v>2.2080000000000002</v>
      </c>
      <c r="AS128">
        <f t="shared" si="130"/>
        <v>0</v>
      </c>
      <c r="AT128">
        <f t="shared" si="131"/>
        <v>2.0424000000000002</v>
      </c>
      <c r="AU128">
        <f t="shared" si="132"/>
        <v>0.1656</v>
      </c>
      <c r="AV128">
        <f t="shared" si="133"/>
        <v>1.1868000000000001</v>
      </c>
      <c r="AW128">
        <f t="shared" si="134"/>
        <v>0</v>
      </c>
      <c r="AX128">
        <f t="shared" si="135"/>
        <v>0</v>
      </c>
      <c r="AY128">
        <f t="shared" si="136"/>
        <v>1.3248</v>
      </c>
      <c r="AZ128">
        <f t="shared" si="137"/>
        <v>0.13800000000000001</v>
      </c>
      <c r="BA128">
        <f t="shared" si="138"/>
        <v>0.55200000000000005</v>
      </c>
      <c r="BB128">
        <f t="shared" si="139"/>
        <v>0.1656</v>
      </c>
      <c r="BC128">
        <f t="shared" si="140"/>
        <v>4.1951999999999998</v>
      </c>
      <c r="BD128">
        <f t="shared" si="141"/>
        <v>1.0764</v>
      </c>
      <c r="BE128">
        <f t="shared" si="142"/>
        <v>1.0212000000000001</v>
      </c>
      <c r="BF128">
        <f t="shared" si="143"/>
        <v>0</v>
      </c>
      <c r="BG128">
        <f t="shared" si="144"/>
        <v>0</v>
      </c>
      <c r="BH128">
        <f t="shared" si="145"/>
        <v>0.22080000000000002</v>
      </c>
      <c r="BI128">
        <f t="shared" si="146"/>
        <v>0</v>
      </c>
      <c r="BJ128">
        <f t="shared" si="147"/>
        <v>0</v>
      </c>
      <c r="BK128">
        <f t="shared" si="148"/>
        <v>27.793199999999999</v>
      </c>
      <c r="BL128">
        <f t="shared" si="149"/>
        <v>27.793199999999999</v>
      </c>
      <c r="BM128">
        <f t="shared" si="150"/>
        <v>0</v>
      </c>
      <c r="BN128">
        <f t="shared" si="151"/>
        <v>0</v>
      </c>
      <c r="BO128">
        <f t="shared" si="152"/>
        <v>0</v>
      </c>
      <c r="BP128">
        <f t="shared" si="153"/>
        <v>70.821600000000004</v>
      </c>
      <c r="BQ128">
        <f t="shared" si="154"/>
        <v>9.1908000000000012</v>
      </c>
      <c r="BR128">
        <f t="shared" si="155"/>
        <v>62.707199999999993</v>
      </c>
      <c r="BS128">
        <f t="shared" si="156"/>
        <v>1.2420000000000002</v>
      </c>
      <c r="BT128">
        <f t="shared" si="157"/>
        <v>62.320799999999991</v>
      </c>
      <c r="BU128">
        <f t="shared" si="158"/>
        <v>126.2976</v>
      </c>
      <c r="BV128" s="11">
        <f t="shared" si="159"/>
        <v>210.75359999999998</v>
      </c>
      <c r="BW128" s="11">
        <f t="shared" si="160"/>
        <v>29.2836</v>
      </c>
      <c r="BX128" s="11">
        <f t="shared" si="161"/>
        <v>271.03199999999998</v>
      </c>
      <c r="BY128">
        <f t="shared" si="162"/>
        <v>81.971999999999994</v>
      </c>
      <c r="BZ128">
        <f t="shared" si="163"/>
        <v>33.892800000000001</v>
      </c>
      <c r="CA128">
        <f t="shared" si="164"/>
        <v>12.8064</v>
      </c>
      <c r="CB128">
        <f t="shared" si="165"/>
        <v>1.1040000000000001</v>
      </c>
      <c r="CC128" s="11">
        <f t="shared" si="166"/>
        <v>220.30319999999998</v>
      </c>
      <c r="CD128" s="11">
        <f t="shared" si="167"/>
        <v>267.11279999999999</v>
      </c>
      <c r="CE128" s="11">
        <f t="shared" si="168"/>
        <v>165.43439999999998</v>
      </c>
      <c r="CF128">
        <f t="shared" si="169"/>
        <v>47.444400000000009</v>
      </c>
      <c r="CG128">
        <f t="shared" si="170"/>
        <v>31.464000000000002</v>
      </c>
      <c r="CH128">
        <f t="shared" si="171"/>
        <v>5.2439999999999998</v>
      </c>
      <c r="CI128" s="11">
        <f t="shared" si="172"/>
        <v>111.53159999999998</v>
      </c>
      <c r="CJ128">
        <f t="shared" si="173"/>
        <v>23.432400000000001</v>
      </c>
      <c r="CK128">
        <f t="shared" si="174"/>
        <v>49.514400000000002</v>
      </c>
      <c r="CL128">
        <f t="shared" si="175"/>
        <v>17.139600000000002</v>
      </c>
      <c r="CM128">
        <f t="shared" si="176"/>
        <v>10.791600000000001</v>
      </c>
      <c r="CN128">
        <f t="shared" si="177"/>
        <v>176.06040000000002</v>
      </c>
      <c r="CO128">
        <f t="shared" si="178"/>
        <v>178.29599999999996</v>
      </c>
      <c r="CP128">
        <f t="shared" si="179"/>
        <v>1.0212000000000001</v>
      </c>
      <c r="CQ128">
        <f t="shared" si="180"/>
        <v>40.158000000000008</v>
      </c>
      <c r="CR128">
        <f t="shared" si="181"/>
        <v>39.992400000000004</v>
      </c>
      <c r="CT128" s="18">
        <f>'PASO 1 - SETUP CAMPAÑA'!G61</f>
        <v>276</v>
      </c>
      <c r="CU128">
        <v>9.85</v>
      </c>
      <c r="CV128">
        <v>8.82</v>
      </c>
      <c r="CW128">
        <v>1.17</v>
      </c>
      <c r="CX128">
        <v>3.53</v>
      </c>
      <c r="CY128">
        <v>3.53</v>
      </c>
      <c r="CZ128">
        <v>0.03</v>
      </c>
      <c r="DA128">
        <v>8.9499999999999993</v>
      </c>
      <c r="DB128">
        <v>19.75</v>
      </c>
      <c r="DC128">
        <v>6.66</v>
      </c>
      <c r="DD128">
        <v>2.86</v>
      </c>
      <c r="DE128">
        <v>24.59</v>
      </c>
      <c r="DF128">
        <v>0.41</v>
      </c>
      <c r="DG128">
        <v>24.79</v>
      </c>
      <c r="DH128">
        <v>24.3</v>
      </c>
      <c r="DI128">
        <v>26.8</v>
      </c>
      <c r="DJ128">
        <v>0.47</v>
      </c>
      <c r="DK128">
        <v>36.880000000000003</v>
      </c>
      <c r="DL128">
        <v>6.51</v>
      </c>
      <c r="DM128">
        <v>6.66</v>
      </c>
      <c r="DN128">
        <v>15.18</v>
      </c>
      <c r="DO128">
        <v>36.14</v>
      </c>
      <c r="DP128">
        <v>12.28</v>
      </c>
      <c r="DQ128">
        <v>2.76</v>
      </c>
      <c r="DR128">
        <v>47.35</v>
      </c>
      <c r="DS128">
        <v>13.66</v>
      </c>
      <c r="DT128">
        <v>3.04</v>
      </c>
      <c r="DU128">
        <v>18.940000000000001</v>
      </c>
      <c r="DV128">
        <v>16.98</v>
      </c>
      <c r="DW128">
        <v>7.5</v>
      </c>
      <c r="DX128">
        <v>8.19</v>
      </c>
      <c r="DY128">
        <v>1.84</v>
      </c>
      <c r="DZ128">
        <v>0</v>
      </c>
      <c r="EA128">
        <v>2.68</v>
      </c>
      <c r="EB128">
        <v>0</v>
      </c>
      <c r="EC128">
        <v>0.06</v>
      </c>
      <c r="ED128">
        <v>0.48</v>
      </c>
      <c r="EE128">
        <v>0.39</v>
      </c>
      <c r="EF128">
        <v>0.8</v>
      </c>
      <c r="EG128">
        <v>0</v>
      </c>
      <c r="EH128">
        <v>0.74</v>
      </c>
      <c r="EI128">
        <v>0.06</v>
      </c>
      <c r="EJ128">
        <v>0.43</v>
      </c>
      <c r="EK128">
        <v>0</v>
      </c>
      <c r="EL128">
        <v>0</v>
      </c>
      <c r="EM128">
        <v>0.48</v>
      </c>
      <c r="EN128">
        <v>0.05</v>
      </c>
      <c r="EO128">
        <v>0.2</v>
      </c>
      <c r="EP128">
        <v>0.06</v>
      </c>
      <c r="EQ128">
        <v>1.52</v>
      </c>
      <c r="ER128">
        <v>0.39</v>
      </c>
      <c r="ES128">
        <v>0.37</v>
      </c>
      <c r="ET128">
        <v>0</v>
      </c>
      <c r="EU128">
        <v>0</v>
      </c>
      <c r="EV128">
        <v>0.08</v>
      </c>
      <c r="EW128">
        <v>0</v>
      </c>
      <c r="EX128">
        <v>0</v>
      </c>
      <c r="EY128">
        <v>10.07</v>
      </c>
      <c r="EZ128">
        <v>10.07</v>
      </c>
      <c r="FA128">
        <v>0</v>
      </c>
      <c r="FB128">
        <v>0</v>
      </c>
      <c r="FC128">
        <v>0</v>
      </c>
      <c r="FD128">
        <v>25.66</v>
      </c>
      <c r="FE128">
        <v>3.33</v>
      </c>
      <c r="FF128">
        <v>22.72</v>
      </c>
      <c r="FG128">
        <v>0.45</v>
      </c>
      <c r="FH128">
        <v>22.58</v>
      </c>
      <c r="FI128">
        <v>45.76</v>
      </c>
      <c r="FJ128">
        <v>76.36</v>
      </c>
      <c r="FK128">
        <v>10.61</v>
      </c>
      <c r="FL128">
        <v>98.2</v>
      </c>
      <c r="FM128">
        <v>29.7</v>
      </c>
      <c r="FN128">
        <v>12.28</v>
      </c>
      <c r="FO128">
        <v>4.6399999999999997</v>
      </c>
      <c r="FP128">
        <v>0.4</v>
      </c>
      <c r="FQ128">
        <v>79.819999999999993</v>
      </c>
      <c r="FR128">
        <v>96.78</v>
      </c>
      <c r="FS128">
        <v>59.94</v>
      </c>
      <c r="FT128">
        <v>17.190000000000001</v>
      </c>
      <c r="FU128">
        <v>11.4</v>
      </c>
      <c r="FV128">
        <v>1.9</v>
      </c>
      <c r="FW128">
        <v>40.409999999999997</v>
      </c>
      <c r="FX128">
        <v>8.49</v>
      </c>
      <c r="FY128">
        <v>17.940000000000001</v>
      </c>
      <c r="FZ128">
        <v>6.21</v>
      </c>
      <c r="GA128">
        <v>3.91</v>
      </c>
      <c r="GB128">
        <v>63.79</v>
      </c>
      <c r="GC128">
        <v>64.599999999999994</v>
      </c>
      <c r="GD128">
        <v>0.37</v>
      </c>
      <c r="GE128">
        <v>14.55</v>
      </c>
      <c r="GF128">
        <v>14.49</v>
      </c>
    </row>
    <row r="129" spans="2:188" x14ac:dyDescent="0.35">
      <c r="B129" t="str">
        <f>IF(AND(F129&gt;='PASO 2 - CHANNEL INPUT '!$G$4,F129&lt;='PASO 2 - CHANNEL INPUT '!$H$4),"OK","FUERA")</f>
        <v>OK</v>
      </c>
      <c r="C129" s="18" t="str">
        <f>IF(AND(F129&gt;='PASO 2 - CHANNEL INPUT '!$G$8,F129&lt;='PASO 2 - CHANNEL INPUT '!$H$8),"OK","FUERA")</f>
        <v>OK</v>
      </c>
      <c r="D129" t="str">
        <f>IF(AND(F129&gt;='PASO 1 - SETUP CAMPAÑA'!$C$3,F129&lt;='PASO 1 - SETUP CAMPAÑA'!$C$4),"OK","FUERA")</f>
        <v>OK</v>
      </c>
      <c r="E129" t="s">
        <v>2</v>
      </c>
      <c r="F129">
        <v>34</v>
      </c>
      <c r="G129" s="11">
        <f t="shared" si="182"/>
        <v>32.552899999999994</v>
      </c>
      <c r="H129">
        <f t="shared" si="93"/>
        <v>31.7088</v>
      </c>
      <c r="I129">
        <f t="shared" si="94"/>
        <v>1.2845</v>
      </c>
      <c r="J129">
        <f t="shared" si="95"/>
        <v>11.120099999999999</v>
      </c>
      <c r="K129">
        <f t="shared" si="96"/>
        <v>11.120099999999999</v>
      </c>
      <c r="L129">
        <f t="shared" si="97"/>
        <v>0.1835</v>
      </c>
      <c r="M129">
        <f t="shared" si="98"/>
        <v>31.635400000000001</v>
      </c>
      <c r="N129">
        <f t="shared" si="99"/>
        <v>73.143100000000004</v>
      </c>
      <c r="O129">
        <f t="shared" si="100"/>
        <v>26.3506</v>
      </c>
      <c r="P129">
        <f t="shared" si="101"/>
        <v>18.973899999999997</v>
      </c>
      <c r="Q129">
        <f t="shared" si="102"/>
        <v>93.181300000000007</v>
      </c>
      <c r="R129">
        <f t="shared" si="103"/>
        <v>1.2845</v>
      </c>
      <c r="S129">
        <f t="shared" si="104"/>
        <v>93.841899999999995</v>
      </c>
      <c r="T129">
        <f t="shared" si="105"/>
        <v>89.804900000000004</v>
      </c>
      <c r="U129" s="11">
        <f t="shared" si="106"/>
        <v>94.722700000000003</v>
      </c>
      <c r="V129">
        <f t="shared" si="107"/>
        <v>0.47709999999999997</v>
      </c>
      <c r="W129">
        <f t="shared" si="108"/>
        <v>142.5795</v>
      </c>
      <c r="X129">
        <f t="shared" si="109"/>
        <v>22.276900000000001</v>
      </c>
      <c r="Y129">
        <f t="shared" si="110"/>
        <v>27.268099999999997</v>
      </c>
      <c r="Z129">
        <f t="shared" si="111"/>
        <v>60.261400000000002</v>
      </c>
      <c r="AA129">
        <f t="shared" si="112"/>
        <v>134.72569999999999</v>
      </c>
      <c r="AB129">
        <f t="shared" si="113"/>
        <v>45.581400000000002</v>
      </c>
      <c r="AC129">
        <f t="shared" si="114"/>
        <v>3.5599000000000003</v>
      </c>
      <c r="AD129" s="11">
        <f t="shared" si="115"/>
        <v>178.14179999999999</v>
      </c>
      <c r="AE129">
        <f t="shared" si="116"/>
        <v>47.746699999999997</v>
      </c>
      <c r="AF129">
        <f t="shared" si="117"/>
        <v>8.1474000000000011</v>
      </c>
      <c r="AG129">
        <f t="shared" si="118"/>
        <v>53.398500000000006</v>
      </c>
      <c r="AH129">
        <f t="shared" si="119"/>
        <v>62.243200000000002</v>
      </c>
      <c r="AI129">
        <f t="shared" si="120"/>
        <v>20.221699999999998</v>
      </c>
      <c r="AJ129">
        <f t="shared" si="121"/>
        <v>23.9651</v>
      </c>
      <c r="AK129">
        <f t="shared" si="122"/>
        <v>3.3763999999999998</v>
      </c>
      <c r="AL129">
        <f t="shared" si="123"/>
        <v>0</v>
      </c>
      <c r="AM129">
        <f t="shared" si="124"/>
        <v>11.0467</v>
      </c>
      <c r="AN129">
        <f t="shared" si="125"/>
        <v>0.33029999999999998</v>
      </c>
      <c r="AO129">
        <f t="shared" si="126"/>
        <v>0.73399999999999999</v>
      </c>
      <c r="AP129">
        <f t="shared" si="127"/>
        <v>6.7527999999999997</v>
      </c>
      <c r="AQ129">
        <f t="shared" si="128"/>
        <v>0.58720000000000006</v>
      </c>
      <c r="AR129">
        <f t="shared" si="129"/>
        <v>2.6423999999999999</v>
      </c>
      <c r="AS129">
        <f t="shared" si="130"/>
        <v>0.29360000000000003</v>
      </c>
      <c r="AT129">
        <f t="shared" si="131"/>
        <v>0.95419999999999994</v>
      </c>
      <c r="AU129">
        <f t="shared" si="132"/>
        <v>1.2111000000000001</v>
      </c>
      <c r="AV129">
        <f t="shared" si="133"/>
        <v>1.5413999999999999</v>
      </c>
      <c r="AW129">
        <f t="shared" si="134"/>
        <v>0</v>
      </c>
      <c r="AX129">
        <f t="shared" si="135"/>
        <v>0</v>
      </c>
      <c r="AY129">
        <f t="shared" si="136"/>
        <v>2.7524999999999999</v>
      </c>
      <c r="AZ129">
        <f t="shared" si="137"/>
        <v>0.44039999999999996</v>
      </c>
      <c r="BA129">
        <f t="shared" si="138"/>
        <v>0.55049999999999999</v>
      </c>
      <c r="BB129">
        <f t="shared" si="139"/>
        <v>0.36699999999999999</v>
      </c>
      <c r="BC129">
        <f t="shared" si="140"/>
        <v>0.73399999999999999</v>
      </c>
      <c r="BD129">
        <f t="shared" si="141"/>
        <v>0.91749999999999998</v>
      </c>
      <c r="BE129">
        <f t="shared" si="142"/>
        <v>0.25690000000000002</v>
      </c>
      <c r="BF129">
        <f t="shared" si="143"/>
        <v>0</v>
      </c>
      <c r="BG129">
        <f t="shared" si="144"/>
        <v>1.6148</v>
      </c>
      <c r="BH129">
        <f t="shared" si="145"/>
        <v>0.84409999999999996</v>
      </c>
      <c r="BI129">
        <f t="shared" si="146"/>
        <v>0</v>
      </c>
      <c r="BJ129">
        <f t="shared" si="147"/>
        <v>0</v>
      </c>
      <c r="BK129">
        <f t="shared" si="148"/>
        <v>32.479500000000002</v>
      </c>
      <c r="BL129">
        <f t="shared" si="149"/>
        <v>32.442799999999998</v>
      </c>
      <c r="BM129">
        <f t="shared" si="150"/>
        <v>0</v>
      </c>
      <c r="BN129">
        <f t="shared" si="151"/>
        <v>0</v>
      </c>
      <c r="BO129">
        <f t="shared" si="152"/>
        <v>0</v>
      </c>
      <c r="BP129">
        <f t="shared" si="153"/>
        <v>85.254100000000008</v>
      </c>
      <c r="BQ129">
        <f t="shared" si="154"/>
        <v>16.771900000000002</v>
      </c>
      <c r="BR129">
        <f t="shared" si="155"/>
        <v>72.959599999999995</v>
      </c>
      <c r="BS129">
        <f t="shared" si="156"/>
        <v>6.5325999999999995</v>
      </c>
      <c r="BT129">
        <f t="shared" si="157"/>
        <v>97.732099999999988</v>
      </c>
      <c r="BU129">
        <f t="shared" si="158"/>
        <v>148.37809999999999</v>
      </c>
      <c r="BV129" s="11">
        <f t="shared" si="159"/>
        <v>268.57060000000007</v>
      </c>
      <c r="BW129" s="11">
        <f t="shared" si="160"/>
        <v>31.378500000000003</v>
      </c>
      <c r="BX129" s="11">
        <f t="shared" si="161"/>
        <v>357.78829999999999</v>
      </c>
      <c r="BY129">
        <f t="shared" si="162"/>
        <v>114.137</v>
      </c>
      <c r="BZ129">
        <f t="shared" si="163"/>
        <v>45.581400000000002</v>
      </c>
      <c r="CA129">
        <f t="shared" si="164"/>
        <v>16.111299999999996</v>
      </c>
      <c r="CB129">
        <f t="shared" si="165"/>
        <v>1.4313</v>
      </c>
      <c r="CC129" s="11">
        <f t="shared" si="166"/>
        <v>315.62</v>
      </c>
      <c r="CD129" s="11">
        <f t="shared" si="167"/>
        <v>352.7971</v>
      </c>
      <c r="CE129" s="11">
        <f t="shared" si="168"/>
        <v>211.13510000000002</v>
      </c>
      <c r="CF129">
        <f t="shared" si="169"/>
        <v>40.4801</v>
      </c>
      <c r="CG129">
        <f t="shared" si="170"/>
        <v>44.553800000000003</v>
      </c>
      <c r="CH129">
        <f t="shared" si="171"/>
        <v>7.7436999999999987</v>
      </c>
      <c r="CI129" s="11">
        <f t="shared" si="172"/>
        <v>146.3229</v>
      </c>
      <c r="CJ129">
        <f t="shared" si="173"/>
        <v>18.460100000000001</v>
      </c>
      <c r="CK129">
        <f t="shared" si="174"/>
        <v>69.436400000000006</v>
      </c>
      <c r="CL129">
        <f t="shared" si="175"/>
        <v>24.589000000000002</v>
      </c>
      <c r="CM129">
        <f t="shared" si="176"/>
        <v>17.505899999999997</v>
      </c>
      <c r="CN129">
        <f t="shared" si="177"/>
        <v>243.0274</v>
      </c>
      <c r="CO129">
        <f t="shared" si="178"/>
        <v>235.57730000000001</v>
      </c>
      <c r="CP129">
        <f t="shared" si="179"/>
        <v>1.2478</v>
      </c>
      <c r="CQ129">
        <f t="shared" si="180"/>
        <v>51.38</v>
      </c>
      <c r="CR129">
        <f t="shared" si="181"/>
        <v>46.241999999999997</v>
      </c>
      <c r="CT129" s="18">
        <f>'PASO 1 - SETUP CAMPAÑA'!G62</f>
        <v>367</v>
      </c>
      <c r="CU129">
        <v>8.8699999999999992</v>
      </c>
      <c r="CV129">
        <v>8.64</v>
      </c>
      <c r="CW129">
        <v>0.35</v>
      </c>
      <c r="CX129">
        <v>3.03</v>
      </c>
      <c r="CY129">
        <v>3.03</v>
      </c>
      <c r="CZ129">
        <v>0.05</v>
      </c>
      <c r="DA129">
        <v>8.6199999999999992</v>
      </c>
      <c r="DB129">
        <v>19.93</v>
      </c>
      <c r="DC129">
        <v>7.18</v>
      </c>
      <c r="DD129">
        <v>5.17</v>
      </c>
      <c r="DE129">
        <v>25.39</v>
      </c>
      <c r="DF129">
        <v>0.35</v>
      </c>
      <c r="DG129">
        <v>25.57</v>
      </c>
      <c r="DH129">
        <v>24.47</v>
      </c>
      <c r="DI129">
        <v>25.81</v>
      </c>
      <c r="DJ129">
        <v>0.13</v>
      </c>
      <c r="DK129">
        <v>38.85</v>
      </c>
      <c r="DL129">
        <v>6.07</v>
      </c>
      <c r="DM129">
        <v>7.43</v>
      </c>
      <c r="DN129">
        <v>16.420000000000002</v>
      </c>
      <c r="DO129">
        <v>36.71</v>
      </c>
      <c r="DP129">
        <v>12.42</v>
      </c>
      <c r="DQ129">
        <v>0.97</v>
      </c>
      <c r="DR129">
        <v>48.54</v>
      </c>
      <c r="DS129">
        <v>13.01</v>
      </c>
      <c r="DT129">
        <v>2.2200000000000002</v>
      </c>
      <c r="DU129">
        <v>14.55</v>
      </c>
      <c r="DV129">
        <v>16.96</v>
      </c>
      <c r="DW129">
        <v>5.51</v>
      </c>
      <c r="DX129">
        <v>6.53</v>
      </c>
      <c r="DY129">
        <v>0.92</v>
      </c>
      <c r="DZ129">
        <v>0</v>
      </c>
      <c r="EA129">
        <v>3.01</v>
      </c>
      <c r="EB129">
        <v>0.09</v>
      </c>
      <c r="EC129">
        <v>0.2</v>
      </c>
      <c r="ED129">
        <v>1.84</v>
      </c>
      <c r="EE129">
        <v>0.16</v>
      </c>
      <c r="EF129">
        <v>0.72</v>
      </c>
      <c r="EG129">
        <v>0.08</v>
      </c>
      <c r="EH129">
        <v>0.26</v>
      </c>
      <c r="EI129">
        <v>0.33</v>
      </c>
      <c r="EJ129">
        <v>0.42</v>
      </c>
      <c r="EK129">
        <v>0</v>
      </c>
      <c r="EL129">
        <v>0</v>
      </c>
      <c r="EM129">
        <v>0.75</v>
      </c>
      <c r="EN129">
        <v>0.12</v>
      </c>
      <c r="EO129">
        <v>0.15</v>
      </c>
      <c r="EP129">
        <v>0.1</v>
      </c>
      <c r="EQ129">
        <v>0.2</v>
      </c>
      <c r="ER129">
        <v>0.25</v>
      </c>
      <c r="ES129">
        <v>7.0000000000000007E-2</v>
      </c>
      <c r="ET129">
        <v>0</v>
      </c>
      <c r="EU129">
        <v>0.44</v>
      </c>
      <c r="EV129">
        <v>0.23</v>
      </c>
      <c r="EW129">
        <v>0</v>
      </c>
      <c r="EX129">
        <v>0</v>
      </c>
      <c r="EY129">
        <v>8.85</v>
      </c>
      <c r="EZ129">
        <v>8.84</v>
      </c>
      <c r="FA129">
        <v>0</v>
      </c>
      <c r="FB129">
        <v>0</v>
      </c>
      <c r="FC129">
        <v>0</v>
      </c>
      <c r="FD129">
        <v>23.23</v>
      </c>
      <c r="FE129">
        <v>4.57</v>
      </c>
      <c r="FF129">
        <v>19.88</v>
      </c>
      <c r="FG129">
        <v>1.78</v>
      </c>
      <c r="FH129">
        <v>26.63</v>
      </c>
      <c r="FI129">
        <v>40.43</v>
      </c>
      <c r="FJ129">
        <v>73.180000000000007</v>
      </c>
      <c r="FK129">
        <v>8.5500000000000007</v>
      </c>
      <c r="FL129">
        <v>97.49</v>
      </c>
      <c r="FM129">
        <v>31.1</v>
      </c>
      <c r="FN129">
        <v>12.42</v>
      </c>
      <c r="FO129">
        <v>4.3899999999999997</v>
      </c>
      <c r="FP129">
        <v>0.39</v>
      </c>
      <c r="FQ129">
        <v>86</v>
      </c>
      <c r="FR129">
        <v>96.13</v>
      </c>
      <c r="FS129">
        <v>57.53</v>
      </c>
      <c r="FT129">
        <v>11.03</v>
      </c>
      <c r="FU129">
        <v>12.14</v>
      </c>
      <c r="FV129">
        <v>2.11</v>
      </c>
      <c r="FW129">
        <v>39.869999999999997</v>
      </c>
      <c r="FX129">
        <v>5.03</v>
      </c>
      <c r="FY129">
        <v>18.920000000000002</v>
      </c>
      <c r="FZ129">
        <v>6.7</v>
      </c>
      <c r="GA129">
        <v>4.7699999999999996</v>
      </c>
      <c r="GB129">
        <v>66.22</v>
      </c>
      <c r="GC129">
        <v>64.19</v>
      </c>
      <c r="GD129">
        <v>0.34</v>
      </c>
      <c r="GE129">
        <v>14</v>
      </c>
      <c r="GF129">
        <v>12.6</v>
      </c>
    </row>
    <row r="130" spans="2:188" x14ac:dyDescent="0.35">
      <c r="B130" t="str">
        <f>IF(AND(F130&gt;='PASO 2 - CHANNEL INPUT '!$G$4,F130&lt;='PASO 2 - CHANNEL INPUT '!$H$4),"OK","FUERA")</f>
        <v>OK</v>
      </c>
      <c r="C130" s="18" t="str">
        <f>IF(AND(F130&gt;='PASO 2 - CHANNEL INPUT '!$G$8,F130&lt;='PASO 2 - CHANNEL INPUT '!$H$8),"OK","FUERA")</f>
        <v>OK</v>
      </c>
      <c r="D130" t="str">
        <f>IF(AND(F130&gt;='PASO 1 - SETUP CAMPAÑA'!$C$3,F130&lt;='PASO 1 - SETUP CAMPAÑA'!$C$4),"OK","FUERA")</f>
        <v>OK</v>
      </c>
      <c r="E130" t="s">
        <v>2</v>
      </c>
      <c r="F130">
        <v>35</v>
      </c>
      <c r="G130" s="11">
        <f t="shared" si="182"/>
        <v>24.595199999999998</v>
      </c>
      <c r="H130">
        <f t="shared" si="93"/>
        <v>22.204799999999999</v>
      </c>
      <c r="I130">
        <f t="shared" si="94"/>
        <v>2.6784000000000003</v>
      </c>
      <c r="J130">
        <f t="shared" si="95"/>
        <v>8.0351999999999997</v>
      </c>
      <c r="K130">
        <f t="shared" si="96"/>
        <v>7.9775999999999998</v>
      </c>
      <c r="L130">
        <f t="shared" si="97"/>
        <v>0.17279999999999998</v>
      </c>
      <c r="M130">
        <f t="shared" si="98"/>
        <v>18.432000000000002</v>
      </c>
      <c r="N130">
        <f t="shared" si="99"/>
        <v>55.209600000000002</v>
      </c>
      <c r="O130">
        <f t="shared" si="100"/>
        <v>20.534400000000002</v>
      </c>
      <c r="P130">
        <f t="shared" si="101"/>
        <v>9.878400000000001</v>
      </c>
      <c r="Q130">
        <f t="shared" si="102"/>
        <v>67.795199999999994</v>
      </c>
      <c r="R130">
        <f t="shared" si="103"/>
        <v>3.3695999999999997</v>
      </c>
      <c r="S130">
        <f t="shared" si="104"/>
        <v>68.74560000000001</v>
      </c>
      <c r="T130">
        <f t="shared" si="105"/>
        <v>65.260800000000003</v>
      </c>
      <c r="U130" s="11">
        <f t="shared" si="106"/>
        <v>70.963200000000001</v>
      </c>
      <c r="V130">
        <f t="shared" si="107"/>
        <v>0.97920000000000007</v>
      </c>
      <c r="W130">
        <f t="shared" si="108"/>
        <v>121.3344</v>
      </c>
      <c r="X130">
        <f t="shared" si="109"/>
        <v>21.715199999999999</v>
      </c>
      <c r="Y130">
        <f t="shared" si="110"/>
        <v>24.825600000000001</v>
      </c>
      <c r="Z130">
        <f t="shared" si="111"/>
        <v>48.585600000000007</v>
      </c>
      <c r="AA130">
        <f t="shared" si="112"/>
        <v>120.3552</v>
      </c>
      <c r="AB130">
        <f t="shared" si="113"/>
        <v>43.775999999999996</v>
      </c>
      <c r="AC130">
        <f t="shared" si="114"/>
        <v>4.7231999999999994</v>
      </c>
      <c r="AD130" s="11">
        <f t="shared" si="115"/>
        <v>155.6352</v>
      </c>
      <c r="AE130">
        <f t="shared" si="116"/>
        <v>38.7072</v>
      </c>
      <c r="AF130">
        <f t="shared" si="117"/>
        <v>9.0432000000000006</v>
      </c>
      <c r="AG130">
        <f t="shared" si="118"/>
        <v>51.004800000000003</v>
      </c>
      <c r="AH130">
        <f t="shared" si="119"/>
        <v>48.6432</v>
      </c>
      <c r="AI130">
        <f t="shared" si="120"/>
        <v>18.489599999999999</v>
      </c>
      <c r="AJ130">
        <f t="shared" si="121"/>
        <v>23.731200000000001</v>
      </c>
      <c r="AK130">
        <f t="shared" si="122"/>
        <v>5.7312000000000003</v>
      </c>
      <c r="AL130">
        <f t="shared" si="123"/>
        <v>0</v>
      </c>
      <c r="AM130">
        <f t="shared" si="124"/>
        <v>7.92</v>
      </c>
      <c r="AN130">
        <f t="shared" si="125"/>
        <v>0.11520000000000001</v>
      </c>
      <c r="AO130">
        <f t="shared" si="126"/>
        <v>0.37439999999999996</v>
      </c>
      <c r="AP130">
        <f t="shared" si="127"/>
        <v>3.024</v>
      </c>
      <c r="AQ130">
        <f t="shared" si="128"/>
        <v>0</v>
      </c>
      <c r="AR130">
        <f t="shared" si="129"/>
        <v>2.6496</v>
      </c>
      <c r="AS130">
        <f t="shared" si="130"/>
        <v>0</v>
      </c>
      <c r="AT130">
        <f t="shared" si="131"/>
        <v>0.83519999999999994</v>
      </c>
      <c r="AU130">
        <f t="shared" si="132"/>
        <v>2.8800000000000003E-2</v>
      </c>
      <c r="AV130">
        <f t="shared" si="133"/>
        <v>1.6128000000000002</v>
      </c>
      <c r="AW130">
        <f t="shared" si="134"/>
        <v>0</v>
      </c>
      <c r="AX130">
        <f t="shared" si="135"/>
        <v>0</v>
      </c>
      <c r="AY130">
        <f t="shared" si="136"/>
        <v>1.6128000000000002</v>
      </c>
      <c r="AZ130">
        <f t="shared" si="137"/>
        <v>1.5264</v>
      </c>
      <c r="BA130">
        <f t="shared" si="138"/>
        <v>0.20160000000000003</v>
      </c>
      <c r="BB130">
        <f t="shared" si="139"/>
        <v>0.20160000000000003</v>
      </c>
      <c r="BC130">
        <f t="shared" si="140"/>
        <v>0</v>
      </c>
      <c r="BD130">
        <f t="shared" si="141"/>
        <v>0.40320000000000006</v>
      </c>
      <c r="BE130">
        <f t="shared" si="142"/>
        <v>0</v>
      </c>
      <c r="BF130">
        <f t="shared" si="143"/>
        <v>0</v>
      </c>
      <c r="BG130">
        <f t="shared" si="144"/>
        <v>1.3248</v>
      </c>
      <c r="BH130">
        <f t="shared" si="145"/>
        <v>0.34559999999999996</v>
      </c>
      <c r="BI130">
        <f t="shared" si="146"/>
        <v>5.7600000000000005E-2</v>
      </c>
      <c r="BJ130">
        <f t="shared" si="147"/>
        <v>0</v>
      </c>
      <c r="BK130">
        <f t="shared" si="148"/>
        <v>24.825600000000001</v>
      </c>
      <c r="BL130">
        <f t="shared" si="149"/>
        <v>24.652800000000003</v>
      </c>
      <c r="BM130">
        <f t="shared" si="150"/>
        <v>5.7600000000000005E-2</v>
      </c>
      <c r="BN130">
        <f t="shared" si="151"/>
        <v>0</v>
      </c>
      <c r="BO130">
        <f t="shared" si="152"/>
        <v>0.14400000000000002</v>
      </c>
      <c r="BP130">
        <f t="shared" si="153"/>
        <v>69.494399999999999</v>
      </c>
      <c r="BQ130">
        <f t="shared" si="154"/>
        <v>16.243199999999998</v>
      </c>
      <c r="BR130">
        <f t="shared" si="155"/>
        <v>59.471999999999994</v>
      </c>
      <c r="BS130">
        <f t="shared" si="156"/>
        <v>3.5424000000000002</v>
      </c>
      <c r="BT130">
        <f t="shared" si="157"/>
        <v>61.747199999999999</v>
      </c>
      <c r="BU130">
        <f t="shared" si="158"/>
        <v>128.4768</v>
      </c>
      <c r="BV130" s="11">
        <f t="shared" si="159"/>
        <v>211.91040000000001</v>
      </c>
      <c r="BW130" s="11">
        <f t="shared" si="160"/>
        <v>22.896000000000001</v>
      </c>
      <c r="BX130" s="11">
        <f t="shared" si="161"/>
        <v>282.96000000000004</v>
      </c>
      <c r="BY130">
        <f t="shared" si="162"/>
        <v>97.027199999999993</v>
      </c>
      <c r="BZ130">
        <f t="shared" si="163"/>
        <v>43.775999999999996</v>
      </c>
      <c r="CA130">
        <f t="shared" si="164"/>
        <v>14.572799999999999</v>
      </c>
      <c r="CB130">
        <f t="shared" si="165"/>
        <v>0.72</v>
      </c>
      <c r="CC130" s="11">
        <f t="shared" si="166"/>
        <v>245.20320000000001</v>
      </c>
      <c r="CD130" s="11">
        <f t="shared" si="167"/>
        <v>280.28159999999997</v>
      </c>
      <c r="CE130" s="11">
        <f t="shared" si="168"/>
        <v>160.0128</v>
      </c>
      <c r="CF130">
        <f t="shared" si="169"/>
        <v>37.209600000000002</v>
      </c>
      <c r="CG130">
        <f t="shared" si="170"/>
        <v>35.4816</v>
      </c>
      <c r="CH130">
        <f t="shared" si="171"/>
        <v>4.2047999999999996</v>
      </c>
      <c r="CI130" s="11">
        <f t="shared" si="172"/>
        <v>127.4688</v>
      </c>
      <c r="CJ130">
        <f t="shared" si="173"/>
        <v>14.428799999999999</v>
      </c>
      <c r="CK130">
        <f t="shared" si="174"/>
        <v>54.5184</v>
      </c>
      <c r="CL130">
        <f t="shared" si="175"/>
        <v>18.115199999999998</v>
      </c>
      <c r="CM130">
        <f t="shared" si="176"/>
        <v>16.819199999999999</v>
      </c>
      <c r="CN130">
        <f t="shared" si="177"/>
        <v>191.63520000000003</v>
      </c>
      <c r="CO130">
        <f t="shared" si="178"/>
        <v>196.44479999999999</v>
      </c>
      <c r="CP130">
        <f t="shared" si="179"/>
        <v>0.69119999999999993</v>
      </c>
      <c r="CQ130">
        <f t="shared" si="180"/>
        <v>36.633600000000001</v>
      </c>
      <c r="CR130">
        <f t="shared" si="181"/>
        <v>33.494400000000006</v>
      </c>
      <c r="CT130" s="18">
        <f>'PASO 1 - SETUP CAMPAÑA'!G63</f>
        <v>288</v>
      </c>
      <c r="CU130">
        <v>8.5399999999999991</v>
      </c>
      <c r="CV130">
        <v>7.71</v>
      </c>
      <c r="CW130">
        <v>0.93</v>
      </c>
      <c r="CX130">
        <v>2.79</v>
      </c>
      <c r="CY130">
        <v>2.77</v>
      </c>
      <c r="CZ130">
        <v>0.06</v>
      </c>
      <c r="DA130">
        <v>6.4</v>
      </c>
      <c r="DB130">
        <v>19.170000000000002</v>
      </c>
      <c r="DC130">
        <v>7.13</v>
      </c>
      <c r="DD130">
        <v>3.43</v>
      </c>
      <c r="DE130">
        <v>23.54</v>
      </c>
      <c r="DF130">
        <v>1.17</v>
      </c>
      <c r="DG130">
        <v>23.87</v>
      </c>
      <c r="DH130">
        <v>22.66</v>
      </c>
      <c r="DI130">
        <v>24.64</v>
      </c>
      <c r="DJ130">
        <v>0.34</v>
      </c>
      <c r="DK130">
        <v>42.13</v>
      </c>
      <c r="DL130">
        <v>7.54</v>
      </c>
      <c r="DM130">
        <v>8.6199999999999992</v>
      </c>
      <c r="DN130">
        <v>16.87</v>
      </c>
      <c r="DO130">
        <v>41.79</v>
      </c>
      <c r="DP130">
        <v>15.2</v>
      </c>
      <c r="DQ130">
        <v>1.64</v>
      </c>
      <c r="DR130">
        <v>54.04</v>
      </c>
      <c r="DS130">
        <v>13.44</v>
      </c>
      <c r="DT130">
        <v>3.14</v>
      </c>
      <c r="DU130">
        <v>17.71</v>
      </c>
      <c r="DV130">
        <v>16.89</v>
      </c>
      <c r="DW130">
        <v>6.42</v>
      </c>
      <c r="DX130">
        <v>8.24</v>
      </c>
      <c r="DY130">
        <v>1.99</v>
      </c>
      <c r="DZ130">
        <v>0</v>
      </c>
      <c r="EA130">
        <v>2.75</v>
      </c>
      <c r="EB130">
        <v>0.04</v>
      </c>
      <c r="EC130">
        <v>0.13</v>
      </c>
      <c r="ED130">
        <v>1.05</v>
      </c>
      <c r="EE130">
        <v>0</v>
      </c>
      <c r="EF130">
        <v>0.92</v>
      </c>
      <c r="EG130">
        <v>0</v>
      </c>
      <c r="EH130">
        <v>0.28999999999999998</v>
      </c>
      <c r="EI130">
        <v>0.01</v>
      </c>
      <c r="EJ130">
        <v>0.56000000000000005</v>
      </c>
      <c r="EK130">
        <v>0</v>
      </c>
      <c r="EL130">
        <v>0</v>
      </c>
      <c r="EM130">
        <v>0.56000000000000005</v>
      </c>
      <c r="EN130">
        <v>0.53</v>
      </c>
      <c r="EO130">
        <v>7.0000000000000007E-2</v>
      </c>
      <c r="EP130">
        <v>7.0000000000000007E-2</v>
      </c>
      <c r="EQ130">
        <v>0</v>
      </c>
      <c r="ER130">
        <v>0.14000000000000001</v>
      </c>
      <c r="ES130">
        <v>0</v>
      </c>
      <c r="ET130">
        <v>0</v>
      </c>
      <c r="EU130">
        <v>0.46</v>
      </c>
      <c r="EV130">
        <v>0.12</v>
      </c>
      <c r="EW130">
        <v>0.02</v>
      </c>
      <c r="EX130">
        <v>0</v>
      </c>
      <c r="EY130">
        <v>8.6199999999999992</v>
      </c>
      <c r="EZ130">
        <v>8.56</v>
      </c>
      <c r="FA130">
        <v>0.02</v>
      </c>
      <c r="FB130">
        <v>0</v>
      </c>
      <c r="FC130">
        <v>0.05</v>
      </c>
      <c r="FD130">
        <v>24.13</v>
      </c>
      <c r="FE130">
        <v>5.64</v>
      </c>
      <c r="FF130">
        <v>20.65</v>
      </c>
      <c r="FG130">
        <v>1.23</v>
      </c>
      <c r="FH130">
        <v>21.44</v>
      </c>
      <c r="FI130">
        <v>44.61</v>
      </c>
      <c r="FJ130">
        <v>73.58</v>
      </c>
      <c r="FK130">
        <v>7.95</v>
      </c>
      <c r="FL130">
        <v>98.25</v>
      </c>
      <c r="FM130">
        <v>33.69</v>
      </c>
      <c r="FN130">
        <v>15.2</v>
      </c>
      <c r="FO130">
        <v>5.0599999999999996</v>
      </c>
      <c r="FP130">
        <v>0.25</v>
      </c>
      <c r="FQ130">
        <v>85.14</v>
      </c>
      <c r="FR130">
        <v>97.32</v>
      </c>
      <c r="FS130">
        <v>55.56</v>
      </c>
      <c r="FT130">
        <v>12.92</v>
      </c>
      <c r="FU130">
        <v>12.32</v>
      </c>
      <c r="FV130">
        <v>1.46</v>
      </c>
      <c r="FW130">
        <v>44.26</v>
      </c>
      <c r="FX130">
        <v>5.01</v>
      </c>
      <c r="FY130">
        <v>18.93</v>
      </c>
      <c r="FZ130">
        <v>6.29</v>
      </c>
      <c r="GA130">
        <v>5.84</v>
      </c>
      <c r="GB130">
        <v>66.540000000000006</v>
      </c>
      <c r="GC130">
        <v>68.209999999999994</v>
      </c>
      <c r="GD130">
        <v>0.24</v>
      </c>
      <c r="GE130">
        <v>12.72</v>
      </c>
      <c r="GF130">
        <v>11.63</v>
      </c>
    </row>
    <row r="131" spans="2:188" x14ac:dyDescent="0.35">
      <c r="B131" t="str">
        <f>IF(AND(F131&gt;='PASO 2 - CHANNEL INPUT '!$G$4,F131&lt;='PASO 2 - CHANNEL INPUT '!$H$4),"OK","FUERA")</f>
        <v>OK</v>
      </c>
      <c r="C131" s="18" t="str">
        <f>IF(AND(F131&gt;='PASO 2 - CHANNEL INPUT '!$G$8,F131&lt;='PASO 2 - CHANNEL INPUT '!$H$8),"OK","FUERA")</f>
        <v>OK</v>
      </c>
      <c r="D131" t="str">
        <f>IF(AND(F131&gt;='PASO 1 - SETUP CAMPAÑA'!$C$3,F131&lt;='PASO 1 - SETUP CAMPAÑA'!$C$4),"OK","FUERA")</f>
        <v>OK</v>
      </c>
      <c r="E131" t="s">
        <v>2</v>
      </c>
      <c r="F131">
        <v>36</v>
      </c>
      <c r="G131" s="11">
        <f t="shared" si="182"/>
        <v>25.46</v>
      </c>
      <c r="H131">
        <f t="shared" ref="H131:H194" si="184">+CV131%*$CT131</f>
        <v>24.334400000000002</v>
      </c>
      <c r="I131">
        <f t="shared" ref="I131:I194" si="185">+CW131%*$CT131</f>
        <v>1.34</v>
      </c>
      <c r="J131">
        <f t="shared" ref="J131:J194" si="186">+CX131%*$CT131</f>
        <v>6.5928000000000004</v>
      </c>
      <c r="K131">
        <f t="shared" ref="K131:K194" si="187">+CY131%*$CT131</f>
        <v>6.3247999999999998</v>
      </c>
      <c r="L131">
        <f t="shared" ref="L131:L194" si="188">+CZ131%*$CT131</f>
        <v>0.26800000000000002</v>
      </c>
      <c r="M131">
        <f t="shared" ref="M131:M194" si="189">+DA131%*$CT131</f>
        <v>24.897199999999998</v>
      </c>
      <c r="N131">
        <f t="shared" ref="N131:N194" si="190">+DB131%*$CT131</f>
        <v>56.012</v>
      </c>
      <c r="O131">
        <f t="shared" ref="O131:O194" si="191">+DC131%*$CT131</f>
        <v>19.322800000000001</v>
      </c>
      <c r="P131">
        <f t="shared" ref="P131:P194" si="192">+DD131%*$CT131</f>
        <v>8.200800000000001</v>
      </c>
      <c r="Q131">
        <f t="shared" ref="Q131:Q194" si="193">+DE131%*$CT131</f>
        <v>71.6096</v>
      </c>
      <c r="R131">
        <f t="shared" ref="R131:R194" si="194">+DF131%*$CT131</f>
        <v>3.0016000000000003</v>
      </c>
      <c r="S131">
        <f t="shared" ref="S131:S194" si="195">+DG131%*$CT131</f>
        <v>73.03</v>
      </c>
      <c r="T131">
        <f t="shared" ref="T131:T194" si="196">+DH131%*$CT131</f>
        <v>71.154000000000011</v>
      </c>
      <c r="U131" s="11">
        <f t="shared" ref="U131:U194" si="197">+DI131%*$CT131</f>
        <v>74.343199999999996</v>
      </c>
      <c r="V131">
        <f t="shared" ref="V131:V194" si="198">+DJ131%*$CT131</f>
        <v>0.4556</v>
      </c>
      <c r="W131">
        <f t="shared" ref="W131:W194" si="199">+DK131%*$CT131</f>
        <v>112.1044</v>
      </c>
      <c r="X131">
        <f t="shared" ref="X131:X194" si="200">+DL131%*$CT131</f>
        <v>19.483599999999999</v>
      </c>
      <c r="Y131">
        <f t="shared" ref="Y131:Y194" si="201">+DM131%*$CT131</f>
        <v>16.669599999999999</v>
      </c>
      <c r="Z131">
        <f t="shared" ref="Z131:Z194" si="202">+DN131%*$CT131</f>
        <v>47.677199999999999</v>
      </c>
      <c r="AA131">
        <f t="shared" ref="AA131:AA194" si="203">+DO131%*$CT131</f>
        <v>105.7796</v>
      </c>
      <c r="AB131">
        <f t="shared" ref="AB131:AB194" si="204">+DP131%*$CT131</f>
        <v>34.706000000000003</v>
      </c>
      <c r="AC131">
        <f t="shared" ref="AC131:AC194" si="205">+DQ131%*$CT131</f>
        <v>3.4304000000000001</v>
      </c>
      <c r="AD131" s="11">
        <f t="shared" ref="AD131:AD194" si="206">+DR131%*$CT131</f>
        <v>141.95959999999999</v>
      </c>
      <c r="AE131">
        <f t="shared" ref="AE131:AE194" si="207">+DS131%*$CT131</f>
        <v>31.1952</v>
      </c>
      <c r="AF131">
        <f t="shared" ref="AF131:AF194" si="208">+DT131%*$CT131</f>
        <v>9.0047999999999995</v>
      </c>
      <c r="AG131">
        <f t="shared" ref="AG131:AG194" si="209">+DU131%*$CT131</f>
        <v>44.863199999999999</v>
      </c>
      <c r="AH131">
        <f t="shared" ref="AH131:AH194" si="210">+DV131%*$CT131</f>
        <v>50.732399999999998</v>
      </c>
      <c r="AI131">
        <f t="shared" ref="AI131:AI194" si="211">+DW131%*$CT131</f>
        <v>20.019600000000001</v>
      </c>
      <c r="AJ131">
        <f t="shared" ref="AJ131:AJ194" si="212">+DX131%*$CT131</f>
        <v>20.341199999999997</v>
      </c>
      <c r="AK131">
        <f t="shared" ref="AK131:AK194" si="213">+DY131%*$CT131</f>
        <v>5.6011999999999995</v>
      </c>
      <c r="AL131">
        <f t="shared" ref="AL131:AL194" si="214">+DZ131%*$CT131</f>
        <v>0</v>
      </c>
      <c r="AM131">
        <f t="shared" ref="AM131:AM194" si="215">+EA131%*$CT131</f>
        <v>5.4672000000000001</v>
      </c>
      <c r="AN131">
        <f t="shared" ref="AN131:AN194" si="216">+EB131%*$CT131</f>
        <v>0</v>
      </c>
      <c r="AO131">
        <f t="shared" ref="AO131:AO194" si="217">+EC131%*$CT131</f>
        <v>0.34839999999999999</v>
      </c>
      <c r="AP131">
        <f t="shared" ref="AP131:AP194" si="218">+ED131%*$CT131</f>
        <v>2.68</v>
      </c>
      <c r="AQ131">
        <f t="shared" ref="AQ131:AQ194" si="219">+EE131%*$CT131</f>
        <v>0</v>
      </c>
      <c r="AR131">
        <f t="shared" ref="AR131:AR194" si="220">+EF131%*$CT131</f>
        <v>6.3516000000000004</v>
      </c>
      <c r="AS131">
        <f t="shared" ref="AS131:AS194" si="221">+EG131%*$CT131</f>
        <v>0</v>
      </c>
      <c r="AT131">
        <f t="shared" ref="AT131:AT194" si="222">+EH131%*$CT131</f>
        <v>0.13400000000000001</v>
      </c>
      <c r="AU131">
        <f t="shared" ref="AU131:AU194" si="223">+EI131%*$CT131</f>
        <v>0.18760000000000002</v>
      </c>
      <c r="AV131">
        <f t="shared" ref="AV131:AV194" si="224">+EJ131%*$CT131</f>
        <v>0.96479999999999999</v>
      </c>
      <c r="AW131">
        <f t="shared" ref="AW131:AW194" si="225">+EK131%*$CT131</f>
        <v>0</v>
      </c>
      <c r="AX131">
        <f t="shared" ref="AX131:AX194" si="226">+EL131%*$CT131</f>
        <v>0</v>
      </c>
      <c r="AY131">
        <f t="shared" ref="AY131:AY194" si="227">+EM131%*$CT131</f>
        <v>1.1524000000000001</v>
      </c>
      <c r="AZ131">
        <f t="shared" ref="AZ131:AZ194" si="228">+EN131%*$CT131</f>
        <v>0.56279999999999997</v>
      </c>
      <c r="BA131">
        <f t="shared" ref="BA131:BA194" si="229">+EO131%*$CT131</f>
        <v>0.18760000000000002</v>
      </c>
      <c r="BB131">
        <f t="shared" ref="BB131:BB194" si="230">+EP131%*$CT131</f>
        <v>0.50919999999999999</v>
      </c>
      <c r="BC131">
        <f t="shared" ref="BC131:BC194" si="231">+EQ131%*$CT131</f>
        <v>0.50919999999999999</v>
      </c>
      <c r="BD131">
        <f t="shared" ref="BD131:BD194" si="232">+ER131%*$CT131</f>
        <v>0.1608</v>
      </c>
      <c r="BE131">
        <f t="shared" ref="BE131:BE194" si="233">+ES131%*$CT131</f>
        <v>1.0184</v>
      </c>
      <c r="BF131">
        <f t="shared" ref="BF131:BF194" si="234">+ET131%*$CT131</f>
        <v>0</v>
      </c>
      <c r="BG131">
        <f t="shared" ref="BG131:BG194" si="235">+EU131%*$CT131</f>
        <v>0.75040000000000007</v>
      </c>
      <c r="BH131">
        <f t="shared" ref="BH131:BH194" si="236">+EV131%*$CT131</f>
        <v>0.1072</v>
      </c>
      <c r="BI131">
        <f t="shared" ref="BI131:BI194" si="237">+EW131%*$CT131</f>
        <v>0</v>
      </c>
      <c r="BJ131">
        <f t="shared" ref="BJ131:BJ194" si="238">+EX131%*$CT131</f>
        <v>0</v>
      </c>
      <c r="BK131">
        <f t="shared" ref="BK131:BK194" si="239">+EY131%*$CT131</f>
        <v>25.325999999999997</v>
      </c>
      <c r="BL131">
        <f t="shared" ref="BL131:BL194" si="240">+EZ131%*$CT131</f>
        <v>25.004399999999997</v>
      </c>
      <c r="BM131">
        <f t="shared" ref="BM131:BM194" si="241">+FA131%*$CT131</f>
        <v>0</v>
      </c>
      <c r="BN131">
        <f t="shared" ref="BN131:BN194" si="242">+FB131%*$CT131</f>
        <v>0</v>
      </c>
      <c r="BO131">
        <f t="shared" ref="BO131:BO194" si="243">+FC131%*$CT131</f>
        <v>0.3216</v>
      </c>
      <c r="BP131">
        <f t="shared" ref="BP131:BP194" si="244">+FD131%*$CT131</f>
        <v>59.898000000000003</v>
      </c>
      <c r="BQ131">
        <f t="shared" ref="BQ131:BQ194" si="245">+FE131%*$CT131</f>
        <v>15.007999999999999</v>
      </c>
      <c r="BR131">
        <f t="shared" ref="BR131:BR194" si="246">+FF131%*$CT131</f>
        <v>48.481200000000001</v>
      </c>
      <c r="BS131">
        <f t="shared" ref="BS131:BS194" si="247">+FG131%*$CT131</f>
        <v>1.7687999999999999</v>
      </c>
      <c r="BT131">
        <f t="shared" ref="BT131:BT194" si="248">+FH131%*$CT131</f>
        <v>62.256399999999999</v>
      </c>
      <c r="BU131">
        <f t="shared" ref="BU131:BU194" si="249">+FI131%*$CT131</f>
        <v>122.44919999999999</v>
      </c>
      <c r="BV131" s="11">
        <f t="shared" ref="BV131:BV194" si="250">+FJ131%*$CT131</f>
        <v>195.66680000000002</v>
      </c>
      <c r="BW131" s="11">
        <f t="shared" ref="BW131:BW194" si="251">+FK131%*$CT131</f>
        <v>18.974399999999999</v>
      </c>
      <c r="BX131" s="11">
        <f t="shared" ref="BX131:BX194" si="252">+FL131%*$CT131</f>
        <v>263.28319999999997</v>
      </c>
      <c r="BY131">
        <f t="shared" ref="BY131:BY194" si="253">+FM131%*$CT131</f>
        <v>89.860399999999998</v>
      </c>
      <c r="BZ131">
        <f t="shared" ref="BZ131:BZ194" si="254">+FN131%*$CT131</f>
        <v>34.706000000000003</v>
      </c>
      <c r="CA131">
        <f t="shared" ref="CA131:CA194" si="255">+FO131%*$CT131</f>
        <v>12.354800000000001</v>
      </c>
      <c r="CB131">
        <f t="shared" ref="CB131:CB194" si="256">+FP131%*$CT131</f>
        <v>0.75040000000000007</v>
      </c>
      <c r="CC131" s="11">
        <f t="shared" ref="CC131:CC194" si="257">+FQ131%*$CT131</f>
        <v>228.95240000000001</v>
      </c>
      <c r="CD131" s="11">
        <f t="shared" ref="CD131:CD194" si="258">+FR131%*$CT131</f>
        <v>261.86279999999999</v>
      </c>
      <c r="CE131" s="11">
        <f t="shared" ref="CE131:CE194" si="259">+FS131%*$CT131</f>
        <v>140.53919999999999</v>
      </c>
      <c r="CF131">
        <f t="shared" ref="CF131:CF194" si="260">+FT131%*$CT131</f>
        <v>33.553600000000003</v>
      </c>
      <c r="CG131">
        <f t="shared" ref="CG131:CG194" si="261">+FU131%*$CT131</f>
        <v>22.538800000000002</v>
      </c>
      <c r="CH131">
        <f t="shared" ref="CH131:CH194" si="262">+FV131%*$CT131</f>
        <v>3.3231999999999999</v>
      </c>
      <c r="CI131" s="11">
        <f t="shared" ref="CI131:CI194" si="263">+FW131%*$CT131</f>
        <v>108.0308</v>
      </c>
      <c r="CJ131">
        <f t="shared" ref="CJ131:CJ194" si="264">+FX131%*$CT131</f>
        <v>12.1136</v>
      </c>
      <c r="CK131">
        <f t="shared" ref="CK131:CK194" si="265">+FY131%*$CT131</f>
        <v>50.625200000000007</v>
      </c>
      <c r="CL131">
        <f t="shared" ref="CL131:CL194" si="266">+FZ131%*$CT131</f>
        <v>17.473599999999998</v>
      </c>
      <c r="CM131">
        <f t="shared" ref="CM131:CM194" si="267">+GA131%*$CT131</f>
        <v>12.3012</v>
      </c>
      <c r="CN131">
        <f t="shared" ref="CN131:CN194" si="268">+GB131%*$CT131</f>
        <v>171.06440000000001</v>
      </c>
      <c r="CO131">
        <f t="shared" ref="CO131:CO194" si="269">+GC131%*$CT131</f>
        <v>172.94039999999998</v>
      </c>
      <c r="CP131">
        <f t="shared" ref="CP131:CP194" si="270">+GD131%*$CT131</f>
        <v>0.3216</v>
      </c>
      <c r="CQ131">
        <f t="shared" ref="CQ131:CQ194" si="271">+GE131%*$CT131</f>
        <v>33.928799999999995</v>
      </c>
      <c r="CR131">
        <f t="shared" ref="CR131:CR194" si="272">+GF131%*$CT131</f>
        <v>30.552</v>
      </c>
      <c r="CT131" s="18">
        <f>'PASO 1 - SETUP CAMPAÑA'!G64</f>
        <v>268</v>
      </c>
      <c r="CU131">
        <v>9.5</v>
      </c>
      <c r="CV131">
        <v>9.08</v>
      </c>
      <c r="CW131">
        <v>0.5</v>
      </c>
      <c r="CX131">
        <v>2.46</v>
      </c>
      <c r="CY131">
        <v>2.36</v>
      </c>
      <c r="CZ131">
        <v>0.1</v>
      </c>
      <c r="DA131">
        <v>9.2899999999999991</v>
      </c>
      <c r="DB131">
        <v>20.9</v>
      </c>
      <c r="DC131">
        <v>7.21</v>
      </c>
      <c r="DD131">
        <v>3.06</v>
      </c>
      <c r="DE131">
        <v>26.72</v>
      </c>
      <c r="DF131">
        <v>1.1200000000000001</v>
      </c>
      <c r="DG131">
        <v>27.25</v>
      </c>
      <c r="DH131">
        <v>26.55</v>
      </c>
      <c r="DI131">
        <v>27.74</v>
      </c>
      <c r="DJ131">
        <v>0.17</v>
      </c>
      <c r="DK131">
        <v>41.83</v>
      </c>
      <c r="DL131">
        <v>7.27</v>
      </c>
      <c r="DM131">
        <v>6.22</v>
      </c>
      <c r="DN131">
        <v>17.79</v>
      </c>
      <c r="DO131">
        <v>39.47</v>
      </c>
      <c r="DP131">
        <v>12.95</v>
      </c>
      <c r="DQ131">
        <v>1.28</v>
      </c>
      <c r="DR131">
        <v>52.97</v>
      </c>
      <c r="DS131">
        <v>11.64</v>
      </c>
      <c r="DT131">
        <v>3.36</v>
      </c>
      <c r="DU131">
        <v>16.739999999999998</v>
      </c>
      <c r="DV131">
        <v>18.93</v>
      </c>
      <c r="DW131">
        <v>7.47</v>
      </c>
      <c r="DX131">
        <v>7.59</v>
      </c>
      <c r="DY131">
        <v>2.09</v>
      </c>
      <c r="DZ131">
        <v>0</v>
      </c>
      <c r="EA131">
        <v>2.04</v>
      </c>
      <c r="EB131">
        <v>0</v>
      </c>
      <c r="EC131">
        <v>0.13</v>
      </c>
      <c r="ED131">
        <v>1</v>
      </c>
      <c r="EE131">
        <v>0</v>
      </c>
      <c r="EF131">
        <v>2.37</v>
      </c>
      <c r="EG131">
        <v>0</v>
      </c>
      <c r="EH131">
        <v>0.05</v>
      </c>
      <c r="EI131">
        <v>7.0000000000000007E-2</v>
      </c>
      <c r="EJ131">
        <v>0.36</v>
      </c>
      <c r="EK131">
        <v>0</v>
      </c>
      <c r="EL131">
        <v>0</v>
      </c>
      <c r="EM131">
        <v>0.43</v>
      </c>
      <c r="EN131">
        <v>0.21</v>
      </c>
      <c r="EO131">
        <v>7.0000000000000007E-2</v>
      </c>
      <c r="EP131">
        <v>0.19</v>
      </c>
      <c r="EQ131">
        <v>0.19</v>
      </c>
      <c r="ER131">
        <v>0.06</v>
      </c>
      <c r="ES131">
        <v>0.38</v>
      </c>
      <c r="ET131">
        <v>0</v>
      </c>
      <c r="EU131">
        <v>0.28000000000000003</v>
      </c>
      <c r="EV131">
        <v>0.04</v>
      </c>
      <c r="EW131">
        <v>0</v>
      </c>
      <c r="EX131">
        <v>0</v>
      </c>
      <c r="EY131">
        <v>9.4499999999999993</v>
      </c>
      <c r="EZ131">
        <v>9.33</v>
      </c>
      <c r="FA131">
        <v>0</v>
      </c>
      <c r="FB131">
        <v>0</v>
      </c>
      <c r="FC131">
        <v>0.12</v>
      </c>
      <c r="FD131">
        <v>22.35</v>
      </c>
      <c r="FE131">
        <v>5.6</v>
      </c>
      <c r="FF131">
        <v>18.09</v>
      </c>
      <c r="FG131">
        <v>0.66</v>
      </c>
      <c r="FH131">
        <v>23.23</v>
      </c>
      <c r="FI131">
        <v>45.69</v>
      </c>
      <c r="FJ131">
        <v>73.010000000000005</v>
      </c>
      <c r="FK131">
        <v>7.08</v>
      </c>
      <c r="FL131">
        <v>98.24</v>
      </c>
      <c r="FM131">
        <v>33.53</v>
      </c>
      <c r="FN131">
        <v>12.95</v>
      </c>
      <c r="FO131">
        <v>4.6100000000000003</v>
      </c>
      <c r="FP131">
        <v>0.28000000000000003</v>
      </c>
      <c r="FQ131">
        <v>85.43</v>
      </c>
      <c r="FR131">
        <v>97.71</v>
      </c>
      <c r="FS131">
        <v>52.44</v>
      </c>
      <c r="FT131">
        <v>12.52</v>
      </c>
      <c r="FU131">
        <v>8.41</v>
      </c>
      <c r="FV131">
        <v>1.24</v>
      </c>
      <c r="FW131">
        <v>40.31</v>
      </c>
      <c r="FX131">
        <v>4.5199999999999996</v>
      </c>
      <c r="FY131">
        <v>18.89</v>
      </c>
      <c r="FZ131">
        <v>6.52</v>
      </c>
      <c r="GA131">
        <v>4.59</v>
      </c>
      <c r="GB131">
        <v>63.83</v>
      </c>
      <c r="GC131">
        <v>64.53</v>
      </c>
      <c r="GD131">
        <v>0.12</v>
      </c>
      <c r="GE131">
        <v>12.66</v>
      </c>
      <c r="GF131">
        <v>11.4</v>
      </c>
    </row>
    <row r="132" spans="2:188" x14ac:dyDescent="0.35">
      <c r="B132" t="str">
        <f>IF(AND(F132&gt;='PASO 2 - CHANNEL INPUT '!$G$4,F132&lt;='PASO 2 - CHANNEL INPUT '!$H$4),"OK","FUERA")</f>
        <v>OK</v>
      </c>
      <c r="C132" s="18" t="str">
        <f>IF(AND(F132&gt;='PASO 2 - CHANNEL INPUT '!$G$8,F132&lt;='PASO 2 - CHANNEL INPUT '!$H$8),"OK","FUERA")</f>
        <v>OK</v>
      </c>
      <c r="D132" t="str">
        <f>IF(AND(F132&gt;='PASO 1 - SETUP CAMPAÑA'!$C$3,F132&lt;='PASO 1 - SETUP CAMPAÑA'!$C$4),"OK","FUERA")</f>
        <v>OK</v>
      </c>
      <c r="E132" t="s">
        <v>2</v>
      </c>
      <c r="F132">
        <v>37</v>
      </c>
      <c r="G132" s="11">
        <f t="shared" ref="G132:G195" si="273">+CU132%*$CT132</f>
        <v>32.223999999999997</v>
      </c>
      <c r="H132">
        <f t="shared" si="184"/>
        <v>29.312000000000001</v>
      </c>
      <c r="I132">
        <f t="shared" si="185"/>
        <v>3.5840000000000005</v>
      </c>
      <c r="J132">
        <f t="shared" si="186"/>
        <v>9.5039999999999996</v>
      </c>
      <c r="K132">
        <f t="shared" si="187"/>
        <v>9.2799999999999994</v>
      </c>
      <c r="L132">
        <f t="shared" si="188"/>
        <v>0.35200000000000004</v>
      </c>
      <c r="M132">
        <f t="shared" si="189"/>
        <v>30.112000000000002</v>
      </c>
      <c r="N132">
        <f t="shared" si="190"/>
        <v>67.52000000000001</v>
      </c>
      <c r="O132">
        <f t="shared" si="191"/>
        <v>22.111999999999998</v>
      </c>
      <c r="P132">
        <f t="shared" si="192"/>
        <v>13.215999999999999</v>
      </c>
      <c r="Q132">
        <f t="shared" si="193"/>
        <v>87.103999999999999</v>
      </c>
      <c r="R132">
        <f t="shared" si="194"/>
        <v>5.5359999999999996</v>
      </c>
      <c r="S132">
        <f t="shared" si="195"/>
        <v>89.12</v>
      </c>
      <c r="T132">
        <f t="shared" si="196"/>
        <v>84.960000000000008</v>
      </c>
      <c r="U132" s="11">
        <f t="shared" si="197"/>
        <v>89.152000000000001</v>
      </c>
      <c r="V132">
        <f t="shared" si="198"/>
        <v>3.2000000000000001E-2</v>
      </c>
      <c r="W132">
        <f t="shared" si="199"/>
        <v>141.536</v>
      </c>
      <c r="X132">
        <f t="shared" si="200"/>
        <v>26.080000000000002</v>
      </c>
      <c r="Y132">
        <f t="shared" si="201"/>
        <v>22.303999999999998</v>
      </c>
      <c r="Z132">
        <f t="shared" si="202"/>
        <v>59.135999999999996</v>
      </c>
      <c r="AA132">
        <f t="shared" si="203"/>
        <v>134.464</v>
      </c>
      <c r="AB132">
        <f t="shared" si="204"/>
        <v>45.728000000000002</v>
      </c>
      <c r="AC132">
        <f t="shared" si="205"/>
        <v>7.52</v>
      </c>
      <c r="AD132" s="11">
        <f t="shared" si="206"/>
        <v>174.68800000000002</v>
      </c>
      <c r="AE132">
        <f t="shared" si="207"/>
        <v>42.943999999999996</v>
      </c>
      <c r="AF132">
        <f t="shared" si="208"/>
        <v>4.6079999999999997</v>
      </c>
      <c r="AG132">
        <f t="shared" si="209"/>
        <v>59.167999999999992</v>
      </c>
      <c r="AH132">
        <f t="shared" si="210"/>
        <v>55.712000000000003</v>
      </c>
      <c r="AI132">
        <f t="shared" si="211"/>
        <v>19.84</v>
      </c>
      <c r="AJ132">
        <f t="shared" si="212"/>
        <v>26.880000000000003</v>
      </c>
      <c r="AK132">
        <f t="shared" si="213"/>
        <v>5.5359999999999996</v>
      </c>
      <c r="AL132">
        <f t="shared" si="214"/>
        <v>0</v>
      </c>
      <c r="AM132">
        <f t="shared" si="215"/>
        <v>7.4239999999999995</v>
      </c>
      <c r="AN132">
        <f t="shared" si="216"/>
        <v>0.92799999999999994</v>
      </c>
      <c r="AO132">
        <f t="shared" si="217"/>
        <v>0</v>
      </c>
      <c r="AP132">
        <f t="shared" si="218"/>
        <v>2.08</v>
      </c>
      <c r="AQ132">
        <f t="shared" si="219"/>
        <v>0.73599999999999999</v>
      </c>
      <c r="AR132">
        <f t="shared" si="220"/>
        <v>4.2560000000000002</v>
      </c>
      <c r="AS132">
        <f t="shared" si="221"/>
        <v>0</v>
      </c>
      <c r="AT132">
        <f t="shared" si="222"/>
        <v>1.3759999999999999</v>
      </c>
      <c r="AU132">
        <f t="shared" si="223"/>
        <v>0.28799999999999998</v>
      </c>
      <c r="AV132">
        <f t="shared" si="224"/>
        <v>0.64</v>
      </c>
      <c r="AW132">
        <f t="shared" si="225"/>
        <v>0</v>
      </c>
      <c r="AX132">
        <f t="shared" si="226"/>
        <v>0</v>
      </c>
      <c r="AY132">
        <f t="shared" si="227"/>
        <v>0.92799999999999994</v>
      </c>
      <c r="AZ132">
        <f t="shared" si="228"/>
        <v>0.83199999999999996</v>
      </c>
      <c r="BA132">
        <f t="shared" si="229"/>
        <v>0.28799999999999998</v>
      </c>
      <c r="BB132">
        <f t="shared" si="230"/>
        <v>6.4000000000000001E-2</v>
      </c>
      <c r="BC132">
        <f t="shared" si="231"/>
        <v>0.70400000000000007</v>
      </c>
      <c r="BD132">
        <f t="shared" si="232"/>
        <v>1.6639999999999999</v>
      </c>
      <c r="BE132">
        <f t="shared" si="233"/>
        <v>0.73599999999999999</v>
      </c>
      <c r="BF132">
        <f t="shared" si="234"/>
        <v>0</v>
      </c>
      <c r="BG132">
        <f t="shared" si="235"/>
        <v>1.056</v>
      </c>
      <c r="BH132">
        <f t="shared" si="236"/>
        <v>0</v>
      </c>
      <c r="BI132">
        <f t="shared" si="237"/>
        <v>0</v>
      </c>
      <c r="BJ132">
        <f t="shared" si="238"/>
        <v>0</v>
      </c>
      <c r="BK132">
        <f t="shared" si="239"/>
        <v>27.648000000000003</v>
      </c>
      <c r="BL132">
        <f t="shared" si="240"/>
        <v>27.648000000000003</v>
      </c>
      <c r="BM132">
        <f t="shared" si="241"/>
        <v>0</v>
      </c>
      <c r="BN132">
        <f t="shared" si="242"/>
        <v>0</v>
      </c>
      <c r="BO132">
        <f t="shared" si="243"/>
        <v>0</v>
      </c>
      <c r="BP132">
        <f t="shared" si="244"/>
        <v>70.751999999999995</v>
      </c>
      <c r="BQ132">
        <f t="shared" si="245"/>
        <v>16.928000000000001</v>
      </c>
      <c r="BR132">
        <f t="shared" si="246"/>
        <v>56.960000000000008</v>
      </c>
      <c r="BS132">
        <f t="shared" si="247"/>
        <v>3.1360000000000001</v>
      </c>
      <c r="BT132">
        <f t="shared" si="248"/>
        <v>69.823999999999998</v>
      </c>
      <c r="BU132">
        <f t="shared" si="249"/>
        <v>143.35999999999999</v>
      </c>
      <c r="BV132" s="11">
        <f t="shared" si="250"/>
        <v>231.39200000000002</v>
      </c>
      <c r="BW132" s="11">
        <f t="shared" si="251"/>
        <v>18.271999999999998</v>
      </c>
      <c r="BX132" s="11">
        <f t="shared" si="252"/>
        <v>313.63200000000001</v>
      </c>
      <c r="BY132">
        <f t="shared" si="253"/>
        <v>111.04</v>
      </c>
      <c r="BZ132">
        <f t="shared" si="254"/>
        <v>45.728000000000002</v>
      </c>
      <c r="CA132">
        <f t="shared" si="255"/>
        <v>17.472000000000001</v>
      </c>
      <c r="CB132">
        <f t="shared" si="256"/>
        <v>0.73599999999999999</v>
      </c>
      <c r="CC132" s="11">
        <f t="shared" si="257"/>
        <v>276.41599999999994</v>
      </c>
      <c r="CD132" s="11">
        <f t="shared" si="258"/>
        <v>309.76</v>
      </c>
      <c r="CE132" s="11">
        <f t="shared" si="259"/>
        <v>164.608</v>
      </c>
      <c r="CF132">
        <f t="shared" si="260"/>
        <v>40.127999999999993</v>
      </c>
      <c r="CG132">
        <f t="shared" si="261"/>
        <v>34.143999999999998</v>
      </c>
      <c r="CH132">
        <f t="shared" si="262"/>
        <v>6.7839999999999998</v>
      </c>
      <c r="CI132" s="11">
        <f t="shared" si="263"/>
        <v>134.84800000000001</v>
      </c>
      <c r="CJ132">
        <f t="shared" si="264"/>
        <v>20.512</v>
      </c>
      <c r="CK132">
        <f t="shared" si="265"/>
        <v>59.967999999999996</v>
      </c>
      <c r="CL132">
        <f t="shared" si="266"/>
        <v>19.007999999999999</v>
      </c>
      <c r="CM132">
        <f t="shared" si="267"/>
        <v>15.648</v>
      </c>
      <c r="CN132">
        <f t="shared" si="268"/>
        <v>213.11999999999998</v>
      </c>
      <c r="CO132">
        <f t="shared" si="269"/>
        <v>203.32799999999997</v>
      </c>
      <c r="CP132">
        <f t="shared" si="270"/>
        <v>0.96</v>
      </c>
      <c r="CQ132">
        <f t="shared" si="271"/>
        <v>35.839999999999996</v>
      </c>
      <c r="CR132">
        <f t="shared" si="272"/>
        <v>46.752000000000002</v>
      </c>
      <c r="CT132" s="18">
        <f>'PASO 1 - SETUP CAMPAÑA'!G65</f>
        <v>320</v>
      </c>
      <c r="CU132">
        <v>10.07</v>
      </c>
      <c r="CV132">
        <v>9.16</v>
      </c>
      <c r="CW132">
        <v>1.1200000000000001</v>
      </c>
      <c r="CX132">
        <v>2.97</v>
      </c>
      <c r="CY132">
        <v>2.9</v>
      </c>
      <c r="CZ132">
        <v>0.11</v>
      </c>
      <c r="DA132">
        <v>9.41</v>
      </c>
      <c r="DB132">
        <v>21.1</v>
      </c>
      <c r="DC132">
        <v>6.91</v>
      </c>
      <c r="DD132">
        <v>4.13</v>
      </c>
      <c r="DE132">
        <v>27.22</v>
      </c>
      <c r="DF132">
        <v>1.73</v>
      </c>
      <c r="DG132">
        <v>27.85</v>
      </c>
      <c r="DH132">
        <v>26.55</v>
      </c>
      <c r="DI132">
        <v>27.86</v>
      </c>
      <c r="DJ132">
        <v>0.01</v>
      </c>
      <c r="DK132">
        <v>44.23</v>
      </c>
      <c r="DL132">
        <v>8.15</v>
      </c>
      <c r="DM132">
        <v>6.97</v>
      </c>
      <c r="DN132">
        <v>18.48</v>
      </c>
      <c r="DO132">
        <v>42.02</v>
      </c>
      <c r="DP132">
        <v>14.29</v>
      </c>
      <c r="DQ132">
        <v>2.35</v>
      </c>
      <c r="DR132">
        <v>54.59</v>
      </c>
      <c r="DS132">
        <v>13.42</v>
      </c>
      <c r="DT132">
        <v>1.44</v>
      </c>
      <c r="DU132">
        <v>18.489999999999998</v>
      </c>
      <c r="DV132">
        <v>17.41</v>
      </c>
      <c r="DW132">
        <v>6.2</v>
      </c>
      <c r="DX132">
        <v>8.4</v>
      </c>
      <c r="DY132">
        <v>1.73</v>
      </c>
      <c r="DZ132">
        <v>0</v>
      </c>
      <c r="EA132">
        <v>2.3199999999999998</v>
      </c>
      <c r="EB132">
        <v>0.28999999999999998</v>
      </c>
      <c r="EC132">
        <v>0</v>
      </c>
      <c r="ED132">
        <v>0.65</v>
      </c>
      <c r="EE132">
        <v>0.23</v>
      </c>
      <c r="EF132">
        <v>1.33</v>
      </c>
      <c r="EG132">
        <v>0</v>
      </c>
      <c r="EH132">
        <v>0.43</v>
      </c>
      <c r="EI132">
        <v>0.09</v>
      </c>
      <c r="EJ132">
        <v>0.2</v>
      </c>
      <c r="EK132">
        <v>0</v>
      </c>
      <c r="EL132">
        <v>0</v>
      </c>
      <c r="EM132">
        <v>0.28999999999999998</v>
      </c>
      <c r="EN132">
        <v>0.26</v>
      </c>
      <c r="EO132">
        <v>0.09</v>
      </c>
      <c r="EP132">
        <v>0.02</v>
      </c>
      <c r="EQ132">
        <v>0.22</v>
      </c>
      <c r="ER132">
        <v>0.52</v>
      </c>
      <c r="ES132">
        <v>0.23</v>
      </c>
      <c r="ET132">
        <v>0</v>
      </c>
      <c r="EU132">
        <v>0.33</v>
      </c>
      <c r="EV132">
        <v>0</v>
      </c>
      <c r="EW132">
        <v>0</v>
      </c>
      <c r="EX132">
        <v>0</v>
      </c>
      <c r="EY132">
        <v>8.64</v>
      </c>
      <c r="EZ132">
        <v>8.64</v>
      </c>
      <c r="FA132">
        <v>0</v>
      </c>
      <c r="FB132">
        <v>0</v>
      </c>
      <c r="FC132">
        <v>0</v>
      </c>
      <c r="FD132">
        <v>22.11</v>
      </c>
      <c r="FE132">
        <v>5.29</v>
      </c>
      <c r="FF132">
        <v>17.8</v>
      </c>
      <c r="FG132">
        <v>0.98</v>
      </c>
      <c r="FH132">
        <v>21.82</v>
      </c>
      <c r="FI132">
        <v>44.8</v>
      </c>
      <c r="FJ132">
        <v>72.31</v>
      </c>
      <c r="FK132">
        <v>5.71</v>
      </c>
      <c r="FL132">
        <v>98.01</v>
      </c>
      <c r="FM132">
        <v>34.700000000000003</v>
      </c>
      <c r="FN132">
        <v>14.29</v>
      </c>
      <c r="FO132">
        <v>5.46</v>
      </c>
      <c r="FP132">
        <v>0.23</v>
      </c>
      <c r="FQ132">
        <v>86.38</v>
      </c>
      <c r="FR132">
        <v>96.8</v>
      </c>
      <c r="FS132">
        <v>51.44</v>
      </c>
      <c r="FT132">
        <v>12.54</v>
      </c>
      <c r="FU132">
        <v>10.67</v>
      </c>
      <c r="FV132">
        <v>2.12</v>
      </c>
      <c r="FW132">
        <v>42.14</v>
      </c>
      <c r="FX132">
        <v>6.41</v>
      </c>
      <c r="FY132">
        <v>18.739999999999998</v>
      </c>
      <c r="FZ132">
        <v>5.94</v>
      </c>
      <c r="GA132">
        <v>4.8899999999999997</v>
      </c>
      <c r="GB132">
        <v>66.599999999999994</v>
      </c>
      <c r="GC132">
        <v>63.54</v>
      </c>
      <c r="GD132">
        <v>0.3</v>
      </c>
      <c r="GE132">
        <v>11.2</v>
      </c>
      <c r="GF132">
        <v>14.61</v>
      </c>
    </row>
    <row r="133" spans="2:188" x14ac:dyDescent="0.35">
      <c r="B133" t="str">
        <f>IF(AND(F133&gt;='PASO 2 - CHANNEL INPUT '!$G$4,F133&lt;='PASO 2 - CHANNEL INPUT '!$H$4),"OK","FUERA")</f>
        <v>OK</v>
      </c>
      <c r="C133" s="18" t="str">
        <f>IF(AND(F133&gt;='PASO 2 - CHANNEL INPUT '!$G$8,F133&lt;='PASO 2 - CHANNEL INPUT '!$H$8),"OK","FUERA")</f>
        <v>OK</v>
      </c>
      <c r="D133" t="str">
        <f>IF(AND(F133&gt;='PASO 1 - SETUP CAMPAÑA'!$C$3,F133&lt;='PASO 1 - SETUP CAMPAÑA'!$C$4),"OK","FUERA")</f>
        <v>OK</v>
      </c>
      <c r="E133" t="s">
        <v>2</v>
      </c>
      <c r="F133">
        <v>38</v>
      </c>
      <c r="G133" s="11">
        <f t="shared" si="273"/>
        <v>35.575200000000002</v>
      </c>
      <c r="H133">
        <f t="shared" si="184"/>
        <v>30.974400000000003</v>
      </c>
      <c r="I133">
        <f t="shared" si="185"/>
        <v>5.248800000000001</v>
      </c>
      <c r="J133">
        <f t="shared" si="186"/>
        <v>11.437199999999999</v>
      </c>
      <c r="K133">
        <f t="shared" si="187"/>
        <v>11.2752</v>
      </c>
      <c r="L133">
        <f t="shared" si="188"/>
        <v>0.32400000000000001</v>
      </c>
      <c r="M133">
        <f t="shared" si="189"/>
        <v>29.127600000000001</v>
      </c>
      <c r="N133">
        <f t="shared" si="190"/>
        <v>64.929599999999994</v>
      </c>
      <c r="O133">
        <f t="shared" si="191"/>
        <v>24.040800000000001</v>
      </c>
      <c r="P133">
        <f t="shared" si="192"/>
        <v>6.5771999999999995</v>
      </c>
      <c r="Q133">
        <f t="shared" si="193"/>
        <v>87.836399999999998</v>
      </c>
      <c r="R133">
        <f t="shared" si="194"/>
        <v>3.5640000000000005</v>
      </c>
      <c r="S133">
        <f t="shared" si="195"/>
        <v>88.775999999999982</v>
      </c>
      <c r="T133">
        <f t="shared" si="196"/>
        <v>86.572800000000001</v>
      </c>
      <c r="U133" s="11">
        <f t="shared" si="197"/>
        <v>92.890799999999999</v>
      </c>
      <c r="V133">
        <f t="shared" si="198"/>
        <v>1.1016000000000001</v>
      </c>
      <c r="W133">
        <f t="shared" si="199"/>
        <v>127.26720000000002</v>
      </c>
      <c r="X133">
        <f t="shared" si="200"/>
        <v>26.697600000000001</v>
      </c>
      <c r="Y133">
        <f t="shared" si="201"/>
        <v>17.787600000000001</v>
      </c>
      <c r="Z133">
        <f t="shared" si="202"/>
        <v>52.941599999999994</v>
      </c>
      <c r="AA133">
        <f t="shared" si="203"/>
        <v>124.90199999999999</v>
      </c>
      <c r="AB133">
        <f t="shared" si="204"/>
        <v>41.31</v>
      </c>
      <c r="AC133">
        <f t="shared" si="205"/>
        <v>10.0764</v>
      </c>
      <c r="AD133" s="11">
        <f t="shared" si="206"/>
        <v>166.01759999999999</v>
      </c>
      <c r="AE133">
        <f t="shared" si="207"/>
        <v>49.539599999999993</v>
      </c>
      <c r="AF133">
        <f t="shared" si="208"/>
        <v>8.3591999999999995</v>
      </c>
      <c r="AG133">
        <f t="shared" si="209"/>
        <v>58.546799999999998</v>
      </c>
      <c r="AH133">
        <f t="shared" si="210"/>
        <v>48.535200000000003</v>
      </c>
      <c r="AI133">
        <f t="shared" si="211"/>
        <v>32.756399999999999</v>
      </c>
      <c r="AJ133">
        <f t="shared" si="212"/>
        <v>31.363199999999999</v>
      </c>
      <c r="AK133">
        <f t="shared" si="213"/>
        <v>4.0175999999999998</v>
      </c>
      <c r="AL133">
        <f t="shared" si="214"/>
        <v>0</v>
      </c>
      <c r="AM133">
        <f t="shared" si="215"/>
        <v>7.3223999999999991</v>
      </c>
      <c r="AN133">
        <f t="shared" si="216"/>
        <v>0.25919999999999999</v>
      </c>
      <c r="AO133">
        <f t="shared" si="217"/>
        <v>0.25919999999999999</v>
      </c>
      <c r="AP133">
        <f t="shared" si="218"/>
        <v>6.2856000000000005</v>
      </c>
      <c r="AQ133">
        <f t="shared" si="219"/>
        <v>0.77759999999999996</v>
      </c>
      <c r="AR133">
        <f t="shared" si="220"/>
        <v>4.3416000000000006</v>
      </c>
      <c r="AS133">
        <f t="shared" si="221"/>
        <v>0.58319999999999994</v>
      </c>
      <c r="AT133">
        <f t="shared" si="222"/>
        <v>0</v>
      </c>
      <c r="AU133">
        <f t="shared" si="223"/>
        <v>0.35639999999999999</v>
      </c>
      <c r="AV133">
        <f t="shared" si="224"/>
        <v>3.1428000000000003</v>
      </c>
      <c r="AW133">
        <f t="shared" si="225"/>
        <v>0</v>
      </c>
      <c r="AX133">
        <f t="shared" si="226"/>
        <v>0</v>
      </c>
      <c r="AY133">
        <f t="shared" si="227"/>
        <v>3.2075999999999998</v>
      </c>
      <c r="AZ133">
        <f t="shared" si="228"/>
        <v>0.93959999999999999</v>
      </c>
      <c r="BA133">
        <f t="shared" si="229"/>
        <v>0</v>
      </c>
      <c r="BB133">
        <f t="shared" si="230"/>
        <v>1.3283999999999998</v>
      </c>
      <c r="BC133">
        <f t="shared" si="231"/>
        <v>0.51839999999999997</v>
      </c>
      <c r="BD133">
        <f t="shared" si="232"/>
        <v>0.32400000000000001</v>
      </c>
      <c r="BE133">
        <f t="shared" si="233"/>
        <v>0.12959999999999999</v>
      </c>
      <c r="BF133">
        <f t="shared" si="234"/>
        <v>0</v>
      </c>
      <c r="BG133">
        <f t="shared" si="235"/>
        <v>0.51839999999999997</v>
      </c>
      <c r="BH133">
        <f t="shared" si="236"/>
        <v>0.16200000000000001</v>
      </c>
      <c r="BI133">
        <f t="shared" si="237"/>
        <v>0</v>
      </c>
      <c r="BJ133">
        <f t="shared" si="238"/>
        <v>0.6804</v>
      </c>
      <c r="BK133">
        <f t="shared" si="239"/>
        <v>31.006800000000002</v>
      </c>
      <c r="BL133">
        <f t="shared" si="240"/>
        <v>30.132000000000005</v>
      </c>
      <c r="BM133">
        <f t="shared" si="241"/>
        <v>0.6804</v>
      </c>
      <c r="BN133">
        <f t="shared" si="242"/>
        <v>0</v>
      </c>
      <c r="BO133">
        <f t="shared" si="243"/>
        <v>0.71279999999999999</v>
      </c>
      <c r="BP133">
        <f t="shared" si="244"/>
        <v>74.001599999999996</v>
      </c>
      <c r="BQ133">
        <f t="shared" si="245"/>
        <v>13.964399999999999</v>
      </c>
      <c r="BR133">
        <f t="shared" si="246"/>
        <v>62.240400000000008</v>
      </c>
      <c r="BS133">
        <f t="shared" si="247"/>
        <v>3.6611999999999996</v>
      </c>
      <c r="BT133">
        <f t="shared" si="248"/>
        <v>73.83959999999999</v>
      </c>
      <c r="BU133">
        <f t="shared" si="249"/>
        <v>149.5908</v>
      </c>
      <c r="BV133" s="11">
        <f t="shared" si="250"/>
        <v>239.82479999999998</v>
      </c>
      <c r="BW133" s="11">
        <f t="shared" si="251"/>
        <v>17.9496</v>
      </c>
      <c r="BX133" s="11">
        <f t="shared" si="252"/>
        <v>320.33879999999999</v>
      </c>
      <c r="BY133">
        <f t="shared" si="253"/>
        <v>118.422</v>
      </c>
      <c r="BZ133">
        <f t="shared" si="254"/>
        <v>41.31</v>
      </c>
      <c r="CA133">
        <f t="shared" si="255"/>
        <v>18.435600000000001</v>
      </c>
      <c r="CB133">
        <f t="shared" si="256"/>
        <v>0.58319999999999994</v>
      </c>
      <c r="CC133" s="11">
        <f t="shared" si="257"/>
        <v>274.07159999999999</v>
      </c>
      <c r="CD133" s="11">
        <f t="shared" si="258"/>
        <v>316.80720000000002</v>
      </c>
      <c r="CE133" s="11">
        <f t="shared" si="259"/>
        <v>177.0984</v>
      </c>
      <c r="CF133">
        <f t="shared" si="260"/>
        <v>41.277600000000007</v>
      </c>
      <c r="CG133">
        <f t="shared" si="261"/>
        <v>37.8108</v>
      </c>
      <c r="CH133">
        <f t="shared" si="262"/>
        <v>3.4344000000000001</v>
      </c>
      <c r="CI133" s="11">
        <f t="shared" si="263"/>
        <v>140.25960000000001</v>
      </c>
      <c r="CJ133">
        <f t="shared" si="264"/>
        <v>17.658000000000001</v>
      </c>
      <c r="CK133">
        <f t="shared" si="265"/>
        <v>58.579199999999993</v>
      </c>
      <c r="CL133">
        <f t="shared" si="266"/>
        <v>20.865600000000001</v>
      </c>
      <c r="CM133">
        <f t="shared" si="267"/>
        <v>9.7848000000000006</v>
      </c>
      <c r="CN133">
        <f t="shared" si="268"/>
        <v>215.3304</v>
      </c>
      <c r="CO133">
        <f t="shared" si="269"/>
        <v>212.15520000000001</v>
      </c>
      <c r="CP133">
        <f t="shared" si="270"/>
        <v>3.1751999999999998</v>
      </c>
      <c r="CQ133">
        <f t="shared" si="271"/>
        <v>35.931600000000003</v>
      </c>
      <c r="CR133">
        <f t="shared" si="272"/>
        <v>44.161200000000001</v>
      </c>
      <c r="CT133" s="18">
        <f>'PASO 1 - SETUP CAMPAÑA'!G66</f>
        <v>324</v>
      </c>
      <c r="CU133">
        <v>10.98</v>
      </c>
      <c r="CV133">
        <v>9.56</v>
      </c>
      <c r="CW133">
        <v>1.62</v>
      </c>
      <c r="CX133">
        <v>3.53</v>
      </c>
      <c r="CY133">
        <v>3.48</v>
      </c>
      <c r="CZ133">
        <v>0.1</v>
      </c>
      <c r="DA133">
        <v>8.99</v>
      </c>
      <c r="DB133">
        <v>20.04</v>
      </c>
      <c r="DC133">
        <v>7.42</v>
      </c>
      <c r="DD133">
        <v>2.0299999999999998</v>
      </c>
      <c r="DE133">
        <v>27.11</v>
      </c>
      <c r="DF133">
        <v>1.1000000000000001</v>
      </c>
      <c r="DG133">
        <v>27.4</v>
      </c>
      <c r="DH133">
        <v>26.72</v>
      </c>
      <c r="DI133">
        <v>28.67</v>
      </c>
      <c r="DJ133">
        <v>0.34</v>
      </c>
      <c r="DK133">
        <v>39.28</v>
      </c>
      <c r="DL133">
        <v>8.24</v>
      </c>
      <c r="DM133">
        <v>5.49</v>
      </c>
      <c r="DN133">
        <v>16.34</v>
      </c>
      <c r="DO133">
        <v>38.549999999999997</v>
      </c>
      <c r="DP133">
        <v>12.75</v>
      </c>
      <c r="DQ133">
        <v>3.11</v>
      </c>
      <c r="DR133">
        <v>51.24</v>
      </c>
      <c r="DS133">
        <v>15.29</v>
      </c>
      <c r="DT133">
        <v>2.58</v>
      </c>
      <c r="DU133">
        <v>18.07</v>
      </c>
      <c r="DV133">
        <v>14.98</v>
      </c>
      <c r="DW133">
        <v>10.11</v>
      </c>
      <c r="DX133">
        <v>9.68</v>
      </c>
      <c r="DY133">
        <v>1.24</v>
      </c>
      <c r="DZ133">
        <v>0</v>
      </c>
      <c r="EA133">
        <v>2.2599999999999998</v>
      </c>
      <c r="EB133">
        <v>0.08</v>
      </c>
      <c r="EC133">
        <v>0.08</v>
      </c>
      <c r="ED133">
        <v>1.94</v>
      </c>
      <c r="EE133">
        <v>0.24</v>
      </c>
      <c r="EF133">
        <v>1.34</v>
      </c>
      <c r="EG133">
        <v>0.18</v>
      </c>
      <c r="EH133">
        <v>0</v>
      </c>
      <c r="EI133">
        <v>0.11</v>
      </c>
      <c r="EJ133">
        <v>0.97</v>
      </c>
      <c r="EK133">
        <v>0</v>
      </c>
      <c r="EL133">
        <v>0</v>
      </c>
      <c r="EM133">
        <v>0.99</v>
      </c>
      <c r="EN133">
        <v>0.28999999999999998</v>
      </c>
      <c r="EO133">
        <v>0</v>
      </c>
      <c r="EP133">
        <v>0.41</v>
      </c>
      <c r="EQ133">
        <v>0.16</v>
      </c>
      <c r="ER133">
        <v>0.1</v>
      </c>
      <c r="ES133">
        <v>0.04</v>
      </c>
      <c r="ET133">
        <v>0</v>
      </c>
      <c r="EU133">
        <v>0.16</v>
      </c>
      <c r="EV133">
        <v>0.05</v>
      </c>
      <c r="EW133">
        <v>0</v>
      </c>
      <c r="EX133">
        <v>0.21</v>
      </c>
      <c r="EY133">
        <v>9.57</v>
      </c>
      <c r="EZ133">
        <v>9.3000000000000007</v>
      </c>
      <c r="FA133">
        <v>0.21</v>
      </c>
      <c r="FB133">
        <v>0</v>
      </c>
      <c r="FC133">
        <v>0.22</v>
      </c>
      <c r="FD133">
        <v>22.84</v>
      </c>
      <c r="FE133">
        <v>4.3099999999999996</v>
      </c>
      <c r="FF133">
        <v>19.21</v>
      </c>
      <c r="FG133">
        <v>1.1299999999999999</v>
      </c>
      <c r="FH133">
        <v>22.79</v>
      </c>
      <c r="FI133">
        <v>46.17</v>
      </c>
      <c r="FJ133">
        <v>74.02</v>
      </c>
      <c r="FK133">
        <v>5.54</v>
      </c>
      <c r="FL133">
        <v>98.87</v>
      </c>
      <c r="FM133">
        <v>36.549999999999997</v>
      </c>
      <c r="FN133">
        <v>12.75</v>
      </c>
      <c r="FO133">
        <v>5.69</v>
      </c>
      <c r="FP133">
        <v>0.18</v>
      </c>
      <c r="FQ133">
        <v>84.59</v>
      </c>
      <c r="FR133">
        <v>97.78</v>
      </c>
      <c r="FS133">
        <v>54.66</v>
      </c>
      <c r="FT133">
        <v>12.74</v>
      </c>
      <c r="FU133">
        <v>11.67</v>
      </c>
      <c r="FV133">
        <v>1.06</v>
      </c>
      <c r="FW133">
        <v>43.29</v>
      </c>
      <c r="FX133">
        <v>5.45</v>
      </c>
      <c r="FY133">
        <v>18.079999999999998</v>
      </c>
      <c r="FZ133">
        <v>6.44</v>
      </c>
      <c r="GA133">
        <v>3.02</v>
      </c>
      <c r="GB133">
        <v>66.459999999999994</v>
      </c>
      <c r="GC133">
        <v>65.48</v>
      </c>
      <c r="GD133">
        <v>0.98</v>
      </c>
      <c r="GE133">
        <v>11.09</v>
      </c>
      <c r="GF133">
        <v>13.63</v>
      </c>
    </row>
    <row r="134" spans="2:188" x14ac:dyDescent="0.35">
      <c r="B134" t="str">
        <f>IF(AND(F134&gt;='PASO 2 - CHANNEL INPUT '!$G$4,F134&lt;='PASO 2 - CHANNEL INPUT '!$H$4),"OK","FUERA")</f>
        <v>OK</v>
      </c>
      <c r="C134" s="18" t="str">
        <f>IF(AND(F134&gt;='PASO 2 - CHANNEL INPUT '!$G$8,F134&lt;='PASO 2 - CHANNEL INPUT '!$H$8),"OK","FUERA")</f>
        <v>OK</v>
      </c>
      <c r="D134" t="str">
        <f>IF(AND(F134&gt;='PASO 1 - SETUP CAMPAÑA'!$C$3,F134&lt;='PASO 1 - SETUP CAMPAÑA'!$C$4),"OK","FUERA")</f>
        <v>OK</v>
      </c>
      <c r="E134" t="s">
        <v>2</v>
      </c>
      <c r="F134">
        <v>39</v>
      </c>
      <c r="G134" s="11">
        <f t="shared" si="273"/>
        <v>23.626200000000001</v>
      </c>
      <c r="H134">
        <f t="shared" si="184"/>
        <v>16.6296</v>
      </c>
      <c r="I134">
        <f t="shared" si="185"/>
        <v>7.4697999999999993</v>
      </c>
      <c r="J134">
        <f t="shared" si="186"/>
        <v>6.6247999999999996</v>
      </c>
      <c r="K134">
        <f t="shared" si="187"/>
        <v>6.5233999999999996</v>
      </c>
      <c r="L134">
        <f t="shared" si="188"/>
        <v>0.50700000000000001</v>
      </c>
      <c r="M134">
        <f t="shared" si="189"/>
        <v>31.940999999999995</v>
      </c>
      <c r="N134">
        <f t="shared" si="190"/>
        <v>67.904200000000003</v>
      </c>
      <c r="O134">
        <f t="shared" si="191"/>
        <v>24.504999999999999</v>
      </c>
      <c r="P134">
        <f t="shared" si="192"/>
        <v>9.9371999999999989</v>
      </c>
      <c r="Q134">
        <f t="shared" si="193"/>
        <v>86.62939999999999</v>
      </c>
      <c r="R134">
        <f t="shared" si="194"/>
        <v>5.3066000000000004</v>
      </c>
      <c r="S134">
        <f t="shared" si="195"/>
        <v>89.468599999999995</v>
      </c>
      <c r="T134">
        <f t="shared" si="196"/>
        <v>87.373000000000005</v>
      </c>
      <c r="U134" s="11">
        <f t="shared" si="197"/>
        <v>91.023399999999995</v>
      </c>
      <c r="V134">
        <f t="shared" si="198"/>
        <v>0.50700000000000001</v>
      </c>
      <c r="W134">
        <f t="shared" si="199"/>
        <v>146.11739999999998</v>
      </c>
      <c r="X134">
        <f t="shared" si="200"/>
        <v>29.304600000000001</v>
      </c>
      <c r="Y134">
        <f t="shared" si="201"/>
        <v>21.632000000000001</v>
      </c>
      <c r="Z134">
        <f t="shared" si="202"/>
        <v>59.488000000000007</v>
      </c>
      <c r="AA134">
        <f t="shared" si="203"/>
        <v>140.50659999999999</v>
      </c>
      <c r="AB134">
        <f t="shared" si="204"/>
        <v>46.542599999999993</v>
      </c>
      <c r="AC134">
        <f t="shared" si="205"/>
        <v>7.4697999999999993</v>
      </c>
      <c r="AD134" s="11">
        <f t="shared" si="206"/>
        <v>181.5736</v>
      </c>
      <c r="AE134">
        <f t="shared" si="207"/>
        <v>41.776799999999994</v>
      </c>
      <c r="AF134">
        <f t="shared" si="208"/>
        <v>6.4219999999999997</v>
      </c>
      <c r="AG134">
        <f t="shared" si="209"/>
        <v>64.828400000000002</v>
      </c>
      <c r="AH134">
        <f t="shared" si="210"/>
        <v>50.936599999999999</v>
      </c>
      <c r="AI134">
        <f t="shared" si="211"/>
        <v>23.727599999999999</v>
      </c>
      <c r="AJ134">
        <f t="shared" si="212"/>
        <v>23.017799999999998</v>
      </c>
      <c r="AK134">
        <f t="shared" si="213"/>
        <v>5.0024000000000006</v>
      </c>
      <c r="AL134">
        <f t="shared" si="214"/>
        <v>0</v>
      </c>
      <c r="AM134">
        <f t="shared" si="215"/>
        <v>6.6585999999999999</v>
      </c>
      <c r="AN134">
        <f t="shared" si="216"/>
        <v>0</v>
      </c>
      <c r="AO134">
        <f t="shared" si="217"/>
        <v>1.1829999999999998</v>
      </c>
      <c r="AP134">
        <f t="shared" si="218"/>
        <v>1.9265999999999999</v>
      </c>
      <c r="AQ134">
        <f t="shared" si="219"/>
        <v>0</v>
      </c>
      <c r="AR134">
        <f t="shared" si="220"/>
        <v>1.4872000000000001</v>
      </c>
      <c r="AS134">
        <f t="shared" si="221"/>
        <v>0.20279999999999998</v>
      </c>
      <c r="AT134">
        <f t="shared" si="222"/>
        <v>0.50700000000000001</v>
      </c>
      <c r="AU134">
        <f t="shared" si="223"/>
        <v>0.43939999999999996</v>
      </c>
      <c r="AV134">
        <f t="shared" si="224"/>
        <v>0.5746</v>
      </c>
      <c r="AW134">
        <f t="shared" si="225"/>
        <v>0</v>
      </c>
      <c r="AX134">
        <f t="shared" si="226"/>
        <v>0</v>
      </c>
      <c r="AY134">
        <f t="shared" si="227"/>
        <v>1.0478000000000001</v>
      </c>
      <c r="AZ134">
        <f t="shared" si="228"/>
        <v>1.3520000000000001</v>
      </c>
      <c r="BA134">
        <f t="shared" si="229"/>
        <v>0.13520000000000001</v>
      </c>
      <c r="BB134">
        <f t="shared" si="230"/>
        <v>1.6223999999999998</v>
      </c>
      <c r="BC134">
        <f t="shared" si="231"/>
        <v>0.81119999999999992</v>
      </c>
      <c r="BD134">
        <f t="shared" si="232"/>
        <v>4.3264000000000005</v>
      </c>
      <c r="BE134">
        <f t="shared" si="233"/>
        <v>1.3857999999999999</v>
      </c>
      <c r="BF134">
        <f t="shared" si="234"/>
        <v>0</v>
      </c>
      <c r="BG134">
        <f t="shared" si="235"/>
        <v>1.6223999999999998</v>
      </c>
      <c r="BH134">
        <f t="shared" si="236"/>
        <v>0</v>
      </c>
      <c r="BI134">
        <f t="shared" si="237"/>
        <v>0</v>
      </c>
      <c r="BJ134">
        <f t="shared" si="238"/>
        <v>0</v>
      </c>
      <c r="BK134">
        <f t="shared" si="239"/>
        <v>29.676399999999997</v>
      </c>
      <c r="BL134">
        <f t="shared" si="240"/>
        <v>29.676399999999997</v>
      </c>
      <c r="BM134">
        <f t="shared" si="241"/>
        <v>0</v>
      </c>
      <c r="BN134">
        <f t="shared" si="242"/>
        <v>0</v>
      </c>
      <c r="BO134">
        <f t="shared" si="243"/>
        <v>0</v>
      </c>
      <c r="BP134">
        <f t="shared" si="244"/>
        <v>100.3522</v>
      </c>
      <c r="BQ134">
        <f t="shared" si="245"/>
        <v>23.322000000000003</v>
      </c>
      <c r="BR134">
        <f t="shared" si="246"/>
        <v>84.128200000000007</v>
      </c>
      <c r="BS134">
        <f t="shared" si="247"/>
        <v>8.2810000000000006</v>
      </c>
      <c r="BT134">
        <f t="shared" si="248"/>
        <v>68.580200000000005</v>
      </c>
      <c r="BU134">
        <f t="shared" si="249"/>
        <v>141.35160000000002</v>
      </c>
      <c r="BV134" s="11">
        <f t="shared" si="250"/>
        <v>256.71100000000001</v>
      </c>
      <c r="BW134" s="11">
        <f t="shared" si="251"/>
        <v>20.448999999999998</v>
      </c>
      <c r="BX134" s="11">
        <f t="shared" si="252"/>
        <v>334.113</v>
      </c>
      <c r="BY134">
        <f t="shared" si="253"/>
        <v>129.9948</v>
      </c>
      <c r="BZ134">
        <f t="shared" si="254"/>
        <v>46.542599999999993</v>
      </c>
      <c r="CA134">
        <f t="shared" si="255"/>
        <v>21.564399999999999</v>
      </c>
      <c r="CB134">
        <f t="shared" si="256"/>
        <v>0.64219999999999999</v>
      </c>
      <c r="CC134" s="11">
        <f t="shared" si="257"/>
        <v>289.86880000000002</v>
      </c>
      <c r="CD134" s="11">
        <f t="shared" si="258"/>
        <v>331.03719999999998</v>
      </c>
      <c r="CE134" s="11">
        <f t="shared" si="259"/>
        <v>186.4408</v>
      </c>
      <c r="CF134">
        <f t="shared" si="260"/>
        <v>38.194000000000003</v>
      </c>
      <c r="CG134">
        <f t="shared" si="261"/>
        <v>45.292000000000002</v>
      </c>
      <c r="CH134">
        <f t="shared" si="262"/>
        <v>3.4476000000000004</v>
      </c>
      <c r="CI134" s="11">
        <f t="shared" si="263"/>
        <v>147.0976</v>
      </c>
      <c r="CJ134">
        <f t="shared" si="264"/>
        <v>20.617999999999999</v>
      </c>
      <c r="CK134">
        <f t="shared" si="265"/>
        <v>64.253800000000012</v>
      </c>
      <c r="CL134">
        <f t="shared" si="266"/>
        <v>24.302200000000003</v>
      </c>
      <c r="CM134">
        <f t="shared" si="267"/>
        <v>9.8696000000000002</v>
      </c>
      <c r="CN134">
        <f t="shared" si="268"/>
        <v>222.16739999999999</v>
      </c>
      <c r="CO134">
        <f t="shared" si="269"/>
        <v>226.42619999999997</v>
      </c>
      <c r="CP134">
        <f t="shared" si="270"/>
        <v>1.6223999999999998</v>
      </c>
      <c r="CQ134">
        <f t="shared" si="271"/>
        <v>41.4726</v>
      </c>
      <c r="CR134">
        <f t="shared" si="272"/>
        <v>48.367800000000003</v>
      </c>
      <c r="CT134" s="18">
        <f>'PASO 1 - SETUP CAMPAÑA'!G67</f>
        <v>338</v>
      </c>
      <c r="CU134">
        <v>6.99</v>
      </c>
      <c r="CV134">
        <v>4.92</v>
      </c>
      <c r="CW134">
        <v>2.21</v>
      </c>
      <c r="CX134">
        <v>1.96</v>
      </c>
      <c r="CY134">
        <v>1.93</v>
      </c>
      <c r="CZ134">
        <v>0.15</v>
      </c>
      <c r="DA134">
        <v>9.4499999999999993</v>
      </c>
      <c r="DB134">
        <v>20.09</v>
      </c>
      <c r="DC134">
        <v>7.25</v>
      </c>
      <c r="DD134">
        <v>2.94</v>
      </c>
      <c r="DE134">
        <v>25.63</v>
      </c>
      <c r="DF134">
        <v>1.57</v>
      </c>
      <c r="DG134">
        <v>26.47</v>
      </c>
      <c r="DH134">
        <v>25.85</v>
      </c>
      <c r="DI134">
        <v>26.93</v>
      </c>
      <c r="DJ134">
        <v>0.15</v>
      </c>
      <c r="DK134">
        <v>43.23</v>
      </c>
      <c r="DL134">
        <v>8.67</v>
      </c>
      <c r="DM134">
        <v>6.4</v>
      </c>
      <c r="DN134">
        <v>17.600000000000001</v>
      </c>
      <c r="DO134">
        <v>41.57</v>
      </c>
      <c r="DP134">
        <v>13.77</v>
      </c>
      <c r="DQ134">
        <v>2.21</v>
      </c>
      <c r="DR134">
        <v>53.72</v>
      </c>
      <c r="DS134">
        <v>12.36</v>
      </c>
      <c r="DT134">
        <v>1.9</v>
      </c>
      <c r="DU134">
        <v>19.18</v>
      </c>
      <c r="DV134">
        <v>15.07</v>
      </c>
      <c r="DW134">
        <v>7.02</v>
      </c>
      <c r="DX134">
        <v>6.81</v>
      </c>
      <c r="DY134">
        <v>1.48</v>
      </c>
      <c r="DZ134">
        <v>0</v>
      </c>
      <c r="EA134">
        <v>1.97</v>
      </c>
      <c r="EB134">
        <v>0</v>
      </c>
      <c r="EC134">
        <v>0.35</v>
      </c>
      <c r="ED134">
        <v>0.56999999999999995</v>
      </c>
      <c r="EE134">
        <v>0</v>
      </c>
      <c r="EF134">
        <v>0.44</v>
      </c>
      <c r="EG134">
        <v>0.06</v>
      </c>
      <c r="EH134">
        <v>0.15</v>
      </c>
      <c r="EI134">
        <v>0.13</v>
      </c>
      <c r="EJ134">
        <v>0.17</v>
      </c>
      <c r="EK134">
        <v>0</v>
      </c>
      <c r="EL134">
        <v>0</v>
      </c>
      <c r="EM134">
        <v>0.31</v>
      </c>
      <c r="EN134">
        <v>0.4</v>
      </c>
      <c r="EO134">
        <v>0.04</v>
      </c>
      <c r="EP134">
        <v>0.48</v>
      </c>
      <c r="EQ134">
        <v>0.24</v>
      </c>
      <c r="ER134">
        <v>1.28</v>
      </c>
      <c r="ES134">
        <v>0.41</v>
      </c>
      <c r="ET134">
        <v>0</v>
      </c>
      <c r="EU134">
        <v>0.48</v>
      </c>
      <c r="EV134">
        <v>0</v>
      </c>
      <c r="EW134">
        <v>0</v>
      </c>
      <c r="EX134">
        <v>0</v>
      </c>
      <c r="EY134">
        <v>8.7799999999999994</v>
      </c>
      <c r="EZ134">
        <v>8.7799999999999994</v>
      </c>
      <c r="FA134">
        <v>0</v>
      </c>
      <c r="FB134">
        <v>0</v>
      </c>
      <c r="FC134">
        <v>0</v>
      </c>
      <c r="FD134">
        <v>29.69</v>
      </c>
      <c r="FE134">
        <v>6.9</v>
      </c>
      <c r="FF134">
        <v>24.89</v>
      </c>
      <c r="FG134">
        <v>2.4500000000000002</v>
      </c>
      <c r="FH134">
        <v>20.29</v>
      </c>
      <c r="FI134">
        <v>41.82</v>
      </c>
      <c r="FJ134">
        <v>75.95</v>
      </c>
      <c r="FK134">
        <v>6.05</v>
      </c>
      <c r="FL134">
        <v>98.85</v>
      </c>
      <c r="FM134">
        <v>38.46</v>
      </c>
      <c r="FN134">
        <v>13.77</v>
      </c>
      <c r="FO134">
        <v>6.38</v>
      </c>
      <c r="FP134">
        <v>0.19</v>
      </c>
      <c r="FQ134">
        <v>85.76</v>
      </c>
      <c r="FR134">
        <v>97.94</v>
      </c>
      <c r="FS134">
        <v>55.16</v>
      </c>
      <c r="FT134">
        <v>11.3</v>
      </c>
      <c r="FU134">
        <v>13.4</v>
      </c>
      <c r="FV134">
        <v>1.02</v>
      </c>
      <c r="FW134">
        <v>43.52</v>
      </c>
      <c r="FX134">
        <v>6.1</v>
      </c>
      <c r="FY134">
        <v>19.010000000000002</v>
      </c>
      <c r="FZ134">
        <v>7.19</v>
      </c>
      <c r="GA134">
        <v>2.92</v>
      </c>
      <c r="GB134">
        <v>65.73</v>
      </c>
      <c r="GC134">
        <v>66.989999999999995</v>
      </c>
      <c r="GD134">
        <v>0.48</v>
      </c>
      <c r="GE134">
        <v>12.27</v>
      </c>
      <c r="GF134">
        <v>14.31</v>
      </c>
    </row>
    <row r="135" spans="2:188" x14ac:dyDescent="0.35">
      <c r="B135" t="str">
        <f>IF(AND(F135&gt;='PASO 2 - CHANNEL INPUT '!$G$4,F135&lt;='PASO 2 - CHANNEL INPUT '!$H$4),"OK","FUERA")</f>
        <v>OK</v>
      </c>
      <c r="C135" s="18" t="str">
        <f>IF(AND(F135&gt;='PASO 2 - CHANNEL INPUT '!$G$8,F135&lt;='PASO 2 - CHANNEL INPUT '!$H$8),"OK","FUERA")</f>
        <v>OK</v>
      </c>
      <c r="D135" t="str">
        <f>IF(AND(F135&gt;='PASO 1 - SETUP CAMPAÑA'!$C$3,F135&lt;='PASO 1 - SETUP CAMPAÑA'!$C$4),"OK","FUERA")</f>
        <v>OK</v>
      </c>
      <c r="E135" t="s">
        <v>2</v>
      </c>
      <c r="F135">
        <v>40</v>
      </c>
      <c r="G135" s="11">
        <f t="shared" si="273"/>
        <v>42.296799999999998</v>
      </c>
      <c r="H135">
        <f t="shared" si="184"/>
        <v>38.063200000000002</v>
      </c>
      <c r="I135">
        <f t="shared" si="185"/>
        <v>4.3512000000000004</v>
      </c>
      <c r="J135">
        <f t="shared" si="186"/>
        <v>13.2888</v>
      </c>
      <c r="K135">
        <f t="shared" si="187"/>
        <v>13.249599999999999</v>
      </c>
      <c r="L135">
        <f t="shared" si="188"/>
        <v>7.8399999999999997E-2</v>
      </c>
      <c r="M135">
        <f t="shared" si="189"/>
        <v>50.96</v>
      </c>
      <c r="N135">
        <f t="shared" si="190"/>
        <v>83.888000000000005</v>
      </c>
      <c r="O135">
        <f t="shared" si="191"/>
        <v>23.049599999999998</v>
      </c>
      <c r="P135">
        <f t="shared" si="192"/>
        <v>10.152799999999999</v>
      </c>
      <c r="Q135">
        <f t="shared" si="193"/>
        <v>107.64320000000001</v>
      </c>
      <c r="R135">
        <f t="shared" si="194"/>
        <v>7.1344000000000003</v>
      </c>
      <c r="S135">
        <f t="shared" si="195"/>
        <v>111.9944</v>
      </c>
      <c r="T135">
        <f t="shared" si="196"/>
        <v>109.4072</v>
      </c>
      <c r="U135" s="11">
        <f t="shared" si="197"/>
        <v>117.012</v>
      </c>
      <c r="V135">
        <f t="shared" si="198"/>
        <v>0.6664000000000001</v>
      </c>
      <c r="W135">
        <f t="shared" si="199"/>
        <v>171.81359999999998</v>
      </c>
      <c r="X135">
        <f t="shared" si="200"/>
        <v>32.653599999999997</v>
      </c>
      <c r="Y135">
        <f t="shared" si="201"/>
        <v>20.619199999999999</v>
      </c>
      <c r="Z135">
        <f t="shared" si="202"/>
        <v>70.59920000000001</v>
      </c>
      <c r="AA135">
        <f t="shared" si="203"/>
        <v>161.4648</v>
      </c>
      <c r="AB135">
        <f t="shared" si="204"/>
        <v>47.9024</v>
      </c>
      <c r="AC135">
        <f t="shared" si="205"/>
        <v>7.3695999999999993</v>
      </c>
      <c r="AD135" s="11">
        <f t="shared" si="206"/>
        <v>211.7192</v>
      </c>
      <c r="AE135">
        <f t="shared" si="207"/>
        <v>46.883200000000002</v>
      </c>
      <c r="AF135">
        <f t="shared" si="208"/>
        <v>8.7024000000000008</v>
      </c>
      <c r="AG135">
        <f t="shared" si="209"/>
        <v>80.947999999999993</v>
      </c>
      <c r="AH135">
        <f t="shared" si="210"/>
        <v>67.855199999999996</v>
      </c>
      <c r="AI135">
        <f t="shared" si="211"/>
        <v>26.538399999999999</v>
      </c>
      <c r="AJ135">
        <f t="shared" si="212"/>
        <v>32.496799999999993</v>
      </c>
      <c r="AK135">
        <f t="shared" si="213"/>
        <v>6.5072000000000001</v>
      </c>
      <c r="AL135">
        <f t="shared" si="214"/>
        <v>7.8399999999999997E-2</v>
      </c>
      <c r="AM135">
        <f t="shared" si="215"/>
        <v>13.4064</v>
      </c>
      <c r="AN135">
        <f t="shared" si="216"/>
        <v>0.23519999999999999</v>
      </c>
      <c r="AO135">
        <f t="shared" si="217"/>
        <v>0.3528</v>
      </c>
      <c r="AP135">
        <f t="shared" si="218"/>
        <v>4.5472000000000001</v>
      </c>
      <c r="AQ135">
        <f t="shared" si="219"/>
        <v>0</v>
      </c>
      <c r="AR135">
        <f t="shared" si="220"/>
        <v>3.2927999999999997</v>
      </c>
      <c r="AS135">
        <f t="shared" si="221"/>
        <v>0.3528</v>
      </c>
      <c r="AT135">
        <f t="shared" si="222"/>
        <v>0.23519999999999999</v>
      </c>
      <c r="AU135">
        <f t="shared" si="223"/>
        <v>0.94079999999999997</v>
      </c>
      <c r="AV135">
        <f t="shared" si="224"/>
        <v>0.86240000000000006</v>
      </c>
      <c r="AW135">
        <f t="shared" si="225"/>
        <v>0</v>
      </c>
      <c r="AX135">
        <f t="shared" si="226"/>
        <v>0</v>
      </c>
      <c r="AY135">
        <f t="shared" si="227"/>
        <v>1.8031999999999999</v>
      </c>
      <c r="AZ135">
        <f t="shared" si="228"/>
        <v>0.27440000000000003</v>
      </c>
      <c r="BA135">
        <f t="shared" si="229"/>
        <v>7.8399999999999997E-2</v>
      </c>
      <c r="BB135">
        <f t="shared" si="230"/>
        <v>0.7056</v>
      </c>
      <c r="BC135">
        <f t="shared" si="231"/>
        <v>2.6656000000000004</v>
      </c>
      <c r="BD135">
        <f t="shared" si="232"/>
        <v>0.98</v>
      </c>
      <c r="BE135">
        <f t="shared" si="233"/>
        <v>1.2544</v>
      </c>
      <c r="BF135">
        <f t="shared" si="234"/>
        <v>0</v>
      </c>
      <c r="BG135">
        <f t="shared" si="235"/>
        <v>1.2544</v>
      </c>
      <c r="BH135">
        <f t="shared" si="236"/>
        <v>0.50959999999999994</v>
      </c>
      <c r="BI135">
        <f t="shared" si="237"/>
        <v>0.54880000000000007</v>
      </c>
      <c r="BJ135">
        <f t="shared" si="238"/>
        <v>0</v>
      </c>
      <c r="BK135">
        <f t="shared" si="239"/>
        <v>36.808800000000005</v>
      </c>
      <c r="BL135">
        <f t="shared" si="240"/>
        <v>36.181600000000003</v>
      </c>
      <c r="BM135">
        <f t="shared" si="241"/>
        <v>0.62719999999999998</v>
      </c>
      <c r="BN135">
        <f t="shared" si="242"/>
        <v>0</v>
      </c>
      <c r="BO135">
        <f t="shared" si="243"/>
        <v>0</v>
      </c>
      <c r="BP135">
        <f t="shared" si="244"/>
        <v>101.0968</v>
      </c>
      <c r="BQ135">
        <f t="shared" si="245"/>
        <v>23.4024</v>
      </c>
      <c r="BR135">
        <f t="shared" si="246"/>
        <v>83.260799999999989</v>
      </c>
      <c r="BS135">
        <f t="shared" si="247"/>
        <v>3.5672000000000001</v>
      </c>
      <c r="BT135">
        <f t="shared" si="248"/>
        <v>84.593599999999995</v>
      </c>
      <c r="BU135">
        <f t="shared" si="249"/>
        <v>177.02719999999997</v>
      </c>
      <c r="BV135" s="11">
        <f t="shared" si="250"/>
        <v>295.29359999999997</v>
      </c>
      <c r="BW135" s="11">
        <f t="shared" si="251"/>
        <v>25.989599999999999</v>
      </c>
      <c r="BX135" s="11">
        <f t="shared" si="252"/>
        <v>384.90480000000002</v>
      </c>
      <c r="BY135">
        <f t="shared" si="253"/>
        <v>137.5136</v>
      </c>
      <c r="BZ135">
        <f t="shared" si="254"/>
        <v>47.9024</v>
      </c>
      <c r="CA135">
        <f t="shared" si="255"/>
        <v>18.933600000000002</v>
      </c>
      <c r="CB135">
        <f t="shared" si="256"/>
        <v>0.6664000000000001</v>
      </c>
      <c r="CC135" s="11">
        <f t="shared" si="257"/>
        <v>329.39760000000001</v>
      </c>
      <c r="CD135" s="11">
        <f t="shared" si="258"/>
        <v>381.92560000000003</v>
      </c>
      <c r="CE135" s="11">
        <f t="shared" si="259"/>
        <v>201.44880000000001</v>
      </c>
      <c r="CF135">
        <f t="shared" si="260"/>
        <v>45.903200000000005</v>
      </c>
      <c r="CG135">
        <f t="shared" si="261"/>
        <v>41.8264</v>
      </c>
      <c r="CH135">
        <f t="shared" si="262"/>
        <v>6.428799999999999</v>
      </c>
      <c r="CI135" s="11">
        <f t="shared" si="263"/>
        <v>161.66080000000002</v>
      </c>
      <c r="CJ135">
        <f t="shared" si="264"/>
        <v>20.619199999999999</v>
      </c>
      <c r="CK135">
        <f t="shared" si="265"/>
        <v>69.81519999999999</v>
      </c>
      <c r="CL135">
        <f t="shared" si="266"/>
        <v>28.3416</v>
      </c>
      <c r="CM135">
        <f t="shared" si="267"/>
        <v>12.112799999999998</v>
      </c>
      <c r="CN135">
        <f t="shared" si="268"/>
        <v>258.99439999999998</v>
      </c>
      <c r="CO135">
        <f t="shared" si="269"/>
        <v>260.56239999999997</v>
      </c>
      <c r="CP135">
        <f t="shared" si="270"/>
        <v>1.0976000000000001</v>
      </c>
      <c r="CQ135">
        <f t="shared" si="271"/>
        <v>44.609600000000007</v>
      </c>
      <c r="CR135">
        <f t="shared" si="272"/>
        <v>50.0976</v>
      </c>
      <c r="CT135" s="18">
        <f>'PASO 1 - SETUP CAMPAÑA'!G68</f>
        <v>392</v>
      </c>
      <c r="CU135">
        <v>10.79</v>
      </c>
      <c r="CV135">
        <v>9.7100000000000009</v>
      </c>
      <c r="CW135">
        <v>1.1100000000000001</v>
      </c>
      <c r="CX135">
        <v>3.39</v>
      </c>
      <c r="CY135">
        <v>3.38</v>
      </c>
      <c r="CZ135">
        <v>0.02</v>
      </c>
      <c r="DA135">
        <v>13</v>
      </c>
      <c r="DB135">
        <v>21.4</v>
      </c>
      <c r="DC135">
        <v>5.88</v>
      </c>
      <c r="DD135">
        <v>2.59</v>
      </c>
      <c r="DE135">
        <v>27.46</v>
      </c>
      <c r="DF135">
        <v>1.82</v>
      </c>
      <c r="DG135">
        <v>28.57</v>
      </c>
      <c r="DH135">
        <v>27.91</v>
      </c>
      <c r="DI135">
        <v>29.85</v>
      </c>
      <c r="DJ135">
        <v>0.17</v>
      </c>
      <c r="DK135">
        <v>43.83</v>
      </c>
      <c r="DL135">
        <v>8.33</v>
      </c>
      <c r="DM135">
        <v>5.26</v>
      </c>
      <c r="DN135">
        <v>18.010000000000002</v>
      </c>
      <c r="DO135">
        <v>41.19</v>
      </c>
      <c r="DP135">
        <v>12.22</v>
      </c>
      <c r="DQ135">
        <v>1.88</v>
      </c>
      <c r="DR135">
        <v>54.01</v>
      </c>
      <c r="DS135">
        <v>11.96</v>
      </c>
      <c r="DT135">
        <v>2.2200000000000002</v>
      </c>
      <c r="DU135">
        <v>20.65</v>
      </c>
      <c r="DV135">
        <v>17.309999999999999</v>
      </c>
      <c r="DW135">
        <v>6.77</v>
      </c>
      <c r="DX135">
        <v>8.2899999999999991</v>
      </c>
      <c r="DY135">
        <v>1.66</v>
      </c>
      <c r="DZ135">
        <v>0.02</v>
      </c>
      <c r="EA135">
        <v>3.42</v>
      </c>
      <c r="EB135">
        <v>0.06</v>
      </c>
      <c r="EC135">
        <v>0.09</v>
      </c>
      <c r="ED135">
        <v>1.1599999999999999</v>
      </c>
      <c r="EE135">
        <v>0</v>
      </c>
      <c r="EF135">
        <v>0.84</v>
      </c>
      <c r="EG135">
        <v>0.09</v>
      </c>
      <c r="EH135">
        <v>0.06</v>
      </c>
      <c r="EI135">
        <v>0.24</v>
      </c>
      <c r="EJ135">
        <v>0.22</v>
      </c>
      <c r="EK135">
        <v>0</v>
      </c>
      <c r="EL135">
        <v>0</v>
      </c>
      <c r="EM135">
        <v>0.46</v>
      </c>
      <c r="EN135">
        <v>7.0000000000000007E-2</v>
      </c>
      <c r="EO135">
        <v>0.02</v>
      </c>
      <c r="EP135">
        <v>0.18</v>
      </c>
      <c r="EQ135">
        <v>0.68</v>
      </c>
      <c r="ER135">
        <v>0.25</v>
      </c>
      <c r="ES135">
        <v>0.32</v>
      </c>
      <c r="ET135">
        <v>0</v>
      </c>
      <c r="EU135">
        <v>0.32</v>
      </c>
      <c r="EV135">
        <v>0.13</v>
      </c>
      <c r="EW135">
        <v>0.14000000000000001</v>
      </c>
      <c r="EX135">
        <v>0</v>
      </c>
      <c r="EY135">
        <v>9.39</v>
      </c>
      <c r="EZ135">
        <v>9.23</v>
      </c>
      <c r="FA135">
        <v>0.16</v>
      </c>
      <c r="FB135">
        <v>0</v>
      </c>
      <c r="FC135">
        <v>0</v>
      </c>
      <c r="FD135">
        <v>25.79</v>
      </c>
      <c r="FE135">
        <v>5.97</v>
      </c>
      <c r="FF135">
        <v>21.24</v>
      </c>
      <c r="FG135">
        <v>0.91</v>
      </c>
      <c r="FH135">
        <v>21.58</v>
      </c>
      <c r="FI135">
        <v>45.16</v>
      </c>
      <c r="FJ135">
        <v>75.33</v>
      </c>
      <c r="FK135">
        <v>6.63</v>
      </c>
      <c r="FL135">
        <v>98.19</v>
      </c>
      <c r="FM135">
        <v>35.08</v>
      </c>
      <c r="FN135">
        <v>12.22</v>
      </c>
      <c r="FO135">
        <v>4.83</v>
      </c>
      <c r="FP135">
        <v>0.17</v>
      </c>
      <c r="FQ135">
        <v>84.03</v>
      </c>
      <c r="FR135">
        <v>97.43</v>
      </c>
      <c r="FS135">
        <v>51.39</v>
      </c>
      <c r="FT135">
        <v>11.71</v>
      </c>
      <c r="FU135">
        <v>10.67</v>
      </c>
      <c r="FV135">
        <v>1.64</v>
      </c>
      <c r="FW135">
        <v>41.24</v>
      </c>
      <c r="FX135">
        <v>5.26</v>
      </c>
      <c r="FY135">
        <v>17.809999999999999</v>
      </c>
      <c r="FZ135">
        <v>7.23</v>
      </c>
      <c r="GA135">
        <v>3.09</v>
      </c>
      <c r="GB135">
        <v>66.069999999999993</v>
      </c>
      <c r="GC135">
        <v>66.47</v>
      </c>
      <c r="GD135">
        <v>0.28000000000000003</v>
      </c>
      <c r="GE135">
        <v>11.38</v>
      </c>
      <c r="GF135">
        <v>12.78</v>
      </c>
    </row>
    <row r="136" spans="2:188" x14ac:dyDescent="0.35">
      <c r="B136" t="str">
        <f>IF(AND(F136&gt;='PASO 2 - CHANNEL INPUT '!$G$4,F136&lt;='PASO 2 - CHANNEL INPUT '!$H$4),"OK","FUERA")</f>
        <v>OK</v>
      </c>
      <c r="C136" s="18" t="str">
        <f>IF(AND(F136&gt;='PASO 2 - CHANNEL INPUT '!$G$8,F136&lt;='PASO 2 - CHANNEL INPUT '!$H$8),"OK","FUERA")</f>
        <v>OK</v>
      </c>
      <c r="D136" t="str">
        <f>IF(AND(F136&gt;='PASO 1 - SETUP CAMPAÑA'!$C$3,F136&lt;='PASO 1 - SETUP CAMPAÑA'!$C$4),"OK","FUERA")</f>
        <v>OK</v>
      </c>
      <c r="E136" t="s">
        <v>2</v>
      </c>
      <c r="F136">
        <v>41</v>
      </c>
      <c r="G136" s="11">
        <f t="shared" si="273"/>
        <v>32.397999999999996</v>
      </c>
      <c r="H136">
        <f t="shared" si="184"/>
        <v>30.460799999999995</v>
      </c>
      <c r="I136">
        <f t="shared" si="185"/>
        <v>2.4716</v>
      </c>
      <c r="J136">
        <f t="shared" si="186"/>
        <v>12.391400000000001</v>
      </c>
      <c r="K136">
        <f t="shared" si="187"/>
        <v>11.8904</v>
      </c>
      <c r="L136">
        <f t="shared" si="188"/>
        <v>0.66800000000000004</v>
      </c>
      <c r="M136">
        <f t="shared" si="189"/>
        <v>42.618399999999994</v>
      </c>
      <c r="N136">
        <f t="shared" si="190"/>
        <v>68.870800000000003</v>
      </c>
      <c r="O136">
        <f t="shared" si="191"/>
        <v>24.348600000000001</v>
      </c>
      <c r="P136">
        <f t="shared" si="192"/>
        <v>9.2851999999999997</v>
      </c>
      <c r="Q136">
        <f t="shared" si="193"/>
        <v>91.115200000000002</v>
      </c>
      <c r="R136">
        <f t="shared" si="194"/>
        <v>8.6172000000000004</v>
      </c>
      <c r="S136">
        <f t="shared" si="195"/>
        <v>94.555399999999992</v>
      </c>
      <c r="T136">
        <f t="shared" si="196"/>
        <v>91.783199999999994</v>
      </c>
      <c r="U136" s="11">
        <f t="shared" si="197"/>
        <v>100.3336</v>
      </c>
      <c r="V136">
        <f t="shared" si="198"/>
        <v>1.5030000000000001</v>
      </c>
      <c r="W136">
        <f t="shared" si="199"/>
        <v>157.18040000000002</v>
      </c>
      <c r="X136">
        <f t="shared" si="200"/>
        <v>28.490199999999994</v>
      </c>
      <c r="Y136">
        <f t="shared" si="201"/>
        <v>16.466200000000001</v>
      </c>
      <c r="Z136">
        <f t="shared" si="202"/>
        <v>70.006399999999999</v>
      </c>
      <c r="AA136">
        <f t="shared" si="203"/>
        <v>142.15040000000002</v>
      </c>
      <c r="AB136">
        <f t="shared" si="204"/>
        <v>41.582999999999998</v>
      </c>
      <c r="AC136">
        <f t="shared" si="205"/>
        <v>3.5404</v>
      </c>
      <c r="AD136" s="11">
        <f t="shared" si="206"/>
        <v>189.37800000000001</v>
      </c>
      <c r="AE136">
        <f t="shared" si="207"/>
        <v>53.306400000000004</v>
      </c>
      <c r="AF136">
        <f t="shared" si="208"/>
        <v>12.3246</v>
      </c>
      <c r="AG136">
        <f t="shared" si="209"/>
        <v>78.890800000000013</v>
      </c>
      <c r="AH136">
        <f t="shared" si="210"/>
        <v>56.813400000000009</v>
      </c>
      <c r="AI136">
        <f t="shared" si="211"/>
        <v>25.417400000000001</v>
      </c>
      <c r="AJ136">
        <f t="shared" si="212"/>
        <v>33.032600000000002</v>
      </c>
      <c r="AK136">
        <f t="shared" si="213"/>
        <v>6.9138000000000002</v>
      </c>
      <c r="AL136">
        <f t="shared" si="214"/>
        <v>0</v>
      </c>
      <c r="AM136">
        <f t="shared" si="215"/>
        <v>12.8256</v>
      </c>
      <c r="AN136">
        <f t="shared" si="216"/>
        <v>0.33400000000000002</v>
      </c>
      <c r="AO136">
        <f t="shared" si="217"/>
        <v>1.2023999999999999</v>
      </c>
      <c r="AP136">
        <f t="shared" si="218"/>
        <v>3.9411999999999998</v>
      </c>
      <c r="AQ136">
        <f t="shared" si="219"/>
        <v>0.53439999999999999</v>
      </c>
      <c r="AR136">
        <f t="shared" si="220"/>
        <v>3.7741999999999996</v>
      </c>
      <c r="AS136">
        <f t="shared" si="221"/>
        <v>0</v>
      </c>
      <c r="AT136">
        <f t="shared" si="222"/>
        <v>0.30059999999999998</v>
      </c>
      <c r="AU136">
        <f t="shared" si="223"/>
        <v>0</v>
      </c>
      <c r="AV136">
        <f t="shared" si="224"/>
        <v>2.8390000000000004</v>
      </c>
      <c r="AW136">
        <f t="shared" si="225"/>
        <v>0</v>
      </c>
      <c r="AX136">
        <f t="shared" si="226"/>
        <v>0</v>
      </c>
      <c r="AY136">
        <f t="shared" si="227"/>
        <v>2.8390000000000004</v>
      </c>
      <c r="AZ136">
        <f t="shared" si="228"/>
        <v>1.1022000000000001</v>
      </c>
      <c r="BA136">
        <f t="shared" si="229"/>
        <v>0.23380000000000004</v>
      </c>
      <c r="BB136">
        <f t="shared" si="230"/>
        <v>0.1336</v>
      </c>
      <c r="BC136">
        <f t="shared" si="231"/>
        <v>1.0688</v>
      </c>
      <c r="BD136">
        <f t="shared" si="232"/>
        <v>0.1336</v>
      </c>
      <c r="BE136">
        <f t="shared" si="233"/>
        <v>0.53439999999999999</v>
      </c>
      <c r="BF136">
        <f t="shared" si="234"/>
        <v>0</v>
      </c>
      <c r="BG136">
        <f t="shared" si="235"/>
        <v>2.8723999999999998</v>
      </c>
      <c r="BH136">
        <f t="shared" si="236"/>
        <v>0</v>
      </c>
      <c r="BI136">
        <f t="shared" si="237"/>
        <v>6.6799999999999998E-2</v>
      </c>
      <c r="BJ136">
        <f t="shared" si="238"/>
        <v>0.53439999999999999</v>
      </c>
      <c r="BK136">
        <f t="shared" si="239"/>
        <v>36.74</v>
      </c>
      <c r="BL136">
        <f t="shared" si="240"/>
        <v>35.905000000000001</v>
      </c>
      <c r="BM136">
        <f t="shared" si="241"/>
        <v>0.60119999999999996</v>
      </c>
      <c r="BN136">
        <f t="shared" si="242"/>
        <v>0</v>
      </c>
      <c r="BO136">
        <f t="shared" si="243"/>
        <v>0.23380000000000004</v>
      </c>
      <c r="BP136">
        <f t="shared" si="244"/>
        <v>83.967600000000004</v>
      </c>
      <c r="BQ136">
        <f t="shared" si="245"/>
        <v>18.6706</v>
      </c>
      <c r="BR136">
        <f t="shared" si="246"/>
        <v>69.505399999999995</v>
      </c>
      <c r="BS136">
        <f t="shared" si="247"/>
        <v>3.2063999999999999</v>
      </c>
      <c r="BT136">
        <f t="shared" si="248"/>
        <v>62.491400000000006</v>
      </c>
      <c r="BU136">
        <f t="shared" si="249"/>
        <v>170.84099999999998</v>
      </c>
      <c r="BV136" s="11">
        <f t="shared" si="250"/>
        <v>257.98160000000001</v>
      </c>
      <c r="BW136" s="11">
        <f t="shared" si="251"/>
        <v>19.205000000000002</v>
      </c>
      <c r="BX136" s="11">
        <f t="shared" si="252"/>
        <v>330.02539999999999</v>
      </c>
      <c r="BY136">
        <f t="shared" si="253"/>
        <v>123.9474</v>
      </c>
      <c r="BZ136">
        <f t="shared" si="254"/>
        <v>41.582999999999998</v>
      </c>
      <c r="CA136">
        <f t="shared" si="255"/>
        <v>15.631199999999998</v>
      </c>
      <c r="CB136">
        <f t="shared" si="256"/>
        <v>1.002</v>
      </c>
      <c r="CC136" s="11">
        <f t="shared" si="257"/>
        <v>280.45979999999997</v>
      </c>
      <c r="CD136" s="11">
        <f t="shared" si="258"/>
        <v>327.35340000000002</v>
      </c>
      <c r="CE136" s="11">
        <f t="shared" si="259"/>
        <v>174.88239999999999</v>
      </c>
      <c r="CF136">
        <f t="shared" si="260"/>
        <v>43.653800000000004</v>
      </c>
      <c r="CG136">
        <f t="shared" si="261"/>
        <v>34.134800000000006</v>
      </c>
      <c r="CH136">
        <f t="shared" si="262"/>
        <v>6.8469999999999995</v>
      </c>
      <c r="CI136" s="11">
        <f t="shared" si="263"/>
        <v>131.76300000000001</v>
      </c>
      <c r="CJ136">
        <f t="shared" si="264"/>
        <v>15.9986</v>
      </c>
      <c r="CK136">
        <f t="shared" si="265"/>
        <v>69.805999999999997</v>
      </c>
      <c r="CL136">
        <f t="shared" si="266"/>
        <v>24.114799999999999</v>
      </c>
      <c r="CM136">
        <f t="shared" si="267"/>
        <v>11.5564</v>
      </c>
      <c r="CN136">
        <f t="shared" si="268"/>
        <v>216.59899999999999</v>
      </c>
      <c r="CO136">
        <f t="shared" si="269"/>
        <v>219.20419999999999</v>
      </c>
      <c r="CP136">
        <f t="shared" si="270"/>
        <v>4.008</v>
      </c>
      <c r="CQ136">
        <f t="shared" si="271"/>
        <v>34.736000000000004</v>
      </c>
      <c r="CR136">
        <f t="shared" si="272"/>
        <v>49.064599999999999</v>
      </c>
      <c r="CT136" s="18">
        <f>'PASO 1 - SETUP CAMPAÑA'!G69</f>
        <v>334</v>
      </c>
      <c r="CU136">
        <v>9.6999999999999993</v>
      </c>
      <c r="CV136">
        <v>9.1199999999999992</v>
      </c>
      <c r="CW136">
        <v>0.74</v>
      </c>
      <c r="CX136">
        <v>3.71</v>
      </c>
      <c r="CY136">
        <v>3.56</v>
      </c>
      <c r="CZ136">
        <v>0.2</v>
      </c>
      <c r="DA136">
        <v>12.76</v>
      </c>
      <c r="DB136">
        <v>20.62</v>
      </c>
      <c r="DC136">
        <v>7.29</v>
      </c>
      <c r="DD136">
        <v>2.78</v>
      </c>
      <c r="DE136">
        <v>27.28</v>
      </c>
      <c r="DF136">
        <v>2.58</v>
      </c>
      <c r="DG136">
        <v>28.31</v>
      </c>
      <c r="DH136">
        <v>27.48</v>
      </c>
      <c r="DI136">
        <v>30.04</v>
      </c>
      <c r="DJ136">
        <v>0.45</v>
      </c>
      <c r="DK136">
        <v>47.06</v>
      </c>
      <c r="DL136">
        <v>8.5299999999999994</v>
      </c>
      <c r="DM136">
        <v>4.93</v>
      </c>
      <c r="DN136">
        <v>20.96</v>
      </c>
      <c r="DO136">
        <v>42.56</v>
      </c>
      <c r="DP136">
        <v>12.45</v>
      </c>
      <c r="DQ136">
        <v>1.06</v>
      </c>
      <c r="DR136">
        <v>56.7</v>
      </c>
      <c r="DS136">
        <v>15.96</v>
      </c>
      <c r="DT136">
        <v>3.69</v>
      </c>
      <c r="DU136">
        <v>23.62</v>
      </c>
      <c r="DV136">
        <v>17.010000000000002</v>
      </c>
      <c r="DW136">
        <v>7.61</v>
      </c>
      <c r="DX136">
        <v>9.89</v>
      </c>
      <c r="DY136">
        <v>2.0699999999999998</v>
      </c>
      <c r="DZ136">
        <v>0</v>
      </c>
      <c r="EA136">
        <v>3.84</v>
      </c>
      <c r="EB136">
        <v>0.1</v>
      </c>
      <c r="EC136">
        <v>0.36</v>
      </c>
      <c r="ED136">
        <v>1.18</v>
      </c>
      <c r="EE136">
        <v>0.16</v>
      </c>
      <c r="EF136">
        <v>1.1299999999999999</v>
      </c>
      <c r="EG136">
        <v>0</v>
      </c>
      <c r="EH136">
        <v>0.09</v>
      </c>
      <c r="EI136">
        <v>0</v>
      </c>
      <c r="EJ136">
        <v>0.85</v>
      </c>
      <c r="EK136">
        <v>0</v>
      </c>
      <c r="EL136">
        <v>0</v>
      </c>
      <c r="EM136">
        <v>0.85</v>
      </c>
      <c r="EN136">
        <v>0.33</v>
      </c>
      <c r="EO136">
        <v>7.0000000000000007E-2</v>
      </c>
      <c r="EP136">
        <v>0.04</v>
      </c>
      <c r="EQ136">
        <v>0.32</v>
      </c>
      <c r="ER136">
        <v>0.04</v>
      </c>
      <c r="ES136">
        <v>0.16</v>
      </c>
      <c r="ET136">
        <v>0</v>
      </c>
      <c r="EU136">
        <v>0.86</v>
      </c>
      <c r="EV136">
        <v>0</v>
      </c>
      <c r="EW136">
        <v>0.02</v>
      </c>
      <c r="EX136">
        <v>0.16</v>
      </c>
      <c r="EY136">
        <v>11</v>
      </c>
      <c r="EZ136">
        <v>10.75</v>
      </c>
      <c r="FA136">
        <v>0.18</v>
      </c>
      <c r="FB136">
        <v>0</v>
      </c>
      <c r="FC136">
        <v>7.0000000000000007E-2</v>
      </c>
      <c r="FD136">
        <v>25.14</v>
      </c>
      <c r="FE136">
        <v>5.59</v>
      </c>
      <c r="FF136">
        <v>20.81</v>
      </c>
      <c r="FG136">
        <v>0.96</v>
      </c>
      <c r="FH136">
        <v>18.71</v>
      </c>
      <c r="FI136">
        <v>51.15</v>
      </c>
      <c r="FJ136">
        <v>77.239999999999995</v>
      </c>
      <c r="FK136">
        <v>5.75</v>
      </c>
      <c r="FL136">
        <v>98.81</v>
      </c>
      <c r="FM136">
        <v>37.11</v>
      </c>
      <c r="FN136">
        <v>12.45</v>
      </c>
      <c r="FO136">
        <v>4.68</v>
      </c>
      <c r="FP136">
        <v>0.3</v>
      </c>
      <c r="FQ136">
        <v>83.97</v>
      </c>
      <c r="FR136">
        <v>98.01</v>
      </c>
      <c r="FS136">
        <v>52.36</v>
      </c>
      <c r="FT136">
        <v>13.07</v>
      </c>
      <c r="FU136">
        <v>10.220000000000001</v>
      </c>
      <c r="FV136">
        <v>2.0499999999999998</v>
      </c>
      <c r="FW136">
        <v>39.450000000000003</v>
      </c>
      <c r="FX136">
        <v>4.79</v>
      </c>
      <c r="FY136">
        <v>20.9</v>
      </c>
      <c r="FZ136">
        <v>7.22</v>
      </c>
      <c r="GA136">
        <v>3.46</v>
      </c>
      <c r="GB136">
        <v>64.849999999999994</v>
      </c>
      <c r="GC136">
        <v>65.63</v>
      </c>
      <c r="GD136">
        <v>1.2</v>
      </c>
      <c r="GE136">
        <v>10.4</v>
      </c>
      <c r="GF136">
        <v>14.69</v>
      </c>
    </row>
    <row r="137" spans="2:188" x14ac:dyDescent="0.35">
      <c r="B137" t="str">
        <f>IF(AND(F137&gt;='PASO 2 - CHANNEL INPUT '!$G$4,F137&lt;='PASO 2 - CHANNEL INPUT '!$H$4),"OK","FUERA")</f>
        <v>OK</v>
      </c>
      <c r="C137" s="18" t="str">
        <f>IF(AND(F137&gt;='PASO 2 - CHANNEL INPUT '!$G$8,F137&lt;='PASO 2 - CHANNEL INPUT '!$H$8),"OK","FUERA")</f>
        <v>OK</v>
      </c>
      <c r="D137" t="str">
        <f>IF(AND(F137&gt;='PASO 1 - SETUP CAMPAÑA'!$C$3,F137&lt;='PASO 1 - SETUP CAMPAÑA'!$C$4),"OK","FUERA")</f>
        <v>OK</v>
      </c>
      <c r="E137" t="s">
        <v>2</v>
      </c>
      <c r="F137">
        <v>42</v>
      </c>
      <c r="G137" s="11">
        <f t="shared" si="273"/>
        <v>36.156399999999998</v>
      </c>
      <c r="H137">
        <f t="shared" si="184"/>
        <v>34.201999999999998</v>
      </c>
      <c r="I137">
        <f t="shared" si="185"/>
        <v>2.3732000000000002</v>
      </c>
      <c r="J137">
        <f t="shared" si="186"/>
        <v>12.808299999999999</v>
      </c>
      <c r="K137">
        <f t="shared" si="187"/>
        <v>12.3546</v>
      </c>
      <c r="L137">
        <f t="shared" si="188"/>
        <v>0.7329</v>
      </c>
      <c r="M137">
        <f t="shared" si="189"/>
        <v>33.6785</v>
      </c>
      <c r="N137">
        <f t="shared" si="190"/>
        <v>70.881899999999987</v>
      </c>
      <c r="O137">
        <f t="shared" si="191"/>
        <v>24.639399999999998</v>
      </c>
      <c r="P137">
        <f t="shared" si="192"/>
        <v>15.600299999999999</v>
      </c>
      <c r="Q137">
        <f t="shared" si="193"/>
        <v>94.509199999999993</v>
      </c>
      <c r="R137">
        <f t="shared" si="194"/>
        <v>5.6538000000000013</v>
      </c>
      <c r="S137">
        <f t="shared" si="195"/>
        <v>96.079700000000003</v>
      </c>
      <c r="T137">
        <f t="shared" si="196"/>
        <v>93.043400000000005</v>
      </c>
      <c r="U137" s="11">
        <f t="shared" si="197"/>
        <v>99.081099999999992</v>
      </c>
      <c r="V137">
        <f t="shared" si="198"/>
        <v>2.4081000000000001</v>
      </c>
      <c r="W137">
        <f t="shared" si="199"/>
        <v>168.84620000000001</v>
      </c>
      <c r="X137">
        <f t="shared" si="200"/>
        <v>34.3416</v>
      </c>
      <c r="Y137">
        <f t="shared" si="201"/>
        <v>25.1629</v>
      </c>
      <c r="Z137">
        <f t="shared" si="202"/>
        <v>71.370499999999993</v>
      </c>
      <c r="AA137">
        <f t="shared" si="203"/>
        <v>165.077</v>
      </c>
      <c r="AB137">
        <f t="shared" si="204"/>
        <v>54.444000000000003</v>
      </c>
      <c r="AC137">
        <f t="shared" si="205"/>
        <v>4.8510999999999997</v>
      </c>
      <c r="AD137" s="11">
        <f t="shared" si="206"/>
        <v>210.13289999999998</v>
      </c>
      <c r="AE137">
        <f t="shared" si="207"/>
        <v>48.022399999999998</v>
      </c>
      <c r="AF137">
        <f t="shared" si="208"/>
        <v>17.100999999999999</v>
      </c>
      <c r="AG137">
        <f t="shared" si="209"/>
        <v>69.765100000000004</v>
      </c>
      <c r="AH137">
        <f t="shared" si="210"/>
        <v>51.198299999999996</v>
      </c>
      <c r="AI137">
        <f t="shared" si="211"/>
        <v>26.000499999999999</v>
      </c>
      <c r="AJ137">
        <f t="shared" si="212"/>
        <v>31.689200000000003</v>
      </c>
      <c r="AK137">
        <f t="shared" si="213"/>
        <v>6.4914000000000005</v>
      </c>
      <c r="AL137">
        <f t="shared" si="214"/>
        <v>0</v>
      </c>
      <c r="AM137">
        <f t="shared" si="215"/>
        <v>9.7370999999999999</v>
      </c>
      <c r="AN137">
        <f t="shared" si="216"/>
        <v>0.2792</v>
      </c>
      <c r="AO137">
        <f t="shared" si="217"/>
        <v>0.55840000000000001</v>
      </c>
      <c r="AP137">
        <f t="shared" si="218"/>
        <v>4.5021000000000004</v>
      </c>
      <c r="AQ137">
        <f t="shared" si="219"/>
        <v>0.17450000000000002</v>
      </c>
      <c r="AR137">
        <f t="shared" si="220"/>
        <v>4.1181999999999999</v>
      </c>
      <c r="AS137">
        <f t="shared" si="221"/>
        <v>0.87250000000000005</v>
      </c>
      <c r="AT137">
        <f t="shared" si="222"/>
        <v>0.76780000000000004</v>
      </c>
      <c r="AU137">
        <f t="shared" si="223"/>
        <v>0</v>
      </c>
      <c r="AV137">
        <f t="shared" si="224"/>
        <v>1.2214999999999998</v>
      </c>
      <c r="AW137">
        <f t="shared" si="225"/>
        <v>0</v>
      </c>
      <c r="AX137">
        <f t="shared" si="226"/>
        <v>0</v>
      </c>
      <c r="AY137">
        <f t="shared" si="227"/>
        <v>1.2214999999999998</v>
      </c>
      <c r="AZ137">
        <f t="shared" si="228"/>
        <v>1.8496999999999999</v>
      </c>
      <c r="BA137">
        <f t="shared" si="229"/>
        <v>0.66310000000000002</v>
      </c>
      <c r="BB137">
        <f t="shared" si="230"/>
        <v>3.2805999999999997</v>
      </c>
      <c r="BC137">
        <f t="shared" si="231"/>
        <v>0.66310000000000002</v>
      </c>
      <c r="BD137">
        <f t="shared" si="232"/>
        <v>0</v>
      </c>
      <c r="BE137">
        <f t="shared" si="233"/>
        <v>0.34900000000000003</v>
      </c>
      <c r="BF137">
        <f t="shared" si="234"/>
        <v>0</v>
      </c>
      <c r="BG137">
        <f t="shared" si="235"/>
        <v>0.87250000000000005</v>
      </c>
      <c r="BH137">
        <f t="shared" si="236"/>
        <v>0.66310000000000002</v>
      </c>
      <c r="BI137">
        <f t="shared" si="237"/>
        <v>3.49E-2</v>
      </c>
      <c r="BJ137">
        <f t="shared" si="238"/>
        <v>0</v>
      </c>
      <c r="BK137">
        <f t="shared" si="239"/>
        <v>35.283899999999996</v>
      </c>
      <c r="BL137">
        <f t="shared" si="240"/>
        <v>35.248999999999995</v>
      </c>
      <c r="BM137">
        <f t="shared" si="241"/>
        <v>3.49E-2</v>
      </c>
      <c r="BN137">
        <f t="shared" si="242"/>
        <v>0</v>
      </c>
      <c r="BO137">
        <f t="shared" si="243"/>
        <v>0.17450000000000002</v>
      </c>
      <c r="BP137">
        <f t="shared" si="244"/>
        <v>89.064799999999991</v>
      </c>
      <c r="BQ137">
        <f t="shared" si="245"/>
        <v>22.685000000000002</v>
      </c>
      <c r="BR137">
        <f t="shared" si="246"/>
        <v>75.628299999999996</v>
      </c>
      <c r="BS137">
        <f t="shared" si="247"/>
        <v>2.6174999999999997</v>
      </c>
      <c r="BT137">
        <f t="shared" si="248"/>
        <v>78.210899999999995</v>
      </c>
      <c r="BU137">
        <f t="shared" si="249"/>
        <v>162.07559999999998</v>
      </c>
      <c r="BV137" s="11">
        <f t="shared" si="250"/>
        <v>269.04410000000001</v>
      </c>
      <c r="BW137" s="11">
        <f t="shared" si="251"/>
        <v>21.533300000000001</v>
      </c>
      <c r="BX137" s="11">
        <f t="shared" si="252"/>
        <v>345.33550000000002</v>
      </c>
      <c r="BY137">
        <f t="shared" si="253"/>
        <v>118.4157</v>
      </c>
      <c r="BZ137">
        <f t="shared" si="254"/>
        <v>54.444000000000003</v>
      </c>
      <c r="CA137">
        <f t="shared" si="255"/>
        <v>15.495600000000001</v>
      </c>
      <c r="CB137">
        <f t="shared" si="256"/>
        <v>1.1168</v>
      </c>
      <c r="CC137" s="11">
        <f t="shared" si="257"/>
        <v>306.31729999999999</v>
      </c>
      <c r="CD137" s="11">
        <f t="shared" si="258"/>
        <v>344.2885</v>
      </c>
      <c r="CE137" s="11">
        <f t="shared" si="259"/>
        <v>190.6936</v>
      </c>
      <c r="CF137">
        <f t="shared" si="260"/>
        <v>35.423500000000004</v>
      </c>
      <c r="CG137">
        <f t="shared" si="261"/>
        <v>31.898600000000002</v>
      </c>
      <c r="CH137">
        <f t="shared" si="262"/>
        <v>3.4550999999999998</v>
      </c>
      <c r="CI137" s="11">
        <f t="shared" si="263"/>
        <v>153.45529999999999</v>
      </c>
      <c r="CJ137">
        <f t="shared" si="264"/>
        <v>20.416499999999999</v>
      </c>
      <c r="CK137">
        <f t="shared" si="265"/>
        <v>63.797200000000004</v>
      </c>
      <c r="CL137">
        <f t="shared" si="266"/>
        <v>24.081000000000003</v>
      </c>
      <c r="CM137">
        <f t="shared" si="267"/>
        <v>13.1922</v>
      </c>
      <c r="CN137">
        <f t="shared" si="268"/>
        <v>230.44470000000001</v>
      </c>
      <c r="CO137">
        <f t="shared" si="269"/>
        <v>231.17759999999998</v>
      </c>
      <c r="CP137">
        <f t="shared" si="270"/>
        <v>1.1516999999999999</v>
      </c>
      <c r="CQ137">
        <f t="shared" si="271"/>
        <v>38.39</v>
      </c>
      <c r="CR137">
        <f t="shared" si="272"/>
        <v>50.884200000000007</v>
      </c>
      <c r="CT137" s="18">
        <f>'PASO 1 - SETUP CAMPAÑA'!G70</f>
        <v>349</v>
      </c>
      <c r="CU137">
        <v>10.36</v>
      </c>
      <c r="CV137">
        <v>9.8000000000000007</v>
      </c>
      <c r="CW137">
        <v>0.68</v>
      </c>
      <c r="CX137">
        <v>3.67</v>
      </c>
      <c r="CY137">
        <v>3.54</v>
      </c>
      <c r="CZ137">
        <v>0.21</v>
      </c>
      <c r="DA137">
        <v>9.65</v>
      </c>
      <c r="DB137">
        <v>20.309999999999999</v>
      </c>
      <c r="DC137">
        <v>7.06</v>
      </c>
      <c r="DD137">
        <v>4.47</v>
      </c>
      <c r="DE137">
        <v>27.08</v>
      </c>
      <c r="DF137">
        <v>1.62</v>
      </c>
      <c r="DG137">
        <v>27.53</v>
      </c>
      <c r="DH137">
        <v>26.66</v>
      </c>
      <c r="DI137">
        <v>28.39</v>
      </c>
      <c r="DJ137">
        <v>0.69</v>
      </c>
      <c r="DK137">
        <v>48.38</v>
      </c>
      <c r="DL137">
        <v>9.84</v>
      </c>
      <c r="DM137">
        <v>7.21</v>
      </c>
      <c r="DN137">
        <v>20.45</v>
      </c>
      <c r="DO137">
        <v>47.3</v>
      </c>
      <c r="DP137">
        <v>15.6</v>
      </c>
      <c r="DQ137">
        <v>1.39</v>
      </c>
      <c r="DR137">
        <v>60.21</v>
      </c>
      <c r="DS137">
        <v>13.76</v>
      </c>
      <c r="DT137">
        <v>4.9000000000000004</v>
      </c>
      <c r="DU137">
        <v>19.989999999999998</v>
      </c>
      <c r="DV137">
        <v>14.67</v>
      </c>
      <c r="DW137">
        <v>7.45</v>
      </c>
      <c r="DX137">
        <v>9.08</v>
      </c>
      <c r="DY137">
        <v>1.86</v>
      </c>
      <c r="DZ137">
        <v>0</v>
      </c>
      <c r="EA137">
        <v>2.79</v>
      </c>
      <c r="EB137">
        <v>0.08</v>
      </c>
      <c r="EC137">
        <v>0.16</v>
      </c>
      <c r="ED137">
        <v>1.29</v>
      </c>
      <c r="EE137">
        <v>0.05</v>
      </c>
      <c r="EF137">
        <v>1.18</v>
      </c>
      <c r="EG137">
        <v>0.25</v>
      </c>
      <c r="EH137">
        <v>0.22</v>
      </c>
      <c r="EI137">
        <v>0</v>
      </c>
      <c r="EJ137">
        <v>0.35</v>
      </c>
      <c r="EK137">
        <v>0</v>
      </c>
      <c r="EL137">
        <v>0</v>
      </c>
      <c r="EM137">
        <v>0.35</v>
      </c>
      <c r="EN137">
        <v>0.53</v>
      </c>
      <c r="EO137">
        <v>0.19</v>
      </c>
      <c r="EP137">
        <v>0.94</v>
      </c>
      <c r="EQ137">
        <v>0.19</v>
      </c>
      <c r="ER137">
        <v>0</v>
      </c>
      <c r="ES137">
        <v>0.1</v>
      </c>
      <c r="ET137">
        <v>0</v>
      </c>
      <c r="EU137">
        <v>0.25</v>
      </c>
      <c r="EV137">
        <v>0.19</v>
      </c>
      <c r="EW137">
        <v>0.01</v>
      </c>
      <c r="EX137">
        <v>0</v>
      </c>
      <c r="EY137">
        <v>10.11</v>
      </c>
      <c r="EZ137">
        <v>10.1</v>
      </c>
      <c r="FA137">
        <v>0.01</v>
      </c>
      <c r="FB137">
        <v>0</v>
      </c>
      <c r="FC137">
        <v>0.05</v>
      </c>
      <c r="FD137">
        <v>25.52</v>
      </c>
      <c r="FE137">
        <v>6.5</v>
      </c>
      <c r="FF137">
        <v>21.67</v>
      </c>
      <c r="FG137">
        <v>0.75</v>
      </c>
      <c r="FH137">
        <v>22.41</v>
      </c>
      <c r="FI137">
        <v>46.44</v>
      </c>
      <c r="FJ137">
        <v>77.09</v>
      </c>
      <c r="FK137">
        <v>6.17</v>
      </c>
      <c r="FL137">
        <v>98.95</v>
      </c>
      <c r="FM137">
        <v>33.93</v>
      </c>
      <c r="FN137">
        <v>15.6</v>
      </c>
      <c r="FO137">
        <v>4.4400000000000004</v>
      </c>
      <c r="FP137">
        <v>0.32</v>
      </c>
      <c r="FQ137">
        <v>87.77</v>
      </c>
      <c r="FR137">
        <v>98.65</v>
      </c>
      <c r="FS137">
        <v>54.64</v>
      </c>
      <c r="FT137">
        <v>10.15</v>
      </c>
      <c r="FU137">
        <v>9.14</v>
      </c>
      <c r="FV137">
        <v>0.99</v>
      </c>
      <c r="FW137">
        <v>43.97</v>
      </c>
      <c r="FX137">
        <v>5.85</v>
      </c>
      <c r="FY137">
        <v>18.28</v>
      </c>
      <c r="FZ137">
        <v>6.9</v>
      </c>
      <c r="GA137">
        <v>3.78</v>
      </c>
      <c r="GB137">
        <v>66.03</v>
      </c>
      <c r="GC137">
        <v>66.239999999999995</v>
      </c>
      <c r="GD137">
        <v>0.33</v>
      </c>
      <c r="GE137">
        <v>11</v>
      </c>
      <c r="GF137">
        <v>14.58</v>
      </c>
    </row>
    <row r="138" spans="2:188" x14ac:dyDescent="0.35">
      <c r="B138" t="str">
        <f>IF(AND(F138&gt;='PASO 2 - CHANNEL INPUT '!$G$4,F138&lt;='PASO 2 - CHANNEL INPUT '!$H$4),"OK","FUERA")</f>
        <v>OK</v>
      </c>
      <c r="C138" s="18" t="str">
        <f>IF(AND(F138&gt;='PASO 2 - CHANNEL INPUT '!$G$8,F138&lt;='PASO 2 - CHANNEL INPUT '!$H$8),"OK","FUERA")</f>
        <v>OK</v>
      </c>
      <c r="D138" t="str">
        <f>IF(AND(F138&gt;='PASO 1 - SETUP CAMPAÑA'!$C$3,F138&lt;='PASO 1 - SETUP CAMPAÑA'!$C$4),"OK","FUERA")</f>
        <v>OK</v>
      </c>
      <c r="E138" t="s">
        <v>2</v>
      </c>
      <c r="F138">
        <v>43</v>
      </c>
      <c r="G138" s="11">
        <f t="shared" si="273"/>
        <v>38.336799999999997</v>
      </c>
      <c r="H138">
        <f t="shared" si="184"/>
        <v>36.364600000000003</v>
      </c>
      <c r="I138">
        <f t="shared" si="185"/>
        <v>2.3874</v>
      </c>
      <c r="J138">
        <f t="shared" si="186"/>
        <v>13.5632</v>
      </c>
      <c r="K138">
        <f t="shared" si="187"/>
        <v>12.836600000000001</v>
      </c>
      <c r="L138">
        <f t="shared" si="188"/>
        <v>0.72659999999999991</v>
      </c>
      <c r="M138">
        <f t="shared" si="189"/>
        <v>36.468399999999995</v>
      </c>
      <c r="N138">
        <f t="shared" si="190"/>
        <v>69.753600000000006</v>
      </c>
      <c r="O138">
        <f t="shared" si="191"/>
        <v>21.936399999999999</v>
      </c>
      <c r="P138">
        <f t="shared" si="192"/>
        <v>9.2036000000000016</v>
      </c>
      <c r="Q138">
        <f t="shared" si="193"/>
        <v>91.101799999999997</v>
      </c>
      <c r="R138">
        <f t="shared" si="194"/>
        <v>6.4356000000000009</v>
      </c>
      <c r="S138">
        <f t="shared" si="195"/>
        <v>92.485799999999998</v>
      </c>
      <c r="T138">
        <f t="shared" si="196"/>
        <v>88.852799999999988</v>
      </c>
      <c r="U138" s="11">
        <f t="shared" si="197"/>
        <v>96.326399999999992</v>
      </c>
      <c r="V138">
        <f t="shared" si="198"/>
        <v>0.72659999999999991</v>
      </c>
      <c r="W138">
        <f t="shared" si="199"/>
        <v>165.6994</v>
      </c>
      <c r="X138">
        <f t="shared" si="200"/>
        <v>31.001600000000003</v>
      </c>
      <c r="Y138">
        <f t="shared" si="201"/>
        <v>23.251199999999997</v>
      </c>
      <c r="Z138">
        <f t="shared" si="202"/>
        <v>75.877799999999993</v>
      </c>
      <c r="AA138">
        <f t="shared" si="203"/>
        <v>152.3784</v>
      </c>
      <c r="AB138">
        <f t="shared" si="204"/>
        <v>50.931199999999997</v>
      </c>
      <c r="AC138">
        <f t="shared" si="205"/>
        <v>3.2178000000000004</v>
      </c>
      <c r="AD138" s="11">
        <f t="shared" si="206"/>
        <v>204.38220000000001</v>
      </c>
      <c r="AE138">
        <f t="shared" si="207"/>
        <v>60.896000000000008</v>
      </c>
      <c r="AF138">
        <f t="shared" si="208"/>
        <v>13.078799999999999</v>
      </c>
      <c r="AG138">
        <f t="shared" si="209"/>
        <v>77.746199999999988</v>
      </c>
      <c r="AH138">
        <f t="shared" si="210"/>
        <v>62.452999999999996</v>
      </c>
      <c r="AI138">
        <f t="shared" si="211"/>
        <v>28.648799999999998</v>
      </c>
      <c r="AJ138">
        <f t="shared" si="212"/>
        <v>30.5518</v>
      </c>
      <c r="AK138">
        <f t="shared" si="213"/>
        <v>7.612000000000001</v>
      </c>
      <c r="AL138">
        <f t="shared" si="214"/>
        <v>0</v>
      </c>
      <c r="AM138">
        <f t="shared" si="215"/>
        <v>11.764000000000001</v>
      </c>
      <c r="AN138">
        <f t="shared" si="216"/>
        <v>1.3840000000000001</v>
      </c>
      <c r="AO138">
        <f t="shared" si="217"/>
        <v>1.2802</v>
      </c>
      <c r="AP138">
        <f t="shared" si="218"/>
        <v>1.8338000000000001</v>
      </c>
      <c r="AQ138">
        <f t="shared" si="219"/>
        <v>1.3494000000000002</v>
      </c>
      <c r="AR138">
        <f t="shared" si="220"/>
        <v>2.5949999999999998</v>
      </c>
      <c r="AS138">
        <f t="shared" si="221"/>
        <v>0.17300000000000001</v>
      </c>
      <c r="AT138">
        <f t="shared" si="222"/>
        <v>0.62280000000000002</v>
      </c>
      <c r="AU138">
        <f t="shared" si="223"/>
        <v>0.69200000000000006</v>
      </c>
      <c r="AV138">
        <f t="shared" si="224"/>
        <v>1.4531999999999998</v>
      </c>
      <c r="AW138">
        <f t="shared" si="225"/>
        <v>0</v>
      </c>
      <c r="AX138">
        <f t="shared" si="226"/>
        <v>0</v>
      </c>
      <c r="AY138">
        <f t="shared" si="227"/>
        <v>1.9721999999999997</v>
      </c>
      <c r="AZ138">
        <f t="shared" si="228"/>
        <v>1.4185999999999999</v>
      </c>
      <c r="BA138">
        <f t="shared" si="229"/>
        <v>0.34600000000000003</v>
      </c>
      <c r="BB138">
        <f t="shared" si="230"/>
        <v>0.34600000000000003</v>
      </c>
      <c r="BC138">
        <f t="shared" si="231"/>
        <v>0.83039999999999992</v>
      </c>
      <c r="BD138">
        <f t="shared" si="232"/>
        <v>0.48440000000000005</v>
      </c>
      <c r="BE138">
        <f t="shared" si="233"/>
        <v>2.2835999999999999</v>
      </c>
      <c r="BF138">
        <f t="shared" si="234"/>
        <v>0</v>
      </c>
      <c r="BG138">
        <f t="shared" si="235"/>
        <v>3.7713999999999999</v>
      </c>
      <c r="BH138">
        <f t="shared" si="236"/>
        <v>1.1072</v>
      </c>
      <c r="BI138">
        <f t="shared" si="237"/>
        <v>6.9199999999999998E-2</v>
      </c>
      <c r="BJ138">
        <f t="shared" si="238"/>
        <v>0</v>
      </c>
      <c r="BK138">
        <f t="shared" si="239"/>
        <v>36.191600000000001</v>
      </c>
      <c r="BL138">
        <f t="shared" si="240"/>
        <v>36.053199999999997</v>
      </c>
      <c r="BM138">
        <f t="shared" si="241"/>
        <v>6.9199999999999998E-2</v>
      </c>
      <c r="BN138">
        <f t="shared" si="242"/>
        <v>0</v>
      </c>
      <c r="BO138">
        <f t="shared" si="243"/>
        <v>6.9199999999999998E-2</v>
      </c>
      <c r="BP138">
        <f t="shared" si="244"/>
        <v>77.815399999999997</v>
      </c>
      <c r="BQ138">
        <f t="shared" si="245"/>
        <v>20.379399999999997</v>
      </c>
      <c r="BR138">
        <f t="shared" si="246"/>
        <v>64.252200000000002</v>
      </c>
      <c r="BS138">
        <f t="shared" si="247"/>
        <v>3.1831999999999998</v>
      </c>
      <c r="BT138">
        <f t="shared" si="248"/>
        <v>72.729200000000006</v>
      </c>
      <c r="BU138">
        <f t="shared" si="249"/>
        <v>172.44640000000001</v>
      </c>
      <c r="BV138" s="11">
        <f t="shared" si="250"/>
        <v>258.25439999999998</v>
      </c>
      <c r="BW138" s="11">
        <f t="shared" si="251"/>
        <v>19.964199999999998</v>
      </c>
      <c r="BX138" s="11">
        <f t="shared" si="252"/>
        <v>341.77879999999999</v>
      </c>
      <c r="BY138">
        <f t="shared" si="253"/>
        <v>130.85720000000001</v>
      </c>
      <c r="BZ138">
        <f t="shared" si="254"/>
        <v>50.931199999999997</v>
      </c>
      <c r="CA138">
        <f t="shared" si="255"/>
        <v>16.3658</v>
      </c>
      <c r="CB138">
        <f t="shared" si="256"/>
        <v>1.6607999999999998</v>
      </c>
      <c r="CC138" s="11">
        <f t="shared" si="257"/>
        <v>287.80280000000005</v>
      </c>
      <c r="CD138" s="11">
        <f t="shared" si="258"/>
        <v>338.69940000000003</v>
      </c>
      <c r="CE138" s="11">
        <f t="shared" si="259"/>
        <v>184.62559999999999</v>
      </c>
      <c r="CF138">
        <f t="shared" si="260"/>
        <v>36.572200000000002</v>
      </c>
      <c r="CG138">
        <f t="shared" si="261"/>
        <v>35.534199999999998</v>
      </c>
      <c r="CH138">
        <f t="shared" si="262"/>
        <v>7.5082000000000004</v>
      </c>
      <c r="CI138" s="11">
        <f t="shared" si="263"/>
        <v>154.55820000000003</v>
      </c>
      <c r="CJ138">
        <f t="shared" si="264"/>
        <v>16.504199999999997</v>
      </c>
      <c r="CK138">
        <f t="shared" si="265"/>
        <v>61.830199999999998</v>
      </c>
      <c r="CL138">
        <f t="shared" si="266"/>
        <v>19.514399999999998</v>
      </c>
      <c r="CM138">
        <f t="shared" si="267"/>
        <v>10.829800000000001</v>
      </c>
      <c r="CN138">
        <f t="shared" si="268"/>
        <v>220.05600000000001</v>
      </c>
      <c r="CO138">
        <f t="shared" si="269"/>
        <v>219.64079999999998</v>
      </c>
      <c r="CP138">
        <f t="shared" si="270"/>
        <v>3.3908</v>
      </c>
      <c r="CQ138">
        <f t="shared" si="271"/>
        <v>35.984000000000002</v>
      </c>
      <c r="CR138">
        <f t="shared" si="272"/>
        <v>49.616399999999999</v>
      </c>
      <c r="CT138" s="18">
        <f>'PASO 1 - SETUP CAMPAÑA'!G71</f>
        <v>346</v>
      </c>
      <c r="CU138">
        <v>11.08</v>
      </c>
      <c r="CV138">
        <v>10.51</v>
      </c>
      <c r="CW138">
        <v>0.69</v>
      </c>
      <c r="CX138">
        <v>3.92</v>
      </c>
      <c r="CY138">
        <v>3.71</v>
      </c>
      <c r="CZ138">
        <v>0.21</v>
      </c>
      <c r="DA138">
        <v>10.54</v>
      </c>
      <c r="DB138">
        <v>20.16</v>
      </c>
      <c r="DC138">
        <v>6.34</v>
      </c>
      <c r="DD138">
        <v>2.66</v>
      </c>
      <c r="DE138">
        <v>26.33</v>
      </c>
      <c r="DF138">
        <v>1.86</v>
      </c>
      <c r="DG138">
        <v>26.73</v>
      </c>
      <c r="DH138">
        <v>25.68</v>
      </c>
      <c r="DI138">
        <v>27.84</v>
      </c>
      <c r="DJ138">
        <v>0.21</v>
      </c>
      <c r="DK138">
        <v>47.89</v>
      </c>
      <c r="DL138">
        <v>8.9600000000000009</v>
      </c>
      <c r="DM138">
        <v>6.72</v>
      </c>
      <c r="DN138">
        <v>21.93</v>
      </c>
      <c r="DO138">
        <v>44.04</v>
      </c>
      <c r="DP138">
        <v>14.72</v>
      </c>
      <c r="DQ138">
        <v>0.93</v>
      </c>
      <c r="DR138">
        <v>59.07</v>
      </c>
      <c r="DS138">
        <v>17.600000000000001</v>
      </c>
      <c r="DT138">
        <v>3.78</v>
      </c>
      <c r="DU138">
        <v>22.47</v>
      </c>
      <c r="DV138">
        <v>18.05</v>
      </c>
      <c r="DW138">
        <v>8.2799999999999994</v>
      </c>
      <c r="DX138">
        <v>8.83</v>
      </c>
      <c r="DY138">
        <v>2.2000000000000002</v>
      </c>
      <c r="DZ138">
        <v>0</v>
      </c>
      <c r="EA138">
        <v>3.4</v>
      </c>
      <c r="EB138">
        <v>0.4</v>
      </c>
      <c r="EC138">
        <v>0.37</v>
      </c>
      <c r="ED138">
        <v>0.53</v>
      </c>
      <c r="EE138">
        <v>0.39</v>
      </c>
      <c r="EF138">
        <v>0.75</v>
      </c>
      <c r="EG138">
        <v>0.05</v>
      </c>
      <c r="EH138">
        <v>0.18</v>
      </c>
      <c r="EI138">
        <v>0.2</v>
      </c>
      <c r="EJ138">
        <v>0.42</v>
      </c>
      <c r="EK138">
        <v>0</v>
      </c>
      <c r="EL138">
        <v>0</v>
      </c>
      <c r="EM138">
        <v>0.56999999999999995</v>
      </c>
      <c r="EN138">
        <v>0.41</v>
      </c>
      <c r="EO138">
        <v>0.1</v>
      </c>
      <c r="EP138">
        <v>0.1</v>
      </c>
      <c r="EQ138">
        <v>0.24</v>
      </c>
      <c r="ER138">
        <v>0.14000000000000001</v>
      </c>
      <c r="ES138">
        <v>0.66</v>
      </c>
      <c r="ET138">
        <v>0</v>
      </c>
      <c r="EU138">
        <v>1.0900000000000001</v>
      </c>
      <c r="EV138">
        <v>0.32</v>
      </c>
      <c r="EW138">
        <v>0.02</v>
      </c>
      <c r="EX138">
        <v>0</v>
      </c>
      <c r="EY138">
        <v>10.46</v>
      </c>
      <c r="EZ138">
        <v>10.42</v>
      </c>
      <c r="FA138">
        <v>0.02</v>
      </c>
      <c r="FB138">
        <v>0</v>
      </c>
      <c r="FC138">
        <v>0.02</v>
      </c>
      <c r="FD138">
        <v>22.49</v>
      </c>
      <c r="FE138">
        <v>5.89</v>
      </c>
      <c r="FF138">
        <v>18.57</v>
      </c>
      <c r="FG138">
        <v>0.92</v>
      </c>
      <c r="FH138">
        <v>21.02</v>
      </c>
      <c r="FI138">
        <v>49.84</v>
      </c>
      <c r="FJ138">
        <v>74.64</v>
      </c>
      <c r="FK138">
        <v>5.77</v>
      </c>
      <c r="FL138">
        <v>98.78</v>
      </c>
      <c r="FM138">
        <v>37.82</v>
      </c>
      <c r="FN138">
        <v>14.72</v>
      </c>
      <c r="FO138">
        <v>4.7300000000000004</v>
      </c>
      <c r="FP138">
        <v>0.48</v>
      </c>
      <c r="FQ138">
        <v>83.18</v>
      </c>
      <c r="FR138">
        <v>97.89</v>
      </c>
      <c r="FS138">
        <v>53.36</v>
      </c>
      <c r="FT138">
        <v>10.57</v>
      </c>
      <c r="FU138">
        <v>10.27</v>
      </c>
      <c r="FV138">
        <v>2.17</v>
      </c>
      <c r="FW138">
        <v>44.67</v>
      </c>
      <c r="FX138">
        <v>4.7699999999999996</v>
      </c>
      <c r="FY138">
        <v>17.87</v>
      </c>
      <c r="FZ138">
        <v>5.64</v>
      </c>
      <c r="GA138">
        <v>3.13</v>
      </c>
      <c r="GB138">
        <v>63.6</v>
      </c>
      <c r="GC138">
        <v>63.48</v>
      </c>
      <c r="GD138">
        <v>0.98</v>
      </c>
      <c r="GE138">
        <v>10.4</v>
      </c>
      <c r="GF138">
        <v>14.34</v>
      </c>
    </row>
    <row r="139" spans="2:188" x14ac:dyDescent="0.35">
      <c r="B139" t="str">
        <f>IF(AND(F139&gt;='PASO 2 - CHANNEL INPUT '!$G$4,F139&lt;='PASO 2 - CHANNEL INPUT '!$H$4),"OK","FUERA")</f>
        <v>OK</v>
      </c>
      <c r="C139" s="18" t="str">
        <f>IF(AND(F139&gt;='PASO 2 - CHANNEL INPUT '!$G$8,F139&lt;='PASO 2 - CHANNEL INPUT '!$H$8),"OK","FUERA")</f>
        <v>OK</v>
      </c>
      <c r="D139" t="str">
        <f>IF(AND(F139&gt;='PASO 1 - SETUP CAMPAÑA'!$C$3,F139&lt;='PASO 1 - SETUP CAMPAÑA'!$C$4),"OK","FUERA")</f>
        <v>OK</v>
      </c>
      <c r="E139" t="s">
        <v>2</v>
      </c>
      <c r="F139">
        <v>44</v>
      </c>
      <c r="G139" s="11">
        <f t="shared" si="273"/>
        <v>39.974400000000003</v>
      </c>
      <c r="H139">
        <f t="shared" si="184"/>
        <v>37.2864</v>
      </c>
      <c r="I139">
        <f t="shared" si="185"/>
        <v>4.3008000000000006</v>
      </c>
      <c r="J139">
        <f t="shared" si="186"/>
        <v>16.473600000000001</v>
      </c>
      <c r="K139">
        <f t="shared" si="187"/>
        <v>15.782400000000003</v>
      </c>
      <c r="L139">
        <f t="shared" si="188"/>
        <v>0.69120000000000004</v>
      </c>
      <c r="M139">
        <f t="shared" si="189"/>
        <v>44.083199999999998</v>
      </c>
      <c r="N139">
        <f t="shared" si="190"/>
        <v>75.647999999999996</v>
      </c>
      <c r="O139">
        <f t="shared" si="191"/>
        <v>20.467199999999998</v>
      </c>
      <c r="P139">
        <f t="shared" si="192"/>
        <v>11.712</v>
      </c>
      <c r="Q139">
        <f t="shared" si="193"/>
        <v>100.91520000000001</v>
      </c>
      <c r="R139">
        <f t="shared" si="194"/>
        <v>3.3407999999999998</v>
      </c>
      <c r="S139">
        <f t="shared" si="195"/>
        <v>102.9504</v>
      </c>
      <c r="T139">
        <f t="shared" si="196"/>
        <v>99.379199999999997</v>
      </c>
      <c r="U139" s="11">
        <f t="shared" si="197"/>
        <v>109.5936</v>
      </c>
      <c r="V139">
        <f t="shared" si="198"/>
        <v>0.8448</v>
      </c>
      <c r="W139">
        <f t="shared" si="199"/>
        <v>182.05439999999999</v>
      </c>
      <c r="X139">
        <f t="shared" si="200"/>
        <v>34.56</v>
      </c>
      <c r="Y139">
        <f t="shared" si="201"/>
        <v>18.7776</v>
      </c>
      <c r="Z139">
        <f t="shared" si="202"/>
        <v>78.02879999999999</v>
      </c>
      <c r="AA139">
        <f t="shared" si="203"/>
        <v>165.81120000000001</v>
      </c>
      <c r="AB139">
        <f t="shared" si="204"/>
        <v>49.420799999999993</v>
      </c>
      <c r="AC139">
        <f t="shared" si="205"/>
        <v>4.9535999999999998</v>
      </c>
      <c r="AD139" s="11">
        <f t="shared" si="206"/>
        <v>223.14239999999998</v>
      </c>
      <c r="AE139">
        <f t="shared" si="207"/>
        <v>55.219200000000001</v>
      </c>
      <c r="AF139">
        <f t="shared" si="208"/>
        <v>13.1328</v>
      </c>
      <c r="AG139">
        <f t="shared" si="209"/>
        <v>82.099199999999996</v>
      </c>
      <c r="AH139">
        <f t="shared" si="210"/>
        <v>71.500799999999998</v>
      </c>
      <c r="AI139">
        <f t="shared" si="211"/>
        <v>22.694400000000002</v>
      </c>
      <c r="AJ139">
        <f t="shared" si="212"/>
        <v>29.721599999999999</v>
      </c>
      <c r="AK139">
        <f t="shared" si="213"/>
        <v>6.2975999999999992</v>
      </c>
      <c r="AL139">
        <f t="shared" si="214"/>
        <v>0</v>
      </c>
      <c r="AM139">
        <f t="shared" si="215"/>
        <v>11.750400000000001</v>
      </c>
      <c r="AN139">
        <f t="shared" si="216"/>
        <v>0.23039999999999999</v>
      </c>
      <c r="AO139">
        <f t="shared" si="217"/>
        <v>0.76800000000000002</v>
      </c>
      <c r="AP139">
        <f t="shared" si="218"/>
        <v>3.2256</v>
      </c>
      <c r="AQ139">
        <f t="shared" si="219"/>
        <v>3.8400000000000004E-2</v>
      </c>
      <c r="AR139">
        <f t="shared" si="220"/>
        <v>4.0704000000000002</v>
      </c>
      <c r="AS139">
        <f t="shared" si="221"/>
        <v>0</v>
      </c>
      <c r="AT139">
        <f t="shared" si="222"/>
        <v>0.88319999999999999</v>
      </c>
      <c r="AU139">
        <f t="shared" si="223"/>
        <v>0.4224</v>
      </c>
      <c r="AV139">
        <f t="shared" si="224"/>
        <v>2.4192</v>
      </c>
      <c r="AW139">
        <f t="shared" si="225"/>
        <v>0</v>
      </c>
      <c r="AX139">
        <f t="shared" si="226"/>
        <v>7.6800000000000007E-2</v>
      </c>
      <c r="AY139">
        <f t="shared" si="227"/>
        <v>2.88</v>
      </c>
      <c r="AZ139">
        <f t="shared" si="228"/>
        <v>0.80640000000000001</v>
      </c>
      <c r="BA139">
        <f t="shared" si="229"/>
        <v>1.0752000000000002</v>
      </c>
      <c r="BB139">
        <f t="shared" si="230"/>
        <v>0.69120000000000004</v>
      </c>
      <c r="BC139">
        <f t="shared" si="231"/>
        <v>0.69120000000000004</v>
      </c>
      <c r="BD139">
        <f t="shared" si="232"/>
        <v>1.2671999999999999</v>
      </c>
      <c r="BE139">
        <f t="shared" si="233"/>
        <v>1.2288000000000001</v>
      </c>
      <c r="BF139">
        <f t="shared" si="234"/>
        <v>0</v>
      </c>
      <c r="BG139">
        <f t="shared" si="235"/>
        <v>3.5712000000000002</v>
      </c>
      <c r="BH139">
        <f t="shared" si="236"/>
        <v>0.23039999999999999</v>
      </c>
      <c r="BI139">
        <f t="shared" si="237"/>
        <v>3.8400000000000004E-2</v>
      </c>
      <c r="BJ139">
        <f t="shared" si="238"/>
        <v>0.38400000000000001</v>
      </c>
      <c r="BK139">
        <f t="shared" si="239"/>
        <v>38.054400000000001</v>
      </c>
      <c r="BL139">
        <f t="shared" si="240"/>
        <v>37.632000000000005</v>
      </c>
      <c r="BM139">
        <f t="shared" si="241"/>
        <v>0.53760000000000008</v>
      </c>
      <c r="BN139">
        <f t="shared" si="242"/>
        <v>0</v>
      </c>
      <c r="BO139">
        <f t="shared" si="243"/>
        <v>7.6800000000000007E-2</v>
      </c>
      <c r="BP139">
        <f t="shared" si="244"/>
        <v>88.281599999999997</v>
      </c>
      <c r="BQ139">
        <f t="shared" si="245"/>
        <v>21.235199999999999</v>
      </c>
      <c r="BR139">
        <f t="shared" si="246"/>
        <v>75.724799999999988</v>
      </c>
      <c r="BS139">
        <f t="shared" si="247"/>
        <v>2.9184000000000001</v>
      </c>
      <c r="BT139">
        <f t="shared" si="248"/>
        <v>72.384</v>
      </c>
      <c r="BU139">
        <f t="shared" si="249"/>
        <v>177.98400000000001</v>
      </c>
      <c r="BV139" s="11">
        <f t="shared" si="250"/>
        <v>279.85919999999999</v>
      </c>
      <c r="BW139" s="11">
        <f t="shared" si="251"/>
        <v>24</v>
      </c>
      <c r="BX139" s="11">
        <f t="shared" si="252"/>
        <v>374.86080000000004</v>
      </c>
      <c r="BY139">
        <f t="shared" si="253"/>
        <v>143.80800000000002</v>
      </c>
      <c r="BZ139">
        <f t="shared" si="254"/>
        <v>49.420799999999993</v>
      </c>
      <c r="CA139">
        <f t="shared" si="255"/>
        <v>14.015999999999998</v>
      </c>
      <c r="CB139">
        <f t="shared" si="256"/>
        <v>1.9967999999999999</v>
      </c>
      <c r="CC139" s="11">
        <f t="shared" si="257"/>
        <v>322.67520000000002</v>
      </c>
      <c r="CD139" s="11">
        <f t="shared" si="258"/>
        <v>373.32479999999998</v>
      </c>
      <c r="CE139" s="11">
        <f t="shared" si="259"/>
        <v>198.1824</v>
      </c>
      <c r="CF139">
        <f t="shared" si="260"/>
        <v>37.132799999999996</v>
      </c>
      <c r="CG139">
        <f t="shared" si="261"/>
        <v>43.967999999999996</v>
      </c>
      <c r="CH139">
        <f t="shared" si="262"/>
        <v>4.4160000000000004</v>
      </c>
      <c r="CI139" s="11">
        <f t="shared" si="263"/>
        <v>165.54239999999999</v>
      </c>
      <c r="CJ139">
        <f t="shared" si="264"/>
        <v>21.273599999999998</v>
      </c>
      <c r="CK139">
        <f t="shared" si="265"/>
        <v>68.620800000000003</v>
      </c>
      <c r="CL139">
        <f t="shared" si="266"/>
        <v>24.230399999999996</v>
      </c>
      <c r="CM139">
        <f t="shared" si="267"/>
        <v>10.5984</v>
      </c>
      <c r="CN139">
        <f t="shared" si="268"/>
        <v>250.44479999999999</v>
      </c>
      <c r="CO139">
        <f t="shared" si="269"/>
        <v>247.91040000000004</v>
      </c>
      <c r="CP139">
        <f t="shared" si="270"/>
        <v>0.4224</v>
      </c>
      <c r="CQ139">
        <f t="shared" si="271"/>
        <v>40.166400000000003</v>
      </c>
      <c r="CR139">
        <f t="shared" si="272"/>
        <v>56.371199999999995</v>
      </c>
      <c r="CT139" s="18">
        <f>'PASO 1 - SETUP CAMPAÑA'!G72</f>
        <v>384</v>
      </c>
      <c r="CU139">
        <v>10.41</v>
      </c>
      <c r="CV139">
        <v>9.7100000000000009</v>
      </c>
      <c r="CW139">
        <v>1.1200000000000001</v>
      </c>
      <c r="CX139">
        <v>4.29</v>
      </c>
      <c r="CY139">
        <v>4.1100000000000003</v>
      </c>
      <c r="CZ139">
        <v>0.18</v>
      </c>
      <c r="DA139">
        <v>11.48</v>
      </c>
      <c r="DB139">
        <v>19.7</v>
      </c>
      <c r="DC139">
        <v>5.33</v>
      </c>
      <c r="DD139">
        <v>3.05</v>
      </c>
      <c r="DE139">
        <v>26.28</v>
      </c>
      <c r="DF139">
        <v>0.87</v>
      </c>
      <c r="DG139">
        <v>26.81</v>
      </c>
      <c r="DH139">
        <v>25.88</v>
      </c>
      <c r="DI139">
        <v>28.54</v>
      </c>
      <c r="DJ139">
        <v>0.22</v>
      </c>
      <c r="DK139">
        <v>47.41</v>
      </c>
      <c r="DL139">
        <v>9</v>
      </c>
      <c r="DM139">
        <v>4.8899999999999997</v>
      </c>
      <c r="DN139">
        <v>20.32</v>
      </c>
      <c r="DO139">
        <v>43.18</v>
      </c>
      <c r="DP139">
        <v>12.87</v>
      </c>
      <c r="DQ139">
        <v>1.29</v>
      </c>
      <c r="DR139">
        <v>58.11</v>
      </c>
      <c r="DS139">
        <v>14.38</v>
      </c>
      <c r="DT139">
        <v>3.42</v>
      </c>
      <c r="DU139">
        <v>21.38</v>
      </c>
      <c r="DV139">
        <v>18.62</v>
      </c>
      <c r="DW139">
        <v>5.91</v>
      </c>
      <c r="DX139">
        <v>7.74</v>
      </c>
      <c r="DY139">
        <v>1.64</v>
      </c>
      <c r="DZ139">
        <v>0</v>
      </c>
      <c r="EA139">
        <v>3.06</v>
      </c>
      <c r="EB139">
        <v>0.06</v>
      </c>
      <c r="EC139">
        <v>0.2</v>
      </c>
      <c r="ED139">
        <v>0.84</v>
      </c>
      <c r="EE139">
        <v>0.01</v>
      </c>
      <c r="EF139">
        <v>1.06</v>
      </c>
      <c r="EG139">
        <v>0</v>
      </c>
      <c r="EH139">
        <v>0.23</v>
      </c>
      <c r="EI139">
        <v>0.11</v>
      </c>
      <c r="EJ139">
        <v>0.63</v>
      </c>
      <c r="EK139">
        <v>0</v>
      </c>
      <c r="EL139">
        <v>0.02</v>
      </c>
      <c r="EM139">
        <v>0.75</v>
      </c>
      <c r="EN139">
        <v>0.21</v>
      </c>
      <c r="EO139">
        <v>0.28000000000000003</v>
      </c>
      <c r="EP139">
        <v>0.18</v>
      </c>
      <c r="EQ139">
        <v>0.18</v>
      </c>
      <c r="ER139">
        <v>0.33</v>
      </c>
      <c r="ES139">
        <v>0.32</v>
      </c>
      <c r="ET139">
        <v>0</v>
      </c>
      <c r="EU139">
        <v>0.93</v>
      </c>
      <c r="EV139">
        <v>0.06</v>
      </c>
      <c r="EW139">
        <v>0.01</v>
      </c>
      <c r="EX139">
        <v>0.1</v>
      </c>
      <c r="EY139">
        <v>9.91</v>
      </c>
      <c r="EZ139">
        <v>9.8000000000000007</v>
      </c>
      <c r="FA139">
        <v>0.14000000000000001</v>
      </c>
      <c r="FB139">
        <v>0</v>
      </c>
      <c r="FC139">
        <v>0.02</v>
      </c>
      <c r="FD139">
        <v>22.99</v>
      </c>
      <c r="FE139">
        <v>5.53</v>
      </c>
      <c r="FF139">
        <v>19.72</v>
      </c>
      <c r="FG139">
        <v>0.76</v>
      </c>
      <c r="FH139">
        <v>18.850000000000001</v>
      </c>
      <c r="FI139">
        <v>46.35</v>
      </c>
      <c r="FJ139">
        <v>72.88</v>
      </c>
      <c r="FK139">
        <v>6.25</v>
      </c>
      <c r="FL139">
        <v>97.62</v>
      </c>
      <c r="FM139">
        <v>37.450000000000003</v>
      </c>
      <c r="FN139">
        <v>12.87</v>
      </c>
      <c r="FO139">
        <v>3.65</v>
      </c>
      <c r="FP139">
        <v>0.52</v>
      </c>
      <c r="FQ139">
        <v>84.03</v>
      </c>
      <c r="FR139">
        <v>97.22</v>
      </c>
      <c r="FS139">
        <v>51.61</v>
      </c>
      <c r="FT139">
        <v>9.67</v>
      </c>
      <c r="FU139">
        <v>11.45</v>
      </c>
      <c r="FV139">
        <v>1.1499999999999999</v>
      </c>
      <c r="FW139">
        <v>43.11</v>
      </c>
      <c r="FX139">
        <v>5.54</v>
      </c>
      <c r="FY139">
        <v>17.87</v>
      </c>
      <c r="FZ139">
        <v>6.31</v>
      </c>
      <c r="GA139">
        <v>2.76</v>
      </c>
      <c r="GB139">
        <v>65.22</v>
      </c>
      <c r="GC139">
        <v>64.56</v>
      </c>
      <c r="GD139">
        <v>0.11</v>
      </c>
      <c r="GE139">
        <v>10.46</v>
      </c>
      <c r="GF139">
        <v>14.68</v>
      </c>
    </row>
    <row r="140" spans="2:188" x14ac:dyDescent="0.35">
      <c r="B140" t="str">
        <f>IF(AND(F140&gt;='PASO 2 - CHANNEL INPUT '!$G$4,F140&lt;='PASO 2 - CHANNEL INPUT '!$H$4),"OK","FUERA")</f>
        <v>OK</v>
      </c>
      <c r="C140" s="18" t="str">
        <f>IF(AND(F140&gt;='PASO 2 - CHANNEL INPUT '!$G$8,F140&lt;='PASO 2 - CHANNEL INPUT '!$H$8),"OK","FUERA")</f>
        <v>OK</v>
      </c>
      <c r="D140" t="str">
        <f>IF(AND(F140&gt;='PASO 1 - SETUP CAMPAÑA'!$C$3,F140&lt;='PASO 1 - SETUP CAMPAÑA'!$C$4),"OK","FUERA")</f>
        <v>OK</v>
      </c>
      <c r="E140" t="s">
        <v>2</v>
      </c>
      <c r="F140">
        <v>45</v>
      </c>
      <c r="G140" s="11">
        <f t="shared" si="273"/>
        <v>32.132800000000003</v>
      </c>
      <c r="H140">
        <f t="shared" si="184"/>
        <v>29.203399999999998</v>
      </c>
      <c r="I140">
        <f t="shared" si="185"/>
        <v>3.2616000000000001</v>
      </c>
      <c r="J140">
        <f t="shared" si="186"/>
        <v>9.9962</v>
      </c>
      <c r="K140">
        <f t="shared" si="187"/>
        <v>9.4224000000000014</v>
      </c>
      <c r="L140">
        <f t="shared" si="188"/>
        <v>0.81540000000000001</v>
      </c>
      <c r="M140">
        <f t="shared" si="189"/>
        <v>34.2166</v>
      </c>
      <c r="N140">
        <f t="shared" si="190"/>
        <v>57.198800000000006</v>
      </c>
      <c r="O140">
        <f t="shared" si="191"/>
        <v>13.9826</v>
      </c>
      <c r="P140">
        <f t="shared" si="192"/>
        <v>8.0332000000000008</v>
      </c>
      <c r="Q140">
        <f t="shared" si="193"/>
        <v>76.979799999999983</v>
      </c>
      <c r="R140">
        <f t="shared" si="194"/>
        <v>3.3220000000000005</v>
      </c>
      <c r="S140">
        <f t="shared" si="195"/>
        <v>78.127399999999994</v>
      </c>
      <c r="T140">
        <f t="shared" si="196"/>
        <v>75.197999999999993</v>
      </c>
      <c r="U140" s="11">
        <f t="shared" si="197"/>
        <v>80.634</v>
      </c>
      <c r="V140">
        <f t="shared" si="198"/>
        <v>2.7784</v>
      </c>
      <c r="W140">
        <f t="shared" si="199"/>
        <v>149.4598</v>
      </c>
      <c r="X140">
        <f t="shared" si="200"/>
        <v>23.193599999999996</v>
      </c>
      <c r="Y140">
        <f t="shared" si="201"/>
        <v>17.1234</v>
      </c>
      <c r="Z140">
        <f t="shared" si="202"/>
        <v>70.51700000000001</v>
      </c>
      <c r="AA140">
        <f t="shared" si="203"/>
        <v>129.31640000000002</v>
      </c>
      <c r="AB140">
        <f t="shared" si="204"/>
        <v>38.112399999999994</v>
      </c>
      <c r="AC140">
        <f t="shared" si="205"/>
        <v>4.3487999999999998</v>
      </c>
      <c r="AD140" s="11">
        <f t="shared" si="206"/>
        <v>180.05239999999998</v>
      </c>
      <c r="AE140">
        <f t="shared" si="207"/>
        <v>55.477400000000003</v>
      </c>
      <c r="AF140">
        <f t="shared" si="208"/>
        <v>13.741</v>
      </c>
      <c r="AG140">
        <f t="shared" si="209"/>
        <v>72.661199999999994</v>
      </c>
      <c r="AH140">
        <f t="shared" si="210"/>
        <v>49.648800000000008</v>
      </c>
      <c r="AI140">
        <f t="shared" si="211"/>
        <v>22.951999999999998</v>
      </c>
      <c r="AJ140">
        <f t="shared" si="212"/>
        <v>30.048999999999996</v>
      </c>
      <c r="AK140">
        <f t="shared" si="213"/>
        <v>5.0735999999999999</v>
      </c>
      <c r="AL140">
        <f t="shared" si="214"/>
        <v>0</v>
      </c>
      <c r="AM140">
        <f t="shared" si="215"/>
        <v>9.2110000000000003</v>
      </c>
      <c r="AN140">
        <f t="shared" si="216"/>
        <v>0.151</v>
      </c>
      <c r="AO140">
        <f t="shared" si="217"/>
        <v>0</v>
      </c>
      <c r="AP140">
        <f t="shared" si="218"/>
        <v>0.755</v>
      </c>
      <c r="AQ140">
        <f t="shared" si="219"/>
        <v>0</v>
      </c>
      <c r="AR140">
        <f t="shared" si="220"/>
        <v>3.2012</v>
      </c>
      <c r="AS140">
        <f t="shared" si="221"/>
        <v>0.3322</v>
      </c>
      <c r="AT140">
        <f t="shared" si="222"/>
        <v>3.2917999999999998</v>
      </c>
      <c r="AU140">
        <f t="shared" si="223"/>
        <v>0.3322</v>
      </c>
      <c r="AV140">
        <f t="shared" si="224"/>
        <v>1.6610000000000003</v>
      </c>
      <c r="AW140">
        <f t="shared" si="225"/>
        <v>0</v>
      </c>
      <c r="AX140">
        <f t="shared" si="226"/>
        <v>0</v>
      </c>
      <c r="AY140">
        <f t="shared" si="227"/>
        <v>1.9932000000000001</v>
      </c>
      <c r="AZ140">
        <f t="shared" si="228"/>
        <v>0.78520000000000001</v>
      </c>
      <c r="BA140">
        <f t="shared" si="229"/>
        <v>0.99660000000000004</v>
      </c>
      <c r="BB140">
        <f t="shared" si="230"/>
        <v>0.21140000000000003</v>
      </c>
      <c r="BC140">
        <f t="shared" si="231"/>
        <v>2.2046000000000001</v>
      </c>
      <c r="BD140">
        <f t="shared" si="232"/>
        <v>2.7784</v>
      </c>
      <c r="BE140">
        <f t="shared" si="233"/>
        <v>1.0871999999999999</v>
      </c>
      <c r="BF140">
        <f t="shared" si="234"/>
        <v>0</v>
      </c>
      <c r="BG140">
        <f t="shared" si="235"/>
        <v>2.3858000000000001</v>
      </c>
      <c r="BH140">
        <f t="shared" si="236"/>
        <v>6.0400000000000002E-2</v>
      </c>
      <c r="BI140">
        <f t="shared" si="237"/>
        <v>0.151</v>
      </c>
      <c r="BJ140">
        <f t="shared" si="238"/>
        <v>0.1208</v>
      </c>
      <c r="BK140">
        <f t="shared" si="239"/>
        <v>33.944800000000001</v>
      </c>
      <c r="BL140">
        <f t="shared" si="240"/>
        <v>33.6126</v>
      </c>
      <c r="BM140">
        <f t="shared" si="241"/>
        <v>0.755</v>
      </c>
      <c r="BN140">
        <f t="shared" si="242"/>
        <v>0</v>
      </c>
      <c r="BO140">
        <f t="shared" si="243"/>
        <v>0.48320000000000002</v>
      </c>
      <c r="BP140">
        <f t="shared" si="244"/>
        <v>70.6982</v>
      </c>
      <c r="BQ140">
        <f t="shared" si="245"/>
        <v>16.6402</v>
      </c>
      <c r="BR140">
        <f t="shared" si="246"/>
        <v>59.192</v>
      </c>
      <c r="BS140">
        <f t="shared" si="247"/>
        <v>4.2581999999999995</v>
      </c>
      <c r="BT140">
        <f t="shared" si="248"/>
        <v>60.067799999999998</v>
      </c>
      <c r="BU140">
        <f t="shared" si="249"/>
        <v>154.59380000000002</v>
      </c>
      <c r="BV140" s="11">
        <f t="shared" si="250"/>
        <v>228.82539999999997</v>
      </c>
      <c r="BW140" s="11">
        <f t="shared" si="251"/>
        <v>14.103399999999999</v>
      </c>
      <c r="BX140" s="11">
        <f t="shared" si="252"/>
        <v>298.07400000000001</v>
      </c>
      <c r="BY140">
        <f t="shared" si="253"/>
        <v>116.9344</v>
      </c>
      <c r="BZ140">
        <f t="shared" si="254"/>
        <v>38.112399999999994</v>
      </c>
      <c r="CA140">
        <f t="shared" si="255"/>
        <v>15.190600000000002</v>
      </c>
      <c r="CB140">
        <f t="shared" si="256"/>
        <v>1.7515999999999998</v>
      </c>
      <c r="CC140" s="11">
        <f t="shared" si="257"/>
        <v>255.643</v>
      </c>
      <c r="CD140" s="11">
        <f t="shared" si="258"/>
        <v>292.97020000000003</v>
      </c>
      <c r="CE140" s="11">
        <f t="shared" si="259"/>
        <v>148.584</v>
      </c>
      <c r="CF140">
        <f t="shared" si="260"/>
        <v>33.491799999999998</v>
      </c>
      <c r="CG140">
        <f t="shared" si="261"/>
        <v>29.988599999999998</v>
      </c>
      <c r="CH140">
        <f t="shared" si="262"/>
        <v>5.0735999999999999</v>
      </c>
      <c r="CI140" s="11">
        <f t="shared" si="263"/>
        <v>126.29640000000001</v>
      </c>
      <c r="CJ140">
        <f t="shared" si="264"/>
        <v>16.851600000000001</v>
      </c>
      <c r="CK140">
        <f t="shared" si="265"/>
        <v>51.249399999999994</v>
      </c>
      <c r="CL140">
        <f t="shared" si="266"/>
        <v>15.069800000000001</v>
      </c>
      <c r="CM140">
        <f t="shared" si="267"/>
        <v>10.026400000000001</v>
      </c>
      <c r="CN140">
        <f t="shared" si="268"/>
        <v>189.86739999999998</v>
      </c>
      <c r="CO140">
        <f t="shared" si="269"/>
        <v>199.6824</v>
      </c>
      <c r="CP140">
        <f t="shared" si="270"/>
        <v>1.6610000000000003</v>
      </c>
      <c r="CQ140">
        <f t="shared" si="271"/>
        <v>24.280799999999996</v>
      </c>
      <c r="CR140">
        <f t="shared" si="272"/>
        <v>43.910800000000002</v>
      </c>
      <c r="CT140" s="18">
        <f>'PASO 1 - SETUP CAMPAÑA'!G73</f>
        <v>302</v>
      </c>
      <c r="CU140">
        <v>10.64</v>
      </c>
      <c r="CV140">
        <v>9.67</v>
      </c>
      <c r="CW140">
        <v>1.08</v>
      </c>
      <c r="CX140">
        <v>3.31</v>
      </c>
      <c r="CY140">
        <v>3.12</v>
      </c>
      <c r="CZ140">
        <v>0.27</v>
      </c>
      <c r="DA140">
        <v>11.33</v>
      </c>
      <c r="DB140">
        <v>18.940000000000001</v>
      </c>
      <c r="DC140">
        <v>4.63</v>
      </c>
      <c r="DD140">
        <v>2.66</v>
      </c>
      <c r="DE140">
        <v>25.49</v>
      </c>
      <c r="DF140">
        <v>1.1000000000000001</v>
      </c>
      <c r="DG140">
        <v>25.87</v>
      </c>
      <c r="DH140">
        <v>24.9</v>
      </c>
      <c r="DI140">
        <v>26.7</v>
      </c>
      <c r="DJ140">
        <v>0.92</v>
      </c>
      <c r="DK140">
        <v>49.49</v>
      </c>
      <c r="DL140">
        <v>7.68</v>
      </c>
      <c r="DM140">
        <v>5.67</v>
      </c>
      <c r="DN140">
        <v>23.35</v>
      </c>
      <c r="DO140">
        <v>42.82</v>
      </c>
      <c r="DP140">
        <v>12.62</v>
      </c>
      <c r="DQ140">
        <v>1.44</v>
      </c>
      <c r="DR140">
        <v>59.62</v>
      </c>
      <c r="DS140">
        <v>18.37</v>
      </c>
      <c r="DT140">
        <v>4.55</v>
      </c>
      <c r="DU140">
        <v>24.06</v>
      </c>
      <c r="DV140">
        <v>16.440000000000001</v>
      </c>
      <c r="DW140">
        <v>7.6</v>
      </c>
      <c r="DX140">
        <v>9.9499999999999993</v>
      </c>
      <c r="DY140">
        <v>1.68</v>
      </c>
      <c r="DZ140">
        <v>0</v>
      </c>
      <c r="EA140">
        <v>3.05</v>
      </c>
      <c r="EB140">
        <v>0.05</v>
      </c>
      <c r="EC140">
        <v>0</v>
      </c>
      <c r="ED140">
        <v>0.25</v>
      </c>
      <c r="EE140">
        <v>0</v>
      </c>
      <c r="EF140">
        <v>1.06</v>
      </c>
      <c r="EG140">
        <v>0.11</v>
      </c>
      <c r="EH140">
        <v>1.0900000000000001</v>
      </c>
      <c r="EI140">
        <v>0.11</v>
      </c>
      <c r="EJ140">
        <v>0.55000000000000004</v>
      </c>
      <c r="EK140">
        <v>0</v>
      </c>
      <c r="EL140">
        <v>0</v>
      </c>
      <c r="EM140">
        <v>0.66</v>
      </c>
      <c r="EN140">
        <v>0.26</v>
      </c>
      <c r="EO140">
        <v>0.33</v>
      </c>
      <c r="EP140">
        <v>7.0000000000000007E-2</v>
      </c>
      <c r="EQ140">
        <v>0.73</v>
      </c>
      <c r="ER140">
        <v>0.92</v>
      </c>
      <c r="ES140">
        <v>0.36</v>
      </c>
      <c r="ET140">
        <v>0</v>
      </c>
      <c r="EU140">
        <v>0.79</v>
      </c>
      <c r="EV140">
        <v>0.02</v>
      </c>
      <c r="EW140">
        <v>0.05</v>
      </c>
      <c r="EX140">
        <v>0.04</v>
      </c>
      <c r="EY140">
        <v>11.24</v>
      </c>
      <c r="EZ140">
        <v>11.13</v>
      </c>
      <c r="FA140">
        <v>0.25</v>
      </c>
      <c r="FB140">
        <v>0</v>
      </c>
      <c r="FC140">
        <v>0.16</v>
      </c>
      <c r="FD140">
        <v>23.41</v>
      </c>
      <c r="FE140">
        <v>5.51</v>
      </c>
      <c r="FF140">
        <v>19.600000000000001</v>
      </c>
      <c r="FG140">
        <v>1.41</v>
      </c>
      <c r="FH140">
        <v>19.89</v>
      </c>
      <c r="FI140">
        <v>51.19</v>
      </c>
      <c r="FJ140">
        <v>75.77</v>
      </c>
      <c r="FK140">
        <v>4.67</v>
      </c>
      <c r="FL140">
        <v>98.7</v>
      </c>
      <c r="FM140">
        <v>38.72</v>
      </c>
      <c r="FN140">
        <v>12.62</v>
      </c>
      <c r="FO140">
        <v>5.03</v>
      </c>
      <c r="FP140">
        <v>0.57999999999999996</v>
      </c>
      <c r="FQ140">
        <v>84.65</v>
      </c>
      <c r="FR140">
        <v>97.01</v>
      </c>
      <c r="FS140">
        <v>49.2</v>
      </c>
      <c r="FT140">
        <v>11.09</v>
      </c>
      <c r="FU140">
        <v>9.93</v>
      </c>
      <c r="FV140">
        <v>1.68</v>
      </c>
      <c r="FW140">
        <v>41.82</v>
      </c>
      <c r="FX140">
        <v>5.58</v>
      </c>
      <c r="FY140">
        <v>16.97</v>
      </c>
      <c r="FZ140">
        <v>4.99</v>
      </c>
      <c r="GA140">
        <v>3.32</v>
      </c>
      <c r="GB140">
        <v>62.87</v>
      </c>
      <c r="GC140">
        <v>66.12</v>
      </c>
      <c r="GD140">
        <v>0.55000000000000004</v>
      </c>
      <c r="GE140">
        <v>8.0399999999999991</v>
      </c>
      <c r="GF140">
        <v>14.54</v>
      </c>
    </row>
    <row r="141" spans="2:188" x14ac:dyDescent="0.35">
      <c r="B141" t="str">
        <f>IF(AND(F141&gt;='PASO 2 - CHANNEL INPUT '!$G$4,F141&lt;='PASO 2 - CHANNEL INPUT '!$H$4),"OK","FUERA")</f>
        <v>OK</v>
      </c>
      <c r="C141" s="18" t="str">
        <f>IF(AND(F141&gt;='PASO 2 - CHANNEL INPUT '!$G$8,F141&lt;='PASO 2 - CHANNEL INPUT '!$H$8),"OK","FUERA")</f>
        <v>OK</v>
      </c>
      <c r="D141" t="str">
        <f>IF(AND(F141&gt;='PASO 1 - SETUP CAMPAÑA'!$C$3,F141&lt;='PASO 1 - SETUP CAMPAÑA'!$C$4),"OK","FUERA")</f>
        <v>OK</v>
      </c>
      <c r="E141" t="s">
        <v>2</v>
      </c>
      <c r="F141">
        <v>46</v>
      </c>
      <c r="G141" s="11">
        <f t="shared" si="273"/>
        <v>42.367199999999997</v>
      </c>
      <c r="H141">
        <f t="shared" si="184"/>
        <v>38.252399999999994</v>
      </c>
      <c r="I141">
        <f t="shared" si="185"/>
        <v>4.7625000000000002</v>
      </c>
      <c r="J141">
        <f t="shared" si="186"/>
        <v>19.354800000000001</v>
      </c>
      <c r="K141">
        <f t="shared" si="187"/>
        <v>18.0594</v>
      </c>
      <c r="L141">
        <f t="shared" si="188"/>
        <v>1.2954000000000001</v>
      </c>
      <c r="M141">
        <f t="shared" si="189"/>
        <v>43.853099999999998</v>
      </c>
      <c r="N141">
        <f t="shared" si="190"/>
        <v>72.809100000000001</v>
      </c>
      <c r="O141">
        <f t="shared" si="191"/>
        <v>20.078699999999998</v>
      </c>
      <c r="P141">
        <f t="shared" si="192"/>
        <v>10.553699999999999</v>
      </c>
      <c r="Q141">
        <f t="shared" si="193"/>
        <v>95.935800000000015</v>
      </c>
      <c r="R141">
        <f t="shared" si="194"/>
        <v>5.0292000000000003</v>
      </c>
      <c r="S141">
        <f t="shared" si="195"/>
        <v>98.831400000000002</v>
      </c>
      <c r="T141">
        <f t="shared" si="196"/>
        <v>95.8215</v>
      </c>
      <c r="U141" s="11">
        <f t="shared" si="197"/>
        <v>108.69929999999999</v>
      </c>
      <c r="V141">
        <f t="shared" si="198"/>
        <v>1.7525999999999999</v>
      </c>
      <c r="W141">
        <f t="shared" si="199"/>
        <v>190.5</v>
      </c>
      <c r="X141">
        <f t="shared" si="200"/>
        <v>40.919399999999996</v>
      </c>
      <c r="Y141">
        <f t="shared" si="201"/>
        <v>28.384499999999999</v>
      </c>
      <c r="Z141">
        <f t="shared" si="202"/>
        <v>109.15649999999999</v>
      </c>
      <c r="AA141">
        <f t="shared" si="203"/>
        <v>150.26639999999998</v>
      </c>
      <c r="AB141">
        <f t="shared" si="204"/>
        <v>59.9313</v>
      </c>
      <c r="AC141">
        <f t="shared" si="205"/>
        <v>5.4863999999999997</v>
      </c>
      <c r="AD141" s="11">
        <f t="shared" si="206"/>
        <v>231.49560000000002</v>
      </c>
      <c r="AE141">
        <f t="shared" si="207"/>
        <v>69.837299999999999</v>
      </c>
      <c r="AF141">
        <f t="shared" si="208"/>
        <v>16.535399999999999</v>
      </c>
      <c r="AG141">
        <f t="shared" si="209"/>
        <v>82.943700000000007</v>
      </c>
      <c r="AH141">
        <f t="shared" si="210"/>
        <v>73.837800000000001</v>
      </c>
      <c r="AI141">
        <f t="shared" si="211"/>
        <v>32.385000000000005</v>
      </c>
      <c r="AJ141">
        <f t="shared" si="212"/>
        <v>44.195999999999998</v>
      </c>
      <c r="AK141">
        <f t="shared" si="213"/>
        <v>7.8486000000000002</v>
      </c>
      <c r="AL141">
        <f t="shared" si="214"/>
        <v>0.5334000000000001</v>
      </c>
      <c r="AM141">
        <f t="shared" si="215"/>
        <v>9.7154999999999987</v>
      </c>
      <c r="AN141">
        <f t="shared" si="216"/>
        <v>0.22859999999999997</v>
      </c>
      <c r="AO141">
        <f t="shared" si="217"/>
        <v>0.45719999999999994</v>
      </c>
      <c r="AP141">
        <f t="shared" si="218"/>
        <v>3.6575999999999995</v>
      </c>
      <c r="AQ141">
        <f t="shared" si="219"/>
        <v>0</v>
      </c>
      <c r="AR141">
        <f t="shared" si="220"/>
        <v>6.6675000000000004</v>
      </c>
      <c r="AS141">
        <f t="shared" si="221"/>
        <v>0</v>
      </c>
      <c r="AT141">
        <f t="shared" si="222"/>
        <v>2.6288999999999998</v>
      </c>
      <c r="AU141">
        <f t="shared" si="223"/>
        <v>1.2954000000000001</v>
      </c>
      <c r="AV141">
        <f t="shared" si="224"/>
        <v>3.5051999999999999</v>
      </c>
      <c r="AW141">
        <f t="shared" si="225"/>
        <v>0</v>
      </c>
      <c r="AX141">
        <f t="shared" si="226"/>
        <v>0.64770000000000005</v>
      </c>
      <c r="AY141">
        <f t="shared" si="227"/>
        <v>3.9243000000000001</v>
      </c>
      <c r="AZ141">
        <f t="shared" si="228"/>
        <v>1.2192000000000001</v>
      </c>
      <c r="BA141">
        <f t="shared" si="229"/>
        <v>1.6001999999999998</v>
      </c>
      <c r="BB141">
        <f t="shared" si="230"/>
        <v>0.68579999999999997</v>
      </c>
      <c r="BC141">
        <f t="shared" si="231"/>
        <v>0.26670000000000005</v>
      </c>
      <c r="BD141">
        <f t="shared" si="232"/>
        <v>2.8574999999999999</v>
      </c>
      <c r="BE141">
        <f t="shared" si="233"/>
        <v>1.2192000000000001</v>
      </c>
      <c r="BF141">
        <f t="shared" si="234"/>
        <v>0</v>
      </c>
      <c r="BG141">
        <f t="shared" si="235"/>
        <v>1.8669</v>
      </c>
      <c r="BH141">
        <f t="shared" si="236"/>
        <v>1.6383000000000001</v>
      </c>
      <c r="BI141">
        <f t="shared" si="237"/>
        <v>0.26670000000000005</v>
      </c>
      <c r="BJ141">
        <f t="shared" si="238"/>
        <v>0.34289999999999998</v>
      </c>
      <c r="BK141">
        <f t="shared" si="239"/>
        <v>44.272199999999998</v>
      </c>
      <c r="BL141">
        <f t="shared" si="240"/>
        <v>43.205399999999997</v>
      </c>
      <c r="BM141">
        <f t="shared" si="241"/>
        <v>0.60960000000000003</v>
      </c>
      <c r="BN141">
        <f t="shared" si="242"/>
        <v>0</v>
      </c>
      <c r="BO141">
        <f t="shared" si="243"/>
        <v>0.45719999999999994</v>
      </c>
      <c r="BP141">
        <f t="shared" si="244"/>
        <v>101.9937</v>
      </c>
      <c r="BQ141">
        <f t="shared" si="245"/>
        <v>26.822400000000002</v>
      </c>
      <c r="BR141">
        <f t="shared" si="246"/>
        <v>80.733900000000006</v>
      </c>
      <c r="BS141">
        <f t="shared" si="247"/>
        <v>2.5908000000000002</v>
      </c>
      <c r="BT141">
        <f t="shared" si="248"/>
        <v>87.172799999999995</v>
      </c>
      <c r="BU141">
        <f t="shared" si="249"/>
        <v>201.24420000000001</v>
      </c>
      <c r="BV141" s="11">
        <f t="shared" si="250"/>
        <v>309.2577</v>
      </c>
      <c r="BW141" s="11">
        <f t="shared" si="251"/>
        <v>20.421600000000002</v>
      </c>
      <c r="BX141" s="11">
        <f t="shared" si="252"/>
        <v>371.85599999999999</v>
      </c>
      <c r="BY141">
        <f t="shared" si="253"/>
        <v>144.05610000000001</v>
      </c>
      <c r="BZ141">
        <f t="shared" si="254"/>
        <v>59.9313</v>
      </c>
      <c r="CA141">
        <f t="shared" si="255"/>
        <v>17.8689</v>
      </c>
      <c r="CB141">
        <f t="shared" si="256"/>
        <v>0.87629999999999997</v>
      </c>
      <c r="CC141" s="11">
        <f t="shared" si="257"/>
        <v>322.44029999999998</v>
      </c>
      <c r="CD141" s="11">
        <f t="shared" si="258"/>
        <v>369.83669999999995</v>
      </c>
      <c r="CE141" s="11">
        <f t="shared" si="259"/>
        <v>176.25059999999999</v>
      </c>
      <c r="CF141">
        <f t="shared" si="260"/>
        <v>39.166799999999995</v>
      </c>
      <c r="CG141">
        <f t="shared" si="261"/>
        <v>41.224200000000003</v>
      </c>
      <c r="CH141">
        <f t="shared" si="262"/>
        <v>3.8480999999999996</v>
      </c>
      <c r="CI141" s="11">
        <f t="shared" si="263"/>
        <v>169.69740000000002</v>
      </c>
      <c r="CJ141">
        <f t="shared" si="264"/>
        <v>23.6601</v>
      </c>
      <c r="CK141">
        <f t="shared" si="265"/>
        <v>76.581000000000003</v>
      </c>
      <c r="CL141">
        <f t="shared" si="266"/>
        <v>21.526500000000002</v>
      </c>
      <c r="CM141">
        <f t="shared" si="267"/>
        <v>13.335000000000001</v>
      </c>
      <c r="CN141">
        <f t="shared" si="268"/>
        <v>249.74549999999999</v>
      </c>
      <c r="CO141">
        <f t="shared" si="269"/>
        <v>249.97409999999999</v>
      </c>
      <c r="CP141">
        <f t="shared" si="270"/>
        <v>2.4765000000000001</v>
      </c>
      <c r="CQ141">
        <f t="shared" si="271"/>
        <v>36.1569</v>
      </c>
      <c r="CR141">
        <f t="shared" si="272"/>
        <v>61.188599999999994</v>
      </c>
      <c r="CT141" s="18">
        <f>'PASO 1 - SETUP CAMPAÑA'!G74</f>
        <v>381</v>
      </c>
      <c r="CU141">
        <v>11.12</v>
      </c>
      <c r="CV141">
        <v>10.039999999999999</v>
      </c>
      <c r="CW141">
        <v>1.25</v>
      </c>
      <c r="CX141">
        <v>5.08</v>
      </c>
      <c r="CY141">
        <v>4.74</v>
      </c>
      <c r="CZ141">
        <v>0.34</v>
      </c>
      <c r="DA141">
        <v>11.51</v>
      </c>
      <c r="DB141">
        <v>19.11</v>
      </c>
      <c r="DC141">
        <v>5.27</v>
      </c>
      <c r="DD141">
        <v>2.77</v>
      </c>
      <c r="DE141">
        <v>25.18</v>
      </c>
      <c r="DF141">
        <v>1.32</v>
      </c>
      <c r="DG141">
        <v>25.94</v>
      </c>
      <c r="DH141">
        <v>25.15</v>
      </c>
      <c r="DI141">
        <v>28.53</v>
      </c>
      <c r="DJ141">
        <v>0.46</v>
      </c>
      <c r="DK141">
        <v>50</v>
      </c>
      <c r="DL141">
        <v>10.74</v>
      </c>
      <c r="DM141">
        <v>7.45</v>
      </c>
      <c r="DN141">
        <v>28.65</v>
      </c>
      <c r="DO141">
        <v>39.44</v>
      </c>
      <c r="DP141">
        <v>15.73</v>
      </c>
      <c r="DQ141">
        <v>1.44</v>
      </c>
      <c r="DR141">
        <v>60.76</v>
      </c>
      <c r="DS141">
        <v>18.329999999999998</v>
      </c>
      <c r="DT141">
        <v>4.34</v>
      </c>
      <c r="DU141">
        <v>21.77</v>
      </c>
      <c r="DV141">
        <v>19.38</v>
      </c>
      <c r="DW141">
        <v>8.5</v>
      </c>
      <c r="DX141">
        <v>11.6</v>
      </c>
      <c r="DY141">
        <v>2.06</v>
      </c>
      <c r="DZ141">
        <v>0.14000000000000001</v>
      </c>
      <c r="EA141">
        <v>2.5499999999999998</v>
      </c>
      <c r="EB141">
        <v>0.06</v>
      </c>
      <c r="EC141">
        <v>0.12</v>
      </c>
      <c r="ED141">
        <v>0.96</v>
      </c>
      <c r="EE141">
        <v>0</v>
      </c>
      <c r="EF141">
        <v>1.75</v>
      </c>
      <c r="EG141">
        <v>0</v>
      </c>
      <c r="EH141">
        <v>0.69</v>
      </c>
      <c r="EI141">
        <v>0.34</v>
      </c>
      <c r="EJ141">
        <v>0.92</v>
      </c>
      <c r="EK141">
        <v>0</v>
      </c>
      <c r="EL141">
        <v>0.17</v>
      </c>
      <c r="EM141">
        <v>1.03</v>
      </c>
      <c r="EN141">
        <v>0.32</v>
      </c>
      <c r="EO141">
        <v>0.42</v>
      </c>
      <c r="EP141">
        <v>0.18</v>
      </c>
      <c r="EQ141">
        <v>7.0000000000000007E-2</v>
      </c>
      <c r="ER141">
        <v>0.75</v>
      </c>
      <c r="ES141">
        <v>0.32</v>
      </c>
      <c r="ET141">
        <v>0</v>
      </c>
      <c r="EU141">
        <v>0.49</v>
      </c>
      <c r="EV141">
        <v>0.43</v>
      </c>
      <c r="EW141">
        <v>7.0000000000000007E-2</v>
      </c>
      <c r="EX141">
        <v>0.09</v>
      </c>
      <c r="EY141">
        <v>11.62</v>
      </c>
      <c r="EZ141">
        <v>11.34</v>
      </c>
      <c r="FA141">
        <v>0.16</v>
      </c>
      <c r="FB141">
        <v>0</v>
      </c>
      <c r="FC141">
        <v>0.12</v>
      </c>
      <c r="FD141">
        <v>26.77</v>
      </c>
      <c r="FE141">
        <v>7.04</v>
      </c>
      <c r="FF141">
        <v>21.19</v>
      </c>
      <c r="FG141">
        <v>0.68</v>
      </c>
      <c r="FH141">
        <v>22.88</v>
      </c>
      <c r="FI141">
        <v>52.82</v>
      </c>
      <c r="FJ141">
        <v>81.17</v>
      </c>
      <c r="FK141">
        <v>5.36</v>
      </c>
      <c r="FL141">
        <v>97.6</v>
      </c>
      <c r="FM141">
        <v>37.81</v>
      </c>
      <c r="FN141">
        <v>15.73</v>
      </c>
      <c r="FO141">
        <v>4.6900000000000004</v>
      </c>
      <c r="FP141">
        <v>0.23</v>
      </c>
      <c r="FQ141">
        <v>84.63</v>
      </c>
      <c r="FR141">
        <v>97.07</v>
      </c>
      <c r="FS141">
        <v>46.26</v>
      </c>
      <c r="FT141">
        <v>10.28</v>
      </c>
      <c r="FU141">
        <v>10.82</v>
      </c>
      <c r="FV141">
        <v>1.01</v>
      </c>
      <c r="FW141">
        <v>44.54</v>
      </c>
      <c r="FX141">
        <v>6.21</v>
      </c>
      <c r="FY141">
        <v>20.100000000000001</v>
      </c>
      <c r="FZ141">
        <v>5.65</v>
      </c>
      <c r="GA141">
        <v>3.5</v>
      </c>
      <c r="GB141">
        <v>65.55</v>
      </c>
      <c r="GC141">
        <v>65.61</v>
      </c>
      <c r="GD141">
        <v>0.65</v>
      </c>
      <c r="GE141">
        <v>9.49</v>
      </c>
      <c r="GF141">
        <v>16.059999999999999</v>
      </c>
    </row>
    <row r="142" spans="2:188" x14ac:dyDescent="0.35">
      <c r="B142" t="str">
        <f>IF(AND(F142&gt;='PASO 2 - CHANNEL INPUT '!$G$4,F142&lt;='PASO 2 - CHANNEL INPUT '!$H$4),"OK","FUERA")</f>
        <v>OK</v>
      </c>
      <c r="C142" s="18" t="str">
        <f>IF(AND(F142&gt;='PASO 2 - CHANNEL INPUT '!$G$8,F142&lt;='PASO 2 - CHANNEL INPUT '!$H$8),"OK","FUERA")</f>
        <v>OK</v>
      </c>
      <c r="D142" t="str">
        <f>IF(AND(F142&gt;='PASO 1 - SETUP CAMPAÑA'!$C$3,F142&lt;='PASO 1 - SETUP CAMPAÑA'!$C$4),"OK","FUERA")</f>
        <v>OK</v>
      </c>
      <c r="E142" t="s">
        <v>2</v>
      </c>
      <c r="F142">
        <v>47</v>
      </c>
      <c r="G142" s="11">
        <f t="shared" si="273"/>
        <v>47.6629</v>
      </c>
      <c r="H142">
        <f t="shared" si="184"/>
        <v>41.445999999999998</v>
      </c>
      <c r="I142">
        <f t="shared" si="185"/>
        <v>7.1553000000000004</v>
      </c>
      <c r="J142">
        <f t="shared" si="186"/>
        <v>13.098500000000001</v>
      </c>
      <c r="K142">
        <f t="shared" si="187"/>
        <v>12.3165</v>
      </c>
      <c r="L142">
        <f t="shared" si="188"/>
        <v>1.0557000000000001</v>
      </c>
      <c r="M142">
        <f t="shared" si="189"/>
        <v>54.075300000000006</v>
      </c>
      <c r="N142">
        <f t="shared" si="190"/>
        <v>76.166799999999995</v>
      </c>
      <c r="O142">
        <f t="shared" si="191"/>
        <v>20.488400000000002</v>
      </c>
      <c r="P142">
        <f t="shared" si="192"/>
        <v>14.3888</v>
      </c>
      <c r="Q142">
        <f t="shared" si="193"/>
        <v>107.17310000000001</v>
      </c>
      <c r="R142">
        <f t="shared" si="194"/>
        <v>6.607899999999999</v>
      </c>
      <c r="S142">
        <f t="shared" si="195"/>
        <v>109.83189999999999</v>
      </c>
      <c r="T142">
        <f t="shared" si="196"/>
        <v>106.352</v>
      </c>
      <c r="U142" s="11">
        <f t="shared" si="197"/>
        <v>114.6803</v>
      </c>
      <c r="V142">
        <f t="shared" si="198"/>
        <v>2.8934000000000002</v>
      </c>
      <c r="W142">
        <f t="shared" si="199"/>
        <v>195.65639999999999</v>
      </c>
      <c r="X142">
        <f t="shared" si="200"/>
        <v>35.346399999999996</v>
      </c>
      <c r="Y142">
        <f t="shared" si="201"/>
        <v>21.387699999999999</v>
      </c>
      <c r="Z142">
        <f t="shared" si="202"/>
        <v>106.2347</v>
      </c>
      <c r="AA142">
        <f t="shared" si="203"/>
        <v>161.7567</v>
      </c>
      <c r="AB142">
        <f t="shared" si="204"/>
        <v>53.019599999999997</v>
      </c>
      <c r="AC142">
        <f t="shared" si="205"/>
        <v>4.8483999999999998</v>
      </c>
      <c r="AD142" s="11">
        <f t="shared" si="206"/>
        <v>231.7457</v>
      </c>
      <c r="AE142">
        <f t="shared" si="207"/>
        <v>76.4405</v>
      </c>
      <c r="AF142">
        <f t="shared" si="208"/>
        <v>18.4161</v>
      </c>
      <c r="AG142">
        <f t="shared" si="209"/>
        <v>112.999</v>
      </c>
      <c r="AH142">
        <f t="shared" si="210"/>
        <v>72.491399999999999</v>
      </c>
      <c r="AI142">
        <f t="shared" si="211"/>
        <v>25.102199999999996</v>
      </c>
      <c r="AJ142">
        <f t="shared" si="212"/>
        <v>43.752899999999997</v>
      </c>
      <c r="AK142">
        <f t="shared" si="213"/>
        <v>9.5013000000000005</v>
      </c>
      <c r="AL142">
        <f t="shared" si="214"/>
        <v>0</v>
      </c>
      <c r="AM142">
        <f t="shared" si="215"/>
        <v>13.7241</v>
      </c>
      <c r="AN142">
        <f t="shared" si="216"/>
        <v>1.0557000000000001</v>
      </c>
      <c r="AO142">
        <f t="shared" si="217"/>
        <v>0.11729999999999999</v>
      </c>
      <c r="AP142">
        <f t="shared" si="218"/>
        <v>4.6137999999999995</v>
      </c>
      <c r="AQ142">
        <f t="shared" si="219"/>
        <v>0.31280000000000002</v>
      </c>
      <c r="AR142">
        <f t="shared" si="220"/>
        <v>2.3851</v>
      </c>
      <c r="AS142">
        <f t="shared" si="221"/>
        <v>0.43010000000000004</v>
      </c>
      <c r="AT142">
        <f t="shared" si="222"/>
        <v>4.6528999999999998</v>
      </c>
      <c r="AU142">
        <f t="shared" si="223"/>
        <v>0.27370000000000005</v>
      </c>
      <c r="AV142">
        <f t="shared" si="224"/>
        <v>2.8151999999999999</v>
      </c>
      <c r="AW142">
        <f t="shared" si="225"/>
        <v>0</v>
      </c>
      <c r="AX142">
        <f t="shared" si="226"/>
        <v>0</v>
      </c>
      <c r="AY142">
        <f t="shared" si="227"/>
        <v>2.8151999999999999</v>
      </c>
      <c r="AZ142">
        <f t="shared" si="228"/>
        <v>1.6813</v>
      </c>
      <c r="BA142">
        <f t="shared" si="229"/>
        <v>1.0948000000000002</v>
      </c>
      <c r="BB142">
        <f t="shared" si="230"/>
        <v>0.11729999999999999</v>
      </c>
      <c r="BC142">
        <f t="shared" si="231"/>
        <v>0.58650000000000002</v>
      </c>
      <c r="BD142">
        <f t="shared" si="232"/>
        <v>1.4076</v>
      </c>
      <c r="BE142">
        <f t="shared" si="233"/>
        <v>1.7204000000000002</v>
      </c>
      <c r="BF142">
        <f t="shared" si="234"/>
        <v>0</v>
      </c>
      <c r="BG142">
        <f t="shared" si="235"/>
        <v>2.2677999999999998</v>
      </c>
      <c r="BH142">
        <f t="shared" si="236"/>
        <v>7.8200000000000006E-2</v>
      </c>
      <c r="BI142">
        <f t="shared" si="237"/>
        <v>0.23459999999999998</v>
      </c>
      <c r="BJ142">
        <f t="shared" si="238"/>
        <v>0.15640000000000001</v>
      </c>
      <c r="BK142">
        <f t="shared" si="239"/>
        <v>46.411699999999996</v>
      </c>
      <c r="BL142">
        <f t="shared" si="240"/>
        <v>45.747</v>
      </c>
      <c r="BM142">
        <f t="shared" si="241"/>
        <v>0.9383999999999999</v>
      </c>
      <c r="BN142">
        <f t="shared" si="242"/>
        <v>0</v>
      </c>
      <c r="BO142">
        <f t="shared" si="243"/>
        <v>0.23459999999999998</v>
      </c>
      <c r="BP142">
        <f t="shared" si="244"/>
        <v>98.727500000000006</v>
      </c>
      <c r="BQ142">
        <f t="shared" si="245"/>
        <v>24.828500000000002</v>
      </c>
      <c r="BR142">
        <f t="shared" si="246"/>
        <v>79.685799999999986</v>
      </c>
      <c r="BS142">
        <f t="shared" si="247"/>
        <v>3.4798999999999998</v>
      </c>
      <c r="BT142">
        <f t="shared" si="248"/>
        <v>84.495099999999994</v>
      </c>
      <c r="BU142">
        <f t="shared" si="249"/>
        <v>224.55130000000003</v>
      </c>
      <c r="BV142" s="11">
        <f t="shared" si="250"/>
        <v>320.7373</v>
      </c>
      <c r="BW142" s="11">
        <f t="shared" si="251"/>
        <v>18.650699999999997</v>
      </c>
      <c r="BX142" s="11">
        <f t="shared" si="252"/>
        <v>383.29730000000001</v>
      </c>
      <c r="BY142">
        <f t="shared" si="253"/>
        <v>140.32990000000001</v>
      </c>
      <c r="BZ142">
        <f t="shared" si="254"/>
        <v>53.019599999999997</v>
      </c>
      <c r="CA142">
        <f t="shared" si="255"/>
        <v>16.3047</v>
      </c>
      <c r="CB142">
        <f t="shared" si="256"/>
        <v>1.0557000000000001</v>
      </c>
      <c r="CC142" s="11">
        <f t="shared" si="257"/>
        <v>330.23859999999996</v>
      </c>
      <c r="CD142" s="11">
        <f t="shared" si="258"/>
        <v>375.55549999999999</v>
      </c>
      <c r="CE142" s="11">
        <f t="shared" si="259"/>
        <v>178.3742</v>
      </c>
      <c r="CF142">
        <f t="shared" si="260"/>
        <v>45.121399999999994</v>
      </c>
      <c r="CG142">
        <f t="shared" si="261"/>
        <v>36.402100000000004</v>
      </c>
      <c r="CH142">
        <f t="shared" si="262"/>
        <v>3.8317999999999999</v>
      </c>
      <c r="CI142" s="11">
        <f t="shared" si="263"/>
        <v>162.6951</v>
      </c>
      <c r="CJ142">
        <f t="shared" si="264"/>
        <v>17.243100000000002</v>
      </c>
      <c r="CK142">
        <f t="shared" si="265"/>
        <v>67.877600000000001</v>
      </c>
      <c r="CL142">
        <f t="shared" si="266"/>
        <v>22.951700000000002</v>
      </c>
      <c r="CM142">
        <f t="shared" si="267"/>
        <v>12.590199999999999</v>
      </c>
      <c r="CN142">
        <f t="shared" si="268"/>
        <v>234.71730000000002</v>
      </c>
      <c r="CO142">
        <f t="shared" si="269"/>
        <v>252.82059999999998</v>
      </c>
      <c r="CP142">
        <f t="shared" si="270"/>
        <v>1.7595000000000003</v>
      </c>
      <c r="CQ142">
        <f t="shared" si="271"/>
        <v>35.854700000000001</v>
      </c>
      <c r="CR142">
        <f t="shared" si="272"/>
        <v>61.347899999999996</v>
      </c>
      <c r="CT142" s="18">
        <f>'PASO 1 - SETUP CAMPAÑA'!G75</f>
        <v>391</v>
      </c>
      <c r="CU142">
        <v>12.19</v>
      </c>
      <c r="CV142">
        <v>10.6</v>
      </c>
      <c r="CW142">
        <v>1.83</v>
      </c>
      <c r="CX142">
        <v>3.35</v>
      </c>
      <c r="CY142">
        <v>3.15</v>
      </c>
      <c r="CZ142">
        <v>0.27</v>
      </c>
      <c r="DA142">
        <v>13.83</v>
      </c>
      <c r="DB142">
        <v>19.48</v>
      </c>
      <c r="DC142">
        <v>5.24</v>
      </c>
      <c r="DD142">
        <v>3.68</v>
      </c>
      <c r="DE142">
        <v>27.41</v>
      </c>
      <c r="DF142">
        <v>1.69</v>
      </c>
      <c r="DG142">
        <v>28.09</v>
      </c>
      <c r="DH142">
        <v>27.2</v>
      </c>
      <c r="DI142">
        <v>29.33</v>
      </c>
      <c r="DJ142">
        <v>0.74</v>
      </c>
      <c r="DK142">
        <v>50.04</v>
      </c>
      <c r="DL142">
        <v>9.0399999999999991</v>
      </c>
      <c r="DM142">
        <v>5.47</v>
      </c>
      <c r="DN142">
        <v>27.17</v>
      </c>
      <c r="DO142">
        <v>41.37</v>
      </c>
      <c r="DP142">
        <v>13.56</v>
      </c>
      <c r="DQ142">
        <v>1.24</v>
      </c>
      <c r="DR142">
        <v>59.27</v>
      </c>
      <c r="DS142">
        <v>19.55</v>
      </c>
      <c r="DT142">
        <v>4.71</v>
      </c>
      <c r="DU142">
        <v>28.9</v>
      </c>
      <c r="DV142">
        <v>18.54</v>
      </c>
      <c r="DW142">
        <v>6.42</v>
      </c>
      <c r="DX142">
        <v>11.19</v>
      </c>
      <c r="DY142">
        <v>2.4300000000000002</v>
      </c>
      <c r="DZ142">
        <v>0</v>
      </c>
      <c r="EA142">
        <v>3.51</v>
      </c>
      <c r="EB142">
        <v>0.27</v>
      </c>
      <c r="EC142">
        <v>0.03</v>
      </c>
      <c r="ED142">
        <v>1.18</v>
      </c>
      <c r="EE142">
        <v>0.08</v>
      </c>
      <c r="EF142">
        <v>0.61</v>
      </c>
      <c r="EG142">
        <v>0.11</v>
      </c>
      <c r="EH142">
        <v>1.19</v>
      </c>
      <c r="EI142">
        <v>7.0000000000000007E-2</v>
      </c>
      <c r="EJ142">
        <v>0.72</v>
      </c>
      <c r="EK142">
        <v>0</v>
      </c>
      <c r="EL142">
        <v>0</v>
      </c>
      <c r="EM142">
        <v>0.72</v>
      </c>
      <c r="EN142">
        <v>0.43</v>
      </c>
      <c r="EO142">
        <v>0.28000000000000003</v>
      </c>
      <c r="EP142">
        <v>0.03</v>
      </c>
      <c r="EQ142">
        <v>0.15</v>
      </c>
      <c r="ER142">
        <v>0.36</v>
      </c>
      <c r="ES142">
        <v>0.44</v>
      </c>
      <c r="ET142">
        <v>0</v>
      </c>
      <c r="EU142">
        <v>0.57999999999999996</v>
      </c>
      <c r="EV142">
        <v>0.02</v>
      </c>
      <c r="EW142">
        <v>0.06</v>
      </c>
      <c r="EX142">
        <v>0.04</v>
      </c>
      <c r="EY142">
        <v>11.87</v>
      </c>
      <c r="EZ142">
        <v>11.7</v>
      </c>
      <c r="FA142">
        <v>0.24</v>
      </c>
      <c r="FB142">
        <v>0</v>
      </c>
      <c r="FC142">
        <v>0.06</v>
      </c>
      <c r="FD142">
        <v>25.25</v>
      </c>
      <c r="FE142">
        <v>6.35</v>
      </c>
      <c r="FF142">
        <v>20.38</v>
      </c>
      <c r="FG142">
        <v>0.89</v>
      </c>
      <c r="FH142">
        <v>21.61</v>
      </c>
      <c r="FI142">
        <v>57.43</v>
      </c>
      <c r="FJ142">
        <v>82.03</v>
      </c>
      <c r="FK142">
        <v>4.7699999999999996</v>
      </c>
      <c r="FL142">
        <v>98.03</v>
      </c>
      <c r="FM142">
        <v>35.89</v>
      </c>
      <c r="FN142">
        <v>13.56</v>
      </c>
      <c r="FO142">
        <v>4.17</v>
      </c>
      <c r="FP142">
        <v>0.27</v>
      </c>
      <c r="FQ142">
        <v>84.46</v>
      </c>
      <c r="FR142">
        <v>96.05</v>
      </c>
      <c r="FS142">
        <v>45.62</v>
      </c>
      <c r="FT142">
        <v>11.54</v>
      </c>
      <c r="FU142">
        <v>9.31</v>
      </c>
      <c r="FV142">
        <v>0.98</v>
      </c>
      <c r="FW142">
        <v>41.61</v>
      </c>
      <c r="FX142">
        <v>4.41</v>
      </c>
      <c r="FY142">
        <v>17.36</v>
      </c>
      <c r="FZ142">
        <v>5.87</v>
      </c>
      <c r="GA142">
        <v>3.22</v>
      </c>
      <c r="GB142">
        <v>60.03</v>
      </c>
      <c r="GC142">
        <v>64.66</v>
      </c>
      <c r="GD142">
        <v>0.45</v>
      </c>
      <c r="GE142">
        <v>9.17</v>
      </c>
      <c r="GF142">
        <v>15.69</v>
      </c>
    </row>
    <row r="143" spans="2:188" x14ac:dyDescent="0.35">
      <c r="B143" t="str">
        <f>IF(AND(F143&gt;='PASO 2 - CHANNEL INPUT '!$G$4,F143&lt;='PASO 2 - CHANNEL INPUT '!$H$4),"OK","FUERA")</f>
        <v>OK</v>
      </c>
      <c r="C143" s="18" t="str">
        <f>IF(AND(F143&gt;='PASO 2 - CHANNEL INPUT '!$G$8,F143&lt;='PASO 2 - CHANNEL INPUT '!$H$8),"OK","FUERA")</f>
        <v>OK</v>
      </c>
      <c r="D143" t="str">
        <f>IF(AND(F143&gt;='PASO 1 - SETUP CAMPAÑA'!$C$3,F143&lt;='PASO 1 - SETUP CAMPAÑA'!$C$4),"OK","FUERA")</f>
        <v>OK</v>
      </c>
      <c r="E143" t="s">
        <v>2</v>
      </c>
      <c r="F143">
        <v>48</v>
      </c>
      <c r="G143" s="11">
        <f t="shared" si="273"/>
        <v>48.734000000000002</v>
      </c>
      <c r="H143">
        <f t="shared" si="184"/>
        <v>45.512599999999999</v>
      </c>
      <c r="I143">
        <f t="shared" si="185"/>
        <v>3.9647999999999994</v>
      </c>
      <c r="J143">
        <f t="shared" si="186"/>
        <v>15.900499999999999</v>
      </c>
      <c r="K143">
        <f t="shared" si="187"/>
        <v>15.239700000000001</v>
      </c>
      <c r="L143">
        <f t="shared" si="188"/>
        <v>0.86729999999999996</v>
      </c>
      <c r="M143">
        <f t="shared" si="189"/>
        <v>44.5214</v>
      </c>
      <c r="N143">
        <f t="shared" si="190"/>
        <v>80.865399999999994</v>
      </c>
      <c r="O143">
        <f t="shared" si="191"/>
        <v>23.664900000000003</v>
      </c>
      <c r="P143">
        <f t="shared" si="192"/>
        <v>9.9120000000000008</v>
      </c>
      <c r="Q143">
        <f t="shared" si="193"/>
        <v>109.858</v>
      </c>
      <c r="R143">
        <f t="shared" si="194"/>
        <v>3.9647999999999994</v>
      </c>
      <c r="S143">
        <f t="shared" si="195"/>
        <v>112.70769999999999</v>
      </c>
      <c r="T143">
        <f t="shared" si="196"/>
        <v>108.90809999999999</v>
      </c>
      <c r="U143" s="11">
        <f t="shared" si="197"/>
        <v>117.1268</v>
      </c>
      <c r="V143">
        <f t="shared" si="198"/>
        <v>3.0562</v>
      </c>
      <c r="W143">
        <f t="shared" si="199"/>
        <v>210.83649999999997</v>
      </c>
      <c r="X143">
        <f t="shared" si="200"/>
        <v>39.1937</v>
      </c>
      <c r="Y143">
        <f t="shared" si="201"/>
        <v>26.638500000000001</v>
      </c>
      <c r="Z143">
        <f t="shared" si="202"/>
        <v>120.5134</v>
      </c>
      <c r="AA143">
        <f t="shared" si="203"/>
        <v>171.1885</v>
      </c>
      <c r="AB143">
        <f t="shared" si="204"/>
        <v>58.7286</v>
      </c>
      <c r="AC143">
        <f t="shared" si="205"/>
        <v>4.9560000000000004</v>
      </c>
      <c r="AD143" s="11">
        <f t="shared" si="206"/>
        <v>257.2577</v>
      </c>
      <c r="AE143">
        <f t="shared" si="207"/>
        <v>83.549900000000008</v>
      </c>
      <c r="AF143">
        <f t="shared" si="208"/>
        <v>26.349399999999999</v>
      </c>
      <c r="AG143">
        <f t="shared" si="209"/>
        <v>103.04349999999999</v>
      </c>
      <c r="AH143">
        <f t="shared" si="210"/>
        <v>73.720500000000001</v>
      </c>
      <c r="AI143">
        <f t="shared" si="211"/>
        <v>33.411700000000003</v>
      </c>
      <c r="AJ143">
        <f t="shared" si="212"/>
        <v>46.669000000000004</v>
      </c>
      <c r="AK143">
        <f t="shared" si="213"/>
        <v>7.0210000000000008</v>
      </c>
      <c r="AL143">
        <f t="shared" si="214"/>
        <v>0.20650000000000002</v>
      </c>
      <c r="AM143">
        <f t="shared" si="215"/>
        <v>13.5877</v>
      </c>
      <c r="AN143">
        <f t="shared" si="216"/>
        <v>0.28910000000000002</v>
      </c>
      <c r="AO143">
        <f t="shared" si="217"/>
        <v>0.53689999999999993</v>
      </c>
      <c r="AP143">
        <f t="shared" si="218"/>
        <v>4.1712999999999996</v>
      </c>
      <c r="AQ143">
        <f t="shared" si="219"/>
        <v>0.33040000000000003</v>
      </c>
      <c r="AR143">
        <f t="shared" si="220"/>
        <v>3.8821999999999997</v>
      </c>
      <c r="AS143">
        <f t="shared" si="221"/>
        <v>1.1977</v>
      </c>
      <c r="AT143">
        <f t="shared" si="222"/>
        <v>2.1475999999999997</v>
      </c>
      <c r="AU143">
        <f t="shared" si="223"/>
        <v>0.28910000000000002</v>
      </c>
      <c r="AV143">
        <f t="shared" si="224"/>
        <v>3.9647999999999994</v>
      </c>
      <c r="AW143">
        <f t="shared" si="225"/>
        <v>0</v>
      </c>
      <c r="AX143">
        <f t="shared" si="226"/>
        <v>0</v>
      </c>
      <c r="AY143">
        <f t="shared" si="227"/>
        <v>3.9647999999999994</v>
      </c>
      <c r="AZ143">
        <f t="shared" si="228"/>
        <v>0.74339999999999995</v>
      </c>
      <c r="BA143">
        <f t="shared" si="229"/>
        <v>1.0325</v>
      </c>
      <c r="BB143">
        <f t="shared" si="230"/>
        <v>0</v>
      </c>
      <c r="BC143">
        <f t="shared" si="231"/>
        <v>3.8409000000000004</v>
      </c>
      <c r="BD143">
        <f t="shared" si="232"/>
        <v>1.5693999999999999</v>
      </c>
      <c r="BE143">
        <f t="shared" si="233"/>
        <v>0.99119999999999986</v>
      </c>
      <c r="BF143">
        <f t="shared" si="234"/>
        <v>0</v>
      </c>
      <c r="BG143">
        <f t="shared" si="235"/>
        <v>3.3040000000000003</v>
      </c>
      <c r="BH143">
        <f t="shared" si="236"/>
        <v>0.20650000000000002</v>
      </c>
      <c r="BI143">
        <f t="shared" si="237"/>
        <v>0</v>
      </c>
      <c r="BJ143">
        <f t="shared" si="238"/>
        <v>0.16520000000000001</v>
      </c>
      <c r="BK143">
        <f t="shared" si="239"/>
        <v>46.958099999999995</v>
      </c>
      <c r="BL143">
        <f t="shared" si="240"/>
        <v>46.710300000000004</v>
      </c>
      <c r="BM143">
        <f t="shared" si="241"/>
        <v>0.49559999999999993</v>
      </c>
      <c r="BN143">
        <f t="shared" si="242"/>
        <v>0</v>
      </c>
      <c r="BO143">
        <f t="shared" si="243"/>
        <v>0.12389999999999998</v>
      </c>
      <c r="BP143">
        <f t="shared" si="244"/>
        <v>95.1965</v>
      </c>
      <c r="BQ143">
        <f t="shared" si="245"/>
        <v>28.5383</v>
      </c>
      <c r="BR143">
        <f t="shared" si="246"/>
        <v>72.522799999999989</v>
      </c>
      <c r="BS143">
        <f t="shared" si="247"/>
        <v>4.3365</v>
      </c>
      <c r="BT143">
        <f t="shared" si="248"/>
        <v>82.393499999999989</v>
      </c>
      <c r="BU143">
        <f t="shared" si="249"/>
        <v>235.69909999999999</v>
      </c>
      <c r="BV143" s="11">
        <f t="shared" si="250"/>
        <v>337.54489999999998</v>
      </c>
      <c r="BW143" s="11">
        <f t="shared" si="251"/>
        <v>26.845000000000002</v>
      </c>
      <c r="BX143" s="11">
        <f t="shared" si="252"/>
        <v>405.89640000000003</v>
      </c>
      <c r="BY143">
        <f t="shared" si="253"/>
        <v>165.81949999999998</v>
      </c>
      <c r="BZ143">
        <f t="shared" si="254"/>
        <v>58.7286</v>
      </c>
      <c r="CA143">
        <f t="shared" si="255"/>
        <v>20.773900000000001</v>
      </c>
      <c r="CB143">
        <f t="shared" si="256"/>
        <v>1.2390000000000001</v>
      </c>
      <c r="CC143" s="11">
        <f t="shared" si="257"/>
        <v>349.93490000000003</v>
      </c>
      <c r="CD143" s="11">
        <f t="shared" si="258"/>
        <v>403.29450000000003</v>
      </c>
      <c r="CE143" s="11">
        <f t="shared" si="259"/>
        <v>187.41940000000002</v>
      </c>
      <c r="CF143">
        <f t="shared" si="260"/>
        <v>46.214700000000001</v>
      </c>
      <c r="CG143">
        <f t="shared" si="261"/>
        <v>46.462499999999999</v>
      </c>
      <c r="CH143">
        <f t="shared" si="262"/>
        <v>2.8084000000000002</v>
      </c>
      <c r="CI143" s="11">
        <f t="shared" si="263"/>
        <v>178.33340000000001</v>
      </c>
      <c r="CJ143">
        <f t="shared" si="264"/>
        <v>23.375800000000002</v>
      </c>
      <c r="CK143">
        <f t="shared" si="265"/>
        <v>73.761799999999994</v>
      </c>
      <c r="CL143">
        <f t="shared" si="266"/>
        <v>23.871400000000001</v>
      </c>
      <c r="CM143">
        <f t="shared" si="267"/>
        <v>10.8619</v>
      </c>
      <c r="CN143">
        <f t="shared" si="268"/>
        <v>251.93</v>
      </c>
      <c r="CO143">
        <f t="shared" si="269"/>
        <v>262.87449999999995</v>
      </c>
      <c r="CP143">
        <f t="shared" si="270"/>
        <v>2.1475999999999997</v>
      </c>
      <c r="CQ143">
        <f t="shared" si="271"/>
        <v>36.4679</v>
      </c>
      <c r="CR143">
        <f t="shared" si="272"/>
        <v>56.415799999999997</v>
      </c>
      <c r="CT143" s="18">
        <f>'PASO 1 - SETUP CAMPAÑA'!G76</f>
        <v>413</v>
      </c>
      <c r="CU143">
        <v>11.8</v>
      </c>
      <c r="CV143">
        <v>11.02</v>
      </c>
      <c r="CW143">
        <v>0.96</v>
      </c>
      <c r="CX143">
        <v>3.85</v>
      </c>
      <c r="CY143">
        <v>3.69</v>
      </c>
      <c r="CZ143">
        <v>0.21</v>
      </c>
      <c r="DA143">
        <v>10.78</v>
      </c>
      <c r="DB143">
        <v>19.579999999999998</v>
      </c>
      <c r="DC143">
        <v>5.73</v>
      </c>
      <c r="DD143">
        <v>2.4</v>
      </c>
      <c r="DE143">
        <v>26.6</v>
      </c>
      <c r="DF143">
        <v>0.96</v>
      </c>
      <c r="DG143">
        <v>27.29</v>
      </c>
      <c r="DH143">
        <v>26.37</v>
      </c>
      <c r="DI143">
        <v>28.36</v>
      </c>
      <c r="DJ143">
        <v>0.74</v>
      </c>
      <c r="DK143">
        <v>51.05</v>
      </c>
      <c r="DL143">
        <v>9.49</v>
      </c>
      <c r="DM143">
        <v>6.45</v>
      </c>
      <c r="DN143">
        <v>29.18</v>
      </c>
      <c r="DO143">
        <v>41.45</v>
      </c>
      <c r="DP143">
        <v>14.22</v>
      </c>
      <c r="DQ143">
        <v>1.2</v>
      </c>
      <c r="DR143">
        <v>62.29</v>
      </c>
      <c r="DS143">
        <v>20.23</v>
      </c>
      <c r="DT143">
        <v>6.38</v>
      </c>
      <c r="DU143">
        <v>24.95</v>
      </c>
      <c r="DV143">
        <v>17.850000000000001</v>
      </c>
      <c r="DW143">
        <v>8.09</v>
      </c>
      <c r="DX143">
        <v>11.3</v>
      </c>
      <c r="DY143">
        <v>1.7</v>
      </c>
      <c r="DZ143">
        <v>0.05</v>
      </c>
      <c r="EA143">
        <v>3.29</v>
      </c>
      <c r="EB143">
        <v>7.0000000000000007E-2</v>
      </c>
      <c r="EC143">
        <v>0.13</v>
      </c>
      <c r="ED143">
        <v>1.01</v>
      </c>
      <c r="EE143">
        <v>0.08</v>
      </c>
      <c r="EF143">
        <v>0.94</v>
      </c>
      <c r="EG143">
        <v>0.28999999999999998</v>
      </c>
      <c r="EH143">
        <v>0.52</v>
      </c>
      <c r="EI143">
        <v>7.0000000000000007E-2</v>
      </c>
      <c r="EJ143">
        <v>0.96</v>
      </c>
      <c r="EK143">
        <v>0</v>
      </c>
      <c r="EL143">
        <v>0</v>
      </c>
      <c r="EM143">
        <v>0.96</v>
      </c>
      <c r="EN143">
        <v>0.18</v>
      </c>
      <c r="EO143">
        <v>0.25</v>
      </c>
      <c r="EP143">
        <v>0</v>
      </c>
      <c r="EQ143">
        <v>0.93</v>
      </c>
      <c r="ER143">
        <v>0.38</v>
      </c>
      <c r="ES143">
        <v>0.24</v>
      </c>
      <c r="ET143">
        <v>0</v>
      </c>
      <c r="EU143">
        <v>0.8</v>
      </c>
      <c r="EV143">
        <v>0.05</v>
      </c>
      <c r="EW143">
        <v>0</v>
      </c>
      <c r="EX143">
        <v>0.04</v>
      </c>
      <c r="EY143">
        <v>11.37</v>
      </c>
      <c r="EZ143">
        <v>11.31</v>
      </c>
      <c r="FA143">
        <v>0.12</v>
      </c>
      <c r="FB143">
        <v>0</v>
      </c>
      <c r="FC143">
        <v>0.03</v>
      </c>
      <c r="FD143">
        <v>23.05</v>
      </c>
      <c r="FE143">
        <v>6.91</v>
      </c>
      <c r="FF143">
        <v>17.559999999999999</v>
      </c>
      <c r="FG143">
        <v>1.05</v>
      </c>
      <c r="FH143">
        <v>19.95</v>
      </c>
      <c r="FI143">
        <v>57.07</v>
      </c>
      <c r="FJ143">
        <v>81.73</v>
      </c>
      <c r="FK143">
        <v>6.5</v>
      </c>
      <c r="FL143">
        <v>98.28</v>
      </c>
      <c r="FM143">
        <v>40.15</v>
      </c>
      <c r="FN143">
        <v>14.22</v>
      </c>
      <c r="FO143">
        <v>5.03</v>
      </c>
      <c r="FP143">
        <v>0.3</v>
      </c>
      <c r="FQ143">
        <v>84.73</v>
      </c>
      <c r="FR143">
        <v>97.65</v>
      </c>
      <c r="FS143">
        <v>45.38</v>
      </c>
      <c r="FT143">
        <v>11.19</v>
      </c>
      <c r="FU143">
        <v>11.25</v>
      </c>
      <c r="FV143">
        <v>0.68</v>
      </c>
      <c r="FW143">
        <v>43.18</v>
      </c>
      <c r="FX143">
        <v>5.66</v>
      </c>
      <c r="FY143">
        <v>17.86</v>
      </c>
      <c r="FZ143">
        <v>5.78</v>
      </c>
      <c r="GA143">
        <v>2.63</v>
      </c>
      <c r="GB143">
        <v>61</v>
      </c>
      <c r="GC143">
        <v>63.65</v>
      </c>
      <c r="GD143">
        <v>0.52</v>
      </c>
      <c r="GE143">
        <v>8.83</v>
      </c>
      <c r="GF143">
        <v>13.66</v>
      </c>
    </row>
    <row r="144" spans="2:188" x14ac:dyDescent="0.35">
      <c r="B144" t="str">
        <f>IF(AND(F144&gt;='PASO 2 - CHANNEL INPUT '!$G$4,F144&lt;='PASO 2 - CHANNEL INPUT '!$H$4),"OK","FUERA")</f>
        <v>OK</v>
      </c>
      <c r="C144" s="18" t="str">
        <f>IF(AND(F144&gt;='PASO 2 - CHANNEL INPUT '!$G$8,F144&lt;='PASO 2 - CHANNEL INPUT '!$H$8),"OK","FUERA")</f>
        <v>OK</v>
      </c>
      <c r="D144" t="str">
        <f>IF(AND(F144&gt;='PASO 1 - SETUP CAMPAÑA'!$C$3,F144&lt;='PASO 1 - SETUP CAMPAÑA'!$C$4),"OK","FUERA")</f>
        <v>OK</v>
      </c>
      <c r="E144" t="s">
        <v>2</v>
      </c>
      <c r="F144">
        <v>49</v>
      </c>
      <c r="G144" s="11">
        <f t="shared" si="273"/>
        <v>37.299300000000002</v>
      </c>
      <c r="H144">
        <f t="shared" si="184"/>
        <v>34.087499999999999</v>
      </c>
      <c r="I144">
        <f t="shared" si="185"/>
        <v>4.3026</v>
      </c>
      <c r="J144">
        <f t="shared" si="186"/>
        <v>10.150500000000001</v>
      </c>
      <c r="K144">
        <f t="shared" si="187"/>
        <v>10.0899</v>
      </c>
      <c r="L144">
        <f t="shared" si="188"/>
        <v>0.2727</v>
      </c>
      <c r="M144">
        <f t="shared" si="189"/>
        <v>40.965599999999995</v>
      </c>
      <c r="N144">
        <f t="shared" si="190"/>
        <v>68.8416</v>
      </c>
      <c r="O144">
        <f t="shared" si="191"/>
        <v>20.573700000000002</v>
      </c>
      <c r="P144">
        <f t="shared" si="192"/>
        <v>10.7262</v>
      </c>
      <c r="Q144">
        <f t="shared" si="193"/>
        <v>91.475700000000003</v>
      </c>
      <c r="R144">
        <f t="shared" si="194"/>
        <v>4.6055999999999999</v>
      </c>
      <c r="S144">
        <f t="shared" si="195"/>
        <v>92.536200000000008</v>
      </c>
      <c r="T144">
        <f t="shared" si="196"/>
        <v>91.2333</v>
      </c>
      <c r="U144" s="11">
        <f t="shared" si="197"/>
        <v>96.353999999999999</v>
      </c>
      <c r="V144">
        <f t="shared" si="198"/>
        <v>2.7875999999999999</v>
      </c>
      <c r="W144">
        <f t="shared" si="199"/>
        <v>163.19579999999999</v>
      </c>
      <c r="X144">
        <f t="shared" si="200"/>
        <v>24.785399999999999</v>
      </c>
      <c r="Y144">
        <f t="shared" si="201"/>
        <v>17.119500000000002</v>
      </c>
      <c r="Z144">
        <f t="shared" si="202"/>
        <v>91.172700000000006</v>
      </c>
      <c r="AA144">
        <f t="shared" si="203"/>
        <v>127.1388</v>
      </c>
      <c r="AB144">
        <f t="shared" si="204"/>
        <v>38.1477</v>
      </c>
      <c r="AC144">
        <f t="shared" si="205"/>
        <v>4.9388999999999994</v>
      </c>
      <c r="AD144" s="11">
        <f t="shared" si="206"/>
        <v>192.49590000000001</v>
      </c>
      <c r="AE144">
        <f t="shared" si="207"/>
        <v>65.629800000000003</v>
      </c>
      <c r="AF144">
        <f t="shared" si="208"/>
        <v>17.7255</v>
      </c>
      <c r="AG144">
        <f t="shared" si="209"/>
        <v>85.021799999999985</v>
      </c>
      <c r="AH144">
        <f t="shared" si="210"/>
        <v>53.8431</v>
      </c>
      <c r="AI144">
        <f t="shared" si="211"/>
        <v>26.724599999999999</v>
      </c>
      <c r="AJ144">
        <f t="shared" si="212"/>
        <v>32.905799999999999</v>
      </c>
      <c r="AK144">
        <f t="shared" si="213"/>
        <v>6.9083999999999994</v>
      </c>
      <c r="AL144">
        <f t="shared" si="214"/>
        <v>0</v>
      </c>
      <c r="AM144">
        <f t="shared" si="215"/>
        <v>19.088999999999999</v>
      </c>
      <c r="AN144">
        <f t="shared" si="216"/>
        <v>2.3633999999999999</v>
      </c>
      <c r="AO144">
        <f t="shared" si="217"/>
        <v>0</v>
      </c>
      <c r="AP144">
        <f t="shared" si="218"/>
        <v>1.3332000000000002</v>
      </c>
      <c r="AQ144">
        <f t="shared" si="219"/>
        <v>0</v>
      </c>
      <c r="AR144">
        <f t="shared" si="220"/>
        <v>4.7874000000000008</v>
      </c>
      <c r="AS144">
        <f t="shared" si="221"/>
        <v>0.81810000000000005</v>
      </c>
      <c r="AT144">
        <f t="shared" si="222"/>
        <v>1.8785999999999998</v>
      </c>
      <c r="AU144">
        <f t="shared" si="223"/>
        <v>0.36359999999999998</v>
      </c>
      <c r="AV144">
        <f t="shared" si="224"/>
        <v>2.5148999999999999</v>
      </c>
      <c r="AW144">
        <f t="shared" si="225"/>
        <v>0</v>
      </c>
      <c r="AX144">
        <f t="shared" si="226"/>
        <v>0</v>
      </c>
      <c r="AY144">
        <f t="shared" si="227"/>
        <v>2.8179000000000003</v>
      </c>
      <c r="AZ144">
        <f t="shared" si="228"/>
        <v>0.66660000000000008</v>
      </c>
      <c r="BA144">
        <f t="shared" si="229"/>
        <v>1.6059000000000001</v>
      </c>
      <c r="BB144">
        <f t="shared" si="230"/>
        <v>0.5151</v>
      </c>
      <c r="BC144">
        <f t="shared" si="231"/>
        <v>0.36359999999999998</v>
      </c>
      <c r="BD144">
        <f t="shared" si="232"/>
        <v>1.4543999999999999</v>
      </c>
      <c r="BE144">
        <f t="shared" si="233"/>
        <v>0.63629999999999998</v>
      </c>
      <c r="BF144">
        <f t="shared" si="234"/>
        <v>0</v>
      </c>
      <c r="BG144">
        <f t="shared" si="235"/>
        <v>6.1205999999999996</v>
      </c>
      <c r="BH144">
        <f t="shared" si="236"/>
        <v>2.5755000000000003</v>
      </c>
      <c r="BI144">
        <f t="shared" si="237"/>
        <v>0.1515</v>
      </c>
      <c r="BJ144">
        <f t="shared" si="238"/>
        <v>0.33330000000000004</v>
      </c>
      <c r="BK144">
        <f t="shared" si="239"/>
        <v>43.813800000000001</v>
      </c>
      <c r="BL144">
        <f t="shared" si="240"/>
        <v>43.025999999999996</v>
      </c>
      <c r="BM144">
        <f t="shared" si="241"/>
        <v>1.2726</v>
      </c>
      <c r="BN144">
        <f t="shared" si="242"/>
        <v>0</v>
      </c>
      <c r="BO144">
        <f t="shared" si="243"/>
        <v>0.2727</v>
      </c>
      <c r="BP144">
        <f t="shared" si="244"/>
        <v>76.568099999999987</v>
      </c>
      <c r="BQ144">
        <f t="shared" si="245"/>
        <v>21.9069</v>
      </c>
      <c r="BR144">
        <f t="shared" si="246"/>
        <v>60.024299999999997</v>
      </c>
      <c r="BS144">
        <f t="shared" si="247"/>
        <v>4.0299000000000005</v>
      </c>
      <c r="BT144">
        <f t="shared" si="248"/>
        <v>50.358600000000003</v>
      </c>
      <c r="BU144">
        <f t="shared" si="249"/>
        <v>173.80080000000001</v>
      </c>
      <c r="BV144" s="11">
        <f t="shared" si="250"/>
        <v>250.70219999999998</v>
      </c>
      <c r="BW144" s="11">
        <f t="shared" si="251"/>
        <v>14.180399999999999</v>
      </c>
      <c r="BX144" s="11">
        <f t="shared" si="252"/>
        <v>292.4556</v>
      </c>
      <c r="BY144">
        <f t="shared" si="253"/>
        <v>113.04930000000002</v>
      </c>
      <c r="BZ144">
        <f t="shared" si="254"/>
        <v>38.1477</v>
      </c>
      <c r="CA144">
        <f t="shared" si="255"/>
        <v>17.907299999999999</v>
      </c>
      <c r="CB144">
        <f t="shared" si="256"/>
        <v>0.78779999999999994</v>
      </c>
      <c r="CC144" s="11">
        <f t="shared" si="257"/>
        <v>253.61100000000002</v>
      </c>
      <c r="CD144" s="11">
        <f t="shared" si="258"/>
        <v>289.1832</v>
      </c>
      <c r="CE144" s="11">
        <f t="shared" si="259"/>
        <v>130.89600000000002</v>
      </c>
      <c r="CF144">
        <f t="shared" si="260"/>
        <v>33.572400000000002</v>
      </c>
      <c r="CG144">
        <f t="shared" si="261"/>
        <v>33.33</v>
      </c>
      <c r="CH144">
        <f t="shared" si="262"/>
        <v>2.5755000000000003</v>
      </c>
      <c r="CI144" s="11">
        <f t="shared" si="263"/>
        <v>136.16819999999998</v>
      </c>
      <c r="CJ144">
        <f t="shared" si="264"/>
        <v>15.543899999999999</v>
      </c>
      <c r="CK144">
        <f t="shared" si="265"/>
        <v>58.781999999999996</v>
      </c>
      <c r="CL144">
        <f t="shared" si="266"/>
        <v>19.4223</v>
      </c>
      <c r="CM144">
        <f t="shared" si="267"/>
        <v>12.332100000000001</v>
      </c>
      <c r="CN144">
        <f t="shared" si="268"/>
        <v>184.37550000000002</v>
      </c>
      <c r="CO144">
        <f t="shared" si="269"/>
        <v>186.25409999999999</v>
      </c>
      <c r="CP144">
        <f t="shared" si="270"/>
        <v>1.7877000000000001</v>
      </c>
      <c r="CQ144">
        <f t="shared" si="271"/>
        <v>31.633199999999999</v>
      </c>
      <c r="CR144">
        <f t="shared" si="272"/>
        <v>49.843499999999992</v>
      </c>
      <c r="CT144" s="18">
        <f>'PASO 1 - SETUP CAMPAÑA'!G77</f>
        <v>303</v>
      </c>
      <c r="CU144">
        <v>12.31</v>
      </c>
      <c r="CV144">
        <v>11.25</v>
      </c>
      <c r="CW144">
        <v>1.42</v>
      </c>
      <c r="CX144">
        <v>3.35</v>
      </c>
      <c r="CY144">
        <v>3.33</v>
      </c>
      <c r="CZ144">
        <v>0.09</v>
      </c>
      <c r="DA144">
        <v>13.52</v>
      </c>
      <c r="DB144">
        <v>22.72</v>
      </c>
      <c r="DC144">
        <v>6.79</v>
      </c>
      <c r="DD144">
        <v>3.54</v>
      </c>
      <c r="DE144">
        <v>30.19</v>
      </c>
      <c r="DF144">
        <v>1.52</v>
      </c>
      <c r="DG144">
        <v>30.54</v>
      </c>
      <c r="DH144">
        <v>30.11</v>
      </c>
      <c r="DI144">
        <v>31.8</v>
      </c>
      <c r="DJ144">
        <v>0.92</v>
      </c>
      <c r="DK144">
        <v>53.86</v>
      </c>
      <c r="DL144">
        <v>8.18</v>
      </c>
      <c r="DM144">
        <v>5.65</v>
      </c>
      <c r="DN144">
        <v>30.09</v>
      </c>
      <c r="DO144">
        <v>41.96</v>
      </c>
      <c r="DP144">
        <v>12.59</v>
      </c>
      <c r="DQ144">
        <v>1.63</v>
      </c>
      <c r="DR144">
        <v>63.53</v>
      </c>
      <c r="DS144">
        <v>21.66</v>
      </c>
      <c r="DT144">
        <v>5.85</v>
      </c>
      <c r="DU144">
        <v>28.06</v>
      </c>
      <c r="DV144">
        <v>17.77</v>
      </c>
      <c r="DW144">
        <v>8.82</v>
      </c>
      <c r="DX144">
        <v>10.86</v>
      </c>
      <c r="DY144">
        <v>2.2799999999999998</v>
      </c>
      <c r="DZ144">
        <v>0</v>
      </c>
      <c r="EA144">
        <v>6.3</v>
      </c>
      <c r="EB144">
        <v>0.78</v>
      </c>
      <c r="EC144">
        <v>0</v>
      </c>
      <c r="ED144">
        <v>0.44</v>
      </c>
      <c r="EE144">
        <v>0</v>
      </c>
      <c r="EF144">
        <v>1.58</v>
      </c>
      <c r="EG144">
        <v>0.27</v>
      </c>
      <c r="EH144">
        <v>0.62</v>
      </c>
      <c r="EI144">
        <v>0.12</v>
      </c>
      <c r="EJ144">
        <v>0.83</v>
      </c>
      <c r="EK144">
        <v>0</v>
      </c>
      <c r="EL144">
        <v>0</v>
      </c>
      <c r="EM144">
        <v>0.93</v>
      </c>
      <c r="EN144">
        <v>0.22</v>
      </c>
      <c r="EO144">
        <v>0.53</v>
      </c>
      <c r="EP144">
        <v>0.17</v>
      </c>
      <c r="EQ144">
        <v>0.12</v>
      </c>
      <c r="ER144">
        <v>0.48</v>
      </c>
      <c r="ES144">
        <v>0.21</v>
      </c>
      <c r="ET144">
        <v>0</v>
      </c>
      <c r="EU144">
        <v>2.02</v>
      </c>
      <c r="EV144">
        <v>0.85</v>
      </c>
      <c r="EW144">
        <v>0.05</v>
      </c>
      <c r="EX144">
        <v>0.11</v>
      </c>
      <c r="EY144">
        <v>14.46</v>
      </c>
      <c r="EZ144">
        <v>14.2</v>
      </c>
      <c r="FA144">
        <v>0.42</v>
      </c>
      <c r="FB144">
        <v>0</v>
      </c>
      <c r="FC144">
        <v>0.09</v>
      </c>
      <c r="FD144">
        <v>25.27</v>
      </c>
      <c r="FE144">
        <v>7.23</v>
      </c>
      <c r="FF144">
        <v>19.809999999999999</v>
      </c>
      <c r="FG144">
        <v>1.33</v>
      </c>
      <c r="FH144">
        <v>16.62</v>
      </c>
      <c r="FI144">
        <v>57.36</v>
      </c>
      <c r="FJ144">
        <v>82.74</v>
      </c>
      <c r="FK144">
        <v>4.68</v>
      </c>
      <c r="FL144">
        <v>96.52</v>
      </c>
      <c r="FM144">
        <v>37.31</v>
      </c>
      <c r="FN144">
        <v>12.59</v>
      </c>
      <c r="FO144">
        <v>5.91</v>
      </c>
      <c r="FP144">
        <v>0.26</v>
      </c>
      <c r="FQ144">
        <v>83.7</v>
      </c>
      <c r="FR144">
        <v>95.44</v>
      </c>
      <c r="FS144">
        <v>43.2</v>
      </c>
      <c r="FT144">
        <v>11.08</v>
      </c>
      <c r="FU144">
        <v>11</v>
      </c>
      <c r="FV144">
        <v>0.85</v>
      </c>
      <c r="FW144">
        <v>44.94</v>
      </c>
      <c r="FX144">
        <v>5.13</v>
      </c>
      <c r="FY144">
        <v>19.399999999999999</v>
      </c>
      <c r="FZ144">
        <v>6.41</v>
      </c>
      <c r="GA144">
        <v>4.07</v>
      </c>
      <c r="GB144">
        <v>60.85</v>
      </c>
      <c r="GC144">
        <v>61.47</v>
      </c>
      <c r="GD144">
        <v>0.59</v>
      </c>
      <c r="GE144">
        <v>10.44</v>
      </c>
      <c r="GF144">
        <v>16.45</v>
      </c>
    </row>
    <row r="145" spans="2:188" x14ac:dyDescent="0.35">
      <c r="B145" t="str">
        <f>IF(AND(F145&gt;='PASO 2 - CHANNEL INPUT '!$G$4,F145&lt;='PASO 2 - CHANNEL INPUT '!$H$4),"OK","FUERA")</f>
        <v>OK</v>
      </c>
      <c r="C145" s="18" t="str">
        <f>IF(AND(F145&gt;='PASO 2 - CHANNEL INPUT '!$G$8,F145&lt;='PASO 2 - CHANNEL INPUT '!$H$8),"OK","FUERA")</f>
        <v>OK</v>
      </c>
      <c r="D145" t="str">
        <f>IF(AND(F145&gt;='PASO 1 - SETUP CAMPAÑA'!$C$3,F145&lt;='PASO 1 - SETUP CAMPAÑA'!$C$4),"OK","FUERA")</f>
        <v>OK</v>
      </c>
      <c r="E145" t="s">
        <v>2</v>
      </c>
      <c r="F145">
        <v>50</v>
      </c>
      <c r="G145" s="11">
        <f t="shared" si="273"/>
        <v>41.777999999999999</v>
      </c>
      <c r="H145">
        <f t="shared" si="184"/>
        <v>38.478000000000002</v>
      </c>
      <c r="I145">
        <f t="shared" si="185"/>
        <v>4.1909999999999998</v>
      </c>
      <c r="J145">
        <f t="shared" si="186"/>
        <v>14.652000000000001</v>
      </c>
      <c r="K145">
        <f t="shared" si="187"/>
        <v>14.289</v>
      </c>
      <c r="L145">
        <f t="shared" si="188"/>
        <v>0.42899999999999999</v>
      </c>
      <c r="M145">
        <f t="shared" si="189"/>
        <v>40.590000000000003</v>
      </c>
      <c r="N145">
        <f t="shared" si="190"/>
        <v>69.432000000000002</v>
      </c>
      <c r="O145">
        <f t="shared" si="191"/>
        <v>14.784000000000002</v>
      </c>
      <c r="P145">
        <f t="shared" si="192"/>
        <v>12.407999999999998</v>
      </c>
      <c r="Q145">
        <f t="shared" si="193"/>
        <v>91.37700000000001</v>
      </c>
      <c r="R145">
        <f t="shared" si="194"/>
        <v>5.61</v>
      </c>
      <c r="S145">
        <f t="shared" si="195"/>
        <v>92.928000000000011</v>
      </c>
      <c r="T145">
        <f t="shared" si="196"/>
        <v>90.09</v>
      </c>
      <c r="U145" s="11">
        <f t="shared" si="197"/>
        <v>98.868000000000009</v>
      </c>
      <c r="V145">
        <f t="shared" si="198"/>
        <v>3.1349999999999998</v>
      </c>
      <c r="W145">
        <f t="shared" si="199"/>
        <v>164.76900000000001</v>
      </c>
      <c r="X145">
        <f t="shared" si="200"/>
        <v>30.426000000000002</v>
      </c>
      <c r="Y145">
        <f t="shared" si="201"/>
        <v>21.515999999999998</v>
      </c>
      <c r="Z145">
        <f t="shared" si="202"/>
        <v>99.231000000000009</v>
      </c>
      <c r="AA145">
        <f t="shared" si="203"/>
        <v>126.29100000000001</v>
      </c>
      <c r="AB145">
        <f t="shared" si="204"/>
        <v>46.661999999999999</v>
      </c>
      <c r="AC145">
        <f t="shared" si="205"/>
        <v>3.8940000000000001</v>
      </c>
      <c r="AD145" s="11">
        <f t="shared" si="206"/>
        <v>196.28399999999999</v>
      </c>
      <c r="AE145">
        <f t="shared" si="207"/>
        <v>74.91</v>
      </c>
      <c r="AF145">
        <f t="shared" si="208"/>
        <v>15.774000000000001</v>
      </c>
      <c r="AG145">
        <f t="shared" si="209"/>
        <v>86.030999999999992</v>
      </c>
      <c r="AH145">
        <f t="shared" si="210"/>
        <v>57.321000000000005</v>
      </c>
      <c r="AI145">
        <f t="shared" si="211"/>
        <v>23.561999999999998</v>
      </c>
      <c r="AJ145">
        <f t="shared" si="212"/>
        <v>35.937000000000005</v>
      </c>
      <c r="AK145">
        <f t="shared" si="213"/>
        <v>6.8639999999999999</v>
      </c>
      <c r="AL145">
        <f t="shared" si="214"/>
        <v>0.26400000000000001</v>
      </c>
      <c r="AM145">
        <f t="shared" si="215"/>
        <v>12.440999999999999</v>
      </c>
      <c r="AN145">
        <f t="shared" si="216"/>
        <v>0.26400000000000001</v>
      </c>
      <c r="AO145">
        <f t="shared" si="217"/>
        <v>0.23100000000000004</v>
      </c>
      <c r="AP145">
        <f t="shared" si="218"/>
        <v>3.2010000000000001</v>
      </c>
      <c r="AQ145">
        <f t="shared" si="219"/>
        <v>0.42899999999999999</v>
      </c>
      <c r="AR145">
        <f t="shared" si="220"/>
        <v>3.4650000000000003</v>
      </c>
      <c r="AS145">
        <f t="shared" si="221"/>
        <v>1.0229999999999999</v>
      </c>
      <c r="AT145">
        <f t="shared" si="222"/>
        <v>2.3759999999999999</v>
      </c>
      <c r="AU145">
        <f t="shared" si="223"/>
        <v>0.79199999999999993</v>
      </c>
      <c r="AV145">
        <f t="shared" si="224"/>
        <v>3.5310000000000006</v>
      </c>
      <c r="AW145">
        <f t="shared" si="225"/>
        <v>0</v>
      </c>
      <c r="AX145">
        <f t="shared" si="226"/>
        <v>0</v>
      </c>
      <c r="AY145">
        <f t="shared" si="227"/>
        <v>4.125</v>
      </c>
      <c r="AZ145">
        <f t="shared" si="228"/>
        <v>2.2109999999999999</v>
      </c>
      <c r="BA145">
        <f t="shared" si="229"/>
        <v>1.3529999999999998</v>
      </c>
      <c r="BB145">
        <f t="shared" si="230"/>
        <v>0.85799999999999998</v>
      </c>
      <c r="BC145">
        <f t="shared" si="231"/>
        <v>5.3789999999999996</v>
      </c>
      <c r="BD145">
        <f t="shared" si="232"/>
        <v>1.2870000000000001</v>
      </c>
      <c r="BE145">
        <f t="shared" si="233"/>
        <v>1.089</v>
      </c>
      <c r="BF145">
        <f t="shared" si="234"/>
        <v>3.3000000000000002E-2</v>
      </c>
      <c r="BG145">
        <f t="shared" si="235"/>
        <v>1.0229999999999999</v>
      </c>
      <c r="BH145">
        <f t="shared" si="236"/>
        <v>0.19799999999999998</v>
      </c>
      <c r="BI145">
        <f t="shared" si="237"/>
        <v>0</v>
      </c>
      <c r="BJ145">
        <f t="shared" si="238"/>
        <v>0.23100000000000004</v>
      </c>
      <c r="BK145">
        <f t="shared" si="239"/>
        <v>48.114000000000004</v>
      </c>
      <c r="BL145">
        <f t="shared" si="240"/>
        <v>47.487000000000002</v>
      </c>
      <c r="BM145">
        <f t="shared" si="241"/>
        <v>0.495</v>
      </c>
      <c r="BN145">
        <f t="shared" si="242"/>
        <v>0</v>
      </c>
      <c r="BO145">
        <f t="shared" si="243"/>
        <v>0.627</v>
      </c>
      <c r="BP145">
        <f t="shared" si="244"/>
        <v>78.705000000000013</v>
      </c>
      <c r="BQ145">
        <f t="shared" si="245"/>
        <v>20.493000000000002</v>
      </c>
      <c r="BR145">
        <f t="shared" si="246"/>
        <v>62.436</v>
      </c>
      <c r="BS145">
        <f t="shared" si="247"/>
        <v>3.0690000000000004</v>
      </c>
      <c r="BT145">
        <f t="shared" si="248"/>
        <v>56.891999999999996</v>
      </c>
      <c r="BU145">
        <f t="shared" si="249"/>
        <v>193.512</v>
      </c>
      <c r="BV145" s="11">
        <f t="shared" si="250"/>
        <v>267.86099999999999</v>
      </c>
      <c r="BW145" s="11">
        <f t="shared" si="251"/>
        <v>14.453999999999999</v>
      </c>
      <c r="BX145" s="11">
        <f t="shared" si="252"/>
        <v>315.34800000000001</v>
      </c>
      <c r="BY145">
        <f t="shared" si="253"/>
        <v>120.45</v>
      </c>
      <c r="BZ145">
        <f t="shared" si="254"/>
        <v>46.661999999999999</v>
      </c>
      <c r="CA145">
        <f t="shared" si="255"/>
        <v>16.236000000000001</v>
      </c>
      <c r="CB145">
        <f t="shared" si="256"/>
        <v>0.95699999999999996</v>
      </c>
      <c r="CC145" s="11">
        <f t="shared" si="257"/>
        <v>273.96599999999995</v>
      </c>
      <c r="CD145" s="11">
        <f t="shared" si="258"/>
        <v>312.642</v>
      </c>
      <c r="CE145" s="11">
        <f t="shared" si="259"/>
        <v>140.28299999999999</v>
      </c>
      <c r="CF145">
        <f t="shared" si="260"/>
        <v>30.954000000000004</v>
      </c>
      <c r="CG145">
        <f t="shared" si="261"/>
        <v>33.527999999999999</v>
      </c>
      <c r="CH145">
        <f t="shared" si="262"/>
        <v>3.4319999999999999</v>
      </c>
      <c r="CI145" s="11">
        <f t="shared" si="263"/>
        <v>130.77900000000002</v>
      </c>
      <c r="CJ145">
        <f t="shared" si="264"/>
        <v>13.563000000000002</v>
      </c>
      <c r="CK145">
        <f t="shared" si="265"/>
        <v>54.186000000000007</v>
      </c>
      <c r="CL145">
        <f t="shared" si="266"/>
        <v>14.553000000000001</v>
      </c>
      <c r="CM145">
        <f t="shared" si="267"/>
        <v>7.7880000000000003</v>
      </c>
      <c r="CN145">
        <f t="shared" si="268"/>
        <v>194.79900000000001</v>
      </c>
      <c r="CO145">
        <f t="shared" si="269"/>
        <v>201.39900000000003</v>
      </c>
      <c r="CP145">
        <f t="shared" si="270"/>
        <v>3.1019999999999994</v>
      </c>
      <c r="CQ145">
        <f t="shared" si="271"/>
        <v>23.529</v>
      </c>
      <c r="CR145">
        <f t="shared" si="272"/>
        <v>49.037999999999997</v>
      </c>
      <c r="CT145" s="18">
        <f>'PASO 1 - SETUP CAMPAÑA'!G78</f>
        <v>330</v>
      </c>
      <c r="CU145">
        <v>12.66</v>
      </c>
      <c r="CV145">
        <v>11.66</v>
      </c>
      <c r="CW145">
        <v>1.27</v>
      </c>
      <c r="CX145">
        <v>4.4400000000000004</v>
      </c>
      <c r="CY145">
        <v>4.33</v>
      </c>
      <c r="CZ145">
        <v>0.13</v>
      </c>
      <c r="DA145">
        <v>12.3</v>
      </c>
      <c r="DB145">
        <v>21.04</v>
      </c>
      <c r="DC145">
        <v>4.4800000000000004</v>
      </c>
      <c r="DD145">
        <v>3.76</v>
      </c>
      <c r="DE145">
        <v>27.69</v>
      </c>
      <c r="DF145">
        <v>1.7</v>
      </c>
      <c r="DG145">
        <v>28.16</v>
      </c>
      <c r="DH145">
        <v>27.3</v>
      </c>
      <c r="DI145">
        <v>29.96</v>
      </c>
      <c r="DJ145">
        <v>0.95</v>
      </c>
      <c r="DK145">
        <v>49.93</v>
      </c>
      <c r="DL145">
        <v>9.2200000000000006</v>
      </c>
      <c r="DM145">
        <v>6.52</v>
      </c>
      <c r="DN145">
        <v>30.07</v>
      </c>
      <c r="DO145">
        <v>38.270000000000003</v>
      </c>
      <c r="DP145">
        <v>14.14</v>
      </c>
      <c r="DQ145">
        <v>1.18</v>
      </c>
      <c r="DR145">
        <v>59.48</v>
      </c>
      <c r="DS145">
        <v>22.7</v>
      </c>
      <c r="DT145">
        <v>4.78</v>
      </c>
      <c r="DU145">
        <v>26.07</v>
      </c>
      <c r="DV145">
        <v>17.37</v>
      </c>
      <c r="DW145">
        <v>7.14</v>
      </c>
      <c r="DX145">
        <v>10.89</v>
      </c>
      <c r="DY145">
        <v>2.08</v>
      </c>
      <c r="DZ145">
        <v>0.08</v>
      </c>
      <c r="EA145">
        <v>3.77</v>
      </c>
      <c r="EB145">
        <v>0.08</v>
      </c>
      <c r="EC145">
        <v>7.0000000000000007E-2</v>
      </c>
      <c r="ED145">
        <v>0.97</v>
      </c>
      <c r="EE145">
        <v>0.13</v>
      </c>
      <c r="EF145">
        <v>1.05</v>
      </c>
      <c r="EG145">
        <v>0.31</v>
      </c>
      <c r="EH145">
        <v>0.72</v>
      </c>
      <c r="EI145">
        <v>0.24</v>
      </c>
      <c r="EJ145">
        <v>1.07</v>
      </c>
      <c r="EK145">
        <v>0</v>
      </c>
      <c r="EL145">
        <v>0</v>
      </c>
      <c r="EM145">
        <v>1.25</v>
      </c>
      <c r="EN145">
        <v>0.67</v>
      </c>
      <c r="EO145">
        <v>0.41</v>
      </c>
      <c r="EP145">
        <v>0.26</v>
      </c>
      <c r="EQ145">
        <v>1.63</v>
      </c>
      <c r="ER145">
        <v>0.39</v>
      </c>
      <c r="ES145">
        <v>0.33</v>
      </c>
      <c r="ET145">
        <v>0.01</v>
      </c>
      <c r="EU145">
        <v>0.31</v>
      </c>
      <c r="EV145">
        <v>0.06</v>
      </c>
      <c r="EW145">
        <v>0</v>
      </c>
      <c r="EX145">
        <v>7.0000000000000007E-2</v>
      </c>
      <c r="EY145">
        <v>14.58</v>
      </c>
      <c r="EZ145">
        <v>14.39</v>
      </c>
      <c r="FA145">
        <v>0.15</v>
      </c>
      <c r="FB145">
        <v>0</v>
      </c>
      <c r="FC145">
        <v>0.19</v>
      </c>
      <c r="FD145">
        <v>23.85</v>
      </c>
      <c r="FE145">
        <v>6.21</v>
      </c>
      <c r="FF145">
        <v>18.920000000000002</v>
      </c>
      <c r="FG145">
        <v>0.93</v>
      </c>
      <c r="FH145">
        <v>17.239999999999998</v>
      </c>
      <c r="FI145">
        <v>58.64</v>
      </c>
      <c r="FJ145">
        <v>81.17</v>
      </c>
      <c r="FK145">
        <v>4.38</v>
      </c>
      <c r="FL145">
        <v>95.56</v>
      </c>
      <c r="FM145">
        <v>36.5</v>
      </c>
      <c r="FN145">
        <v>14.14</v>
      </c>
      <c r="FO145">
        <v>4.92</v>
      </c>
      <c r="FP145">
        <v>0.28999999999999998</v>
      </c>
      <c r="FQ145">
        <v>83.02</v>
      </c>
      <c r="FR145">
        <v>94.74</v>
      </c>
      <c r="FS145">
        <v>42.51</v>
      </c>
      <c r="FT145">
        <v>9.3800000000000008</v>
      </c>
      <c r="FU145">
        <v>10.16</v>
      </c>
      <c r="FV145">
        <v>1.04</v>
      </c>
      <c r="FW145">
        <v>39.630000000000003</v>
      </c>
      <c r="FX145">
        <v>4.1100000000000003</v>
      </c>
      <c r="FY145">
        <v>16.420000000000002</v>
      </c>
      <c r="FZ145">
        <v>4.41</v>
      </c>
      <c r="GA145">
        <v>2.36</v>
      </c>
      <c r="GB145">
        <v>59.03</v>
      </c>
      <c r="GC145">
        <v>61.03</v>
      </c>
      <c r="GD145">
        <v>0.94</v>
      </c>
      <c r="GE145">
        <v>7.13</v>
      </c>
      <c r="GF145">
        <v>14.86</v>
      </c>
    </row>
    <row r="146" spans="2:188" x14ac:dyDescent="0.35">
      <c r="B146" t="str">
        <f>IF(AND(F146&gt;='PASO 2 - CHANNEL INPUT '!$G$4,F146&lt;='PASO 2 - CHANNEL INPUT '!$H$4),"OK","FUERA")</f>
        <v>OK</v>
      </c>
      <c r="C146" s="18" t="str">
        <f>IF(AND(F146&gt;='PASO 2 - CHANNEL INPUT '!$G$8,F146&lt;='PASO 2 - CHANNEL INPUT '!$H$8),"OK","FUERA")</f>
        <v>OK</v>
      </c>
      <c r="D146" t="str">
        <f>IF(AND(F146&gt;='PASO 1 - SETUP CAMPAÑA'!$C$3,F146&lt;='PASO 1 - SETUP CAMPAÑA'!$C$4),"OK","FUERA")</f>
        <v>OK</v>
      </c>
      <c r="E146" t="s">
        <v>2</v>
      </c>
      <c r="F146">
        <v>51</v>
      </c>
      <c r="G146" s="11">
        <f t="shared" si="273"/>
        <v>56.1982</v>
      </c>
      <c r="H146">
        <f t="shared" si="184"/>
        <v>52.134100000000004</v>
      </c>
      <c r="I146">
        <f t="shared" si="185"/>
        <v>5.5499000000000001</v>
      </c>
      <c r="J146">
        <f t="shared" si="186"/>
        <v>21.1508</v>
      </c>
      <c r="K146">
        <f t="shared" si="187"/>
        <v>21.1508</v>
      </c>
      <c r="L146">
        <f t="shared" si="188"/>
        <v>0.13109999999999999</v>
      </c>
      <c r="M146">
        <f t="shared" si="189"/>
        <v>52.134100000000004</v>
      </c>
      <c r="N146">
        <f t="shared" si="190"/>
        <v>88.142900000000012</v>
      </c>
      <c r="O146">
        <f t="shared" si="191"/>
        <v>18.9221</v>
      </c>
      <c r="P146">
        <f t="shared" si="192"/>
        <v>12.4108</v>
      </c>
      <c r="Q146">
        <f t="shared" si="193"/>
        <v>120.08759999999999</v>
      </c>
      <c r="R146">
        <f t="shared" si="194"/>
        <v>6.2927999999999997</v>
      </c>
      <c r="S146">
        <f t="shared" si="195"/>
        <v>122.70959999999999</v>
      </c>
      <c r="T146">
        <f t="shared" si="196"/>
        <v>119.7817</v>
      </c>
      <c r="U146" s="11">
        <f t="shared" si="197"/>
        <v>131.97399999999999</v>
      </c>
      <c r="V146">
        <f t="shared" si="198"/>
        <v>1.8353999999999999</v>
      </c>
      <c r="W146">
        <f t="shared" si="199"/>
        <v>207.9246</v>
      </c>
      <c r="X146">
        <f t="shared" si="200"/>
        <v>37.407200000000003</v>
      </c>
      <c r="Y146">
        <f t="shared" si="201"/>
        <v>24.078699999999998</v>
      </c>
      <c r="Z146">
        <f t="shared" si="202"/>
        <v>121.9667</v>
      </c>
      <c r="AA146">
        <f t="shared" si="203"/>
        <v>163.21950000000001</v>
      </c>
      <c r="AB146">
        <f t="shared" si="204"/>
        <v>56.416699999999999</v>
      </c>
      <c r="AC146">
        <f t="shared" si="205"/>
        <v>10.269500000000001</v>
      </c>
      <c r="AD146" s="11">
        <f t="shared" si="206"/>
        <v>253.15410000000003</v>
      </c>
      <c r="AE146">
        <f t="shared" si="207"/>
        <v>95.353400000000008</v>
      </c>
      <c r="AF146">
        <f t="shared" si="208"/>
        <v>18.2666</v>
      </c>
      <c r="AG146">
        <f t="shared" si="209"/>
        <v>114.75620000000001</v>
      </c>
      <c r="AH146">
        <f t="shared" si="210"/>
        <v>79.8399</v>
      </c>
      <c r="AI146">
        <f t="shared" si="211"/>
        <v>27.618400000000001</v>
      </c>
      <c r="AJ146">
        <f t="shared" si="212"/>
        <v>53.0518</v>
      </c>
      <c r="AK146">
        <f t="shared" si="213"/>
        <v>9.8324999999999996</v>
      </c>
      <c r="AL146">
        <f t="shared" si="214"/>
        <v>0</v>
      </c>
      <c r="AM146">
        <f t="shared" si="215"/>
        <v>18.048099999999998</v>
      </c>
      <c r="AN146">
        <f t="shared" si="216"/>
        <v>0.2185</v>
      </c>
      <c r="AO146">
        <f t="shared" si="217"/>
        <v>0.17480000000000001</v>
      </c>
      <c r="AP146">
        <f t="shared" si="218"/>
        <v>3.6707999999999998</v>
      </c>
      <c r="AQ146">
        <f t="shared" si="219"/>
        <v>0.65549999999999997</v>
      </c>
      <c r="AR146">
        <f t="shared" si="220"/>
        <v>4.1077999999999992</v>
      </c>
      <c r="AS146">
        <f t="shared" si="221"/>
        <v>0.17480000000000001</v>
      </c>
      <c r="AT146">
        <f t="shared" si="222"/>
        <v>3.3212000000000002</v>
      </c>
      <c r="AU146">
        <f t="shared" si="223"/>
        <v>0.7429</v>
      </c>
      <c r="AV146">
        <f t="shared" si="224"/>
        <v>2.7968000000000002</v>
      </c>
      <c r="AW146">
        <f t="shared" si="225"/>
        <v>0</v>
      </c>
      <c r="AX146">
        <f t="shared" si="226"/>
        <v>0</v>
      </c>
      <c r="AY146">
        <f t="shared" si="227"/>
        <v>3.4086000000000003</v>
      </c>
      <c r="AZ146">
        <f t="shared" si="228"/>
        <v>2.7530999999999999</v>
      </c>
      <c r="BA146">
        <f t="shared" si="229"/>
        <v>1.2236000000000002</v>
      </c>
      <c r="BB146">
        <f t="shared" si="230"/>
        <v>0.69920000000000004</v>
      </c>
      <c r="BC146">
        <f t="shared" si="231"/>
        <v>0.91769999999999996</v>
      </c>
      <c r="BD146">
        <f t="shared" si="232"/>
        <v>0.17480000000000001</v>
      </c>
      <c r="BE146">
        <f t="shared" si="233"/>
        <v>3.8893</v>
      </c>
      <c r="BF146">
        <f t="shared" si="234"/>
        <v>0</v>
      </c>
      <c r="BG146">
        <f t="shared" si="235"/>
        <v>2.0101999999999998</v>
      </c>
      <c r="BH146">
        <f t="shared" si="236"/>
        <v>1.6606000000000001</v>
      </c>
      <c r="BI146">
        <f t="shared" si="237"/>
        <v>0</v>
      </c>
      <c r="BJ146">
        <f t="shared" si="238"/>
        <v>0.17480000000000001</v>
      </c>
      <c r="BK146">
        <f t="shared" si="239"/>
        <v>55.105699999999999</v>
      </c>
      <c r="BL146">
        <f t="shared" si="240"/>
        <v>54.581299999999999</v>
      </c>
      <c r="BM146">
        <f t="shared" si="241"/>
        <v>0.437</v>
      </c>
      <c r="BN146">
        <f t="shared" si="242"/>
        <v>0</v>
      </c>
      <c r="BO146">
        <f t="shared" si="243"/>
        <v>1.6606000000000001</v>
      </c>
      <c r="BP146">
        <f t="shared" si="244"/>
        <v>111.34760000000001</v>
      </c>
      <c r="BQ146">
        <f t="shared" si="245"/>
        <v>29.584899999999998</v>
      </c>
      <c r="BR146">
        <f t="shared" si="246"/>
        <v>88.405100000000004</v>
      </c>
      <c r="BS146">
        <f t="shared" si="247"/>
        <v>2.0975999999999999</v>
      </c>
      <c r="BT146">
        <f t="shared" si="248"/>
        <v>81.325699999999998</v>
      </c>
      <c r="BU146">
        <f t="shared" si="249"/>
        <v>250.53210000000001</v>
      </c>
      <c r="BV146" s="11">
        <f t="shared" si="250"/>
        <v>360.96199999999999</v>
      </c>
      <c r="BW146" s="11">
        <f t="shared" si="251"/>
        <v>18.048099999999998</v>
      </c>
      <c r="BX146" s="11">
        <f t="shared" si="252"/>
        <v>418.99559999999997</v>
      </c>
      <c r="BY146">
        <f t="shared" si="253"/>
        <v>158.32509999999999</v>
      </c>
      <c r="BZ146">
        <f t="shared" si="254"/>
        <v>56.416699999999999</v>
      </c>
      <c r="CA146">
        <f t="shared" si="255"/>
        <v>17.0867</v>
      </c>
      <c r="CB146">
        <f t="shared" si="256"/>
        <v>1.8353999999999999</v>
      </c>
      <c r="CC146" s="11">
        <f t="shared" si="257"/>
        <v>362.97219999999999</v>
      </c>
      <c r="CD146" s="11">
        <f t="shared" si="258"/>
        <v>406.75959999999998</v>
      </c>
      <c r="CE146" s="11">
        <f t="shared" si="259"/>
        <v>183.8022</v>
      </c>
      <c r="CF146">
        <f t="shared" si="260"/>
        <v>44.661400000000008</v>
      </c>
      <c r="CG146">
        <f t="shared" si="261"/>
        <v>52.702199999999998</v>
      </c>
      <c r="CH146">
        <f t="shared" si="262"/>
        <v>6.6424000000000003</v>
      </c>
      <c r="CI146" s="11">
        <f t="shared" si="263"/>
        <v>172.96459999999999</v>
      </c>
      <c r="CJ146">
        <f t="shared" si="264"/>
        <v>21.063400000000001</v>
      </c>
      <c r="CK146">
        <f t="shared" si="265"/>
        <v>73.678200000000004</v>
      </c>
      <c r="CL146">
        <f t="shared" si="266"/>
        <v>20.2331</v>
      </c>
      <c r="CM146">
        <f t="shared" si="267"/>
        <v>15.207599999999999</v>
      </c>
      <c r="CN146">
        <f t="shared" si="268"/>
        <v>255.4265</v>
      </c>
      <c r="CO146">
        <f t="shared" si="269"/>
        <v>263.59839999999997</v>
      </c>
      <c r="CP146">
        <f t="shared" si="270"/>
        <v>3.8893</v>
      </c>
      <c r="CQ146">
        <f t="shared" si="271"/>
        <v>35.921400000000006</v>
      </c>
      <c r="CR146">
        <f t="shared" si="272"/>
        <v>55.804900000000004</v>
      </c>
      <c r="CT146" s="18">
        <f>'PASO 1 - SETUP CAMPAÑA'!G79</f>
        <v>437</v>
      </c>
      <c r="CU146">
        <v>12.86</v>
      </c>
      <c r="CV146">
        <v>11.93</v>
      </c>
      <c r="CW146">
        <v>1.27</v>
      </c>
      <c r="CX146">
        <v>4.84</v>
      </c>
      <c r="CY146">
        <v>4.84</v>
      </c>
      <c r="CZ146">
        <v>0.03</v>
      </c>
      <c r="DA146">
        <v>11.93</v>
      </c>
      <c r="DB146">
        <v>20.170000000000002</v>
      </c>
      <c r="DC146">
        <v>4.33</v>
      </c>
      <c r="DD146">
        <v>2.84</v>
      </c>
      <c r="DE146">
        <v>27.48</v>
      </c>
      <c r="DF146">
        <v>1.44</v>
      </c>
      <c r="DG146">
        <v>28.08</v>
      </c>
      <c r="DH146">
        <v>27.41</v>
      </c>
      <c r="DI146">
        <v>30.2</v>
      </c>
      <c r="DJ146">
        <v>0.42</v>
      </c>
      <c r="DK146">
        <v>47.58</v>
      </c>
      <c r="DL146">
        <v>8.56</v>
      </c>
      <c r="DM146">
        <v>5.51</v>
      </c>
      <c r="DN146">
        <v>27.91</v>
      </c>
      <c r="DO146">
        <v>37.35</v>
      </c>
      <c r="DP146">
        <v>12.91</v>
      </c>
      <c r="DQ146">
        <v>2.35</v>
      </c>
      <c r="DR146">
        <v>57.93</v>
      </c>
      <c r="DS146">
        <v>21.82</v>
      </c>
      <c r="DT146">
        <v>4.18</v>
      </c>
      <c r="DU146">
        <v>26.26</v>
      </c>
      <c r="DV146">
        <v>18.27</v>
      </c>
      <c r="DW146">
        <v>6.32</v>
      </c>
      <c r="DX146">
        <v>12.14</v>
      </c>
      <c r="DY146">
        <v>2.25</v>
      </c>
      <c r="DZ146">
        <v>0</v>
      </c>
      <c r="EA146">
        <v>4.13</v>
      </c>
      <c r="EB146">
        <v>0.05</v>
      </c>
      <c r="EC146">
        <v>0.04</v>
      </c>
      <c r="ED146">
        <v>0.84</v>
      </c>
      <c r="EE146">
        <v>0.15</v>
      </c>
      <c r="EF146">
        <v>0.94</v>
      </c>
      <c r="EG146">
        <v>0.04</v>
      </c>
      <c r="EH146">
        <v>0.76</v>
      </c>
      <c r="EI146">
        <v>0.17</v>
      </c>
      <c r="EJ146">
        <v>0.64</v>
      </c>
      <c r="EK146">
        <v>0</v>
      </c>
      <c r="EL146">
        <v>0</v>
      </c>
      <c r="EM146">
        <v>0.78</v>
      </c>
      <c r="EN146">
        <v>0.63</v>
      </c>
      <c r="EO146">
        <v>0.28000000000000003</v>
      </c>
      <c r="EP146">
        <v>0.16</v>
      </c>
      <c r="EQ146">
        <v>0.21</v>
      </c>
      <c r="ER146">
        <v>0.04</v>
      </c>
      <c r="ES146">
        <v>0.89</v>
      </c>
      <c r="ET146">
        <v>0</v>
      </c>
      <c r="EU146">
        <v>0.46</v>
      </c>
      <c r="EV146">
        <v>0.38</v>
      </c>
      <c r="EW146">
        <v>0</v>
      </c>
      <c r="EX146">
        <v>0.04</v>
      </c>
      <c r="EY146">
        <v>12.61</v>
      </c>
      <c r="EZ146">
        <v>12.49</v>
      </c>
      <c r="FA146">
        <v>0.1</v>
      </c>
      <c r="FB146">
        <v>0</v>
      </c>
      <c r="FC146">
        <v>0.38</v>
      </c>
      <c r="FD146">
        <v>25.48</v>
      </c>
      <c r="FE146">
        <v>6.77</v>
      </c>
      <c r="FF146">
        <v>20.23</v>
      </c>
      <c r="FG146">
        <v>0.48</v>
      </c>
      <c r="FH146">
        <v>18.61</v>
      </c>
      <c r="FI146">
        <v>57.33</v>
      </c>
      <c r="FJ146">
        <v>82.6</v>
      </c>
      <c r="FK146">
        <v>4.13</v>
      </c>
      <c r="FL146">
        <v>95.88</v>
      </c>
      <c r="FM146">
        <v>36.229999999999997</v>
      </c>
      <c r="FN146">
        <v>12.91</v>
      </c>
      <c r="FO146">
        <v>3.91</v>
      </c>
      <c r="FP146">
        <v>0.42</v>
      </c>
      <c r="FQ146">
        <v>83.06</v>
      </c>
      <c r="FR146">
        <v>93.08</v>
      </c>
      <c r="FS146">
        <v>42.06</v>
      </c>
      <c r="FT146">
        <v>10.220000000000001</v>
      </c>
      <c r="FU146">
        <v>12.06</v>
      </c>
      <c r="FV146">
        <v>1.52</v>
      </c>
      <c r="FW146">
        <v>39.58</v>
      </c>
      <c r="FX146">
        <v>4.82</v>
      </c>
      <c r="FY146">
        <v>16.86</v>
      </c>
      <c r="FZ146">
        <v>4.63</v>
      </c>
      <c r="GA146">
        <v>3.48</v>
      </c>
      <c r="GB146">
        <v>58.45</v>
      </c>
      <c r="GC146">
        <v>60.32</v>
      </c>
      <c r="GD146">
        <v>0.89</v>
      </c>
      <c r="GE146">
        <v>8.2200000000000006</v>
      </c>
      <c r="GF146">
        <v>12.77</v>
      </c>
    </row>
    <row r="147" spans="2:188" x14ac:dyDescent="0.35">
      <c r="B147" t="str">
        <f>IF(AND(F147&gt;='PASO 2 - CHANNEL INPUT '!$G$4,F147&lt;='PASO 2 - CHANNEL INPUT '!$H$4),"OK","FUERA")</f>
        <v>OK</v>
      </c>
      <c r="C147" s="18" t="str">
        <f>IF(AND(F147&gt;='PASO 2 - CHANNEL INPUT '!$G$8,F147&lt;='PASO 2 - CHANNEL INPUT '!$H$8),"OK","FUERA")</f>
        <v>OK</v>
      </c>
      <c r="D147" t="str">
        <f>IF(AND(F147&gt;='PASO 1 - SETUP CAMPAÑA'!$C$3,F147&lt;='PASO 1 - SETUP CAMPAÑA'!$C$4),"OK","FUERA")</f>
        <v>OK</v>
      </c>
      <c r="E147" t="s">
        <v>2</v>
      </c>
      <c r="F147">
        <v>52</v>
      </c>
      <c r="G147" s="11">
        <f t="shared" si="273"/>
        <v>55.751399999999997</v>
      </c>
      <c r="H147">
        <f t="shared" si="184"/>
        <v>51.902099999999997</v>
      </c>
      <c r="I147">
        <f t="shared" si="185"/>
        <v>4.6106999999999996</v>
      </c>
      <c r="J147">
        <f t="shared" si="186"/>
        <v>15.693300000000001</v>
      </c>
      <c r="K147">
        <f t="shared" si="187"/>
        <v>15.185700000000001</v>
      </c>
      <c r="L147">
        <f t="shared" si="188"/>
        <v>0.84599999999999997</v>
      </c>
      <c r="M147">
        <f t="shared" si="189"/>
        <v>54.270899999999997</v>
      </c>
      <c r="N147">
        <f t="shared" si="190"/>
        <v>91.875599999999991</v>
      </c>
      <c r="O147">
        <f t="shared" si="191"/>
        <v>24.407099999999996</v>
      </c>
      <c r="P147">
        <f t="shared" si="192"/>
        <v>13.705200000000001</v>
      </c>
      <c r="Q147">
        <f t="shared" si="193"/>
        <v>123.17760000000001</v>
      </c>
      <c r="R147">
        <f t="shared" si="194"/>
        <v>11.082600000000001</v>
      </c>
      <c r="S147">
        <f t="shared" si="195"/>
        <v>126.85769999999999</v>
      </c>
      <c r="T147">
        <f t="shared" si="196"/>
        <v>121.48560000000001</v>
      </c>
      <c r="U147" s="11">
        <f t="shared" si="197"/>
        <v>130.28399999999999</v>
      </c>
      <c r="V147">
        <f t="shared" si="198"/>
        <v>3.6377999999999999</v>
      </c>
      <c r="W147">
        <f t="shared" si="199"/>
        <v>208.62360000000001</v>
      </c>
      <c r="X147">
        <f t="shared" si="200"/>
        <v>38.366100000000003</v>
      </c>
      <c r="Y147">
        <f t="shared" si="201"/>
        <v>22.672800000000002</v>
      </c>
      <c r="Z147">
        <f t="shared" si="202"/>
        <v>123.51599999999999</v>
      </c>
      <c r="AA147">
        <f t="shared" si="203"/>
        <v>157.90589999999997</v>
      </c>
      <c r="AB147">
        <f t="shared" si="204"/>
        <v>55.286100000000005</v>
      </c>
      <c r="AC147">
        <f t="shared" si="205"/>
        <v>8.4177</v>
      </c>
      <c r="AD147" s="11">
        <f t="shared" si="206"/>
        <v>253.3347</v>
      </c>
      <c r="AE147">
        <f t="shared" si="207"/>
        <v>92.256299999999996</v>
      </c>
      <c r="AF147">
        <f t="shared" si="208"/>
        <v>23.307299999999998</v>
      </c>
      <c r="AG147">
        <f t="shared" si="209"/>
        <v>116.24039999999999</v>
      </c>
      <c r="AH147">
        <f t="shared" si="210"/>
        <v>85.107600000000005</v>
      </c>
      <c r="AI147">
        <f t="shared" si="211"/>
        <v>33.163199999999996</v>
      </c>
      <c r="AJ147">
        <f t="shared" si="212"/>
        <v>48.941099999999999</v>
      </c>
      <c r="AK147">
        <f t="shared" si="213"/>
        <v>9.8135999999999992</v>
      </c>
      <c r="AL147">
        <f t="shared" si="214"/>
        <v>0.59220000000000006</v>
      </c>
      <c r="AM147">
        <f t="shared" si="215"/>
        <v>14.2128</v>
      </c>
      <c r="AN147">
        <f t="shared" si="216"/>
        <v>0.16920000000000002</v>
      </c>
      <c r="AO147">
        <f t="shared" si="217"/>
        <v>0.50759999999999994</v>
      </c>
      <c r="AP147">
        <f t="shared" si="218"/>
        <v>2.9186999999999999</v>
      </c>
      <c r="AQ147">
        <f t="shared" si="219"/>
        <v>0.59220000000000006</v>
      </c>
      <c r="AR147">
        <f t="shared" si="220"/>
        <v>2.9609999999999999</v>
      </c>
      <c r="AS147">
        <f t="shared" si="221"/>
        <v>0.67680000000000007</v>
      </c>
      <c r="AT147">
        <f t="shared" si="222"/>
        <v>3.1302000000000003</v>
      </c>
      <c r="AU147">
        <f t="shared" si="223"/>
        <v>0.54989999999999994</v>
      </c>
      <c r="AV147">
        <f t="shared" si="224"/>
        <v>4.5261000000000005</v>
      </c>
      <c r="AW147">
        <f t="shared" si="225"/>
        <v>0</v>
      </c>
      <c r="AX147">
        <f t="shared" si="226"/>
        <v>0</v>
      </c>
      <c r="AY147">
        <f t="shared" si="227"/>
        <v>4.9067999999999996</v>
      </c>
      <c r="AZ147">
        <f t="shared" si="228"/>
        <v>0.38069999999999998</v>
      </c>
      <c r="BA147">
        <f t="shared" si="229"/>
        <v>1.5227999999999999</v>
      </c>
      <c r="BB147">
        <f t="shared" si="230"/>
        <v>0.84599999999999997</v>
      </c>
      <c r="BC147">
        <f t="shared" si="231"/>
        <v>2.2842000000000002</v>
      </c>
      <c r="BD147">
        <f t="shared" si="232"/>
        <v>0.76139999999999997</v>
      </c>
      <c r="BE147">
        <f t="shared" si="233"/>
        <v>2.1573000000000002</v>
      </c>
      <c r="BF147">
        <f t="shared" si="234"/>
        <v>8.4600000000000009E-2</v>
      </c>
      <c r="BG147">
        <f t="shared" si="235"/>
        <v>3.3417000000000003</v>
      </c>
      <c r="BH147">
        <f t="shared" si="236"/>
        <v>1.8612000000000002</v>
      </c>
      <c r="BI147">
        <f t="shared" si="237"/>
        <v>0.25379999999999997</v>
      </c>
      <c r="BJ147">
        <f t="shared" si="238"/>
        <v>0.12689999999999999</v>
      </c>
      <c r="BK147">
        <f t="shared" si="239"/>
        <v>50.040900000000001</v>
      </c>
      <c r="BL147">
        <f t="shared" si="240"/>
        <v>49.575600000000009</v>
      </c>
      <c r="BM147">
        <f t="shared" si="241"/>
        <v>0.38069999999999998</v>
      </c>
      <c r="BN147">
        <f t="shared" si="242"/>
        <v>0</v>
      </c>
      <c r="BO147">
        <f t="shared" si="243"/>
        <v>0.63450000000000006</v>
      </c>
      <c r="BP147">
        <f t="shared" si="244"/>
        <v>115.26750000000001</v>
      </c>
      <c r="BQ147">
        <f t="shared" si="245"/>
        <v>28.679400000000001</v>
      </c>
      <c r="BR147">
        <f t="shared" si="246"/>
        <v>94.371299999999991</v>
      </c>
      <c r="BS147">
        <f t="shared" si="247"/>
        <v>2.6648999999999998</v>
      </c>
      <c r="BT147">
        <f t="shared" si="248"/>
        <v>64.718999999999994</v>
      </c>
      <c r="BU147">
        <f t="shared" si="249"/>
        <v>261.58320000000003</v>
      </c>
      <c r="BV147" s="11">
        <f t="shared" si="250"/>
        <v>350.7516</v>
      </c>
      <c r="BW147" s="11">
        <f t="shared" si="251"/>
        <v>18.5274</v>
      </c>
      <c r="BX147" s="11">
        <f t="shared" si="252"/>
        <v>404.55720000000002</v>
      </c>
      <c r="BY147">
        <f t="shared" si="253"/>
        <v>151.5609</v>
      </c>
      <c r="BZ147">
        <f t="shared" si="254"/>
        <v>55.286100000000005</v>
      </c>
      <c r="CA147">
        <f t="shared" si="255"/>
        <v>19.754100000000001</v>
      </c>
      <c r="CB147">
        <f t="shared" si="256"/>
        <v>1.3536000000000001</v>
      </c>
      <c r="CC147" s="11">
        <f t="shared" si="257"/>
        <v>354.17790000000002</v>
      </c>
      <c r="CD147" s="11">
        <f t="shared" si="258"/>
        <v>401.30010000000004</v>
      </c>
      <c r="CE147" s="11">
        <f t="shared" si="259"/>
        <v>173.5992</v>
      </c>
      <c r="CF147">
        <f t="shared" si="260"/>
        <v>38.4084</v>
      </c>
      <c r="CG147">
        <f t="shared" si="261"/>
        <v>38.662200000000006</v>
      </c>
      <c r="CH147">
        <f t="shared" si="262"/>
        <v>1.9035000000000002</v>
      </c>
      <c r="CI147" s="11">
        <f t="shared" si="263"/>
        <v>176.39100000000002</v>
      </c>
      <c r="CJ147">
        <f t="shared" si="264"/>
        <v>19.669500000000003</v>
      </c>
      <c r="CK147">
        <f t="shared" si="265"/>
        <v>65.903399999999991</v>
      </c>
      <c r="CL147">
        <f t="shared" si="266"/>
        <v>19.457999999999998</v>
      </c>
      <c r="CM147">
        <f t="shared" si="267"/>
        <v>11.759399999999999</v>
      </c>
      <c r="CN147">
        <f t="shared" si="268"/>
        <v>245.59380000000002</v>
      </c>
      <c r="CO147">
        <f t="shared" si="269"/>
        <v>249.99299999999999</v>
      </c>
      <c r="CP147">
        <f t="shared" si="270"/>
        <v>2.4110999999999998</v>
      </c>
      <c r="CQ147">
        <f t="shared" si="271"/>
        <v>33.374699999999997</v>
      </c>
      <c r="CR147">
        <f t="shared" si="272"/>
        <v>56.047499999999999</v>
      </c>
      <c r="CT147" s="18">
        <f>'PASO 1 - SETUP CAMPAÑA'!G80</f>
        <v>423</v>
      </c>
      <c r="CU147">
        <v>13.18</v>
      </c>
      <c r="CV147">
        <v>12.27</v>
      </c>
      <c r="CW147">
        <v>1.0900000000000001</v>
      </c>
      <c r="CX147">
        <v>3.71</v>
      </c>
      <c r="CY147">
        <v>3.59</v>
      </c>
      <c r="CZ147">
        <v>0.2</v>
      </c>
      <c r="DA147">
        <v>12.83</v>
      </c>
      <c r="DB147">
        <v>21.72</v>
      </c>
      <c r="DC147">
        <v>5.77</v>
      </c>
      <c r="DD147">
        <v>3.24</v>
      </c>
      <c r="DE147">
        <v>29.12</v>
      </c>
      <c r="DF147">
        <v>2.62</v>
      </c>
      <c r="DG147">
        <v>29.99</v>
      </c>
      <c r="DH147">
        <v>28.72</v>
      </c>
      <c r="DI147">
        <v>30.8</v>
      </c>
      <c r="DJ147">
        <v>0.86</v>
      </c>
      <c r="DK147">
        <v>49.32</v>
      </c>
      <c r="DL147">
        <v>9.07</v>
      </c>
      <c r="DM147">
        <v>5.36</v>
      </c>
      <c r="DN147">
        <v>29.2</v>
      </c>
      <c r="DO147">
        <v>37.33</v>
      </c>
      <c r="DP147">
        <v>13.07</v>
      </c>
      <c r="DQ147">
        <v>1.99</v>
      </c>
      <c r="DR147">
        <v>59.89</v>
      </c>
      <c r="DS147">
        <v>21.81</v>
      </c>
      <c r="DT147">
        <v>5.51</v>
      </c>
      <c r="DU147">
        <v>27.48</v>
      </c>
      <c r="DV147">
        <v>20.12</v>
      </c>
      <c r="DW147">
        <v>7.84</v>
      </c>
      <c r="DX147">
        <v>11.57</v>
      </c>
      <c r="DY147">
        <v>2.3199999999999998</v>
      </c>
      <c r="DZ147">
        <v>0.14000000000000001</v>
      </c>
      <c r="EA147">
        <v>3.36</v>
      </c>
      <c r="EB147">
        <v>0.04</v>
      </c>
      <c r="EC147">
        <v>0.12</v>
      </c>
      <c r="ED147">
        <v>0.69</v>
      </c>
      <c r="EE147">
        <v>0.14000000000000001</v>
      </c>
      <c r="EF147">
        <v>0.7</v>
      </c>
      <c r="EG147">
        <v>0.16</v>
      </c>
      <c r="EH147">
        <v>0.74</v>
      </c>
      <c r="EI147">
        <v>0.13</v>
      </c>
      <c r="EJ147">
        <v>1.07</v>
      </c>
      <c r="EK147">
        <v>0</v>
      </c>
      <c r="EL147">
        <v>0</v>
      </c>
      <c r="EM147">
        <v>1.1599999999999999</v>
      </c>
      <c r="EN147">
        <v>0.09</v>
      </c>
      <c r="EO147">
        <v>0.36</v>
      </c>
      <c r="EP147">
        <v>0.2</v>
      </c>
      <c r="EQ147">
        <v>0.54</v>
      </c>
      <c r="ER147">
        <v>0.18</v>
      </c>
      <c r="ES147">
        <v>0.51</v>
      </c>
      <c r="ET147">
        <v>0.02</v>
      </c>
      <c r="EU147">
        <v>0.79</v>
      </c>
      <c r="EV147">
        <v>0.44</v>
      </c>
      <c r="EW147">
        <v>0.06</v>
      </c>
      <c r="EX147">
        <v>0.03</v>
      </c>
      <c r="EY147">
        <v>11.83</v>
      </c>
      <c r="EZ147">
        <v>11.72</v>
      </c>
      <c r="FA147">
        <v>0.09</v>
      </c>
      <c r="FB147">
        <v>0</v>
      </c>
      <c r="FC147">
        <v>0.15</v>
      </c>
      <c r="FD147">
        <v>27.25</v>
      </c>
      <c r="FE147">
        <v>6.78</v>
      </c>
      <c r="FF147">
        <v>22.31</v>
      </c>
      <c r="FG147">
        <v>0.63</v>
      </c>
      <c r="FH147">
        <v>15.3</v>
      </c>
      <c r="FI147">
        <v>61.84</v>
      </c>
      <c r="FJ147">
        <v>82.92</v>
      </c>
      <c r="FK147">
        <v>4.38</v>
      </c>
      <c r="FL147">
        <v>95.64</v>
      </c>
      <c r="FM147">
        <v>35.83</v>
      </c>
      <c r="FN147">
        <v>13.07</v>
      </c>
      <c r="FO147">
        <v>4.67</v>
      </c>
      <c r="FP147">
        <v>0.32</v>
      </c>
      <c r="FQ147">
        <v>83.73</v>
      </c>
      <c r="FR147">
        <v>94.87</v>
      </c>
      <c r="FS147">
        <v>41.04</v>
      </c>
      <c r="FT147">
        <v>9.08</v>
      </c>
      <c r="FU147">
        <v>9.14</v>
      </c>
      <c r="FV147">
        <v>0.45</v>
      </c>
      <c r="FW147">
        <v>41.7</v>
      </c>
      <c r="FX147">
        <v>4.6500000000000004</v>
      </c>
      <c r="FY147">
        <v>15.58</v>
      </c>
      <c r="FZ147">
        <v>4.5999999999999996</v>
      </c>
      <c r="GA147">
        <v>2.78</v>
      </c>
      <c r="GB147">
        <v>58.06</v>
      </c>
      <c r="GC147">
        <v>59.1</v>
      </c>
      <c r="GD147">
        <v>0.56999999999999995</v>
      </c>
      <c r="GE147">
        <v>7.89</v>
      </c>
      <c r="GF147">
        <v>13.25</v>
      </c>
    </row>
    <row r="148" spans="2:188" x14ac:dyDescent="0.35">
      <c r="B148" t="str">
        <f>IF(AND(F148&gt;='PASO 2 - CHANNEL INPUT '!$G$4,F148&lt;='PASO 2 - CHANNEL INPUT '!$H$4),"OK","FUERA")</f>
        <v>OK</v>
      </c>
      <c r="C148" s="18" t="str">
        <f>IF(AND(F148&gt;='PASO 2 - CHANNEL INPUT '!$G$8,F148&lt;='PASO 2 - CHANNEL INPUT '!$H$8),"OK","FUERA")</f>
        <v>OK</v>
      </c>
      <c r="D148" t="str">
        <f>IF(AND(F148&gt;='PASO 1 - SETUP CAMPAÑA'!$C$3,F148&lt;='PASO 1 - SETUP CAMPAÑA'!$C$4),"OK","FUERA")</f>
        <v>OK</v>
      </c>
      <c r="E148" t="s">
        <v>2</v>
      </c>
      <c r="F148">
        <v>53</v>
      </c>
      <c r="G148" s="11">
        <f t="shared" si="273"/>
        <v>65.592799999999997</v>
      </c>
      <c r="H148">
        <f t="shared" si="184"/>
        <v>60.404399999999995</v>
      </c>
      <c r="I148">
        <f t="shared" si="185"/>
        <v>5.7119999999999997</v>
      </c>
      <c r="J148">
        <f t="shared" si="186"/>
        <v>21.991199999999999</v>
      </c>
      <c r="K148">
        <f t="shared" si="187"/>
        <v>21.229600000000001</v>
      </c>
      <c r="L148">
        <f t="shared" si="188"/>
        <v>1.2852000000000001</v>
      </c>
      <c r="M148">
        <f t="shared" si="189"/>
        <v>58.500399999999999</v>
      </c>
      <c r="N148">
        <f t="shared" si="190"/>
        <v>85.917999999999992</v>
      </c>
      <c r="O148">
        <f t="shared" si="191"/>
        <v>21.277199999999997</v>
      </c>
      <c r="P148">
        <f t="shared" si="192"/>
        <v>12.423599999999999</v>
      </c>
      <c r="Q148">
        <f t="shared" si="193"/>
        <v>126.28280000000002</v>
      </c>
      <c r="R148">
        <f t="shared" si="194"/>
        <v>4.76</v>
      </c>
      <c r="S148">
        <f t="shared" si="195"/>
        <v>127.47280000000002</v>
      </c>
      <c r="T148">
        <f t="shared" si="196"/>
        <v>123.90280000000001</v>
      </c>
      <c r="U148" s="11">
        <f t="shared" si="197"/>
        <v>136.9452</v>
      </c>
      <c r="V148">
        <f t="shared" si="198"/>
        <v>2.9512</v>
      </c>
      <c r="W148">
        <f t="shared" si="199"/>
        <v>241.28440000000001</v>
      </c>
      <c r="X148">
        <f t="shared" si="200"/>
        <v>44.410799999999995</v>
      </c>
      <c r="Y148">
        <f t="shared" si="201"/>
        <v>24.323600000000003</v>
      </c>
      <c r="Z148">
        <f t="shared" si="202"/>
        <v>137.04040000000001</v>
      </c>
      <c r="AA148">
        <f t="shared" si="203"/>
        <v>187.54399999999998</v>
      </c>
      <c r="AB148">
        <f t="shared" si="204"/>
        <v>62.356000000000002</v>
      </c>
      <c r="AC148">
        <f t="shared" si="205"/>
        <v>8.33</v>
      </c>
      <c r="AD148" s="11">
        <f t="shared" si="206"/>
        <v>289.40800000000002</v>
      </c>
      <c r="AE148">
        <f t="shared" si="207"/>
        <v>109.09920000000001</v>
      </c>
      <c r="AF148">
        <f t="shared" si="208"/>
        <v>27.988799999999998</v>
      </c>
      <c r="AG148">
        <f t="shared" si="209"/>
        <v>123.90280000000001</v>
      </c>
      <c r="AH148">
        <f t="shared" si="210"/>
        <v>104.19640000000001</v>
      </c>
      <c r="AI148">
        <f t="shared" si="211"/>
        <v>40.364800000000002</v>
      </c>
      <c r="AJ148">
        <f t="shared" si="212"/>
        <v>58.548000000000009</v>
      </c>
      <c r="AK148">
        <f t="shared" si="213"/>
        <v>15.327199999999999</v>
      </c>
      <c r="AL148">
        <f t="shared" si="214"/>
        <v>0.38080000000000003</v>
      </c>
      <c r="AM148">
        <f t="shared" si="215"/>
        <v>19.658799999999999</v>
      </c>
      <c r="AN148">
        <f t="shared" si="216"/>
        <v>0.14279999999999998</v>
      </c>
      <c r="AO148">
        <f t="shared" si="217"/>
        <v>0.52360000000000007</v>
      </c>
      <c r="AP148">
        <f t="shared" si="218"/>
        <v>6.7115999999999998</v>
      </c>
      <c r="AQ148">
        <f t="shared" si="219"/>
        <v>0.14279999999999998</v>
      </c>
      <c r="AR148">
        <f t="shared" si="220"/>
        <v>5.4740000000000002</v>
      </c>
      <c r="AS148">
        <f t="shared" si="221"/>
        <v>0.47600000000000003</v>
      </c>
      <c r="AT148">
        <f t="shared" si="222"/>
        <v>0.95200000000000007</v>
      </c>
      <c r="AU148">
        <f t="shared" si="223"/>
        <v>1.19</v>
      </c>
      <c r="AV148">
        <f t="shared" si="224"/>
        <v>3.1892</v>
      </c>
      <c r="AW148">
        <f t="shared" si="225"/>
        <v>0</v>
      </c>
      <c r="AX148">
        <f t="shared" si="226"/>
        <v>0</v>
      </c>
      <c r="AY148">
        <f t="shared" si="227"/>
        <v>4.3792</v>
      </c>
      <c r="AZ148">
        <f t="shared" si="228"/>
        <v>3.0940000000000003</v>
      </c>
      <c r="BA148">
        <f t="shared" si="229"/>
        <v>1.2376</v>
      </c>
      <c r="BB148">
        <f t="shared" si="230"/>
        <v>0.4284</v>
      </c>
      <c r="BC148">
        <f t="shared" si="231"/>
        <v>0.47600000000000003</v>
      </c>
      <c r="BD148">
        <f t="shared" si="232"/>
        <v>0.80920000000000003</v>
      </c>
      <c r="BE148">
        <f t="shared" si="233"/>
        <v>4.5220000000000002</v>
      </c>
      <c r="BF148">
        <f t="shared" si="234"/>
        <v>0</v>
      </c>
      <c r="BG148">
        <f t="shared" si="235"/>
        <v>5.4263999999999992</v>
      </c>
      <c r="BH148">
        <f t="shared" si="236"/>
        <v>0.33320000000000005</v>
      </c>
      <c r="BI148">
        <f t="shared" si="237"/>
        <v>0.23800000000000002</v>
      </c>
      <c r="BJ148">
        <f t="shared" si="238"/>
        <v>0.80920000000000003</v>
      </c>
      <c r="BK148">
        <f t="shared" si="239"/>
        <v>68.115600000000001</v>
      </c>
      <c r="BL148">
        <f t="shared" si="240"/>
        <v>66.116399999999999</v>
      </c>
      <c r="BM148">
        <f t="shared" si="241"/>
        <v>1.9515999999999998</v>
      </c>
      <c r="BN148">
        <f t="shared" si="242"/>
        <v>0</v>
      </c>
      <c r="BO148">
        <f t="shared" si="243"/>
        <v>0</v>
      </c>
      <c r="BP148">
        <f t="shared" si="244"/>
        <v>108.86120000000001</v>
      </c>
      <c r="BQ148">
        <f t="shared" si="245"/>
        <v>24.037999999999997</v>
      </c>
      <c r="BR148">
        <f t="shared" si="246"/>
        <v>92.4392</v>
      </c>
      <c r="BS148">
        <f t="shared" si="247"/>
        <v>1.8564000000000001</v>
      </c>
      <c r="BT148">
        <f t="shared" si="248"/>
        <v>81.443600000000004</v>
      </c>
      <c r="BU148">
        <f t="shared" si="249"/>
        <v>286.50439999999998</v>
      </c>
      <c r="BV148" s="11">
        <f t="shared" si="250"/>
        <v>393.3664</v>
      </c>
      <c r="BW148" s="11">
        <f t="shared" si="251"/>
        <v>31.463600000000003</v>
      </c>
      <c r="BX148" s="11">
        <f t="shared" si="252"/>
        <v>449.91519999999997</v>
      </c>
      <c r="BY148">
        <f t="shared" si="253"/>
        <v>171.02680000000001</v>
      </c>
      <c r="BZ148">
        <f t="shared" si="254"/>
        <v>62.356000000000002</v>
      </c>
      <c r="CA148">
        <f t="shared" si="255"/>
        <v>19.6112</v>
      </c>
      <c r="CB148">
        <f t="shared" si="256"/>
        <v>2.6180000000000003</v>
      </c>
      <c r="CC148" s="11">
        <f t="shared" si="257"/>
        <v>382.84680000000003</v>
      </c>
      <c r="CD148" s="11">
        <f t="shared" si="258"/>
        <v>443.06079999999997</v>
      </c>
      <c r="CE148" s="11">
        <f t="shared" si="259"/>
        <v>186.11600000000001</v>
      </c>
      <c r="CF148">
        <f t="shared" si="260"/>
        <v>49.837200000000003</v>
      </c>
      <c r="CG148">
        <f t="shared" si="261"/>
        <v>51.5032</v>
      </c>
      <c r="CH148">
        <f t="shared" si="262"/>
        <v>5.3788</v>
      </c>
      <c r="CI148" s="11">
        <f t="shared" si="263"/>
        <v>197.54</v>
      </c>
      <c r="CJ148">
        <f t="shared" si="264"/>
        <v>25.656399999999998</v>
      </c>
      <c r="CK148">
        <f t="shared" si="265"/>
        <v>80.872399999999999</v>
      </c>
      <c r="CL148">
        <f t="shared" si="266"/>
        <v>17.754799999999999</v>
      </c>
      <c r="CM148">
        <f t="shared" si="267"/>
        <v>13.232799999999999</v>
      </c>
      <c r="CN148">
        <f t="shared" si="268"/>
        <v>259.84840000000003</v>
      </c>
      <c r="CO148">
        <f t="shared" si="269"/>
        <v>279.50719999999995</v>
      </c>
      <c r="CP148">
        <f t="shared" si="270"/>
        <v>1.9040000000000001</v>
      </c>
      <c r="CQ148">
        <f t="shared" si="271"/>
        <v>37.366</v>
      </c>
      <c r="CR148">
        <f t="shared" si="272"/>
        <v>74.589200000000005</v>
      </c>
      <c r="CT148" s="18">
        <f>'PASO 1 - SETUP CAMPAÑA'!G81</f>
        <v>476</v>
      </c>
      <c r="CU148">
        <v>13.78</v>
      </c>
      <c r="CV148">
        <v>12.69</v>
      </c>
      <c r="CW148">
        <v>1.2</v>
      </c>
      <c r="CX148">
        <v>4.62</v>
      </c>
      <c r="CY148">
        <v>4.46</v>
      </c>
      <c r="CZ148">
        <v>0.27</v>
      </c>
      <c r="DA148">
        <v>12.29</v>
      </c>
      <c r="DB148">
        <v>18.05</v>
      </c>
      <c r="DC148">
        <v>4.47</v>
      </c>
      <c r="DD148">
        <v>2.61</v>
      </c>
      <c r="DE148">
        <v>26.53</v>
      </c>
      <c r="DF148">
        <v>1</v>
      </c>
      <c r="DG148">
        <v>26.78</v>
      </c>
      <c r="DH148">
        <v>26.03</v>
      </c>
      <c r="DI148">
        <v>28.77</v>
      </c>
      <c r="DJ148">
        <v>0.62</v>
      </c>
      <c r="DK148">
        <v>50.69</v>
      </c>
      <c r="DL148">
        <v>9.33</v>
      </c>
      <c r="DM148">
        <v>5.1100000000000003</v>
      </c>
      <c r="DN148">
        <v>28.79</v>
      </c>
      <c r="DO148">
        <v>39.4</v>
      </c>
      <c r="DP148">
        <v>13.1</v>
      </c>
      <c r="DQ148">
        <v>1.75</v>
      </c>
      <c r="DR148">
        <v>60.8</v>
      </c>
      <c r="DS148">
        <v>22.92</v>
      </c>
      <c r="DT148">
        <v>5.88</v>
      </c>
      <c r="DU148">
        <v>26.03</v>
      </c>
      <c r="DV148">
        <v>21.89</v>
      </c>
      <c r="DW148">
        <v>8.48</v>
      </c>
      <c r="DX148">
        <v>12.3</v>
      </c>
      <c r="DY148">
        <v>3.22</v>
      </c>
      <c r="DZ148">
        <v>0.08</v>
      </c>
      <c r="EA148">
        <v>4.13</v>
      </c>
      <c r="EB148">
        <v>0.03</v>
      </c>
      <c r="EC148">
        <v>0.11</v>
      </c>
      <c r="ED148">
        <v>1.41</v>
      </c>
      <c r="EE148">
        <v>0.03</v>
      </c>
      <c r="EF148">
        <v>1.1499999999999999</v>
      </c>
      <c r="EG148">
        <v>0.1</v>
      </c>
      <c r="EH148">
        <v>0.2</v>
      </c>
      <c r="EI148">
        <v>0.25</v>
      </c>
      <c r="EJ148">
        <v>0.67</v>
      </c>
      <c r="EK148">
        <v>0</v>
      </c>
      <c r="EL148">
        <v>0</v>
      </c>
      <c r="EM148">
        <v>0.92</v>
      </c>
      <c r="EN148">
        <v>0.65</v>
      </c>
      <c r="EO148">
        <v>0.26</v>
      </c>
      <c r="EP148">
        <v>0.09</v>
      </c>
      <c r="EQ148">
        <v>0.1</v>
      </c>
      <c r="ER148">
        <v>0.17</v>
      </c>
      <c r="ES148">
        <v>0.95</v>
      </c>
      <c r="ET148">
        <v>0</v>
      </c>
      <c r="EU148">
        <v>1.1399999999999999</v>
      </c>
      <c r="EV148">
        <v>7.0000000000000007E-2</v>
      </c>
      <c r="EW148">
        <v>0.05</v>
      </c>
      <c r="EX148">
        <v>0.17</v>
      </c>
      <c r="EY148">
        <v>14.31</v>
      </c>
      <c r="EZ148">
        <v>13.89</v>
      </c>
      <c r="FA148">
        <v>0.41</v>
      </c>
      <c r="FB148">
        <v>0</v>
      </c>
      <c r="FC148">
        <v>0</v>
      </c>
      <c r="FD148">
        <v>22.87</v>
      </c>
      <c r="FE148">
        <v>5.05</v>
      </c>
      <c r="FF148">
        <v>19.420000000000002</v>
      </c>
      <c r="FG148">
        <v>0.39</v>
      </c>
      <c r="FH148">
        <v>17.11</v>
      </c>
      <c r="FI148">
        <v>60.19</v>
      </c>
      <c r="FJ148">
        <v>82.64</v>
      </c>
      <c r="FK148">
        <v>6.61</v>
      </c>
      <c r="FL148">
        <v>94.52</v>
      </c>
      <c r="FM148">
        <v>35.93</v>
      </c>
      <c r="FN148">
        <v>13.1</v>
      </c>
      <c r="FO148">
        <v>4.12</v>
      </c>
      <c r="FP148">
        <v>0.55000000000000004</v>
      </c>
      <c r="FQ148">
        <v>80.430000000000007</v>
      </c>
      <c r="FR148">
        <v>93.08</v>
      </c>
      <c r="FS148">
        <v>39.1</v>
      </c>
      <c r="FT148">
        <v>10.47</v>
      </c>
      <c r="FU148">
        <v>10.82</v>
      </c>
      <c r="FV148">
        <v>1.1299999999999999</v>
      </c>
      <c r="FW148">
        <v>41.5</v>
      </c>
      <c r="FX148">
        <v>5.39</v>
      </c>
      <c r="FY148">
        <v>16.989999999999998</v>
      </c>
      <c r="FZ148">
        <v>3.73</v>
      </c>
      <c r="GA148">
        <v>2.78</v>
      </c>
      <c r="GB148">
        <v>54.59</v>
      </c>
      <c r="GC148">
        <v>58.72</v>
      </c>
      <c r="GD148">
        <v>0.4</v>
      </c>
      <c r="GE148">
        <v>7.85</v>
      </c>
      <c r="GF148">
        <v>15.67</v>
      </c>
    </row>
    <row r="149" spans="2:188" x14ac:dyDescent="0.35">
      <c r="B149" t="str">
        <f>IF(AND(F149&gt;='PASO 2 - CHANNEL INPUT '!$G$4,F149&lt;='PASO 2 - CHANNEL INPUT '!$H$4),"OK","FUERA")</f>
        <v>OK</v>
      </c>
      <c r="C149" s="18" t="str">
        <f>IF(AND(F149&gt;='PASO 2 - CHANNEL INPUT '!$G$8,F149&lt;='PASO 2 - CHANNEL INPUT '!$H$8),"OK","FUERA")</f>
        <v>OK</v>
      </c>
      <c r="D149" t="str">
        <f>IF(AND(F149&gt;='PASO 1 - SETUP CAMPAÑA'!$C$3,F149&lt;='PASO 1 - SETUP CAMPAÑA'!$C$4),"OK","FUERA")</f>
        <v>OK</v>
      </c>
      <c r="E149" t="s">
        <v>2</v>
      </c>
      <c r="F149">
        <v>54</v>
      </c>
      <c r="G149" s="11">
        <f t="shared" si="273"/>
        <v>58.822400000000002</v>
      </c>
      <c r="H149">
        <f t="shared" si="184"/>
        <v>55.577599999999997</v>
      </c>
      <c r="I149">
        <f t="shared" si="185"/>
        <v>3.4527999999999999</v>
      </c>
      <c r="J149">
        <f t="shared" si="186"/>
        <v>24.086400000000001</v>
      </c>
      <c r="K149">
        <f t="shared" si="187"/>
        <v>23.8368</v>
      </c>
      <c r="L149">
        <f t="shared" si="188"/>
        <v>0.37440000000000001</v>
      </c>
      <c r="M149">
        <f t="shared" si="189"/>
        <v>58.614399999999996</v>
      </c>
      <c r="N149">
        <f t="shared" si="190"/>
        <v>82.617599999999996</v>
      </c>
      <c r="O149">
        <f t="shared" si="191"/>
        <v>17.9712</v>
      </c>
      <c r="P149">
        <f t="shared" si="192"/>
        <v>11.7728</v>
      </c>
      <c r="Q149">
        <f t="shared" si="193"/>
        <v>119.0592</v>
      </c>
      <c r="R149">
        <f t="shared" si="194"/>
        <v>6.0735999999999999</v>
      </c>
      <c r="S149">
        <f t="shared" si="195"/>
        <v>122.55360000000002</v>
      </c>
      <c r="T149">
        <f t="shared" si="196"/>
        <v>120.3488</v>
      </c>
      <c r="U149" s="11">
        <f t="shared" si="197"/>
        <v>133.20320000000001</v>
      </c>
      <c r="V149">
        <f t="shared" si="198"/>
        <v>3.6608000000000001</v>
      </c>
      <c r="W149">
        <f t="shared" si="199"/>
        <v>192.48320000000001</v>
      </c>
      <c r="X149">
        <f t="shared" si="200"/>
        <v>36.940800000000003</v>
      </c>
      <c r="Y149">
        <f t="shared" si="201"/>
        <v>23.712</v>
      </c>
      <c r="Z149">
        <f t="shared" si="202"/>
        <v>119.22560000000001</v>
      </c>
      <c r="AA149">
        <f t="shared" si="203"/>
        <v>144.64320000000001</v>
      </c>
      <c r="AB149">
        <f t="shared" si="204"/>
        <v>55.619199999999992</v>
      </c>
      <c r="AC149">
        <f t="shared" si="205"/>
        <v>6.7392000000000012</v>
      </c>
      <c r="AD149" s="11">
        <f t="shared" si="206"/>
        <v>241.40480000000002</v>
      </c>
      <c r="AE149">
        <f t="shared" si="207"/>
        <v>91.727999999999994</v>
      </c>
      <c r="AF149">
        <f t="shared" si="208"/>
        <v>26.790399999999998</v>
      </c>
      <c r="AG149">
        <f t="shared" si="209"/>
        <v>128.41920000000002</v>
      </c>
      <c r="AH149">
        <f t="shared" si="210"/>
        <v>81.452799999999996</v>
      </c>
      <c r="AI149">
        <f t="shared" si="211"/>
        <v>41.641599999999997</v>
      </c>
      <c r="AJ149">
        <f t="shared" si="212"/>
        <v>39.270400000000002</v>
      </c>
      <c r="AK149">
        <f t="shared" si="213"/>
        <v>14.352</v>
      </c>
      <c r="AL149">
        <f t="shared" si="214"/>
        <v>0.29120000000000001</v>
      </c>
      <c r="AM149">
        <f t="shared" si="215"/>
        <v>18.595199999999998</v>
      </c>
      <c r="AN149">
        <f t="shared" si="216"/>
        <v>0.91520000000000001</v>
      </c>
      <c r="AO149">
        <f t="shared" si="217"/>
        <v>1.1232</v>
      </c>
      <c r="AP149">
        <f t="shared" si="218"/>
        <v>8.4863999999999997</v>
      </c>
      <c r="AQ149">
        <f t="shared" si="219"/>
        <v>0.41600000000000004</v>
      </c>
      <c r="AR149">
        <f t="shared" si="220"/>
        <v>3.2448000000000001</v>
      </c>
      <c r="AS149">
        <f t="shared" si="221"/>
        <v>0.70720000000000005</v>
      </c>
      <c r="AT149">
        <f t="shared" si="222"/>
        <v>4.16</v>
      </c>
      <c r="AU149">
        <f t="shared" si="223"/>
        <v>0.54079999999999995</v>
      </c>
      <c r="AV149">
        <f t="shared" si="224"/>
        <v>4.2847999999999997</v>
      </c>
      <c r="AW149">
        <f t="shared" si="225"/>
        <v>0</v>
      </c>
      <c r="AX149">
        <f t="shared" si="226"/>
        <v>0</v>
      </c>
      <c r="AY149">
        <f t="shared" si="227"/>
        <v>4.4927999999999999</v>
      </c>
      <c r="AZ149">
        <f t="shared" si="228"/>
        <v>4.0767999999999995</v>
      </c>
      <c r="BA149">
        <f t="shared" si="229"/>
        <v>0.54079999999999995</v>
      </c>
      <c r="BB149">
        <f t="shared" si="230"/>
        <v>3.9103999999999992</v>
      </c>
      <c r="BC149">
        <f t="shared" si="231"/>
        <v>1.04</v>
      </c>
      <c r="BD149">
        <f t="shared" si="232"/>
        <v>4.4096000000000002</v>
      </c>
      <c r="BE149">
        <f t="shared" si="233"/>
        <v>1.2895999999999999</v>
      </c>
      <c r="BF149">
        <f t="shared" si="234"/>
        <v>0</v>
      </c>
      <c r="BG149">
        <f t="shared" si="235"/>
        <v>3.0784000000000002</v>
      </c>
      <c r="BH149">
        <f t="shared" si="236"/>
        <v>0</v>
      </c>
      <c r="BI149">
        <f t="shared" si="237"/>
        <v>0</v>
      </c>
      <c r="BJ149">
        <f t="shared" si="238"/>
        <v>0</v>
      </c>
      <c r="BK149">
        <f t="shared" si="239"/>
        <v>72.8</v>
      </c>
      <c r="BL149">
        <f t="shared" si="240"/>
        <v>72.467200000000005</v>
      </c>
      <c r="BM149">
        <f t="shared" si="241"/>
        <v>0.29120000000000001</v>
      </c>
      <c r="BN149">
        <f t="shared" si="242"/>
        <v>0</v>
      </c>
      <c r="BO149">
        <f t="shared" si="243"/>
        <v>0.58240000000000003</v>
      </c>
      <c r="BP149">
        <f t="shared" si="244"/>
        <v>95.471999999999994</v>
      </c>
      <c r="BQ149">
        <f t="shared" si="245"/>
        <v>24.96</v>
      </c>
      <c r="BR149">
        <f t="shared" si="246"/>
        <v>79.372799999999984</v>
      </c>
      <c r="BS149">
        <f t="shared" si="247"/>
        <v>4.7839999999999998</v>
      </c>
      <c r="BT149">
        <f t="shared" si="248"/>
        <v>74.214399999999998</v>
      </c>
      <c r="BU149">
        <f t="shared" si="249"/>
        <v>256.00639999999999</v>
      </c>
      <c r="BV149" s="11">
        <f t="shared" si="250"/>
        <v>349.98079999999999</v>
      </c>
      <c r="BW149" s="11">
        <f t="shared" si="251"/>
        <v>19.926400000000001</v>
      </c>
      <c r="BX149" s="11">
        <f t="shared" si="252"/>
        <v>388.71039999999999</v>
      </c>
      <c r="BY149">
        <f t="shared" si="253"/>
        <v>134.53440000000001</v>
      </c>
      <c r="BZ149">
        <f t="shared" si="254"/>
        <v>55.619199999999992</v>
      </c>
      <c r="CA149">
        <f t="shared" si="255"/>
        <v>16.140799999999999</v>
      </c>
      <c r="CB149">
        <f t="shared" si="256"/>
        <v>0.95679999999999998</v>
      </c>
      <c r="CC149" s="11">
        <f t="shared" si="257"/>
        <v>335.54559999999998</v>
      </c>
      <c r="CD149" s="11">
        <f t="shared" si="258"/>
        <v>384.55040000000002</v>
      </c>
      <c r="CE149" s="11">
        <f t="shared" si="259"/>
        <v>146.63999999999999</v>
      </c>
      <c r="CF149">
        <f t="shared" si="260"/>
        <v>37.523200000000003</v>
      </c>
      <c r="CG149">
        <f t="shared" si="261"/>
        <v>37.731200000000001</v>
      </c>
      <c r="CH149">
        <f t="shared" si="262"/>
        <v>2.7456</v>
      </c>
      <c r="CI149" s="11">
        <f t="shared" si="263"/>
        <v>157.58080000000001</v>
      </c>
      <c r="CJ149">
        <f t="shared" si="264"/>
        <v>16.057599999999997</v>
      </c>
      <c r="CK149">
        <f t="shared" si="265"/>
        <v>66.601600000000005</v>
      </c>
      <c r="CL149">
        <f t="shared" si="266"/>
        <v>16.764800000000001</v>
      </c>
      <c r="CM149">
        <f t="shared" si="267"/>
        <v>9.4432000000000009</v>
      </c>
      <c r="CN149">
        <f t="shared" si="268"/>
        <v>223.76640000000003</v>
      </c>
      <c r="CO149">
        <f t="shared" si="269"/>
        <v>245.10720000000003</v>
      </c>
      <c r="CP149">
        <f t="shared" si="270"/>
        <v>1.248</v>
      </c>
      <c r="CQ149">
        <f t="shared" si="271"/>
        <v>26.124800000000004</v>
      </c>
      <c r="CR149">
        <f t="shared" si="272"/>
        <v>61.942399999999999</v>
      </c>
      <c r="CT149" s="18">
        <f>'PASO 1 - SETUP CAMPAÑA'!G82</f>
        <v>416</v>
      </c>
      <c r="CU149">
        <v>14.14</v>
      </c>
      <c r="CV149">
        <v>13.36</v>
      </c>
      <c r="CW149">
        <v>0.83</v>
      </c>
      <c r="CX149">
        <v>5.79</v>
      </c>
      <c r="CY149">
        <v>5.73</v>
      </c>
      <c r="CZ149">
        <v>0.09</v>
      </c>
      <c r="DA149">
        <v>14.09</v>
      </c>
      <c r="DB149">
        <v>19.86</v>
      </c>
      <c r="DC149">
        <v>4.32</v>
      </c>
      <c r="DD149">
        <v>2.83</v>
      </c>
      <c r="DE149">
        <v>28.62</v>
      </c>
      <c r="DF149">
        <v>1.46</v>
      </c>
      <c r="DG149">
        <v>29.46</v>
      </c>
      <c r="DH149">
        <v>28.93</v>
      </c>
      <c r="DI149">
        <v>32.020000000000003</v>
      </c>
      <c r="DJ149">
        <v>0.88</v>
      </c>
      <c r="DK149">
        <v>46.27</v>
      </c>
      <c r="DL149">
        <v>8.8800000000000008</v>
      </c>
      <c r="DM149">
        <v>5.7</v>
      </c>
      <c r="DN149">
        <v>28.66</v>
      </c>
      <c r="DO149">
        <v>34.770000000000003</v>
      </c>
      <c r="DP149">
        <v>13.37</v>
      </c>
      <c r="DQ149">
        <v>1.62</v>
      </c>
      <c r="DR149">
        <v>58.03</v>
      </c>
      <c r="DS149">
        <v>22.05</v>
      </c>
      <c r="DT149">
        <v>6.44</v>
      </c>
      <c r="DU149">
        <v>30.87</v>
      </c>
      <c r="DV149">
        <v>19.579999999999998</v>
      </c>
      <c r="DW149">
        <v>10.01</v>
      </c>
      <c r="DX149">
        <v>9.44</v>
      </c>
      <c r="DY149">
        <v>3.45</v>
      </c>
      <c r="DZ149">
        <v>7.0000000000000007E-2</v>
      </c>
      <c r="EA149">
        <v>4.47</v>
      </c>
      <c r="EB149">
        <v>0.22</v>
      </c>
      <c r="EC149">
        <v>0.27</v>
      </c>
      <c r="ED149">
        <v>2.04</v>
      </c>
      <c r="EE149">
        <v>0.1</v>
      </c>
      <c r="EF149">
        <v>0.78</v>
      </c>
      <c r="EG149">
        <v>0.17</v>
      </c>
      <c r="EH149">
        <v>1</v>
      </c>
      <c r="EI149">
        <v>0.13</v>
      </c>
      <c r="EJ149">
        <v>1.03</v>
      </c>
      <c r="EK149">
        <v>0</v>
      </c>
      <c r="EL149">
        <v>0</v>
      </c>
      <c r="EM149">
        <v>1.08</v>
      </c>
      <c r="EN149">
        <v>0.98</v>
      </c>
      <c r="EO149">
        <v>0.13</v>
      </c>
      <c r="EP149">
        <v>0.94</v>
      </c>
      <c r="EQ149">
        <v>0.25</v>
      </c>
      <c r="ER149">
        <v>1.06</v>
      </c>
      <c r="ES149">
        <v>0.31</v>
      </c>
      <c r="ET149">
        <v>0</v>
      </c>
      <c r="EU149">
        <v>0.74</v>
      </c>
      <c r="EV149">
        <v>0</v>
      </c>
      <c r="EW149">
        <v>0</v>
      </c>
      <c r="EX149">
        <v>0</v>
      </c>
      <c r="EY149">
        <v>17.5</v>
      </c>
      <c r="EZ149">
        <v>17.420000000000002</v>
      </c>
      <c r="FA149">
        <v>7.0000000000000007E-2</v>
      </c>
      <c r="FB149">
        <v>0</v>
      </c>
      <c r="FC149">
        <v>0.14000000000000001</v>
      </c>
      <c r="FD149">
        <v>22.95</v>
      </c>
      <c r="FE149">
        <v>6</v>
      </c>
      <c r="FF149">
        <v>19.079999999999998</v>
      </c>
      <c r="FG149">
        <v>1.1499999999999999</v>
      </c>
      <c r="FH149">
        <v>17.84</v>
      </c>
      <c r="FI149">
        <v>61.54</v>
      </c>
      <c r="FJ149">
        <v>84.13</v>
      </c>
      <c r="FK149">
        <v>4.79</v>
      </c>
      <c r="FL149">
        <v>93.44</v>
      </c>
      <c r="FM149">
        <v>32.340000000000003</v>
      </c>
      <c r="FN149">
        <v>13.37</v>
      </c>
      <c r="FO149">
        <v>3.88</v>
      </c>
      <c r="FP149">
        <v>0.23</v>
      </c>
      <c r="FQ149">
        <v>80.66</v>
      </c>
      <c r="FR149">
        <v>92.44</v>
      </c>
      <c r="FS149">
        <v>35.25</v>
      </c>
      <c r="FT149">
        <v>9.02</v>
      </c>
      <c r="FU149">
        <v>9.07</v>
      </c>
      <c r="FV149">
        <v>0.66</v>
      </c>
      <c r="FW149">
        <v>37.880000000000003</v>
      </c>
      <c r="FX149">
        <v>3.86</v>
      </c>
      <c r="FY149">
        <v>16.010000000000002</v>
      </c>
      <c r="FZ149">
        <v>4.03</v>
      </c>
      <c r="GA149">
        <v>2.27</v>
      </c>
      <c r="GB149">
        <v>53.79</v>
      </c>
      <c r="GC149">
        <v>58.92</v>
      </c>
      <c r="GD149">
        <v>0.3</v>
      </c>
      <c r="GE149">
        <v>6.28</v>
      </c>
      <c r="GF149">
        <v>14.89</v>
      </c>
    </row>
    <row r="150" spans="2:188" x14ac:dyDescent="0.35">
      <c r="B150" t="str">
        <f>IF(AND(F150&gt;='PASO 2 - CHANNEL INPUT '!$G$4,F150&lt;='PASO 2 - CHANNEL INPUT '!$H$4),"OK","FUERA")</f>
        <v>OK</v>
      </c>
      <c r="C150" s="18" t="str">
        <f>IF(AND(F150&gt;='PASO 2 - CHANNEL INPUT '!$G$8,F150&lt;='PASO 2 - CHANNEL INPUT '!$H$8),"OK","FUERA")</f>
        <v>OK</v>
      </c>
      <c r="D150" t="str">
        <f>IF(AND(F150&gt;='PASO 1 - SETUP CAMPAÑA'!$C$3,F150&lt;='PASO 1 - SETUP CAMPAÑA'!$C$4),"OK","FUERA")</f>
        <v>OK</v>
      </c>
      <c r="E150" t="s">
        <v>2</v>
      </c>
      <c r="F150">
        <v>55</v>
      </c>
      <c r="G150" s="11">
        <f t="shared" si="273"/>
        <v>48.183300000000003</v>
      </c>
      <c r="H150">
        <f t="shared" si="184"/>
        <v>44.500500000000002</v>
      </c>
      <c r="I150">
        <f t="shared" si="185"/>
        <v>4.1943000000000001</v>
      </c>
      <c r="J150">
        <f t="shared" si="186"/>
        <v>17.186399999999999</v>
      </c>
      <c r="K150">
        <f t="shared" si="187"/>
        <v>17.084099999999999</v>
      </c>
      <c r="L150">
        <f t="shared" si="188"/>
        <v>0.40919999999999995</v>
      </c>
      <c r="M150">
        <f t="shared" si="189"/>
        <v>42.931900000000006</v>
      </c>
      <c r="N150">
        <f t="shared" si="190"/>
        <v>66.733699999999999</v>
      </c>
      <c r="O150">
        <f t="shared" si="191"/>
        <v>11.6622</v>
      </c>
      <c r="P150">
        <f t="shared" si="192"/>
        <v>10.366400000000001</v>
      </c>
      <c r="Q150">
        <f t="shared" si="193"/>
        <v>98.753600000000006</v>
      </c>
      <c r="R150">
        <f t="shared" si="194"/>
        <v>3.5463999999999998</v>
      </c>
      <c r="S150">
        <f t="shared" si="195"/>
        <v>99.640200000000007</v>
      </c>
      <c r="T150">
        <f t="shared" si="196"/>
        <v>95.343600000000009</v>
      </c>
      <c r="U150" s="11">
        <f t="shared" si="197"/>
        <v>102.87970000000001</v>
      </c>
      <c r="V150">
        <f t="shared" si="198"/>
        <v>2.8643999999999998</v>
      </c>
      <c r="W150">
        <f t="shared" si="199"/>
        <v>165.1122</v>
      </c>
      <c r="X150">
        <f t="shared" si="200"/>
        <v>25.302199999999999</v>
      </c>
      <c r="Y150">
        <f t="shared" si="201"/>
        <v>17.1523</v>
      </c>
      <c r="Z150">
        <f t="shared" si="202"/>
        <v>106.5625</v>
      </c>
      <c r="AA150">
        <f t="shared" si="203"/>
        <v>110.44990000000001</v>
      </c>
      <c r="AB150">
        <f t="shared" si="204"/>
        <v>39.5901</v>
      </c>
      <c r="AC150">
        <f t="shared" si="205"/>
        <v>6.9564000000000004</v>
      </c>
      <c r="AD150" s="11">
        <f t="shared" si="206"/>
        <v>196.07499999999999</v>
      </c>
      <c r="AE150">
        <f t="shared" si="207"/>
        <v>87.193699999999993</v>
      </c>
      <c r="AF150">
        <f t="shared" si="208"/>
        <v>23.222099999999998</v>
      </c>
      <c r="AG150">
        <f t="shared" si="209"/>
        <v>107.21040000000001</v>
      </c>
      <c r="AH150">
        <f t="shared" si="210"/>
        <v>66.460899999999995</v>
      </c>
      <c r="AI150">
        <f t="shared" si="211"/>
        <v>27.075399999999998</v>
      </c>
      <c r="AJ150">
        <f t="shared" si="212"/>
        <v>44.398199999999996</v>
      </c>
      <c r="AK150">
        <f t="shared" si="213"/>
        <v>12.1396</v>
      </c>
      <c r="AL150">
        <f t="shared" si="214"/>
        <v>0</v>
      </c>
      <c r="AM150">
        <f t="shared" si="215"/>
        <v>16.947699999999998</v>
      </c>
      <c r="AN150">
        <f t="shared" si="216"/>
        <v>0</v>
      </c>
      <c r="AO150">
        <f t="shared" si="217"/>
        <v>0.10229999999999999</v>
      </c>
      <c r="AP150">
        <f t="shared" si="218"/>
        <v>3.8192000000000004</v>
      </c>
      <c r="AQ150">
        <f t="shared" si="219"/>
        <v>0.51150000000000007</v>
      </c>
      <c r="AR150">
        <f t="shared" si="220"/>
        <v>3.7851000000000004</v>
      </c>
      <c r="AS150">
        <f t="shared" si="221"/>
        <v>0.92070000000000007</v>
      </c>
      <c r="AT150">
        <f t="shared" si="222"/>
        <v>3.7510000000000003</v>
      </c>
      <c r="AU150">
        <f t="shared" si="223"/>
        <v>0.51150000000000007</v>
      </c>
      <c r="AV150">
        <f t="shared" si="224"/>
        <v>2.8302999999999998</v>
      </c>
      <c r="AW150">
        <f t="shared" si="225"/>
        <v>0</v>
      </c>
      <c r="AX150">
        <f t="shared" si="226"/>
        <v>0</v>
      </c>
      <c r="AY150">
        <f t="shared" si="227"/>
        <v>3.2735999999999996</v>
      </c>
      <c r="AZ150">
        <f t="shared" si="228"/>
        <v>0.7843</v>
      </c>
      <c r="BA150">
        <f t="shared" si="229"/>
        <v>1.8755000000000002</v>
      </c>
      <c r="BB150">
        <f t="shared" si="230"/>
        <v>0</v>
      </c>
      <c r="BC150">
        <f t="shared" si="231"/>
        <v>1.2276</v>
      </c>
      <c r="BD150">
        <f t="shared" si="232"/>
        <v>0.23870000000000002</v>
      </c>
      <c r="BE150">
        <f t="shared" si="233"/>
        <v>1.5004000000000002</v>
      </c>
      <c r="BF150">
        <f t="shared" si="234"/>
        <v>0</v>
      </c>
      <c r="BG150">
        <f t="shared" si="235"/>
        <v>2.2847</v>
      </c>
      <c r="BH150">
        <f t="shared" si="236"/>
        <v>0.64790000000000003</v>
      </c>
      <c r="BI150">
        <f t="shared" si="237"/>
        <v>0.17050000000000001</v>
      </c>
      <c r="BJ150">
        <f t="shared" si="238"/>
        <v>0.27279999999999999</v>
      </c>
      <c r="BK150">
        <f t="shared" si="239"/>
        <v>50.979499999999994</v>
      </c>
      <c r="BL150">
        <f t="shared" si="240"/>
        <v>50.263400000000004</v>
      </c>
      <c r="BM150">
        <f t="shared" si="241"/>
        <v>0.71609999999999996</v>
      </c>
      <c r="BN150">
        <f t="shared" si="242"/>
        <v>0</v>
      </c>
      <c r="BO150">
        <f t="shared" si="243"/>
        <v>0.27279999999999999</v>
      </c>
      <c r="BP150">
        <f t="shared" si="244"/>
        <v>71.33720000000001</v>
      </c>
      <c r="BQ150">
        <f t="shared" si="245"/>
        <v>18.9937</v>
      </c>
      <c r="BR150">
        <f t="shared" si="246"/>
        <v>58.004100000000008</v>
      </c>
      <c r="BS150">
        <f t="shared" si="247"/>
        <v>1.6026999999999998</v>
      </c>
      <c r="BT150">
        <f t="shared" si="248"/>
        <v>60.766199999999998</v>
      </c>
      <c r="BU150">
        <f t="shared" si="249"/>
        <v>214.8982</v>
      </c>
      <c r="BV150" s="11">
        <f t="shared" si="250"/>
        <v>293.83969999999999</v>
      </c>
      <c r="BW150" s="11">
        <f t="shared" si="251"/>
        <v>12.241900000000001</v>
      </c>
      <c r="BX150" s="11">
        <f t="shared" si="252"/>
        <v>315.83420000000001</v>
      </c>
      <c r="BY150">
        <f t="shared" si="253"/>
        <v>120.64579999999999</v>
      </c>
      <c r="BZ150">
        <f t="shared" si="254"/>
        <v>39.5901</v>
      </c>
      <c r="CA150">
        <f t="shared" si="255"/>
        <v>10.6051</v>
      </c>
      <c r="CB150">
        <f t="shared" si="256"/>
        <v>2.1823999999999999</v>
      </c>
      <c r="CC150" s="11">
        <f t="shared" si="257"/>
        <v>282.0752</v>
      </c>
      <c r="CD150" s="11">
        <f t="shared" si="258"/>
        <v>313.5154</v>
      </c>
      <c r="CE150" s="11">
        <f t="shared" si="259"/>
        <v>146.66409999999999</v>
      </c>
      <c r="CF150">
        <f t="shared" si="260"/>
        <v>27.245899999999999</v>
      </c>
      <c r="CG150">
        <f t="shared" si="261"/>
        <v>43.545700000000004</v>
      </c>
      <c r="CH150">
        <f t="shared" si="262"/>
        <v>3.0348999999999999</v>
      </c>
      <c r="CI150" s="11">
        <f t="shared" si="263"/>
        <v>140.15100000000001</v>
      </c>
      <c r="CJ150">
        <f t="shared" si="264"/>
        <v>18.5504</v>
      </c>
      <c r="CK150">
        <f t="shared" si="265"/>
        <v>45.966799999999999</v>
      </c>
      <c r="CL150">
        <f t="shared" si="266"/>
        <v>14.697099999999999</v>
      </c>
      <c r="CM150">
        <f t="shared" si="267"/>
        <v>6.6836000000000002</v>
      </c>
      <c r="CN150">
        <f t="shared" si="268"/>
        <v>179.50239999999999</v>
      </c>
      <c r="CO150">
        <f t="shared" si="269"/>
        <v>195.6317</v>
      </c>
      <c r="CP150">
        <f t="shared" si="270"/>
        <v>1.3980999999999999</v>
      </c>
      <c r="CQ150">
        <f t="shared" si="271"/>
        <v>19.130100000000002</v>
      </c>
      <c r="CR150">
        <f t="shared" si="272"/>
        <v>44.875599999999999</v>
      </c>
      <c r="CT150" s="18">
        <f>'PASO 1 - SETUP CAMPAÑA'!G83</f>
        <v>341</v>
      </c>
      <c r="CU150">
        <v>14.13</v>
      </c>
      <c r="CV150">
        <v>13.05</v>
      </c>
      <c r="CW150">
        <v>1.23</v>
      </c>
      <c r="CX150">
        <v>5.04</v>
      </c>
      <c r="CY150">
        <v>5.01</v>
      </c>
      <c r="CZ150">
        <v>0.12</v>
      </c>
      <c r="DA150">
        <v>12.59</v>
      </c>
      <c r="DB150">
        <v>19.57</v>
      </c>
      <c r="DC150">
        <v>3.42</v>
      </c>
      <c r="DD150">
        <v>3.04</v>
      </c>
      <c r="DE150">
        <v>28.96</v>
      </c>
      <c r="DF150">
        <v>1.04</v>
      </c>
      <c r="DG150">
        <v>29.22</v>
      </c>
      <c r="DH150">
        <v>27.96</v>
      </c>
      <c r="DI150">
        <v>30.17</v>
      </c>
      <c r="DJ150">
        <v>0.84</v>
      </c>
      <c r="DK150">
        <v>48.42</v>
      </c>
      <c r="DL150">
        <v>7.42</v>
      </c>
      <c r="DM150">
        <v>5.03</v>
      </c>
      <c r="DN150">
        <v>31.25</v>
      </c>
      <c r="DO150">
        <v>32.39</v>
      </c>
      <c r="DP150">
        <v>11.61</v>
      </c>
      <c r="DQ150">
        <v>2.04</v>
      </c>
      <c r="DR150">
        <v>57.5</v>
      </c>
      <c r="DS150">
        <v>25.57</v>
      </c>
      <c r="DT150">
        <v>6.81</v>
      </c>
      <c r="DU150">
        <v>31.44</v>
      </c>
      <c r="DV150">
        <v>19.489999999999998</v>
      </c>
      <c r="DW150">
        <v>7.94</v>
      </c>
      <c r="DX150">
        <v>13.02</v>
      </c>
      <c r="DY150">
        <v>3.56</v>
      </c>
      <c r="DZ150">
        <v>0</v>
      </c>
      <c r="EA150">
        <v>4.97</v>
      </c>
      <c r="EB150">
        <v>0</v>
      </c>
      <c r="EC150">
        <v>0.03</v>
      </c>
      <c r="ED150">
        <v>1.1200000000000001</v>
      </c>
      <c r="EE150">
        <v>0.15</v>
      </c>
      <c r="EF150">
        <v>1.1100000000000001</v>
      </c>
      <c r="EG150">
        <v>0.27</v>
      </c>
      <c r="EH150">
        <v>1.1000000000000001</v>
      </c>
      <c r="EI150">
        <v>0.15</v>
      </c>
      <c r="EJ150">
        <v>0.83</v>
      </c>
      <c r="EK150">
        <v>0</v>
      </c>
      <c r="EL150">
        <v>0</v>
      </c>
      <c r="EM150">
        <v>0.96</v>
      </c>
      <c r="EN150">
        <v>0.23</v>
      </c>
      <c r="EO150">
        <v>0.55000000000000004</v>
      </c>
      <c r="EP150">
        <v>0</v>
      </c>
      <c r="EQ150">
        <v>0.36</v>
      </c>
      <c r="ER150">
        <v>7.0000000000000007E-2</v>
      </c>
      <c r="ES150">
        <v>0.44</v>
      </c>
      <c r="ET150">
        <v>0</v>
      </c>
      <c r="EU150">
        <v>0.67</v>
      </c>
      <c r="EV150">
        <v>0.19</v>
      </c>
      <c r="EW150">
        <v>0.05</v>
      </c>
      <c r="EX150">
        <v>0.08</v>
      </c>
      <c r="EY150">
        <v>14.95</v>
      </c>
      <c r="EZ150">
        <v>14.74</v>
      </c>
      <c r="FA150">
        <v>0.21</v>
      </c>
      <c r="FB150">
        <v>0</v>
      </c>
      <c r="FC150">
        <v>0.08</v>
      </c>
      <c r="FD150">
        <v>20.92</v>
      </c>
      <c r="FE150">
        <v>5.57</v>
      </c>
      <c r="FF150">
        <v>17.010000000000002</v>
      </c>
      <c r="FG150">
        <v>0.47</v>
      </c>
      <c r="FH150">
        <v>17.82</v>
      </c>
      <c r="FI150">
        <v>63.02</v>
      </c>
      <c r="FJ150">
        <v>86.17</v>
      </c>
      <c r="FK150">
        <v>3.59</v>
      </c>
      <c r="FL150">
        <v>92.62</v>
      </c>
      <c r="FM150">
        <v>35.380000000000003</v>
      </c>
      <c r="FN150">
        <v>11.61</v>
      </c>
      <c r="FO150">
        <v>3.11</v>
      </c>
      <c r="FP150">
        <v>0.64</v>
      </c>
      <c r="FQ150">
        <v>82.72</v>
      </c>
      <c r="FR150">
        <v>91.94</v>
      </c>
      <c r="FS150">
        <v>43.01</v>
      </c>
      <c r="FT150">
        <v>7.99</v>
      </c>
      <c r="FU150">
        <v>12.77</v>
      </c>
      <c r="FV150">
        <v>0.89</v>
      </c>
      <c r="FW150">
        <v>41.1</v>
      </c>
      <c r="FX150">
        <v>5.44</v>
      </c>
      <c r="FY150">
        <v>13.48</v>
      </c>
      <c r="FZ150">
        <v>4.3099999999999996</v>
      </c>
      <c r="GA150">
        <v>1.96</v>
      </c>
      <c r="GB150">
        <v>52.64</v>
      </c>
      <c r="GC150">
        <v>57.37</v>
      </c>
      <c r="GD150">
        <v>0.41</v>
      </c>
      <c r="GE150">
        <v>5.61</v>
      </c>
      <c r="GF150">
        <v>13.16</v>
      </c>
    </row>
    <row r="151" spans="2:188" x14ac:dyDescent="0.35">
      <c r="B151" t="str">
        <f>IF(AND(F151&gt;='PASO 2 - CHANNEL INPUT '!$G$4,F151&lt;='PASO 2 - CHANNEL INPUT '!$H$4),"OK","FUERA")</f>
        <v>OK</v>
      </c>
      <c r="C151" s="18" t="str">
        <f>IF(AND(F151&gt;='PASO 2 - CHANNEL INPUT '!$G$8,F151&lt;='PASO 2 - CHANNEL INPUT '!$H$8),"OK","FUERA")</f>
        <v>OK</v>
      </c>
      <c r="D151" t="str">
        <f>IF(AND(F151&gt;='PASO 1 - SETUP CAMPAÑA'!$C$3,F151&lt;='PASO 1 - SETUP CAMPAÑA'!$C$4),"OK","FUERA")</f>
        <v>OK</v>
      </c>
      <c r="E151" t="s">
        <v>2</v>
      </c>
      <c r="F151">
        <v>56</v>
      </c>
      <c r="G151" s="11">
        <f t="shared" si="273"/>
        <v>50.463999999999999</v>
      </c>
      <c r="H151">
        <f t="shared" si="184"/>
        <v>44.654000000000003</v>
      </c>
      <c r="I151">
        <f t="shared" si="185"/>
        <v>6.9304999999999994</v>
      </c>
      <c r="J151">
        <f t="shared" si="186"/>
        <v>13.528999999999998</v>
      </c>
      <c r="K151">
        <f t="shared" si="187"/>
        <v>13.197000000000001</v>
      </c>
      <c r="L151">
        <f t="shared" si="188"/>
        <v>0.3735</v>
      </c>
      <c r="M151">
        <f t="shared" si="189"/>
        <v>47.642000000000003</v>
      </c>
      <c r="N151">
        <f t="shared" si="190"/>
        <v>76.733499999999992</v>
      </c>
      <c r="O151">
        <f t="shared" si="191"/>
        <v>13.736499999999999</v>
      </c>
      <c r="P151">
        <f t="shared" si="192"/>
        <v>12.242500000000001</v>
      </c>
      <c r="Q151">
        <f t="shared" si="193"/>
        <v>114.12500000000001</v>
      </c>
      <c r="R151">
        <f t="shared" si="194"/>
        <v>4.6065000000000005</v>
      </c>
      <c r="S151">
        <f t="shared" si="195"/>
        <v>115.78499999999998</v>
      </c>
      <c r="T151">
        <f t="shared" si="196"/>
        <v>112.63100000000001</v>
      </c>
      <c r="U151" s="11">
        <f t="shared" si="197"/>
        <v>121.96849999999999</v>
      </c>
      <c r="V151">
        <f t="shared" si="198"/>
        <v>4.1500000000000004</v>
      </c>
      <c r="W151">
        <f t="shared" si="199"/>
        <v>197.00050000000002</v>
      </c>
      <c r="X151">
        <f t="shared" si="200"/>
        <v>33.780999999999999</v>
      </c>
      <c r="Y151">
        <f t="shared" si="201"/>
        <v>21.911999999999999</v>
      </c>
      <c r="Z151">
        <f t="shared" si="202"/>
        <v>134.2525</v>
      </c>
      <c r="AA151">
        <f t="shared" si="203"/>
        <v>125.45450000000001</v>
      </c>
      <c r="AB151">
        <f t="shared" si="204"/>
        <v>50.007500000000007</v>
      </c>
      <c r="AC151">
        <f t="shared" si="205"/>
        <v>6.6814999999999998</v>
      </c>
      <c r="AD151" s="11">
        <f t="shared" si="206"/>
        <v>239.49650000000003</v>
      </c>
      <c r="AE151">
        <f t="shared" si="207"/>
        <v>96.861000000000004</v>
      </c>
      <c r="AF151">
        <f t="shared" si="208"/>
        <v>25.3565</v>
      </c>
      <c r="AG151">
        <f t="shared" si="209"/>
        <v>132.21899999999999</v>
      </c>
      <c r="AH151">
        <f t="shared" si="210"/>
        <v>83.290499999999994</v>
      </c>
      <c r="AI151">
        <f t="shared" si="211"/>
        <v>33.822499999999998</v>
      </c>
      <c r="AJ151">
        <f t="shared" si="212"/>
        <v>54.738499999999995</v>
      </c>
      <c r="AK151">
        <f t="shared" si="213"/>
        <v>15.313500000000001</v>
      </c>
      <c r="AL151">
        <f t="shared" si="214"/>
        <v>0.58100000000000007</v>
      </c>
      <c r="AM151">
        <f t="shared" si="215"/>
        <v>15.023000000000001</v>
      </c>
      <c r="AN151">
        <f t="shared" si="216"/>
        <v>0.33200000000000002</v>
      </c>
      <c r="AO151">
        <f t="shared" si="217"/>
        <v>8.3000000000000004E-2</v>
      </c>
      <c r="AP151">
        <f t="shared" si="218"/>
        <v>2.8635000000000002</v>
      </c>
      <c r="AQ151">
        <f t="shared" si="219"/>
        <v>0.87149999999999994</v>
      </c>
      <c r="AR151">
        <f t="shared" si="220"/>
        <v>4.8970000000000002</v>
      </c>
      <c r="AS151">
        <f t="shared" si="221"/>
        <v>0.58100000000000007</v>
      </c>
      <c r="AT151">
        <f t="shared" si="222"/>
        <v>7.9264999999999999</v>
      </c>
      <c r="AU151">
        <f t="shared" si="223"/>
        <v>0.87149999999999994</v>
      </c>
      <c r="AV151">
        <f t="shared" si="224"/>
        <v>5.3535000000000004</v>
      </c>
      <c r="AW151">
        <f t="shared" si="225"/>
        <v>0</v>
      </c>
      <c r="AX151">
        <f t="shared" si="226"/>
        <v>0</v>
      </c>
      <c r="AY151">
        <f t="shared" si="227"/>
        <v>6.0174999999999992</v>
      </c>
      <c r="AZ151">
        <f t="shared" si="228"/>
        <v>1.3280000000000001</v>
      </c>
      <c r="BA151">
        <f t="shared" si="229"/>
        <v>4.6480000000000006</v>
      </c>
      <c r="BB151">
        <f t="shared" si="230"/>
        <v>1.4524999999999999</v>
      </c>
      <c r="BC151">
        <f t="shared" si="231"/>
        <v>1.4524999999999999</v>
      </c>
      <c r="BD151">
        <f t="shared" si="232"/>
        <v>1.4524999999999999</v>
      </c>
      <c r="BE151">
        <f t="shared" si="233"/>
        <v>3.4029999999999996</v>
      </c>
      <c r="BF151">
        <f t="shared" si="234"/>
        <v>0</v>
      </c>
      <c r="BG151">
        <f t="shared" si="235"/>
        <v>0.99599999999999989</v>
      </c>
      <c r="BH151">
        <f t="shared" si="236"/>
        <v>1.7845</v>
      </c>
      <c r="BI151">
        <f t="shared" si="237"/>
        <v>0.20750000000000002</v>
      </c>
      <c r="BJ151">
        <f t="shared" si="238"/>
        <v>0.33200000000000002</v>
      </c>
      <c r="BK151">
        <f t="shared" si="239"/>
        <v>70.466999999999999</v>
      </c>
      <c r="BL151">
        <f t="shared" si="240"/>
        <v>69.803000000000011</v>
      </c>
      <c r="BM151">
        <f t="shared" si="241"/>
        <v>0.53949999999999998</v>
      </c>
      <c r="BN151">
        <f t="shared" si="242"/>
        <v>0</v>
      </c>
      <c r="BO151">
        <f t="shared" si="243"/>
        <v>0.12449999999999999</v>
      </c>
      <c r="BP151">
        <f t="shared" si="244"/>
        <v>104.331</v>
      </c>
      <c r="BQ151">
        <f t="shared" si="245"/>
        <v>20.044500000000003</v>
      </c>
      <c r="BR151">
        <f t="shared" si="246"/>
        <v>90.801999999999992</v>
      </c>
      <c r="BS151">
        <f t="shared" si="247"/>
        <v>6.2249999999999996</v>
      </c>
      <c r="BT151">
        <f t="shared" si="248"/>
        <v>62.540500000000002</v>
      </c>
      <c r="BU151">
        <f t="shared" si="249"/>
        <v>267.7165</v>
      </c>
      <c r="BV151" s="11">
        <f t="shared" si="250"/>
        <v>355.48899999999998</v>
      </c>
      <c r="BW151" s="11">
        <f t="shared" si="251"/>
        <v>18.1355</v>
      </c>
      <c r="BX151" s="11">
        <f t="shared" si="252"/>
        <v>393.62749999999994</v>
      </c>
      <c r="BY151">
        <f t="shared" si="253"/>
        <v>149.69050000000001</v>
      </c>
      <c r="BZ151">
        <f t="shared" si="254"/>
        <v>50.007500000000007</v>
      </c>
      <c r="CA151">
        <f t="shared" si="255"/>
        <v>17.346999999999998</v>
      </c>
      <c r="CB151">
        <f t="shared" si="256"/>
        <v>1.079</v>
      </c>
      <c r="CC151" s="11">
        <f t="shared" si="257"/>
        <v>339.63600000000002</v>
      </c>
      <c r="CD151" s="11">
        <f t="shared" si="258"/>
        <v>389.43599999999998</v>
      </c>
      <c r="CE151" s="11">
        <f t="shared" si="259"/>
        <v>157.7415</v>
      </c>
      <c r="CF151">
        <f t="shared" si="260"/>
        <v>30.627000000000002</v>
      </c>
      <c r="CG151">
        <f t="shared" si="261"/>
        <v>38.014000000000003</v>
      </c>
      <c r="CH151">
        <f t="shared" si="262"/>
        <v>3.3200000000000003</v>
      </c>
      <c r="CI151" s="11">
        <f t="shared" si="263"/>
        <v>173.42849999999999</v>
      </c>
      <c r="CJ151">
        <f t="shared" si="264"/>
        <v>17.512999999999998</v>
      </c>
      <c r="CK151">
        <f t="shared" si="265"/>
        <v>57.560499999999998</v>
      </c>
      <c r="CL151">
        <f t="shared" si="266"/>
        <v>12.408500000000002</v>
      </c>
      <c r="CM151">
        <f t="shared" si="267"/>
        <v>7.9264999999999999</v>
      </c>
      <c r="CN151">
        <f t="shared" si="268"/>
        <v>223.934</v>
      </c>
      <c r="CO151">
        <f t="shared" si="269"/>
        <v>241.40549999999999</v>
      </c>
      <c r="CP151">
        <f t="shared" si="270"/>
        <v>1.577</v>
      </c>
      <c r="CQ151">
        <f t="shared" si="271"/>
        <v>23.779500000000002</v>
      </c>
      <c r="CR151">
        <f t="shared" si="272"/>
        <v>50.546999999999997</v>
      </c>
      <c r="CT151" s="18">
        <f>'PASO 1 - SETUP CAMPAÑA'!G84</f>
        <v>415</v>
      </c>
      <c r="CU151">
        <v>12.16</v>
      </c>
      <c r="CV151">
        <v>10.76</v>
      </c>
      <c r="CW151">
        <v>1.67</v>
      </c>
      <c r="CX151">
        <v>3.26</v>
      </c>
      <c r="CY151">
        <v>3.18</v>
      </c>
      <c r="CZ151">
        <v>0.09</v>
      </c>
      <c r="DA151">
        <v>11.48</v>
      </c>
      <c r="DB151">
        <v>18.489999999999998</v>
      </c>
      <c r="DC151">
        <v>3.31</v>
      </c>
      <c r="DD151">
        <v>2.95</v>
      </c>
      <c r="DE151">
        <v>27.5</v>
      </c>
      <c r="DF151">
        <v>1.1100000000000001</v>
      </c>
      <c r="DG151">
        <v>27.9</v>
      </c>
      <c r="DH151">
        <v>27.14</v>
      </c>
      <c r="DI151">
        <v>29.39</v>
      </c>
      <c r="DJ151">
        <v>1</v>
      </c>
      <c r="DK151">
        <v>47.47</v>
      </c>
      <c r="DL151">
        <v>8.14</v>
      </c>
      <c r="DM151">
        <v>5.28</v>
      </c>
      <c r="DN151">
        <v>32.35</v>
      </c>
      <c r="DO151">
        <v>30.23</v>
      </c>
      <c r="DP151">
        <v>12.05</v>
      </c>
      <c r="DQ151">
        <v>1.61</v>
      </c>
      <c r="DR151">
        <v>57.71</v>
      </c>
      <c r="DS151">
        <v>23.34</v>
      </c>
      <c r="DT151">
        <v>6.11</v>
      </c>
      <c r="DU151">
        <v>31.86</v>
      </c>
      <c r="DV151">
        <v>20.07</v>
      </c>
      <c r="DW151">
        <v>8.15</v>
      </c>
      <c r="DX151">
        <v>13.19</v>
      </c>
      <c r="DY151">
        <v>3.69</v>
      </c>
      <c r="DZ151">
        <v>0.14000000000000001</v>
      </c>
      <c r="EA151">
        <v>3.62</v>
      </c>
      <c r="EB151">
        <v>0.08</v>
      </c>
      <c r="EC151">
        <v>0.02</v>
      </c>
      <c r="ED151">
        <v>0.69</v>
      </c>
      <c r="EE151">
        <v>0.21</v>
      </c>
      <c r="EF151">
        <v>1.18</v>
      </c>
      <c r="EG151">
        <v>0.14000000000000001</v>
      </c>
      <c r="EH151">
        <v>1.91</v>
      </c>
      <c r="EI151">
        <v>0.21</v>
      </c>
      <c r="EJ151">
        <v>1.29</v>
      </c>
      <c r="EK151">
        <v>0</v>
      </c>
      <c r="EL151">
        <v>0</v>
      </c>
      <c r="EM151">
        <v>1.45</v>
      </c>
      <c r="EN151">
        <v>0.32</v>
      </c>
      <c r="EO151">
        <v>1.1200000000000001</v>
      </c>
      <c r="EP151">
        <v>0.35</v>
      </c>
      <c r="EQ151">
        <v>0.35</v>
      </c>
      <c r="ER151">
        <v>0.35</v>
      </c>
      <c r="ES151">
        <v>0.82</v>
      </c>
      <c r="ET151">
        <v>0</v>
      </c>
      <c r="EU151">
        <v>0.24</v>
      </c>
      <c r="EV151">
        <v>0.43</v>
      </c>
      <c r="EW151">
        <v>0.05</v>
      </c>
      <c r="EX151">
        <v>0.08</v>
      </c>
      <c r="EY151">
        <v>16.98</v>
      </c>
      <c r="EZ151">
        <v>16.82</v>
      </c>
      <c r="FA151">
        <v>0.13</v>
      </c>
      <c r="FB151">
        <v>0</v>
      </c>
      <c r="FC151">
        <v>0.03</v>
      </c>
      <c r="FD151">
        <v>25.14</v>
      </c>
      <c r="FE151">
        <v>4.83</v>
      </c>
      <c r="FF151">
        <v>21.88</v>
      </c>
      <c r="FG151">
        <v>1.5</v>
      </c>
      <c r="FH151">
        <v>15.07</v>
      </c>
      <c r="FI151">
        <v>64.510000000000005</v>
      </c>
      <c r="FJ151">
        <v>85.66</v>
      </c>
      <c r="FK151">
        <v>4.37</v>
      </c>
      <c r="FL151">
        <v>94.85</v>
      </c>
      <c r="FM151">
        <v>36.07</v>
      </c>
      <c r="FN151">
        <v>12.05</v>
      </c>
      <c r="FO151">
        <v>4.18</v>
      </c>
      <c r="FP151">
        <v>0.26</v>
      </c>
      <c r="FQ151">
        <v>81.84</v>
      </c>
      <c r="FR151">
        <v>93.84</v>
      </c>
      <c r="FS151">
        <v>38.01</v>
      </c>
      <c r="FT151">
        <v>7.38</v>
      </c>
      <c r="FU151">
        <v>9.16</v>
      </c>
      <c r="FV151">
        <v>0.8</v>
      </c>
      <c r="FW151">
        <v>41.79</v>
      </c>
      <c r="FX151">
        <v>4.22</v>
      </c>
      <c r="FY151">
        <v>13.87</v>
      </c>
      <c r="FZ151">
        <v>2.99</v>
      </c>
      <c r="GA151">
        <v>1.91</v>
      </c>
      <c r="GB151">
        <v>53.96</v>
      </c>
      <c r="GC151">
        <v>58.17</v>
      </c>
      <c r="GD151">
        <v>0.38</v>
      </c>
      <c r="GE151">
        <v>5.73</v>
      </c>
      <c r="GF151">
        <v>12.18</v>
      </c>
    </row>
    <row r="152" spans="2:188" x14ac:dyDescent="0.35">
      <c r="B152" t="str">
        <f>IF(AND(F152&gt;='PASO 2 - CHANNEL INPUT '!$G$4,F152&lt;='PASO 2 - CHANNEL INPUT '!$H$4),"OK","FUERA")</f>
        <v>OK</v>
      </c>
      <c r="C152" s="18" t="str">
        <f>IF(AND(F152&gt;='PASO 2 - CHANNEL INPUT '!$G$8,F152&lt;='PASO 2 - CHANNEL INPUT '!$H$8),"OK","FUERA")</f>
        <v>OK</v>
      </c>
      <c r="D152" t="str">
        <f>IF(AND(F152&gt;='PASO 1 - SETUP CAMPAÑA'!$C$3,F152&lt;='PASO 1 - SETUP CAMPAÑA'!$C$4),"OK","FUERA")</f>
        <v>OK</v>
      </c>
      <c r="E152" t="s">
        <v>2</v>
      </c>
      <c r="F152">
        <v>57</v>
      </c>
      <c r="G152" s="11">
        <f t="shared" si="273"/>
        <v>44.875</v>
      </c>
      <c r="H152">
        <f t="shared" si="184"/>
        <v>41.105499999999999</v>
      </c>
      <c r="I152">
        <f t="shared" si="185"/>
        <v>4.3438999999999997</v>
      </c>
      <c r="J152">
        <f t="shared" si="186"/>
        <v>15.2934</v>
      </c>
      <c r="K152">
        <f t="shared" si="187"/>
        <v>15.185700000000001</v>
      </c>
      <c r="L152">
        <f t="shared" si="188"/>
        <v>0.10769999999999999</v>
      </c>
      <c r="M152">
        <f t="shared" si="189"/>
        <v>42.146599999999999</v>
      </c>
      <c r="N152">
        <f t="shared" si="190"/>
        <v>61.353099999999998</v>
      </c>
      <c r="O152">
        <f t="shared" si="191"/>
        <v>14.000999999999999</v>
      </c>
      <c r="P152">
        <f t="shared" si="192"/>
        <v>9.764800000000001</v>
      </c>
      <c r="Q152">
        <f t="shared" si="193"/>
        <v>87.488299999999995</v>
      </c>
      <c r="R152">
        <f t="shared" si="194"/>
        <v>4.7388000000000003</v>
      </c>
      <c r="S152">
        <f t="shared" si="195"/>
        <v>88.924300000000002</v>
      </c>
      <c r="T152">
        <f t="shared" si="196"/>
        <v>86.554899999999989</v>
      </c>
      <c r="U152" s="11">
        <f t="shared" si="197"/>
        <v>97.073599999999985</v>
      </c>
      <c r="V152">
        <f t="shared" si="198"/>
        <v>4.3438999999999997</v>
      </c>
      <c r="W152">
        <f t="shared" si="199"/>
        <v>172.1405</v>
      </c>
      <c r="X152">
        <f t="shared" si="200"/>
        <v>30.694500000000001</v>
      </c>
      <c r="Y152">
        <f t="shared" si="201"/>
        <v>18.021799999999999</v>
      </c>
      <c r="Z152">
        <f t="shared" si="202"/>
        <v>120.4804</v>
      </c>
      <c r="AA152">
        <f t="shared" si="203"/>
        <v>114.59280000000001</v>
      </c>
      <c r="AB152">
        <f t="shared" si="204"/>
        <v>44.2288</v>
      </c>
      <c r="AC152">
        <f t="shared" si="205"/>
        <v>10.734100000000002</v>
      </c>
      <c r="AD152" s="11">
        <f t="shared" si="206"/>
        <v>209.08160000000001</v>
      </c>
      <c r="AE152">
        <f t="shared" si="207"/>
        <v>79.698000000000008</v>
      </c>
      <c r="AF152">
        <f t="shared" si="208"/>
        <v>17.519199999999998</v>
      </c>
      <c r="AG152">
        <f t="shared" si="209"/>
        <v>110.0335</v>
      </c>
      <c r="AH152">
        <f t="shared" si="210"/>
        <v>69.502399999999994</v>
      </c>
      <c r="AI152">
        <f t="shared" si="211"/>
        <v>29.581600000000002</v>
      </c>
      <c r="AJ152">
        <f t="shared" si="212"/>
        <v>38.592500000000001</v>
      </c>
      <c r="AK152">
        <f t="shared" si="213"/>
        <v>13.318900000000001</v>
      </c>
      <c r="AL152">
        <f t="shared" si="214"/>
        <v>0</v>
      </c>
      <c r="AM152">
        <f t="shared" si="215"/>
        <v>18.057700000000001</v>
      </c>
      <c r="AN152">
        <f t="shared" si="216"/>
        <v>0.61030000000000006</v>
      </c>
      <c r="AO152">
        <f t="shared" si="217"/>
        <v>0</v>
      </c>
      <c r="AP152">
        <f t="shared" si="218"/>
        <v>4.8824000000000005</v>
      </c>
      <c r="AQ152">
        <f t="shared" si="219"/>
        <v>1.4718999999999998</v>
      </c>
      <c r="AR152">
        <f t="shared" si="220"/>
        <v>3.5181999999999998</v>
      </c>
      <c r="AS152">
        <f t="shared" si="221"/>
        <v>0.28720000000000001</v>
      </c>
      <c r="AT152">
        <f t="shared" si="222"/>
        <v>2.3335000000000004</v>
      </c>
      <c r="AU152">
        <f t="shared" si="223"/>
        <v>1.0052000000000001</v>
      </c>
      <c r="AV152">
        <f t="shared" si="224"/>
        <v>2.2258</v>
      </c>
      <c r="AW152">
        <f t="shared" si="225"/>
        <v>0</v>
      </c>
      <c r="AX152">
        <f t="shared" si="226"/>
        <v>0</v>
      </c>
      <c r="AY152">
        <f t="shared" si="227"/>
        <v>3.1951000000000001</v>
      </c>
      <c r="AZ152">
        <f t="shared" si="228"/>
        <v>2.5488999999999997</v>
      </c>
      <c r="BA152">
        <f t="shared" si="229"/>
        <v>2.1539999999999999</v>
      </c>
      <c r="BB152">
        <f t="shared" si="230"/>
        <v>1.2206000000000001</v>
      </c>
      <c r="BC152">
        <f t="shared" si="231"/>
        <v>1.1129</v>
      </c>
      <c r="BD152">
        <f t="shared" si="232"/>
        <v>1.5796000000000001</v>
      </c>
      <c r="BE152">
        <f t="shared" si="233"/>
        <v>1.6155000000000002</v>
      </c>
      <c r="BF152">
        <f t="shared" si="234"/>
        <v>0</v>
      </c>
      <c r="BG152">
        <f t="shared" si="235"/>
        <v>2.2258</v>
      </c>
      <c r="BH152">
        <f t="shared" si="236"/>
        <v>0</v>
      </c>
      <c r="BI152">
        <f t="shared" si="237"/>
        <v>0.43079999999999996</v>
      </c>
      <c r="BJ152">
        <f t="shared" si="238"/>
        <v>0.10769999999999999</v>
      </c>
      <c r="BK152">
        <f t="shared" si="239"/>
        <v>58.373400000000011</v>
      </c>
      <c r="BL152">
        <f t="shared" si="240"/>
        <v>57.511800000000001</v>
      </c>
      <c r="BM152">
        <f t="shared" si="241"/>
        <v>0.86159999999999992</v>
      </c>
      <c r="BN152">
        <f t="shared" si="242"/>
        <v>0</v>
      </c>
      <c r="BO152">
        <f t="shared" si="243"/>
        <v>0.93340000000000001</v>
      </c>
      <c r="BP152">
        <f t="shared" si="244"/>
        <v>84.939400000000006</v>
      </c>
      <c r="BQ152">
        <f t="shared" si="245"/>
        <v>24.878699999999998</v>
      </c>
      <c r="BR152">
        <f t="shared" si="246"/>
        <v>67.599699999999999</v>
      </c>
      <c r="BS152">
        <f t="shared" si="247"/>
        <v>3.6618000000000004</v>
      </c>
      <c r="BT152">
        <f t="shared" si="248"/>
        <v>45.987899999999996</v>
      </c>
      <c r="BU152">
        <f t="shared" si="249"/>
        <v>226.02640000000002</v>
      </c>
      <c r="BV152" s="11">
        <f t="shared" si="250"/>
        <v>302.42159999999996</v>
      </c>
      <c r="BW152" s="11">
        <f t="shared" si="251"/>
        <v>13.283000000000001</v>
      </c>
      <c r="BX152" s="11">
        <f t="shared" si="252"/>
        <v>335.37780000000004</v>
      </c>
      <c r="BY152">
        <f t="shared" si="253"/>
        <v>126.87060000000001</v>
      </c>
      <c r="BZ152">
        <f t="shared" si="254"/>
        <v>44.2288</v>
      </c>
      <c r="CA152">
        <f t="shared" si="255"/>
        <v>14.216399999999998</v>
      </c>
      <c r="CB152">
        <f t="shared" si="256"/>
        <v>2.5488999999999997</v>
      </c>
      <c r="CC152" s="11">
        <f t="shared" si="257"/>
        <v>295.88780000000003</v>
      </c>
      <c r="CD152" s="11">
        <f t="shared" si="258"/>
        <v>332.43399999999997</v>
      </c>
      <c r="CE152" s="11">
        <f t="shared" si="259"/>
        <v>131.39400000000001</v>
      </c>
      <c r="CF152">
        <f t="shared" si="260"/>
        <v>26.960899999999999</v>
      </c>
      <c r="CG152">
        <f t="shared" si="261"/>
        <v>38.4848</v>
      </c>
      <c r="CH152">
        <f t="shared" si="262"/>
        <v>3.6618000000000004</v>
      </c>
      <c r="CI152" s="11">
        <f t="shared" si="263"/>
        <v>142.84609999999998</v>
      </c>
      <c r="CJ152">
        <f t="shared" si="264"/>
        <v>12.600899999999999</v>
      </c>
      <c r="CK152">
        <f t="shared" si="265"/>
        <v>47.603400000000001</v>
      </c>
      <c r="CL152">
        <f t="shared" si="266"/>
        <v>15.4011</v>
      </c>
      <c r="CM152">
        <f t="shared" si="267"/>
        <v>7.7903000000000002</v>
      </c>
      <c r="CN152">
        <f t="shared" si="268"/>
        <v>187.50569999999999</v>
      </c>
      <c r="CO152">
        <f t="shared" si="269"/>
        <v>211.84589999999997</v>
      </c>
      <c r="CP152">
        <f t="shared" si="270"/>
        <v>1.0052000000000001</v>
      </c>
      <c r="CQ152">
        <f t="shared" si="271"/>
        <v>20.319400000000002</v>
      </c>
      <c r="CR152">
        <f t="shared" si="272"/>
        <v>39.382300000000001</v>
      </c>
      <c r="CT152" s="18">
        <f>'PASO 1 - SETUP CAMPAÑA'!G85</f>
        <v>359</v>
      </c>
      <c r="CU152">
        <v>12.5</v>
      </c>
      <c r="CV152">
        <v>11.45</v>
      </c>
      <c r="CW152">
        <v>1.21</v>
      </c>
      <c r="CX152">
        <v>4.26</v>
      </c>
      <c r="CY152">
        <v>4.2300000000000004</v>
      </c>
      <c r="CZ152">
        <v>0.03</v>
      </c>
      <c r="DA152">
        <v>11.74</v>
      </c>
      <c r="DB152">
        <v>17.09</v>
      </c>
      <c r="DC152">
        <v>3.9</v>
      </c>
      <c r="DD152">
        <v>2.72</v>
      </c>
      <c r="DE152">
        <v>24.37</v>
      </c>
      <c r="DF152">
        <v>1.32</v>
      </c>
      <c r="DG152">
        <v>24.77</v>
      </c>
      <c r="DH152">
        <v>24.11</v>
      </c>
      <c r="DI152">
        <v>27.04</v>
      </c>
      <c r="DJ152">
        <v>1.21</v>
      </c>
      <c r="DK152">
        <v>47.95</v>
      </c>
      <c r="DL152">
        <v>8.5500000000000007</v>
      </c>
      <c r="DM152">
        <v>5.0199999999999996</v>
      </c>
      <c r="DN152">
        <v>33.56</v>
      </c>
      <c r="DO152">
        <v>31.92</v>
      </c>
      <c r="DP152">
        <v>12.32</v>
      </c>
      <c r="DQ152">
        <v>2.99</v>
      </c>
      <c r="DR152">
        <v>58.24</v>
      </c>
      <c r="DS152">
        <v>22.2</v>
      </c>
      <c r="DT152">
        <v>4.88</v>
      </c>
      <c r="DU152">
        <v>30.65</v>
      </c>
      <c r="DV152">
        <v>19.36</v>
      </c>
      <c r="DW152">
        <v>8.24</v>
      </c>
      <c r="DX152">
        <v>10.75</v>
      </c>
      <c r="DY152">
        <v>3.71</v>
      </c>
      <c r="DZ152">
        <v>0</v>
      </c>
      <c r="EA152">
        <v>5.03</v>
      </c>
      <c r="EB152">
        <v>0.17</v>
      </c>
      <c r="EC152">
        <v>0</v>
      </c>
      <c r="ED152">
        <v>1.36</v>
      </c>
      <c r="EE152">
        <v>0.41</v>
      </c>
      <c r="EF152">
        <v>0.98</v>
      </c>
      <c r="EG152">
        <v>0.08</v>
      </c>
      <c r="EH152">
        <v>0.65</v>
      </c>
      <c r="EI152">
        <v>0.28000000000000003</v>
      </c>
      <c r="EJ152">
        <v>0.62</v>
      </c>
      <c r="EK152">
        <v>0</v>
      </c>
      <c r="EL152">
        <v>0</v>
      </c>
      <c r="EM152">
        <v>0.89</v>
      </c>
      <c r="EN152">
        <v>0.71</v>
      </c>
      <c r="EO152">
        <v>0.6</v>
      </c>
      <c r="EP152">
        <v>0.34</v>
      </c>
      <c r="EQ152">
        <v>0.31</v>
      </c>
      <c r="ER152">
        <v>0.44</v>
      </c>
      <c r="ES152">
        <v>0.45</v>
      </c>
      <c r="ET152">
        <v>0</v>
      </c>
      <c r="EU152">
        <v>0.62</v>
      </c>
      <c r="EV152">
        <v>0</v>
      </c>
      <c r="EW152">
        <v>0.12</v>
      </c>
      <c r="EX152">
        <v>0.03</v>
      </c>
      <c r="EY152">
        <v>16.260000000000002</v>
      </c>
      <c r="EZ152">
        <v>16.02</v>
      </c>
      <c r="FA152">
        <v>0.24</v>
      </c>
      <c r="FB152">
        <v>0</v>
      </c>
      <c r="FC152">
        <v>0.26</v>
      </c>
      <c r="FD152">
        <v>23.66</v>
      </c>
      <c r="FE152">
        <v>6.93</v>
      </c>
      <c r="FF152">
        <v>18.829999999999998</v>
      </c>
      <c r="FG152">
        <v>1.02</v>
      </c>
      <c r="FH152">
        <v>12.81</v>
      </c>
      <c r="FI152">
        <v>62.96</v>
      </c>
      <c r="FJ152">
        <v>84.24</v>
      </c>
      <c r="FK152">
        <v>3.7</v>
      </c>
      <c r="FL152">
        <v>93.42</v>
      </c>
      <c r="FM152">
        <v>35.340000000000003</v>
      </c>
      <c r="FN152">
        <v>12.32</v>
      </c>
      <c r="FO152">
        <v>3.96</v>
      </c>
      <c r="FP152">
        <v>0.71</v>
      </c>
      <c r="FQ152">
        <v>82.42</v>
      </c>
      <c r="FR152">
        <v>92.6</v>
      </c>
      <c r="FS152">
        <v>36.6</v>
      </c>
      <c r="FT152">
        <v>7.51</v>
      </c>
      <c r="FU152">
        <v>10.72</v>
      </c>
      <c r="FV152">
        <v>1.02</v>
      </c>
      <c r="FW152">
        <v>39.79</v>
      </c>
      <c r="FX152">
        <v>3.51</v>
      </c>
      <c r="FY152">
        <v>13.26</v>
      </c>
      <c r="FZ152">
        <v>4.29</v>
      </c>
      <c r="GA152">
        <v>2.17</v>
      </c>
      <c r="GB152">
        <v>52.23</v>
      </c>
      <c r="GC152">
        <v>59.01</v>
      </c>
      <c r="GD152">
        <v>0.28000000000000003</v>
      </c>
      <c r="GE152">
        <v>5.66</v>
      </c>
      <c r="GF152">
        <v>10.97</v>
      </c>
    </row>
    <row r="153" spans="2:188" x14ac:dyDescent="0.35">
      <c r="B153" t="str">
        <f>IF(AND(F153&gt;='PASO 2 - CHANNEL INPUT '!$G$4,F153&lt;='PASO 2 - CHANNEL INPUT '!$H$4),"OK","FUERA")</f>
        <v>OK</v>
      </c>
      <c r="C153" s="18" t="str">
        <f>IF(AND(F153&gt;='PASO 2 - CHANNEL INPUT '!$G$8,F153&lt;='PASO 2 - CHANNEL INPUT '!$H$8),"OK","FUERA")</f>
        <v>OK</v>
      </c>
      <c r="D153" t="str">
        <f>IF(AND(F153&gt;='PASO 1 - SETUP CAMPAÑA'!$C$3,F153&lt;='PASO 1 - SETUP CAMPAÑA'!$C$4),"OK","FUERA")</f>
        <v>OK</v>
      </c>
      <c r="E153" t="s">
        <v>2</v>
      </c>
      <c r="F153">
        <v>58</v>
      </c>
      <c r="G153" s="11">
        <f t="shared" si="273"/>
        <v>51.480000000000004</v>
      </c>
      <c r="H153">
        <f t="shared" si="184"/>
        <v>47.384999999999998</v>
      </c>
      <c r="I153">
        <f t="shared" si="185"/>
        <v>5.1479999999999997</v>
      </c>
      <c r="J153">
        <f t="shared" si="186"/>
        <v>16.457999999999998</v>
      </c>
      <c r="K153">
        <f t="shared" si="187"/>
        <v>15.912000000000001</v>
      </c>
      <c r="L153">
        <f t="shared" si="188"/>
        <v>1.014</v>
      </c>
      <c r="M153">
        <f t="shared" si="189"/>
        <v>47.19</v>
      </c>
      <c r="N153">
        <f t="shared" si="190"/>
        <v>76.323000000000008</v>
      </c>
      <c r="O153">
        <f t="shared" si="191"/>
        <v>17.16</v>
      </c>
      <c r="P153">
        <f t="shared" si="192"/>
        <v>8.8919999999999995</v>
      </c>
      <c r="Q153">
        <f t="shared" si="193"/>
        <v>105.729</v>
      </c>
      <c r="R153">
        <f t="shared" si="194"/>
        <v>5.85</v>
      </c>
      <c r="S153">
        <f t="shared" si="195"/>
        <v>106.66500000000001</v>
      </c>
      <c r="T153">
        <f t="shared" si="196"/>
        <v>104.559</v>
      </c>
      <c r="U153" s="11">
        <f t="shared" si="197"/>
        <v>114.30899999999998</v>
      </c>
      <c r="V153">
        <f t="shared" si="198"/>
        <v>5.7720000000000002</v>
      </c>
      <c r="W153">
        <f t="shared" si="199"/>
        <v>173.74499999999998</v>
      </c>
      <c r="X153">
        <f t="shared" si="200"/>
        <v>33.150000000000006</v>
      </c>
      <c r="Y153">
        <f t="shared" si="201"/>
        <v>16.185000000000002</v>
      </c>
      <c r="Z153">
        <f t="shared" si="202"/>
        <v>123.35699999999999</v>
      </c>
      <c r="AA153">
        <f t="shared" si="203"/>
        <v>112.00800000000001</v>
      </c>
      <c r="AB153">
        <f t="shared" si="204"/>
        <v>45.669000000000004</v>
      </c>
      <c r="AC153">
        <f t="shared" si="205"/>
        <v>8.3460000000000001</v>
      </c>
      <c r="AD153" s="11">
        <f t="shared" si="206"/>
        <v>216.09899999999996</v>
      </c>
      <c r="AE153">
        <f t="shared" si="207"/>
        <v>107.87400000000001</v>
      </c>
      <c r="AF153">
        <f t="shared" si="208"/>
        <v>25.076999999999998</v>
      </c>
      <c r="AG153">
        <f t="shared" si="209"/>
        <v>119.45700000000001</v>
      </c>
      <c r="AH153">
        <f t="shared" si="210"/>
        <v>86.384999999999991</v>
      </c>
      <c r="AI153">
        <f t="shared" si="211"/>
        <v>29.094000000000001</v>
      </c>
      <c r="AJ153">
        <f t="shared" si="212"/>
        <v>48.048000000000002</v>
      </c>
      <c r="AK153">
        <f t="shared" si="213"/>
        <v>11.934000000000001</v>
      </c>
      <c r="AL153">
        <f t="shared" si="214"/>
        <v>0.23399999999999999</v>
      </c>
      <c r="AM153">
        <f t="shared" si="215"/>
        <v>17.55</v>
      </c>
      <c r="AN153">
        <f t="shared" si="216"/>
        <v>0</v>
      </c>
      <c r="AO153">
        <f t="shared" si="217"/>
        <v>7.8E-2</v>
      </c>
      <c r="AP153">
        <f t="shared" si="218"/>
        <v>8.1900000000000013</v>
      </c>
      <c r="AQ153">
        <f t="shared" si="219"/>
        <v>7.8E-2</v>
      </c>
      <c r="AR153">
        <f t="shared" si="220"/>
        <v>4.758</v>
      </c>
      <c r="AS153">
        <f t="shared" si="221"/>
        <v>0</v>
      </c>
      <c r="AT153">
        <f t="shared" si="222"/>
        <v>1.794</v>
      </c>
      <c r="AU153">
        <f t="shared" si="223"/>
        <v>0.89700000000000002</v>
      </c>
      <c r="AV153">
        <f t="shared" si="224"/>
        <v>4.2510000000000003</v>
      </c>
      <c r="AW153">
        <f t="shared" si="225"/>
        <v>0</v>
      </c>
      <c r="AX153">
        <f t="shared" si="226"/>
        <v>0.19500000000000001</v>
      </c>
      <c r="AY153">
        <f t="shared" si="227"/>
        <v>5.1479999999999997</v>
      </c>
      <c r="AZ153">
        <f t="shared" si="228"/>
        <v>2.496</v>
      </c>
      <c r="BA153">
        <f t="shared" si="229"/>
        <v>5.0309999999999997</v>
      </c>
      <c r="BB153">
        <f t="shared" si="230"/>
        <v>2.4569999999999999</v>
      </c>
      <c r="BC153">
        <f t="shared" si="231"/>
        <v>2.9249999999999998</v>
      </c>
      <c r="BD153">
        <f t="shared" si="232"/>
        <v>0.156</v>
      </c>
      <c r="BE153">
        <f t="shared" si="233"/>
        <v>3.0030000000000001</v>
      </c>
      <c r="BF153">
        <f t="shared" si="234"/>
        <v>3.9E-2</v>
      </c>
      <c r="BG153">
        <f t="shared" si="235"/>
        <v>1.0530000000000002</v>
      </c>
      <c r="BH153">
        <f t="shared" si="236"/>
        <v>0.27300000000000002</v>
      </c>
      <c r="BI153">
        <f t="shared" si="237"/>
        <v>0.624</v>
      </c>
      <c r="BJ153">
        <f t="shared" si="238"/>
        <v>0.50700000000000001</v>
      </c>
      <c r="BK153">
        <f t="shared" si="239"/>
        <v>67.704000000000008</v>
      </c>
      <c r="BL153">
        <f t="shared" si="240"/>
        <v>66.027000000000001</v>
      </c>
      <c r="BM153">
        <f t="shared" si="241"/>
        <v>1.0530000000000002</v>
      </c>
      <c r="BN153">
        <f t="shared" si="242"/>
        <v>0</v>
      </c>
      <c r="BO153">
        <f t="shared" si="243"/>
        <v>0.81899999999999995</v>
      </c>
      <c r="BP153">
        <f t="shared" si="244"/>
        <v>96.174000000000007</v>
      </c>
      <c r="BQ153">
        <f t="shared" si="245"/>
        <v>24.297000000000001</v>
      </c>
      <c r="BR153">
        <f t="shared" si="246"/>
        <v>78.350999999999999</v>
      </c>
      <c r="BS153">
        <f t="shared" si="247"/>
        <v>3.9780000000000002</v>
      </c>
      <c r="BT153">
        <f t="shared" si="248"/>
        <v>57.603000000000002</v>
      </c>
      <c r="BU153">
        <f t="shared" si="249"/>
        <v>257.20499999999998</v>
      </c>
      <c r="BV153" s="11">
        <f t="shared" si="250"/>
        <v>338.36400000000003</v>
      </c>
      <c r="BW153" s="11">
        <f t="shared" si="251"/>
        <v>18.486000000000001</v>
      </c>
      <c r="BX153" s="11">
        <f t="shared" si="252"/>
        <v>364.10399999999998</v>
      </c>
      <c r="BY153">
        <f t="shared" si="253"/>
        <v>121.36800000000001</v>
      </c>
      <c r="BZ153">
        <f t="shared" si="254"/>
        <v>45.669000000000004</v>
      </c>
      <c r="CA153">
        <f t="shared" si="255"/>
        <v>14.430000000000001</v>
      </c>
      <c r="CB153">
        <f t="shared" si="256"/>
        <v>2.1840000000000002</v>
      </c>
      <c r="CC153" s="11">
        <f t="shared" si="257"/>
        <v>308.13900000000001</v>
      </c>
      <c r="CD153" s="11">
        <f t="shared" si="258"/>
        <v>356.49899999999997</v>
      </c>
      <c r="CE153" s="11">
        <f t="shared" si="259"/>
        <v>147.108</v>
      </c>
      <c r="CF153">
        <f t="shared" si="260"/>
        <v>29.913</v>
      </c>
      <c r="CG153">
        <f t="shared" si="261"/>
        <v>35.567999999999998</v>
      </c>
      <c r="CH153">
        <f t="shared" si="262"/>
        <v>5.8890000000000002</v>
      </c>
      <c r="CI153" s="11">
        <f t="shared" si="263"/>
        <v>148.74600000000001</v>
      </c>
      <c r="CJ153">
        <f t="shared" si="264"/>
        <v>13.766999999999999</v>
      </c>
      <c r="CK153">
        <f t="shared" si="265"/>
        <v>48.945</v>
      </c>
      <c r="CL153">
        <f t="shared" si="266"/>
        <v>12.597000000000001</v>
      </c>
      <c r="CM153">
        <f t="shared" si="267"/>
        <v>7.6440000000000001</v>
      </c>
      <c r="CN153">
        <f t="shared" si="268"/>
        <v>183.92399999999998</v>
      </c>
      <c r="CO153">
        <f t="shared" si="269"/>
        <v>218.166</v>
      </c>
      <c r="CP153">
        <f t="shared" si="270"/>
        <v>2.2229999999999999</v>
      </c>
      <c r="CQ153">
        <f t="shared" si="271"/>
        <v>25.076999999999998</v>
      </c>
      <c r="CR153">
        <f t="shared" si="272"/>
        <v>40.481999999999999</v>
      </c>
      <c r="CT153" s="18">
        <f>'PASO 1 - SETUP CAMPAÑA'!G86</f>
        <v>390</v>
      </c>
      <c r="CU153">
        <v>13.2</v>
      </c>
      <c r="CV153">
        <v>12.15</v>
      </c>
      <c r="CW153">
        <v>1.32</v>
      </c>
      <c r="CX153">
        <v>4.22</v>
      </c>
      <c r="CY153">
        <v>4.08</v>
      </c>
      <c r="CZ153">
        <v>0.26</v>
      </c>
      <c r="DA153">
        <v>12.1</v>
      </c>
      <c r="DB153">
        <v>19.57</v>
      </c>
      <c r="DC153">
        <v>4.4000000000000004</v>
      </c>
      <c r="DD153">
        <v>2.2799999999999998</v>
      </c>
      <c r="DE153">
        <v>27.11</v>
      </c>
      <c r="DF153">
        <v>1.5</v>
      </c>
      <c r="DG153">
        <v>27.35</v>
      </c>
      <c r="DH153">
        <v>26.81</v>
      </c>
      <c r="DI153">
        <v>29.31</v>
      </c>
      <c r="DJ153">
        <v>1.48</v>
      </c>
      <c r="DK153">
        <v>44.55</v>
      </c>
      <c r="DL153">
        <v>8.5</v>
      </c>
      <c r="DM153">
        <v>4.1500000000000004</v>
      </c>
      <c r="DN153">
        <v>31.63</v>
      </c>
      <c r="DO153">
        <v>28.72</v>
      </c>
      <c r="DP153">
        <v>11.71</v>
      </c>
      <c r="DQ153">
        <v>2.14</v>
      </c>
      <c r="DR153">
        <v>55.41</v>
      </c>
      <c r="DS153">
        <v>27.66</v>
      </c>
      <c r="DT153">
        <v>6.43</v>
      </c>
      <c r="DU153">
        <v>30.63</v>
      </c>
      <c r="DV153">
        <v>22.15</v>
      </c>
      <c r="DW153">
        <v>7.46</v>
      </c>
      <c r="DX153">
        <v>12.32</v>
      </c>
      <c r="DY153">
        <v>3.06</v>
      </c>
      <c r="DZ153">
        <v>0.06</v>
      </c>
      <c r="EA153">
        <v>4.5</v>
      </c>
      <c r="EB153">
        <v>0</v>
      </c>
      <c r="EC153">
        <v>0.02</v>
      </c>
      <c r="ED153">
        <v>2.1</v>
      </c>
      <c r="EE153">
        <v>0.02</v>
      </c>
      <c r="EF153">
        <v>1.22</v>
      </c>
      <c r="EG153">
        <v>0</v>
      </c>
      <c r="EH153">
        <v>0.46</v>
      </c>
      <c r="EI153">
        <v>0.23</v>
      </c>
      <c r="EJ153">
        <v>1.0900000000000001</v>
      </c>
      <c r="EK153">
        <v>0</v>
      </c>
      <c r="EL153">
        <v>0.05</v>
      </c>
      <c r="EM153">
        <v>1.32</v>
      </c>
      <c r="EN153">
        <v>0.64</v>
      </c>
      <c r="EO153">
        <v>1.29</v>
      </c>
      <c r="EP153">
        <v>0.63</v>
      </c>
      <c r="EQ153">
        <v>0.75</v>
      </c>
      <c r="ER153">
        <v>0.04</v>
      </c>
      <c r="ES153">
        <v>0.77</v>
      </c>
      <c r="ET153">
        <v>0.01</v>
      </c>
      <c r="EU153">
        <v>0.27</v>
      </c>
      <c r="EV153">
        <v>7.0000000000000007E-2</v>
      </c>
      <c r="EW153">
        <v>0.16</v>
      </c>
      <c r="EX153">
        <v>0.13</v>
      </c>
      <c r="EY153">
        <v>17.36</v>
      </c>
      <c r="EZ153">
        <v>16.93</v>
      </c>
      <c r="FA153">
        <v>0.27</v>
      </c>
      <c r="FB153">
        <v>0</v>
      </c>
      <c r="FC153">
        <v>0.21</v>
      </c>
      <c r="FD153">
        <v>24.66</v>
      </c>
      <c r="FE153">
        <v>6.23</v>
      </c>
      <c r="FF153">
        <v>20.09</v>
      </c>
      <c r="FG153">
        <v>1.02</v>
      </c>
      <c r="FH153">
        <v>14.77</v>
      </c>
      <c r="FI153">
        <v>65.95</v>
      </c>
      <c r="FJ153">
        <v>86.76</v>
      </c>
      <c r="FK153">
        <v>4.74</v>
      </c>
      <c r="FL153">
        <v>93.36</v>
      </c>
      <c r="FM153">
        <v>31.12</v>
      </c>
      <c r="FN153">
        <v>11.71</v>
      </c>
      <c r="FO153">
        <v>3.7</v>
      </c>
      <c r="FP153">
        <v>0.56000000000000005</v>
      </c>
      <c r="FQ153">
        <v>79.010000000000005</v>
      </c>
      <c r="FR153">
        <v>91.41</v>
      </c>
      <c r="FS153">
        <v>37.72</v>
      </c>
      <c r="FT153">
        <v>7.67</v>
      </c>
      <c r="FU153">
        <v>9.1199999999999992</v>
      </c>
      <c r="FV153">
        <v>1.51</v>
      </c>
      <c r="FW153">
        <v>38.14</v>
      </c>
      <c r="FX153">
        <v>3.53</v>
      </c>
      <c r="FY153">
        <v>12.55</v>
      </c>
      <c r="FZ153">
        <v>3.23</v>
      </c>
      <c r="GA153">
        <v>1.96</v>
      </c>
      <c r="GB153">
        <v>47.16</v>
      </c>
      <c r="GC153">
        <v>55.94</v>
      </c>
      <c r="GD153">
        <v>0.56999999999999995</v>
      </c>
      <c r="GE153">
        <v>6.43</v>
      </c>
      <c r="GF153">
        <v>10.38</v>
      </c>
    </row>
    <row r="154" spans="2:188" x14ac:dyDescent="0.35">
      <c r="B154" t="str">
        <f>IF(AND(F154&gt;='PASO 2 - CHANNEL INPUT '!$G$4,F154&lt;='PASO 2 - CHANNEL INPUT '!$H$4),"OK","FUERA")</f>
        <v>OK</v>
      </c>
      <c r="C154" s="18" t="str">
        <f>IF(AND(F154&gt;='PASO 2 - CHANNEL INPUT '!$G$8,F154&lt;='PASO 2 - CHANNEL INPUT '!$H$8),"OK","FUERA")</f>
        <v>OK</v>
      </c>
      <c r="D154" t="str">
        <f>IF(AND(F154&gt;='PASO 1 - SETUP CAMPAÑA'!$C$3,F154&lt;='PASO 1 - SETUP CAMPAÑA'!$C$4),"OK","FUERA")</f>
        <v>OK</v>
      </c>
      <c r="E154" t="s">
        <v>2</v>
      </c>
      <c r="F154">
        <v>59</v>
      </c>
      <c r="G154" s="11">
        <f t="shared" si="273"/>
        <v>49.733599999999996</v>
      </c>
      <c r="H154">
        <f t="shared" si="184"/>
        <v>46.01</v>
      </c>
      <c r="I154">
        <f t="shared" si="185"/>
        <v>4.4084000000000003</v>
      </c>
      <c r="J154">
        <f t="shared" si="186"/>
        <v>14.166799999999999</v>
      </c>
      <c r="K154">
        <f t="shared" si="187"/>
        <v>13.653199999999998</v>
      </c>
      <c r="L154">
        <f t="shared" si="188"/>
        <v>0.55640000000000001</v>
      </c>
      <c r="M154">
        <f t="shared" si="189"/>
        <v>48.107199999999999</v>
      </c>
      <c r="N154">
        <f t="shared" si="190"/>
        <v>67.837999999999994</v>
      </c>
      <c r="O154">
        <f t="shared" si="191"/>
        <v>11.812799999999999</v>
      </c>
      <c r="P154">
        <f t="shared" si="192"/>
        <v>6.0347999999999997</v>
      </c>
      <c r="Q154">
        <f t="shared" si="193"/>
        <v>106.8288</v>
      </c>
      <c r="R154">
        <f t="shared" si="194"/>
        <v>3.5524</v>
      </c>
      <c r="S154">
        <f t="shared" si="195"/>
        <v>108.41239999999999</v>
      </c>
      <c r="T154">
        <f t="shared" si="196"/>
        <v>103.14800000000001</v>
      </c>
      <c r="U154" s="11">
        <f t="shared" si="197"/>
        <v>112.30719999999998</v>
      </c>
      <c r="V154">
        <f t="shared" si="198"/>
        <v>3.7664000000000004</v>
      </c>
      <c r="W154">
        <f t="shared" si="199"/>
        <v>206.08199999999999</v>
      </c>
      <c r="X154">
        <f t="shared" si="200"/>
        <v>36.636800000000001</v>
      </c>
      <c r="Y154">
        <f t="shared" si="201"/>
        <v>16.1356</v>
      </c>
      <c r="Z154">
        <f t="shared" si="202"/>
        <v>142.4812</v>
      </c>
      <c r="AA154">
        <f t="shared" si="203"/>
        <v>130.62559999999999</v>
      </c>
      <c r="AB154">
        <f t="shared" si="204"/>
        <v>47.8932</v>
      </c>
      <c r="AC154">
        <f t="shared" si="205"/>
        <v>8.8596000000000004</v>
      </c>
      <c r="AD154" s="11">
        <f t="shared" si="206"/>
        <v>247.42680000000001</v>
      </c>
      <c r="AE154">
        <f t="shared" si="207"/>
        <v>100.8796</v>
      </c>
      <c r="AF154">
        <f t="shared" si="208"/>
        <v>31.543600000000001</v>
      </c>
      <c r="AG154">
        <f t="shared" si="209"/>
        <v>147.232</v>
      </c>
      <c r="AH154">
        <f t="shared" si="210"/>
        <v>75.756</v>
      </c>
      <c r="AI154">
        <f t="shared" si="211"/>
        <v>30.816000000000003</v>
      </c>
      <c r="AJ154">
        <f t="shared" si="212"/>
        <v>50.889200000000002</v>
      </c>
      <c r="AK154">
        <f t="shared" si="213"/>
        <v>16.349599999999999</v>
      </c>
      <c r="AL154">
        <f t="shared" si="214"/>
        <v>0.17120000000000002</v>
      </c>
      <c r="AM154">
        <f t="shared" si="215"/>
        <v>21.571200000000001</v>
      </c>
      <c r="AN154">
        <f t="shared" si="216"/>
        <v>8.5600000000000009E-2</v>
      </c>
      <c r="AO154">
        <f t="shared" si="217"/>
        <v>0</v>
      </c>
      <c r="AP154">
        <f t="shared" si="218"/>
        <v>3.7235999999999998</v>
      </c>
      <c r="AQ154">
        <f t="shared" si="219"/>
        <v>8.5600000000000009E-2</v>
      </c>
      <c r="AR154">
        <f t="shared" si="220"/>
        <v>7.5328000000000008</v>
      </c>
      <c r="AS154">
        <f t="shared" si="221"/>
        <v>0.77039999999999997</v>
      </c>
      <c r="AT154">
        <f t="shared" si="222"/>
        <v>5.4356</v>
      </c>
      <c r="AU154">
        <f t="shared" si="223"/>
        <v>1.07</v>
      </c>
      <c r="AV154">
        <f t="shared" si="224"/>
        <v>3.4668000000000005</v>
      </c>
      <c r="AW154">
        <f t="shared" si="225"/>
        <v>0</v>
      </c>
      <c r="AX154">
        <f t="shared" si="226"/>
        <v>0</v>
      </c>
      <c r="AY154">
        <f t="shared" si="227"/>
        <v>4.4512</v>
      </c>
      <c r="AZ154">
        <f t="shared" si="228"/>
        <v>2.5680000000000001</v>
      </c>
      <c r="BA154">
        <f t="shared" si="229"/>
        <v>1.8404</v>
      </c>
      <c r="BB154">
        <f t="shared" si="230"/>
        <v>1.3268</v>
      </c>
      <c r="BC154">
        <f t="shared" si="231"/>
        <v>2.9104000000000001</v>
      </c>
      <c r="BD154">
        <f t="shared" si="232"/>
        <v>2.3540000000000001</v>
      </c>
      <c r="BE154">
        <f t="shared" si="233"/>
        <v>1.4979999999999998</v>
      </c>
      <c r="BF154">
        <f t="shared" si="234"/>
        <v>0</v>
      </c>
      <c r="BG154">
        <f t="shared" si="235"/>
        <v>2.9959999999999996</v>
      </c>
      <c r="BH154">
        <f t="shared" si="236"/>
        <v>0.38519999999999999</v>
      </c>
      <c r="BI154">
        <f t="shared" si="237"/>
        <v>0.29960000000000003</v>
      </c>
      <c r="BJ154">
        <f t="shared" si="238"/>
        <v>0.47080000000000005</v>
      </c>
      <c r="BK154">
        <f t="shared" si="239"/>
        <v>75.328000000000003</v>
      </c>
      <c r="BL154">
        <f t="shared" si="240"/>
        <v>73.316399999999987</v>
      </c>
      <c r="BM154">
        <f t="shared" si="241"/>
        <v>0.9416000000000001</v>
      </c>
      <c r="BN154">
        <f t="shared" si="242"/>
        <v>0</v>
      </c>
      <c r="BO154">
        <f t="shared" si="243"/>
        <v>1.4552</v>
      </c>
      <c r="BP154">
        <f t="shared" si="244"/>
        <v>110.46679999999999</v>
      </c>
      <c r="BQ154">
        <f t="shared" si="245"/>
        <v>27.391999999999999</v>
      </c>
      <c r="BR154">
        <f t="shared" si="246"/>
        <v>92.448000000000008</v>
      </c>
      <c r="BS154">
        <f t="shared" si="247"/>
        <v>3.9375999999999998</v>
      </c>
      <c r="BT154">
        <f t="shared" si="248"/>
        <v>55.08359999999999</v>
      </c>
      <c r="BU154">
        <f t="shared" si="249"/>
        <v>286.0324</v>
      </c>
      <c r="BV154" s="11">
        <f t="shared" si="250"/>
        <v>373.7296</v>
      </c>
      <c r="BW154" s="11">
        <f t="shared" si="251"/>
        <v>20.544</v>
      </c>
      <c r="BX154" s="11">
        <f t="shared" si="252"/>
        <v>398.72480000000002</v>
      </c>
      <c r="BY154">
        <f t="shared" si="253"/>
        <v>130.15479999999999</v>
      </c>
      <c r="BZ154">
        <f t="shared" si="254"/>
        <v>47.8932</v>
      </c>
      <c r="CA154">
        <f t="shared" si="255"/>
        <v>9.9295999999999989</v>
      </c>
      <c r="CB154">
        <f t="shared" si="256"/>
        <v>0.51359999999999995</v>
      </c>
      <c r="CC154" s="11">
        <f t="shared" si="257"/>
        <v>331.31479999999999</v>
      </c>
      <c r="CD154" s="11">
        <f t="shared" si="258"/>
        <v>392.81840000000005</v>
      </c>
      <c r="CE154" s="11">
        <f t="shared" si="259"/>
        <v>153.05279999999999</v>
      </c>
      <c r="CF154">
        <f t="shared" si="260"/>
        <v>31.800399999999996</v>
      </c>
      <c r="CG154">
        <f t="shared" si="261"/>
        <v>44.383599999999994</v>
      </c>
      <c r="CH154">
        <f t="shared" si="262"/>
        <v>3.2956000000000003</v>
      </c>
      <c r="CI154" s="11">
        <f t="shared" si="263"/>
        <v>164.95119999999997</v>
      </c>
      <c r="CJ154">
        <f t="shared" si="264"/>
        <v>10.956800000000001</v>
      </c>
      <c r="CK154">
        <f t="shared" si="265"/>
        <v>48.021600000000007</v>
      </c>
      <c r="CL154">
        <f t="shared" si="266"/>
        <v>15.3652</v>
      </c>
      <c r="CM154">
        <f t="shared" si="267"/>
        <v>6.5056000000000003</v>
      </c>
      <c r="CN154">
        <f t="shared" si="268"/>
        <v>197.05119999999999</v>
      </c>
      <c r="CO154">
        <f t="shared" si="269"/>
        <v>240.10800000000003</v>
      </c>
      <c r="CP154">
        <f t="shared" si="270"/>
        <v>2.9104000000000001</v>
      </c>
      <c r="CQ154">
        <f t="shared" si="271"/>
        <v>28.590399999999999</v>
      </c>
      <c r="CR154">
        <f t="shared" si="272"/>
        <v>57.009600000000006</v>
      </c>
      <c r="CT154" s="18">
        <f>'PASO 1 - SETUP CAMPAÑA'!G87</f>
        <v>428</v>
      </c>
      <c r="CU154">
        <v>11.62</v>
      </c>
      <c r="CV154">
        <v>10.75</v>
      </c>
      <c r="CW154">
        <v>1.03</v>
      </c>
      <c r="CX154">
        <v>3.31</v>
      </c>
      <c r="CY154">
        <v>3.19</v>
      </c>
      <c r="CZ154">
        <v>0.13</v>
      </c>
      <c r="DA154">
        <v>11.24</v>
      </c>
      <c r="DB154">
        <v>15.85</v>
      </c>
      <c r="DC154">
        <v>2.76</v>
      </c>
      <c r="DD154">
        <v>1.41</v>
      </c>
      <c r="DE154">
        <v>24.96</v>
      </c>
      <c r="DF154">
        <v>0.83</v>
      </c>
      <c r="DG154">
        <v>25.33</v>
      </c>
      <c r="DH154">
        <v>24.1</v>
      </c>
      <c r="DI154">
        <v>26.24</v>
      </c>
      <c r="DJ154">
        <v>0.88</v>
      </c>
      <c r="DK154">
        <v>48.15</v>
      </c>
      <c r="DL154">
        <v>8.56</v>
      </c>
      <c r="DM154">
        <v>3.77</v>
      </c>
      <c r="DN154">
        <v>33.29</v>
      </c>
      <c r="DO154">
        <v>30.52</v>
      </c>
      <c r="DP154">
        <v>11.19</v>
      </c>
      <c r="DQ154">
        <v>2.0699999999999998</v>
      </c>
      <c r="DR154">
        <v>57.81</v>
      </c>
      <c r="DS154">
        <v>23.57</v>
      </c>
      <c r="DT154">
        <v>7.37</v>
      </c>
      <c r="DU154">
        <v>34.4</v>
      </c>
      <c r="DV154">
        <v>17.7</v>
      </c>
      <c r="DW154">
        <v>7.2</v>
      </c>
      <c r="DX154">
        <v>11.89</v>
      </c>
      <c r="DY154">
        <v>3.82</v>
      </c>
      <c r="DZ154">
        <v>0.04</v>
      </c>
      <c r="EA154">
        <v>5.04</v>
      </c>
      <c r="EB154">
        <v>0.02</v>
      </c>
      <c r="EC154">
        <v>0</v>
      </c>
      <c r="ED154">
        <v>0.87</v>
      </c>
      <c r="EE154">
        <v>0.02</v>
      </c>
      <c r="EF154">
        <v>1.76</v>
      </c>
      <c r="EG154">
        <v>0.18</v>
      </c>
      <c r="EH154">
        <v>1.27</v>
      </c>
      <c r="EI154">
        <v>0.25</v>
      </c>
      <c r="EJ154">
        <v>0.81</v>
      </c>
      <c r="EK154">
        <v>0</v>
      </c>
      <c r="EL154">
        <v>0</v>
      </c>
      <c r="EM154">
        <v>1.04</v>
      </c>
      <c r="EN154">
        <v>0.6</v>
      </c>
      <c r="EO154">
        <v>0.43</v>
      </c>
      <c r="EP154">
        <v>0.31</v>
      </c>
      <c r="EQ154">
        <v>0.68</v>
      </c>
      <c r="ER154">
        <v>0.55000000000000004</v>
      </c>
      <c r="ES154">
        <v>0.35</v>
      </c>
      <c r="ET154">
        <v>0</v>
      </c>
      <c r="EU154">
        <v>0.7</v>
      </c>
      <c r="EV154">
        <v>0.09</v>
      </c>
      <c r="EW154">
        <v>7.0000000000000007E-2</v>
      </c>
      <c r="EX154">
        <v>0.11</v>
      </c>
      <c r="EY154">
        <v>17.600000000000001</v>
      </c>
      <c r="EZ154">
        <v>17.13</v>
      </c>
      <c r="FA154">
        <v>0.22</v>
      </c>
      <c r="FB154">
        <v>0</v>
      </c>
      <c r="FC154">
        <v>0.34</v>
      </c>
      <c r="FD154">
        <v>25.81</v>
      </c>
      <c r="FE154">
        <v>6.4</v>
      </c>
      <c r="FF154">
        <v>21.6</v>
      </c>
      <c r="FG154">
        <v>0.92</v>
      </c>
      <c r="FH154">
        <v>12.87</v>
      </c>
      <c r="FI154">
        <v>66.83</v>
      </c>
      <c r="FJ154">
        <v>87.32</v>
      </c>
      <c r="FK154">
        <v>4.8</v>
      </c>
      <c r="FL154">
        <v>93.16</v>
      </c>
      <c r="FM154">
        <v>30.41</v>
      </c>
      <c r="FN154">
        <v>11.19</v>
      </c>
      <c r="FO154">
        <v>2.3199999999999998</v>
      </c>
      <c r="FP154">
        <v>0.12</v>
      </c>
      <c r="FQ154">
        <v>77.41</v>
      </c>
      <c r="FR154">
        <v>91.78</v>
      </c>
      <c r="FS154">
        <v>35.76</v>
      </c>
      <c r="FT154">
        <v>7.43</v>
      </c>
      <c r="FU154">
        <v>10.37</v>
      </c>
      <c r="FV154">
        <v>0.77</v>
      </c>
      <c r="FW154">
        <v>38.54</v>
      </c>
      <c r="FX154">
        <v>2.56</v>
      </c>
      <c r="FY154">
        <v>11.22</v>
      </c>
      <c r="FZ154">
        <v>3.59</v>
      </c>
      <c r="GA154">
        <v>1.52</v>
      </c>
      <c r="GB154">
        <v>46.04</v>
      </c>
      <c r="GC154">
        <v>56.1</v>
      </c>
      <c r="GD154">
        <v>0.68</v>
      </c>
      <c r="GE154">
        <v>6.68</v>
      </c>
      <c r="GF154">
        <v>13.32</v>
      </c>
    </row>
    <row r="155" spans="2:188" x14ac:dyDescent="0.35">
      <c r="B155" t="str">
        <f>IF(AND(F155&gt;='PASO 2 - CHANNEL INPUT '!$G$4,F155&lt;='PASO 2 - CHANNEL INPUT '!$H$4),"OK","FUERA")</f>
        <v>OK</v>
      </c>
      <c r="C155" s="18" t="str">
        <f>IF(AND(F155&gt;='PASO 2 - CHANNEL INPUT '!$G$8,F155&lt;='PASO 2 - CHANNEL INPUT '!$H$8),"OK","FUERA")</f>
        <v>OK</v>
      </c>
      <c r="D155" t="str">
        <f>IF(AND(F155&gt;='PASO 1 - SETUP CAMPAÑA'!$C$3,F155&lt;='PASO 1 - SETUP CAMPAÑA'!$C$4),"OK","FUERA")</f>
        <v>OK</v>
      </c>
      <c r="E155" t="s">
        <v>2</v>
      </c>
      <c r="F155">
        <v>60</v>
      </c>
      <c r="G155" s="11">
        <f t="shared" si="273"/>
        <v>43.012199999999993</v>
      </c>
      <c r="H155">
        <f t="shared" si="184"/>
        <v>39.513599999999997</v>
      </c>
      <c r="I155">
        <f t="shared" si="185"/>
        <v>5.6251999999999995</v>
      </c>
      <c r="J155">
        <f t="shared" si="186"/>
        <v>12.245099999999999</v>
      </c>
      <c r="K155">
        <f t="shared" si="187"/>
        <v>12.245099999999999</v>
      </c>
      <c r="L155">
        <f t="shared" si="188"/>
        <v>0.10289999999999999</v>
      </c>
      <c r="M155">
        <f t="shared" si="189"/>
        <v>42.257600000000004</v>
      </c>
      <c r="N155">
        <f t="shared" si="190"/>
        <v>61.0197</v>
      </c>
      <c r="O155">
        <f t="shared" si="191"/>
        <v>18.384800000000002</v>
      </c>
      <c r="P155">
        <f t="shared" si="192"/>
        <v>6.9972000000000003</v>
      </c>
      <c r="Q155">
        <f t="shared" si="193"/>
        <v>93.879099999999994</v>
      </c>
      <c r="R155">
        <f t="shared" si="194"/>
        <v>1.9208000000000003</v>
      </c>
      <c r="S155">
        <f t="shared" si="195"/>
        <v>94.290699999999987</v>
      </c>
      <c r="T155">
        <f t="shared" si="196"/>
        <v>89.900300000000001</v>
      </c>
      <c r="U155" s="11">
        <f t="shared" si="197"/>
        <v>96.588800000000006</v>
      </c>
      <c r="V155">
        <f t="shared" si="198"/>
        <v>7.1686999999999994</v>
      </c>
      <c r="W155">
        <f t="shared" si="199"/>
        <v>159.66649999999998</v>
      </c>
      <c r="X155">
        <f t="shared" si="200"/>
        <v>22.226400000000005</v>
      </c>
      <c r="Y155">
        <f t="shared" si="201"/>
        <v>16.9099</v>
      </c>
      <c r="Z155">
        <f t="shared" si="202"/>
        <v>117.95769999999999</v>
      </c>
      <c r="AA155">
        <f t="shared" si="203"/>
        <v>95.765600000000006</v>
      </c>
      <c r="AB155">
        <f t="shared" si="204"/>
        <v>34.814500000000002</v>
      </c>
      <c r="AC155">
        <f t="shared" si="205"/>
        <v>6.1054000000000004</v>
      </c>
      <c r="AD155" s="11">
        <f t="shared" si="206"/>
        <v>191.2568</v>
      </c>
      <c r="AE155">
        <f t="shared" si="207"/>
        <v>91.821100000000001</v>
      </c>
      <c r="AF155">
        <f t="shared" si="208"/>
        <v>24.284400000000002</v>
      </c>
      <c r="AG155">
        <f t="shared" si="209"/>
        <v>108.7996</v>
      </c>
      <c r="AH155">
        <f t="shared" si="210"/>
        <v>67.365200000000002</v>
      </c>
      <c r="AI155">
        <f t="shared" si="211"/>
        <v>29.360800000000005</v>
      </c>
      <c r="AJ155">
        <f t="shared" si="212"/>
        <v>44.452800000000011</v>
      </c>
      <c r="AK155">
        <f t="shared" si="213"/>
        <v>11.078900000000001</v>
      </c>
      <c r="AL155">
        <f t="shared" si="214"/>
        <v>0.41159999999999997</v>
      </c>
      <c r="AM155">
        <f t="shared" si="215"/>
        <v>13.548500000000001</v>
      </c>
      <c r="AN155">
        <f t="shared" si="216"/>
        <v>0.54880000000000007</v>
      </c>
      <c r="AO155">
        <f t="shared" si="217"/>
        <v>0</v>
      </c>
      <c r="AP155">
        <f t="shared" si="218"/>
        <v>7.7174999999999994</v>
      </c>
      <c r="AQ155">
        <f t="shared" si="219"/>
        <v>0.92610000000000003</v>
      </c>
      <c r="AR155">
        <f t="shared" si="220"/>
        <v>7.6489000000000003</v>
      </c>
      <c r="AS155">
        <f t="shared" si="221"/>
        <v>0.20579999999999998</v>
      </c>
      <c r="AT155">
        <f t="shared" si="222"/>
        <v>4.2188999999999997</v>
      </c>
      <c r="AU155">
        <f t="shared" si="223"/>
        <v>0.61739999999999995</v>
      </c>
      <c r="AV155">
        <f t="shared" si="224"/>
        <v>4.6305000000000005</v>
      </c>
      <c r="AW155">
        <f t="shared" si="225"/>
        <v>0</v>
      </c>
      <c r="AX155">
        <f t="shared" si="226"/>
        <v>0.13720000000000002</v>
      </c>
      <c r="AY155">
        <f t="shared" si="227"/>
        <v>4.9391999999999996</v>
      </c>
      <c r="AZ155">
        <f t="shared" si="228"/>
        <v>2.9498000000000002</v>
      </c>
      <c r="BA155">
        <f t="shared" si="229"/>
        <v>6.0711000000000004</v>
      </c>
      <c r="BB155">
        <f t="shared" si="230"/>
        <v>0.89179999999999993</v>
      </c>
      <c r="BC155">
        <f t="shared" si="231"/>
        <v>3.0184000000000002</v>
      </c>
      <c r="BD155">
        <f t="shared" si="232"/>
        <v>2.9155000000000002</v>
      </c>
      <c r="BE155">
        <f t="shared" si="233"/>
        <v>1.8865000000000003</v>
      </c>
      <c r="BF155">
        <f t="shared" si="234"/>
        <v>0</v>
      </c>
      <c r="BG155">
        <f t="shared" si="235"/>
        <v>1.4749000000000001</v>
      </c>
      <c r="BH155">
        <f t="shared" si="236"/>
        <v>1.1662000000000001</v>
      </c>
      <c r="BI155">
        <f t="shared" si="237"/>
        <v>3.4300000000000004E-2</v>
      </c>
      <c r="BJ155">
        <f t="shared" si="238"/>
        <v>0.44589999999999996</v>
      </c>
      <c r="BK155">
        <f t="shared" si="239"/>
        <v>70.417900000000003</v>
      </c>
      <c r="BL155">
        <f t="shared" si="240"/>
        <v>69.251700000000014</v>
      </c>
      <c r="BM155">
        <f t="shared" si="241"/>
        <v>1.0289999999999999</v>
      </c>
      <c r="BN155">
        <f t="shared" si="242"/>
        <v>0</v>
      </c>
      <c r="BO155">
        <f t="shared" si="243"/>
        <v>1.2691000000000001</v>
      </c>
      <c r="BP155">
        <f t="shared" si="244"/>
        <v>86.538900000000012</v>
      </c>
      <c r="BQ155">
        <f t="shared" si="245"/>
        <v>16.0181</v>
      </c>
      <c r="BR155">
        <f t="shared" si="246"/>
        <v>74.225200000000001</v>
      </c>
      <c r="BS155">
        <f t="shared" si="247"/>
        <v>4.4246999999999996</v>
      </c>
      <c r="BT155">
        <f t="shared" si="248"/>
        <v>53.062100000000001</v>
      </c>
      <c r="BU155">
        <f t="shared" si="249"/>
        <v>221.06350000000003</v>
      </c>
      <c r="BV155" s="11">
        <f t="shared" si="250"/>
        <v>300.60519999999997</v>
      </c>
      <c r="BW155" s="11">
        <f t="shared" si="251"/>
        <v>13.445599999999999</v>
      </c>
      <c r="BX155" s="11">
        <f t="shared" si="252"/>
        <v>301.01679999999999</v>
      </c>
      <c r="BY155">
        <f t="shared" si="253"/>
        <v>96.520199999999988</v>
      </c>
      <c r="BZ155">
        <f t="shared" si="254"/>
        <v>34.814500000000002</v>
      </c>
      <c r="CA155">
        <f t="shared" si="255"/>
        <v>10.29</v>
      </c>
      <c r="CB155">
        <f t="shared" si="256"/>
        <v>0.54880000000000007</v>
      </c>
      <c r="CC155" s="11">
        <f t="shared" si="257"/>
        <v>269.94100000000003</v>
      </c>
      <c r="CD155" s="11">
        <f t="shared" si="258"/>
        <v>295.94040000000001</v>
      </c>
      <c r="CE155" s="11">
        <f t="shared" si="259"/>
        <v>112.9156</v>
      </c>
      <c r="CF155">
        <f t="shared" si="260"/>
        <v>26.9255</v>
      </c>
      <c r="CG155">
        <f t="shared" si="261"/>
        <v>29.155000000000001</v>
      </c>
      <c r="CH155">
        <f t="shared" si="262"/>
        <v>3.3613999999999997</v>
      </c>
      <c r="CI155" s="11">
        <f t="shared" si="263"/>
        <v>124.54330000000002</v>
      </c>
      <c r="CJ155">
        <f t="shared" si="264"/>
        <v>10.084199999999999</v>
      </c>
      <c r="CK155">
        <f t="shared" si="265"/>
        <v>39.3078</v>
      </c>
      <c r="CL155">
        <f t="shared" si="266"/>
        <v>12.793900000000001</v>
      </c>
      <c r="CM155">
        <f t="shared" si="267"/>
        <v>7.1686999999999994</v>
      </c>
      <c r="CN155">
        <f t="shared" si="268"/>
        <v>156.33939999999998</v>
      </c>
      <c r="CO155">
        <f t="shared" si="269"/>
        <v>185.7345</v>
      </c>
      <c r="CP155">
        <f t="shared" si="270"/>
        <v>3.0870000000000002</v>
      </c>
      <c r="CQ155">
        <f t="shared" si="271"/>
        <v>16.4983</v>
      </c>
      <c r="CR155">
        <f t="shared" si="272"/>
        <v>46.339300000000001</v>
      </c>
      <c r="CT155" s="18">
        <f>'PASO 1 - SETUP CAMPAÑA'!G88</f>
        <v>343</v>
      </c>
      <c r="CU155">
        <v>12.54</v>
      </c>
      <c r="CV155">
        <v>11.52</v>
      </c>
      <c r="CW155">
        <v>1.64</v>
      </c>
      <c r="CX155">
        <v>3.57</v>
      </c>
      <c r="CY155">
        <v>3.57</v>
      </c>
      <c r="CZ155">
        <v>0.03</v>
      </c>
      <c r="DA155">
        <v>12.32</v>
      </c>
      <c r="DB155">
        <v>17.79</v>
      </c>
      <c r="DC155">
        <v>5.36</v>
      </c>
      <c r="DD155">
        <v>2.04</v>
      </c>
      <c r="DE155">
        <v>27.37</v>
      </c>
      <c r="DF155">
        <v>0.56000000000000005</v>
      </c>
      <c r="DG155">
        <v>27.49</v>
      </c>
      <c r="DH155">
        <v>26.21</v>
      </c>
      <c r="DI155">
        <v>28.16</v>
      </c>
      <c r="DJ155">
        <v>2.09</v>
      </c>
      <c r="DK155">
        <v>46.55</v>
      </c>
      <c r="DL155">
        <v>6.48</v>
      </c>
      <c r="DM155">
        <v>4.93</v>
      </c>
      <c r="DN155">
        <v>34.39</v>
      </c>
      <c r="DO155">
        <v>27.92</v>
      </c>
      <c r="DP155">
        <v>10.15</v>
      </c>
      <c r="DQ155">
        <v>1.78</v>
      </c>
      <c r="DR155">
        <v>55.76</v>
      </c>
      <c r="DS155">
        <v>26.77</v>
      </c>
      <c r="DT155">
        <v>7.08</v>
      </c>
      <c r="DU155">
        <v>31.72</v>
      </c>
      <c r="DV155">
        <v>19.64</v>
      </c>
      <c r="DW155">
        <v>8.56</v>
      </c>
      <c r="DX155">
        <v>12.96</v>
      </c>
      <c r="DY155">
        <v>3.23</v>
      </c>
      <c r="DZ155">
        <v>0.12</v>
      </c>
      <c r="EA155">
        <v>3.95</v>
      </c>
      <c r="EB155">
        <v>0.16</v>
      </c>
      <c r="EC155">
        <v>0</v>
      </c>
      <c r="ED155">
        <v>2.25</v>
      </c>
      <c r="EE155">
        <v>0.27</v>
      </c>
      <c r="EF155">
        <v>2.23</v>
      </c>
      <c r="EG155">
        <v>0.06</v>
      </c>
      <c r="EH155">
        <v>1.23</v>
      </c>
      <c r="EI155">
        <v>0.18</v>
      </c>
      <c r="EJ155">
        <v>1.35</v>
      </c>
      <c r="EK155">
        <v>0</v>
      </c>
      <c r="EL155">
        <v>0.04</v>
      </c>
      <c r="EM155">
        <v>1.44</v>
      </c>
      <c r="EN155">
        <v>0.86</v>
      </c>
      <c r="EO155">
        <v>1.77</v>
      </c>
      <c r="EP155">
        <v>0.26</v>
      </c>
      <c r="EQ155">
        <v>0.88</v>
      </c>
      <c r="ER155">
        <v>0.85</v>
      </c>
      <c r="ES155">
        <v>0.55000000000000004</v>
      </c>
      <c r="ET155">
        <v>0</v>
      </c>
      <c r="EU155">
        <v>0.43</v>
      </c>
      <c r="EV155">
        <v>0.34</v>
      </c>
      <c r="EW155">
        <v>0.01</v>
      </c>
      <c r="EX155">
        <v>0.13</v>
      </c>
      <c r="EY155">
        <v>20.53</v>
      </c>
      <c r="EZ155">
        <v>20.190000000000001</v>
      </c>
      <c r="FA155">
        <v>0.3</v>
      </c>
      <c r="FB155">
        <v>0</v>
      </c>
      <c r="FC155">
        <v>0.37</v>
      </c>
      <c r="FD155">
        <v>25.23</v>
      </c>
      <c r="FE155">
        <v>4.67</v>
      </c>
      <c r="FF155">
        <v>21.64</v>
      </c>
      <c r="FG155">
        <v>1.29</v>
      </c>
      <c r="FH155">
        <v>15.47</v>
      </c>
      <c r="FI155">
        <v>64.45</v>
      </c>
      <c r="FJ155">
        <v>87.64</v>
      </c>
      <c r="FK155">
        <v>3.92</v>
      </c>
      <c r="FL155">
        <v>87.76</v>
      </c>
      <c r="FM155">
        <v>28.14</v>
      </c>
      <c r="FN155">
        <v>10.15</v>
      </c>
      <c r="FO155">
        <v>3</v>
      </c>
      <c r="FP155">
        <v>0.16</v>
      </c>
      <c r="FQ155">
        <v>78.7</v>
      </c>
      <c r="FR155">
        <v>86.28</v>
      </c>
      <c r="FS155">
        <v>32.92</v>
      </c>
      <c r="FT155">
        <v>7.85</v>
      </c>
      <c r="FU155">
        <v>8.5</v>
      </c>
      <c r="FV155">
        <v>0.98</v>
      </c>
      <c r="FW155">
        <v>36.31</v>
      </c>
      <c r="FX155">
        <v>2.94</v>
      </c>
      <c r="FY155">
        <v>11.46</v>
      </c>
      <c r="FZ155">
        <v>3.73</v>
      </c>
      <c r="GA155">
        <v>2.09</v>
      </c>
      <c r="GB155">
        <v>45.58</v>
      </c>
      <c r="GC155">
        <v>54.15</v>
      </c>
      <c r="GD155">
        <v>0.9</v>
      </c>
      <c r="GE155">
        <v>4.8099999999999996</v>
      </c>
      <c r="GF155">
        <v>13.51</v>
      </c>
    </row>
    <row r="156" spans="2:188" x14ac:dyDescent="0.35">
      <c r="B156" t="str">
        <f>IF(AND(F156&gt;='PASO 2 - CHANNEL INPUT '!$G$4,F156&lt;='PASO 2 - CHANNEL INPUT '!$H$4),"OK","FUERA")</f>
        <v>OK</v>
      </c>
      <c r="C156" s="18" t="str">
        <f>IF(AND(F156&gt;='PASO 2 - CHANNEL INPUT '!$G$8,F156&lt;='PASO 2 - CHANNEL INPUT '!$H$8),"OK","FUERA")</f>
        <v>OK</v>
      </c>
      <c r="D156" t="str">
        <f>IF(AND(F156&gt;='PASO 1 - SETUP CAMPAÑA'!$C$3,F156&lt;='PASO 1 - SETUP CAMPAÑA'!$C$4),"OK","FUERA")</f>
        <v>OK</v>
      </c>
      <c r="E156" t="s">
        <v>2</v>
      </c>
      <c r="F156">
        <v>61</v>
      </c>
      <c r="G156" s="11">
        <f t="shared" si="273"/>
        <v>46.801800000000007</v>
      </c>
      <c r="H156">
        <f t="shared" si="184"/>
        <v>43.206600000000002</v>
      </c>
      <c r="I156">
        <f t="shared" si="185"/>
        <v>4.3335000000000008</v>
      </c>
      <c r="J156">
        <f t="shared" si="186"/>
        <v>15.119100000000001</v>
      </c>
      <c r="K156">
        <f t="shared" si="187"/>
        <v>14.7981</v>
      </c>
      <c r="L156">
        <f t="shared" si="188"/>
        <v>0.57779999999999998</v>
      </c>
      <c r="M156">
        <f t="shared" si="189"/>
        <v>38.263199999999998</v>
      </c>
      <c r="N156">
        <f t="shared" si="190"/>
        <v>65.548200000000008</v>
      </c>
      <c r="O156">
        <f t="shared" si="191"/>
        <v>9.9188999999999989</v>
      </c>
      <c r="P156">
        <f t="shared" si="192"/>
        <v>8.0250000000000004</v>
      </c>
      <c r="Q156">
        <f t="shared" si="193"/>
        <v>86.702100000000002</v>
      </c>
      <c r="R156">
        <f t="shared" si="194"/>
        <v>2.5038</v>
      </c>
      <c r="S156">
        <f t="shared" si="195"/>
        <v>87.568799999999996</v>
      </c>
      <c r="T156">
        <f t="shared" si="196"/>
        <v>86.028000000000006</v>
      </c>
      <c r="U156" s="11">
        <f t="shared" si="197"/>
        <v>93.186300000000003</v>
      </c>
      <c r="V156">
        <f t="shared" si="198"/>
        <v>4.8149999999999995</v>
      </c>
      <c r="W156">
        <f t="shared" si="199"/>
        <v>153.56640000000002</v>
      </c>
      <c r="X156">
        <f t="shared" si="200"/>
        <v>23.304600000000001</v>
      </c>
      <c r="Y156">
        <f t="shared" si="201"/>
        <v>17.2377</v>
      </c>
      <c r="Z156">
        <f t="shared" si="202"/>
        <v>108.11279999999999</v>
      </c>
      <c r="AA156">
        <f t="shared" si="203"/>
        <v>102.078</v>
      </c>
      <c r="AB156">
        <f t="shared" si="204"/>
        <v>36.433499999999995</v>
      </c>
      <c r="AC156">
        <f t="shared" si="205"/>
        <v>7.6077000000000004</v>
      </c>
      <c r="AD156" s="11">
        <f t="shared" si="206"/>
        <v>186.82200000000003</v>
      </c>
      <c r="AE156">
        <f t="shared" si="207"/>
        <v>76.237499999999997</v>
      </c>
      <c r="AF156">
        <f t="shared" si="208"/>
        <v>22.020600000000002</v>
      </c>
      <c r="AG156">
        <f t="shared" si="209"/>
        <v>106.7646</v>
      </c>
      <c r="AH156">
        <f t="shared" si="210"/>
        <v>62.049299999999988</v>
      </c>
      <c r="AI156">
        <f t="shared" si="211"/>
        <v>31.490100000000002</v>
      </c>
      <c r="AJ156">
        <f t="shared" si="212"/>
        <v>37.717500000000001</v>
      </c>
      <c r="AK156">
        <f t="shared" si="213"/>
        <v>12.0375</v>
      </c>
      <c r="AL156">
        <f t="shared" si="214"/>
        <v>0.25680000000000003</v>
      </c>
      <c r="AM156">
        <f t="shared" si="215"/>
        <v>17.526600000000002</v>
      </c>
      <c r="AN156">
        <f t="shared" si="216"/>
        <v>1.3160999999999998</v>
      </c>
      <c r="AO156">
        <f t="shared" si="217"/>
        <v>6.4200000000000007E-2</v>
      </c>
      <c r="AP156">
        <f t="shared" si="218"/>
        <v>6.7730999999999995</v>
      </c>
      <c r="AQ156">
        <f t="shared" si="219"/>
        <v>0</v>
      </c>
      <c r="AR156">
        <f t="shared" si="220"/>
        <v>4.0125000000000002</v>
      </c>
      <c r="AS156">
        <f t="shared" si="221"/>
        <v>0</v>
      </c>
      <c r="AT156">
        <f t="shared" si="222"/>
        <v>1.5729</v>
      </c>
      <c r="AU156">
        <f t="shared" si="223"/>
        <v>1.9581</v>
      </c>
      <c r="AV156">
        <f t="shared" si="224"/>
        <v>5.0718000000000005</v>
      </c>
      <c r="AW156">
        <f t="shared" si="225"/>
        <v>0</v>
      </c>
      <c r="AX156">
        <f t="shared" si="226"/>
        <v>0.28889999999999999</v>
      </c>
      <c r="AY156">
        <f t="shared" si="227"/>
        <v>6.8372999999999999</v>
      </c>
      <c r="AZ156">
        <f t="shared" si="228"/>
        <v>3.1137000000000001</v>
      </c>
      <c r="BA156">
        <f t="shared" si="229"/>
        <v>1.1556</v>
      </c>
      <c r="BB156">
        <f t="shared" si="230"/>
        <v>1.284</v>
      </c>
      <c r="BC156">
        <f t="shared" si="231"/>
        <v>1.4124000000000001</v>
      </c>
      <c r="BD156">
        <f t="shared" si="232"/>
        <v>0.64200000000000002</v>
      </c>
      <c r="BE156">
        <f t="shared" si="233"/>
        <v>1.7655000000000001</v>
      </c>
      <c r="BF156">
        <f t="shared" si="234"/>
        <v>0</v>
      </c>
      <c r="BG156">
        <f t="shared" si="235"/>
        <v>1.3803000000000001</v>
      </c>
      <c r="BH156">
        <f t="shared" si="236"/>
        <v>0.73829999999999996</v>
      </c>
      <c r="BI156">
        <f t="shared" si="237"/>
        <v>0</v>
      </c>
      <c r="BJ156">
        <f t="shared" si="238"/>
        <v>0.1605</v>
      </c>
      <c r="BK156">
        <f t="shared" si="239"/>
        <v>59.0319</v>
      </c>
      <c r="BL156">
        <f t="shared" si="240"/>
        <v>58.229399999999998</v>
      </c>
      <c r="BM156">
        <f t="shared" si="241"/>
        <v>0.32100000000000001</v>
      </c>
      <c r="BN156">
        <f t="shared" si="242"/>
        <v>0</v>
      </c>
      <c r="BO156">
        <f t="shared" si="243"/>
        <v>0.93089999999999995</v>
      </c>
      <c r="BP156">
        <f t="shared" si="244"/>
        <v>96.139499999999998</v>
      </c>
      <c r="BQ156">
        <f t="shared" si="245"/>
        <v>24.941699999999997</v>
      </c>
      <c r="BR156">
        <f t="shared" si="246"/>
        <v>79.222799999999992</v>
      </c>
      <c r="BS156">
        <f t="shared" si="247"/>
        <v>5.9063999999999997</v>
      </c>
      <c r="BT156">
        <f t="shared" si="248"/>
        <v>43.880699999999997</v>
      </c>
      <c r="BU156">
        <f t="shared" si="249"/>
        <v>203.41769999999997</v>
      </c>
      <c r="BV156" s="11">
        <f t="shared" si="250"/>
        <v>283.15409999999997</v>
      </c>
      <c r="BW156" s="11">
        <f t="shared" si="251"/>
        <v>17.943899999999999</v>
      </c>
      <c r="BX156" s="11">
        <f t="shared" si="252"/>
        <v>284.7912</v>
      </c>
      <c r="BY156">
        <f t="shared" si="253"/>
        <v>89.526899999999998</v>
      </c>
      <c r="BZ156">
        <f t="shared" si="254"/>
        <v>36.433499999999995</v>
      </c>
      <c r="CA156">
        <f t="shared" si="255"/>
        <v>12.7758</v>
      </c>
      <c r="CB156">
        <f t="shared" si="256"/>
        <v>1.2519</v>
      </c>
      <c r="CC156" s="11">
        <f t="shared" si="257"/>
        <v>246.84900000000002</v>
      </c>
      <c r="CD156" s="11">
        <f t="shared" si="258"/>
        <v>279.52679999999998</v>
      </c>
      <c r="CE156" s="11">
        <f t="shared" si="259"/>
        <v>106.3152</v>
      </c>
      <c r="CF156">
        <f t="shared" si="260"/>
        <v>22.951500000000003</v>
      </c>
      <c r="CG156">
        <f t="shared" si="261"/>
        <v>31.779</v>
      </c>
      <c r="CH156">
        <f t="shared" si="262"/>
        <v>4.4298000000000002</v>
      </c>
      <c r="CI156" s="11">
        <f t="shared" si="263"/>
        <v>114.59700000000001</v>
      </c>
      <c r="CJ156">
        <f t="shared" si="264"/>
        <v>11.0745</v>
      </c>
      <c r="CK156">
        <f t="shared" si="265"/>
        <v>39.450899999999997</v>
      </c>
      <c r="CL156">
        <f t="shared" si="266"/>
        <v>11.042400000000001</v>
      </c>
      <c r="CM156">
        <f t="shared" si="267"/>
        <v>5.6817000000000002</v>
      </c>
      <c r="CN156">
        <f t="shared" si="268"/>
        <v>136.71390000000002</v>
      </c>
      <c r="CO156">
        <f t="shared" si="269"/>
        <v>165.21869999999998</v>
      </c>
      <c r="CP156">
        <f t="shared" si="270"/>
        <v>2.8569</v>
      </c>
      <c r="CQ156">
        <f t="shared" si="271"/>
        <v>18.521699999999999</v>
      </c>
      <c r="CR156">
        <f t="shared" si="272"/>
        <v>33.223500000000001</v>
      </c>
      <c r="CT156" s="18">
        <f>'PASO 1 - SETUP CAMPAÑA'!G89</f>
        <v>321</v>
      </c>
      <c r="CU156">
        <v>14.58</v>
      </c>
      <c r="CV156">
        <v>13.46</v>
      </c>
      <c r="CW156">
        <v>1.35</v>
      </c>
      <c r="CX156">
        <v>4.71</v>
      </c>
      <c r="CY156">
        <v>4.6100000000000003</v>
      </c>
      <c r="CZ156">
        <v>0.18</v>
      </c>
      <c r="DA156">
        <v>11.92</v>
      </c>
      <c r="DB156">
        <v>20.420000000000002</v>
      </c>
      <c r="DC156">
        <v>3.09</v>
      </c>
      <c r="DD156">
        <v>2.5</v>
      </c>
      <c r="DE156">
        <v>27.01</v>
      </c>
      <c r="DF156">
        <v>0.78</v>
      </c>
      <c r="DG156">
        <v>27.28</v>
      </c>
      <c r="DH156">
        <v>26.8</v>
      </c>
      <c r="DI156">
        <v>29.03</v>
      </c>
      <c r="DJ156">
        <v>1.5</v>
      </c>
      <c r="DK156">
        <v>47.84</v>
      </c>
      <c r="DL156">
        <v>7.26</v>
      </c>
      <c r="DM156">
        <v>5.37</v>
      </c>
      <c r="DN156">
        <v>33.68</v>
      </c>
      <c r="DO156">
        <v>31.8</v>
      </c>
      <c r="DP156">
        <v>11.35</v>
      </c>
      <c r="DQ156">
        <v>2.37</v>
      </c>
      <c r="DR156">
        <v>58.2</v>
      </c>
      <c r="DS156">
        <v>23.75</v>
      </c>
      <c r="DT156">
        <v>6.86</v>
      </c>
      <c r="DU156">
        <v>33.26</v>
      </c>
      <c r="DV156">
        <v>19.329999999999998</v>
      </c>
      <c r="DW156">
        <v>9.81</v>
      </c>
      <c r="DX156">
        <v>11.75</v>
      </c>
      <c r="DY156">
        <v>3.75</v>
      </c>
      <c r="DZ156">
        <v>0.08</v>
      </c>
      <c r="EA156">
        <v>5.46</v>
      </c>
      <c r="EB156">
        <v>0.41</v>
      </c>
      <c r="EC156">
        <v>0.02</v>
      </c>
      <c r="ED156">
        <v>2.11</v>
      </c>
      <c r="EE156">
        <v>0</v>
      </c>
      <c r="EF156">
        <v>1.25</v>
      </c>
      <c r="EG156">
        <v>0</v>
      </c>
      <c r="EH156">
        <v>0.49</v>
      </c>
      <c r="EI156">
        <v>0.61</v>
      </c>
      <c r="EJ156">
        <v>1.58</v>
      </c>
      <c r="EK156">
        <v>0</v>
      </c>
      <c r="EL156">
        <v>0.09</v>
      </c>
      <c r="EM156">
        <v>2.13</v>
      </c>
      <c r="EN156">
        <v>0.97</v>
      </c>
      <c r="EO156">
        <v>0.36</v>
      </c>
      <c r="EP156">
        <v>0.4</v>
      </c>
      <c r="EQ156">
        <v>0.44</v>
      </c>
      <c r="ER156">
        <v>0.2</v>
      </c>
      <c r="ES156">
        <v>0.55000000000000004</v>
      </c>
      <c r="ET156">
        <v>0</v>
      </c>
      <c r="EU156">
        <v>0.43</v>
      </c>
      <c r="EV156">
        <v>0.23</v>
      </c>
      <c r="EW156">
        <v>0</v>
      </c>
      <c r="EX156">
        <v>0.05</v>
      </c>
      <c r="EY156">
        <v>18.39</v>
      </c>
      <c r="EZ156">
        <v>18.14</v>
      </c>
      <c r="FA156">
        <v>0.1</v>
      </c>
      <c r="FB156">
        <v>0</v>
      </c>
      <c r="FC156">
        <v>0.28999999999999998</v>
      </c>
      <c r="FD156">
        <v>29.95</v>
      </c>
      <c r="FE156">
        <v>7.77</v>
      </c>
      <c r="FF156">
        <v>24.68</v>
      </c>
      <c r="FG156">
        <v>1.84</v>
      </c>
      <c r="FH156">
        <v>13.67</v>
      </c>
      <c r="FI156">
        <v>63.37</v>
      </c>
      <c r="FJ156">
        <v>88.21</v>
      </c>
      <c r="FK156">
        <v>5.59</v>
      </c>
      <c r="FL156">
        <v>88.72</v>
      </c>
      <c r="FM156">
        <v>27.89</v>
      </c>
      <c r="FN156">
        <v>11.35</v>
      </c>
      <c r="FO156">
        <v>3.98</v>
      </c>
      <c r="FP156">
        <v>0.39</v>
      </c>
      <c r="FQ156">
        <v>76.900000000000006</v>
      </c>
      <c r="FR156">
        <v>87.08</v>
      </c>
      <c r="FS156">
        <v>33.119999999999997</v>
      </c>
      <c r="FT156">
        <v>7.15</v>
      </c>
      <c r="FU156">
        <v>9.9</v>
      </c>
      <c r="FV156">
        <v>1.38</v>
      </c>
      <c r="FW156">
        <v>35.700000000000003</v>
      </c>
      <c r="FX156">
        <v>3.45</v>
      </c>
      <c r="FY156">
        <v>12.29</v>
      </c>
      <c r="FZ156">
        <v>3.44</v>
      </c>
      <c r="GA156">
        <v>1.77</v>
      </c>
      <c r="GB156">
        <v>42.59</v>
      </c>
      <c r="GC156">
        <v>51.47</v>
      </c>
      <c r="GD156">
        <v>0.89</v>
      </c>
      <c r="GE156">
        <v>5.77</v>
      </c>
      <c r="GF156">
        <v>10.35</v>
      </c>
    </row>
    <row r="157" spans="2:188" x14ac:dyDescent="0.35">
      <c r="B157" t="str">
        <f>IF(AND(F157&gt;='PASO 2 - CHANNEL INPUT '!$G$4,F157&lt;='PASO 2 - CHANNEL INPUT '!$H$4),"OK","FUERA")</f>
        <v>OK</v>
      </c>
      <c r="C157" s="18" t="str">
        <f>IF(AND(F157&gt;='PASO 2 - CHANNEL INPUT '!$G$8,F157&lt;='PASO 2 - CHANNEL INPUT '!$H$8),"OK","FUERA")</f>
        <v>OK</v>
      </c>
      <c r="D157" t="str">
        <f>IF(AND(F157&gt;='PASO 1 - SETUP CAMPAÑA'!$C$3,F157&lt;='PASO 1 - SETUP CAMPAÑA'!$C$4),"OK","FUERA")</f>
        <v>OK</v>
      </c>
      <c r="E157" t="s">
        <v>2</v>
      </c>
      <c r="F157">
        <v>62</v>
      </c>
      <c r="G157" s="11">
        <f t="shared" si="273"/>
        <v>36.467199999999998</v>
      </c>
      <c r="H157">
        <f t="shared" si="184"/>
        <v>34.957600000000006</v>
      </c>
      <c r="I157">
        <f t="shared" si="185"/>
        <v>2.3384</v>
      </c>
      <c r="J157">
        <f t="shared" si="186"/>
        <v>13.201600000000001</v>
      </c>
      <c r="K157">
        <f t="shared" si="187"/>
        <v>13.201600000000001</v>
      </c>
      <c r="L157">
        <f t="shared" si="188"/>
        <v>0</v>
      </c>
      <c r="M157">
        <f t="shared" si="189"/>
        <v>35.283200000000001</v>
      </c>
      <c r="N157">
        <f t="shared" si="190"/>
        <v>56.0032</v>
      </c>
      <c r="O157">
        <f t="shared" si="191"/>
        <v>7.015200000000001</v>
      </c>
      <c r="P157">
        <f t="shared" si="192"/>
        <v>7.2520000000000007</v>
      </c>
      <c r="Q157">
        <f t="shared" si="193"/>
        <v>80.452799999999996</v>
      </c>
      <c r="R157">
        <f t="shared" si="194"/>
        <v>3.5223999999999998</v>
      </c>
      <c r="S157">
        <f t="shared" si="195"/>
        <v>82.436000000000007</v>
      </c>
      <c r="T157">
        <f t="shared" si="196"/>
        <v>80.393600000000006</v>
      </c>
      <c r="U157" s="11">
        <f t="shared" si="197"/>
        <v>87.911999999999992</v>
      </c>
      <c r="V157">
        <f t="shared" si="198"/>
        <v>4.5880000000000001</v>
      </c>
      <c r="W157">
        <f t="shared" si="199"/>
        <v>131.89760000000001</v>
      </c>
      <c r="X157">
        <f t="shared" si="200"/>
        <v>18.2928</v>
      </c>
      <c r="Y157">
        <f t="shared" si="201"/>
        <v>13.2904</v>
      </c>
      <c r="Z157">
        <f t="shared" si="202"/>
        <v>90.250399999999999</v>
      </c>
      <c r="AA157">
        <f t="shared" si="203"/>
        <v>84.241600000000005</v>
      </c>
      <c r="AB157">
        <f t="shared" si="204"/>
        <v>27.764800000000001</v>
      </c>
      <c r="AC157">
        <f t="shared" si="205"/>
        <v>8.9984000000000002</v>
      </c>
      <c r="AD157" s="11">
        <f t="shared" si="206"/>
        <v>161.85279999999997</v>
      </c>
      <c r="AE157">
        <f t="shared" si="207"/>
        <v>88.474400000000003</v>
      </c>
      <c r="AF157">
        <f t="shared" si="208"/>
        <v>21.578400000000002</v>
      </c>
      <c r="AG157">
        <f t="shared" si="209"/>
        <v>94.039199999999994</v>
      </c>
      <c r="AH157">
        <f t="shared" si="210"/>
        <v>61.804799999999993</v>
      </c>
      <c r="AI157">
        <f t="shared" si="211"/>
        <v>35.5792</v>
      </c>
      <c r="AJ157">
        <f t="shared" si="212"/>
        <v>41.617600000000003</v>
      </c>
      <c r="AK157">
        <f t="shared" si="213"/>
        <v>12.1952</v>
      </c>
      <c r="AL157">
        <f t="shared" si="214"/>
        <v>0.11840000000000001</v>
      </c>
      <c r="AM157">
        <f t="shared" si="215"/>
        <v>15.362400000000001</v>
      </c>
      <c r="AN157">
        <f t="shared" si="216"/>
        <v>8.879999999999999E-2</v>
      </c>
      <c r="AO157">
        <f t="shared" si="217"/>
        <v>0.14799999999999999</v>
      </c>
      <c r="AP157">
        <f t="shared" si="218"/>
        <v>5.2984</v>
      </c>
      <c r="AQ157">
        <f t="shared" si="219"/>
        <v>0.74</v>
      </c>
      <c r="AR157">
        <f t="shared" si="220"/>
        <v>4.7952000000000004</v>
      </c>
      <c r="AS157">
        <f t="shared" si="221"/>
        <v>0</v>
      </c>
      <c r="AT157">
        <f t="shared" si="222"/>
        <v>2.2791999999999999</v>
      </c>
      <c r="AU157">
        <f t="shared" si="223"/>
        <v>0.85839999999999994</v>
      </c>
      <c r="AV157">
        <f t="shared" si="224"/>
        <v>2.7231999999999998</v>
      </c>
      <c r="AW157">
        <f t="shared" si="225"/>
        <v>0</v>
      </c>
      <c r="AX157">
        <f t="shared" si="226"/>
        <v>0.29599999999999999</v>
      </c>
      <c r="AY157">
        <f t="shared" si="227"/>
        <v>3.4335999999999998</v>
      </c>
      <c r="AZ157">
        <f t="shared" si="228"/>
        <v>1.8648</v>
      </c>
      <c r="BA157">
        <f t="shared" si="229"/>
        <v>0.9768</v>
      </c>
      <c r="BB157">
        <f t="shared" si="230"/>
        <v>0.23680000000000001</v>
      </c>
      <c r="BC157">
        <f t="shared" si="231"/>
        <v>3.4631999999999996</v>
      </c>
      <c r="BD157">
        <f t="shared" si="232"/>
        <v>3.8184</v>
      </c>
      <c r="BE157">
        <f t="shared" si="233"/>
        <v>1.3024</v>
      </c>
      <c r="BF157">
        <f t="shared" si="234"/>
        <v>0.14799999999999999</v>
      </c>
      <c r="BG157">
        <f t="shared" si="235"/>
        <v>0.74</v>
      </c>
      <c r="BH157">
        <f t="shared" si="236"/>
        <v>0</v>
      </c>
      <c r="BI157">
        <f t="shared" si="237"/>
        <v>0.26639999999999997</v>
      </c>
      <c r="BJ157">
        <f t="shared" si="238"/>
        <v>0.53279999999999994</v>
      </c>
      <c r="BK157">
        <f t="shared" si="239"/>
        <v>58.696799999999996</v>
      </c>
      <c r="BL157">
        <f t="shared" si="240"/>
        <v>56.536000000000001</v>
      </c>
      <c r="BM157">
        <f t="shared" si="241"/>
        <v>1.9832000000000001</v>
      </c>
      <c r="BN157">
        <f t="shared" si="242"/>
        <v>0</v>
      </c>
      <c r="BO157">
        <f t="shared" si="243"/>
        <v>1.2431999999999999</v>
      </c>
      <c r="BP157">
        <f t="shared" si="244"/>
        <v>72.816000000000003</v>
      </c>
      <c r="BQ157">
        <f t="shared" si="245"/>
        <v>18.2928</v>
      </c>
      <c r="BR157">
        <f t="shared" si="246"/>
        <v>58.756</v>
      </c>
      <c r="BS157">
        <f t="shared" si="247"/>
        <v>3.7</v>
      </c>
      <c r="BT157">
        <f t="shared" si="248"/>
        <v>43.600800000000007</v>
      </c>
      <c r="BU157">
        <f t="shared" si="249"/>
        <v>202.1088</v>
      </c>
      <c r="BV157" s="11">
        <f t="shared" si="250"/>
        <v>258.1712</v>
      </c>
      <c r="BW157" s="11">
        <f t="shared" si="251"/>
        <v>11.869599999999998</v>
      </c>
      <c r="BX157" s="11">
        <f t="shared" si="252"/>
        <v>267.43599999999998</v>
      </c>
      <c r="BY157">
        <f t="shared" si="253"/>
        <v>88.148800000000008</v>
      </c>
      <c r="BZ157">
        <f t="shared" si="254"/>
        <v>27.764800000000001</v>
      </c>
      <c r="CA157">
        <f t="shared" si="255"/>
        <v>12.6096</v>
      </c>
      <c r="CB157">
        <f t="shared" si="256"/>
        <v>0.62159999999999993</v>
      </c>
      <c r="CC157" s="11">
        <f t="shared" si="257"/>
        <v>235.85280000000003</v>
      </c>
      <c r="CD157" s="11">
        <f t="shared" si="258"/>
        <v>263.0256</v>
      </c>
      <c r="CE157" s="11">
        <f t="shared" si="259"/>
        <v>106.08640000000001</v>
      </c>
      <c r="CF157">
        <f t="shared" si="260"/>
        <v>19.654399999999999</v>
      </c>
      <c r="CG157">
        <f t="shared" si="261"/>
        <v>23.739199999999997</v>
      </c>
      <c r="CH157">
        <f t="shared" si="262"/>
        <v>4.5880000000000001</v>
      </c>
      <c r="CI157" s="11">
        <f t="shared" si="263"/>
        <v>103.6592</v>
      </c>
      <c r="CJ157">
        <f t="shared" si="264"/>
        <v>7.8736000000000006</v>
      </c>
      <c r="CK157">
        <f t="shared" si="265"/>
        <v>30.665599999999998</v>
      </c>
      <c r="CL157">
        <f t="shared" si="266"/>
        <v>9.5608000000000004</v>
      </c>
      <c r="CM157">
        <f t="shared" si="267"/>
        <v>3.2856000000000001</v>
      </c>
      <c r="CN157">
        <f t="shared" si="268"/>
        <v>126.48079999999999</v>
      </c>
      <c r="CO157">
        <f t="shared" si="269"/>
        <v>156.1104</v>
      </c>
      <c r="CP157">
        <f t="shared" si="270"/>
        <v>2.9600000000000001E-2</v>
      </c>
      <c r="CQ157">
        <f t="shared" si="271"/>
        <v>13.6456</v>
      </c>
      <c r="CR157">
        <f t="shared" si="272"/>
        <v>30.34</v>
      </c>
      <c r="CT157" s="18">
        <f>'PASO 1 - SETUP CAMPAÑA'!G90</f>
        <v>296</v>
      </c>
      <c r="CU157">
        <v>12.32</v>
      </c>
      <c r="CV157">
        <v>11.81</v>
      </c>
      <c r="CW157">
        <v>0.79</v>
      </c>
      <c r="CX157">
        <v>4.46</v>
      </c>
      <c r="CY157">
        <v>4.46</v>
      </c>
      <c r="CZ157">
        <v>0</v>
      </c>
      <c r="DA157">
        <v>11.92</v>
      </c>
      <c r="DB157">
        <v>18.920000000000002</v>
      </c>
      <c r="DC157">
        <v>2.37</v>
      </c>
      <c r="DD157">
        <v>2.4500000000000002</v>
      </c>
      <c r="DE157">
        <v>27.18</v>
      </c>
      <c r="DF157">
        <v>1.19</v>
      </c>
      <c r="DG157">
        <v>27.85</v>
      </c>
      <c r="DH157">
        <v>27.16</v>
      </c>
      <c r="DI157">
        <v>29.7</v>
      </c>
      <c r="DJ157">
        <v>1.55</v>
      </c>
      <c r="DK157">
        <v>44.56</v>
      </c>
      <c r="DL157">
        <v>6.18</v>
      </c>
      <c r="DM157">
        <v>4.49</v>
      </c>
      <c r="DN157">
        <v>30.49</v>
      </c>
      <c r="DO157">
        <v>28.46</v>
      </c>
      <c r="DP157">
        <v>9.3800000000000008</v>
      </c>
      <c r="DQ157">
        <v>3.04</v>
      </c>
      <c r="DR157">
        <v>54.68</v>
      </c>
      <c r="DS157">
        <v>29.89</v>
      </c>
      <c r="DT157">
        <v>7.29</v>
      </c>
      <c r="DU157">
        <v>31.77</v>
      </c>
      <c r="DV157">
        <v>20.88</v>
      </c>
      <c r="DW157">
        <v>12.02</v>
      </c>
      <c r="DX157">
        <v>14.06</v>
      </c>
      <c r="DY157">
        <v>4.12</v>
      </c>
      <c r="DZ157">
        <v>0.04</v>
      </c>
      <c r="EA157">
        <v>5.19</v>
      </c>
      <c r="EB157">
        <v>0.03</v>
      </c>
      <c r="EC157">
        <v>0.05</v>
      </c>
      <c r="ED157">
        <v>1.79</v>
      </c>
      <c r="EE157">
        <v>0.25</v>
      </c>
      <c r="EF157">
        <v>1.62</v>
      </c>
      <c r="EG157">
        <v>0</v>
      </c>
      <c r="EH157">
        <v>0.77</v>
      </c>
      <c r="EI157">
        <v>0.28999999999999998</v>
      </c>
      <c r="EJ157">
        <v>0.92</v>
      </c>
      <c r="EK157">
        <v>0</v>
      </c>
      <c r="EL157">
        <v>0.1</v>
      </c>
      <c r="EM157">
        <v>1.1599999999999999</v>
      </c>
      <c r="EN157">
        <v>0.63</v>
      </c>
      <c r="EO157">
        <v>0.33</v>
      </c>
      <c r="EP157">
        <v>0.08</v>
      </c>
      <c r="EQ157">
        <v>1.17</v>
      </c>
      <c r="ER157">
        <v>1.29</v>
      </c>
      <c r="ES157">
        <v>0.44</v>
      </c>
      <c r="ET157">
        <v>0.05</v>
      </c>
      <c r="EU157">
        <v>0.25</v>
      </c>
      <c r="EV157">
        <v>0</v>
      </c>
      <c r="EW157">
        <v>0.09</v>
      </c>
      <c r="EX157">
        <v>0.18</v>
      </c>
      <c r="EY157">
        <v>19.829999999999998</v>
      </c>
      <c r="EZ157">
        <v>19.100000000000001</v>
      </c>
      <c r="FA157">
        <v>0.67</v>
      </c>
      <c r="FB157">
        <v>0</v>
      </c>
      <c r="FC157">
        <v>0.42</v>
      </c>
      <c r="FD157">
        <v>24.6</v>
      </c>
      <c r="FE157">
        <v>6.18</v>
      </c>
      <c r="FF157">
        <v>19.850000000000001</v>
      </c>
      <c r="FG157">
        <v>1.25</v>
      </c>
      <c r="FH157">
        <v>14.73</v>
      </c>
      <c r="FI157">
        <v>68.28</v>
      </c>
      <c r="FJ157">
        <v>87.22</v>
      </c>
      <c r="FK157">
        <v>4.01</v>
      </c>
      <c r="FL157">
        <v>90.35</v>
      </c>
      <c r="FM157">
        <v>29.78</v>
      </c>
      <c r="FN157">
        <v>9.3800000000000008</v>
      </c>
      <c r="FO157">
        <v>4.26</v>
      </c>
      <c r="FP157">
        <v>0.21</v>
      </c>
      <c r="FQ157">
        <v>79.680000000000007</v>
      </c>
      <c r="FR157">
        <v>88.86</v>
      </c>
      <c r="FS157">
        <v>35.840000000000003</v>
      </c>
      <c r="FT157">
        <v>6.64</v>
      </c>
      <c r="FU157">
        <v>8.02</v>
      </c>
      <c r="FV157">
        <v>1.55</v>
      </c>
      <c r="FW157">
        <v>35.020000000000003</v>
      </c>
      <c r="FX157">
        <v>2.66</v>
      </c>
      <c r="FY157">
        <v>10.36</v>
      </c>
      <c r="FZ157">
        <v>3.23</v>
      </c>
      <c r="GA157">
        <v>1.1100000000000001</v>
      </c>
      <c r="GB157">
        <v>42.73</v>
      </c>
      <c r="GC157">
        <v>52.74</v>
      </c>
      <c r="GD157">
        <v>0.01</v>
      </c>
      <c r="GE157">
        <v>4.6100000000000003</v>
      </c>
      <c r="GF157">
        <v>10.25</v>
      </c>
    </row>
    <row r="158" spans="2:188" x14ac:dyDescent="0.35">
      <c r="B158" t="str">
        <f>IF(AND(F158&gt;='PASO 2 - CHANNEL INPUT '!$G$4,F158&lt;='PASO 2 - CHANNEL INPUT '!$H$4),"OK","FUERA")</f>
        <v>OK</v>
      </c>
      <c r="C158" s="18" t="str">
        <f>IF(AND(F158&gt;='PASO 2 - CHANNEL INPUT '!$G$8,F158&lt;='PASO 2 - CHANNEL INPUT '!$H$8),"OK","FUERA")</f>
        <v>OK</v>
      </c>
      <c r="D158" t="str">
        <f>IF(AND(F158&gt;='PASO 1 - SETUP CAMPAÑA'!$C$3,F158&lt;='PASO 1 - SETUP CAMPAÑA'!$C$4),"OK","FUERA")</f>
        <v>OK</v>
      </c>
      <c r="E158" t="s">
        <v>2</v>
      </c>
      <c r="F158">
        <v>63</v>
      </c>
      <c r="G158" s="11">
        <f t="shared" si="273"/>
        <v>38.750399999999999</v>
      </c>
      <c r="H158">
        <f t="shared" si="184"/>
        <v>33.616799999999998</v>
      </c>
      <c r="I158">
        <f t="shared" si="185"/>
        <v>5.9892000000000003</v>
      </c>
      <c r="J158">
        <f t="shared" si="186"/>
        <v>12.005999999999998</v>
      </c>
      <c r="K158">
        <f t="shared" si="187"/>
        <v>11.536799999999999</v>
      </c>
      <c r="L158">
        <f t="shared" si="188"/>
        <v>2.3736000000000002</v>
      </c>
      <c r="M158">
        <f t="shared" si="189"/>
        <v>39.2196</v>
      </c>
      <c r="N158">
        <f t="shared" si="190"/>
        <v>47.941200000000009</v>
      </c>
      <c r="O158">
        <f t="shared" si="191"/>
        <v>9.9084000000000003</v>
      </c>
      <c r="P158">
        <f t="shared" si="192"/>
        <v>6.5136000000000003</v>
      </c>
      <c r="Q158">
        <f t="shared" si="193"/>
        <v>72.836400000000012</v>
      </c>
      <c r="R158">
        <f t="shared" si="194"/>
        <v>4.7472000000000003</v>
      </c>
      <c r="S158">
        <f t="shared" si="195"/>
        <v>74.796000000000006</v>
      </c>
      <c r="T158">
        <f t="shared" si="196"/>
        <v>72.45</v>
      </c>
      <c r="U158" s="11">
        <f t="shared" si="197"/>
        <v>80.122799999999998</v>
      </c>
      <c r="V158">
        <f t="shared" si="198"/>
        <v>3.7536000000000005</v>
      </c>
      <c r="W158">
        <f t="shared" si="199"/>
        <v>119.56320000000001</v>
      </c>
      <c r="X158">
        <f t="shared" si="200"/>
        <v>19.126799999999999</v>
      </c>
      <c r="Y158">
        <f t="shared" si="201"/>
        <v>8.5836000000000006</v>
      </c>
      <c r="Z158">
        <f t="shared" si="202"/>
        <v>90.9696</v>
      </c>
      <c r="AA158">
        <f t="shared" si="203"/>
        <v>67.785600000000002</v>
      </c>
      <c r="AB158">
        <f t="shared" si="204"/>
        <v>26.468399999999999</v>
      </c>
      <c r="AC158">
        <f t="shared" si="205"/>
        <v>8.2799999999999994</v>
      </c>
      <c r="AD158" s="11">
        <f t="shared" si="206"/>
        <v>147.13560000000001</v>
      </c>
      <c r="AE158">
        <f t="shared" si="207"/>
        <v>69.027599999999993</v>
      </c>
      <c r="AF158">
        <f t="shared" si="208"/>
        <v>27.627599999999997</v>
      </c>
      <c r="AG158">
        <f t="shared" si="209"/>
        <v>102.5616</v>
      </c>
      <c r="AH158">
        <f t="shared" si="210"/>
        <v>53.875199999999992</v>
      </c>
      <c r="AI158">
        <f t="shared" si="211"/>
        <v>28.676400000000001</v>
      </c>
      <c r="AJ158">
        <f t="shared" si="212"/>
        <v>41.869199999999999</v>
      </c>
      <c r="AK158">
        <f t="shared" si="213"/>
        <v>9.218399999999999</v>
      </c>
      <c r="AL158">
        <f t="shared" si="214"/>
        <v>0.55200000000000005</v>
      </c>
      <c r="AM158">
        <f t="shared" si="215"/>
        <v>16.532399999999999</v>
      </c>
      <c r="AN158">
        <f t="shared" si="216"/>
        <v>0.27600000000000002</v>
      </c>
      <c r="AO158">
        <f t="shared" si="217"/>
        <v>0</v>
      </c>
      <c r="AP158">
        <f t="shared" si="218"/>
        <v>4.83</v>
      </c>
      <c r="AQ158">
        <f t="shared" si="219"/>
        <v>1.4352</v>
      </c>
      <c r="AR158">
        <f t="shared" si="220"/>
        <v>4.2504</v>
      </c>
      <c r="AS158">
        <f t="shared" si="221"/>
        <v>0.22080000000000002</v>
      </c>
      <c r="AT158">
        <f t="shared" si="222"/>
        <v>1.1315999999999999</v>
      </c>
      <c r="AU158">
        <f t="shared" si="223"/>
        <v>0.1656</v>
      </c>
      <c r="AV158">
        <f t="shared" si="224"/>
        <v>2.4288000000000003</v>
      </c>
      <c r="AW158">
        <f t="shared" si="225"/>
        <v>0</v>
      </c>
      <c r="AX158">
        <f t="shared" si="226"/>
        <v>5.5200000000000006E-2</v>
      </c>
      <c r="AY158">
        <f t="shared" si="227"/>
        <v>2.4840000000000004</v>
      </c>
      <c r="AZ158">
        <f t="shared" si="228"/>
        <v>2.7323999999999997</v>
      </c>
      <c r="BA158">
        <f t="shared" si="229"/>
        <v>1.7664000000000002</v>
      </c>
      <c r="BB158">
        <f t="shared" si="230"/>
        <v>0.46920000000000006</v>
      </c>
      <c r="BC158">
        <f t="shared" si="231"/>
        <v>2.7875999999999999</v>
      </c>
      <c r="BD158">
        <f t="shared" si="232"/>
        <v>0.74520000000000008</v>
      </c>
      <c r="BE158">
        <f t="shared" si="233"/>
        <v>0.44160000000000005</v>
      </c>
      <c r="BF158">
        <f t="shared" si="234"/>
        <v>0</v>
      </c>
      <c r="BG158">
        <f t="shared" si="235"/>
        <v>1.1040000000000001</v>
      </c>
      <c r="BH158">
        <f t="shared" si="236"/>
        <v>0.1656</v>
      </c>
      <c r="BI158">
        <f t="shared" si="237"/>
        <v>0</v>
      </c>
      <c r="BJ158">
        <f t="shared" si="238"/>
        <v>0.30360000000000004</v>
      </c>
      <c r="BK158">
        <f t="shared" si="239"/>
        <v>51.694800000000001</v>
      </c>
      <c r="BL158">
        <f t="shared" si="240"/>
        <v>50.507999999999996</v>
      </c>
      <c r="BM158">
        <f t="shared" si="241"/>
        <v>1.6835999999999998</v>
      </c>
      <c r="BN158">
        <f t="shared" si="242"/>
        <v>0</v>
      </c>
      <c r="BO158">
        <f t="shared" si="243"/>
        <v>1.2144000000000001</v>
      </c>
      <c r="BP158">
        <f t="shared" si="244"/>
        <v>76.396799999999999</v>
      </c>
      <c r="BQ158">
        <f t="shared" si="245"/>
        <v>18.2988</v>
      </c>
      <c r="BR158">
        <f t="shared" si="246"/>
        <v>64.114800000000002</v>
      </c>
      <c r="BS158">
        <f t="shared" si="247"/>
        <v>2.3460000000000001</v>
      </c>
      <c r="BT158">
        <f t="shared" si="248"/>
        <v>35.466000000000001</v>
      </c>
      <c r="BU158">
        <f t="shared" si="249"/>
        <v>193.1172</v>
      </c>
      <c r="BV158" s="11">
        <f t="shared" si="250"/>
        <v>246.19200000000001</v>
      </c>
      <c r="BW158" s="11">
        <f t="shared" si="251"/>
        <v>12.6408</v>
      </c>
      <c r="BX158" s="11">
        <f t="shared" si="252"/>
        <v>246.93719999999999</v>
      </c>
      <c r="BY158">
        <f t="shared" si="253"/>
        <v>76.424400000000006</v>
      </c>
      <c r="BZ158">
        <f t="shared" si="254"/>
        <v>26.468399999999999</v>
      </c>
      <c r="CA158">
        <f t="shared" si="255"/>
        <v>9.5220000000000002</v>
      </c>
      <c r="CB158">
        <f t="shared" si="256"/>
        <v>2.7875999999999999</v>
      </c>
      <c r="CC158" s="11">
        <f t="shared" si="257"/>
        <v>214.5624</v>
      </c>
      <c r="CD158" s="11">
        <f t="shared" si="258"/>
        <v>243.54239999999999</v>
      </c>
      <c r="CE158" s="11">
        <f t="shared" si="259"/>
        <v>94.861199999999982</v>
      </c>
      <c r="CF158">
        <f t="shared" si="260"/>
        <v>19.761599999999998</v>
      </c>
      <c r="CG158">
        <f t="shared" si="261"/>
        <v>23.073599999999999</v>
      </c>
      <c r="CH158">
        <f t="shared" si="262"/>
        <v>2.5116000000000001</v>
      </c>
      <c r="CI158" s="11">
        <f t="shared" si="263"/>
        <v>94.943999999999988</v>
      </c>
      <c r="CJ158">
        <f t="shared" si="264"/>
        <v>8.7492000000000001</v>
      </c>
      <c r="CK158">
        <f t="shared" si="265"/>
        <v>30.139200000000002</v>
      </c>
      <c r="CL158">
        <f t="shared" si="266"/>
        <v>7.2312000000000003</v>
      </c>
      <c r="CM158">
        <f t="shared" si="267"/>
        <v>4.7472000000000003</v>
      </c>
      <c r="CN158">
        <f t="shared" si="268"/>
        <v>117.9624</v>
      </c>
      <c r="CO158">
        <f t="shared" si="269"/>
        <v>148.07399999999998</v>
      </c>
      <c r="CP158">
        <f t="shared" si="270"/>
        <v>1.6835999999999998</v>
      </c>
      <c r="CQ158">
        <f t="shared" si="271"/>
        <v>14.4072</v>
      </c>
      <c r="CR158">
        <f t="shared" si="272"/>
        <v>30.166799999999999</v>
      </c>
      <c r="CT158" s="18">
        <f>'PASO 1 - SETUP CAMPAÑA'!G91</f>
        <v>276</v>
      </c>
      <c r="CU158">
        <v>14.04</v>
      </c>
      <c r="CV158">
        <v>12.18</v>
      </c>
      <c r="CW158">
        <v>2.17</v>
      </c>
      <c r="CX158">
        <v>4.3499999999999996</v>
      </c>
      <c r="CY158">
        <v>4.18</v>
      </c>
      <c r="CZ158">
        <v>0.86</v>
      </c>
      <c r="DA158">
        <v>14.21</v>
      </c>
      <c r="DB158">
        <v>17.37</v>
      </c>
      <c r="DC158">
        <v>3.59</v>
      </c>
      <c r="DD158">
        <v>2.36</v>
      </c>
      <c r="DE158">
        <v>26.39</v>
      </c>
      <c r="DF158">
        <v>1.72</v>
      </c>
      <c r="DG158">
        <v>27.1</v>
      </c>
      <c r="DH158">
        <v>26.25</v>
      </c>
      <c r="DI158">
        <v>29.03</v>
      </c>
      <c r="DJ158">
        <v>1.36</v>
      </c>
      <c r="DK158">
        <v>43.32</v>
      </c>
      <c r="DL158">
        <v>6.93</v>
      </c>
      <c r="DM158">
        <v>3.11</v>
      </c>
      <c r="DN158">
        <v>32.96</v>
      </c>
      <c r="DO158">
        <v>24.56</v>
      </c>
      <c r="DP158">
        <v>9.59</v>
      </c>
      <c r="DQ158">
        <v>3</v>
      </c>
      <c r="DR158">
        <v>53.31</v>
      </c>
      <c r="DS158">
        <v>25.01</v>
      </c>
      <c r="DT158">
        <v>10.01</v>
      </c>
      <c r="DU158">
        <v>37.159999999999997</v>
      </c>
      <c r="DV158">
        <v>19.52</v>
      </c>
      <c r="DW158">
        <v>10.39</v>
      </c>
      <c r="DX158">
        <v>15.17</v>
      </c>
      <c r="DY158">
        <v>3.34</v>
      </c>
      <c r="DZ158">
        <v>0.2</v>
      </c>
      <c r="EA158">
        <v>5.99</v>
      </c>
      <c r="EB158">
        <v>0.1</v>
      </c>
      <c r="EC158">
        <v>0</v>
      </c>
      <c r="ED158">
        <v>1.75</v>
      </c>
      <c r="EE158">
        <v>0.52</v>
      </c>
      <c r="EF158">
        <v>1.54</v>
      </c>
      <c r="EG158">
        <v>0.08</v>
      </c>
      <c r="EH158">
        <v>0.41</v>
      </c>
      <c r="EI158">
        <v>0.06</v>
      </c>
      <c r="EJ158">
        <v>0.88</v>
      </c>
      <c r="EK158">
        <v>0</v>
      </c>
      <c r="EL158">
        <v>0.02</v>
      </c>
      <c r="EM158">
        <v>0.9</v>
      </c>
      <c r="EN158">
        <v>0.99</v>
      </c>
      <c r="EO158">
        <v>0.64</v>
      </c>
      <c r="EP158">
        <v>0.17</v>
      </c>
      <c r="EQ158">
        <v>1.01</v>
      </c>
      <c r="ER158">
        <v>0.27</v>
      </c>
      <c r="ES158">
        <v>0.16</v>
      </c>
      <c r="ET158">
        <v>0</v>
      </c>
      <c r="EU158">
        <v>0.4</v>
      </c>
      <c r="EV158">
        <v>0.06</v>
      </c>
      <c r="EW158">
        <v>0</v>
      </c>
      <c r="EX158">
        <v>0.11</v>
      </c>
      <c r="EY158">
        <v>18.73</v>
      </c>
      <c r="EZ158">
        <v>18.3</v>
      </c>
      <c r="FA158">
        <v>0.61</v>
      </c>
      <c r="FB158">
        <v>0</v>
      </c>
      <c r="FC158">
        <v>0.44</v>
      </c>
      <c r="FD158">
        <v>27.68</v>
      </c>
      <c r="FE158">
        <v>6.63</v>
      </c>
      <c r="FF158">
        <v>23.23</v>
      </c>
      <c r="FG158">
        <v>0.85</v>
      </c>
      <c r="FH158">
        <v>12.85</v>
      </c>
      <c r="FI158">
        <v>69.97</v>
      </c>
      <c r="FJ158">
        <v>89.2</v>
      </c>
      <c r="FK158">
        <v>4.58</v>
      </c>
      <c r="FL158">
        <v>89.47</v>
      </c>
      <c r="FM158">
        <v>27.69</v>
      </c>
      <c r="FN158">
        <v>9.59</v>
      </c>
      <c r="FO158">
        <v>3.45</v>
      </c>
      <c r="FP158">
        <v>1.01</v>
      </c>
      <c r="FQ158">
        <v>77.739999999999995</v>
      </c>
      <c r="FR158">
        <v>88.24</v>
      </c>
      <c r="FS158">
        <v>34.369999999999997</v>
      </c>
      <c r="FT158">
        <v>7.16</v>
      </c>
      <c r="FU158">
        <v>8.36</v>
      </c>
      <c r="FV158">
        <v>0.91</v>
      </c>
      <c r="FW158">
        <v>34.4</v>
      </c>
      <c r="FX158">
        <v>3.17</v>
      </c>
      <c r="FY158">
        <v>10.92</v>
      </c>
      <c r="FZ158">
        <v>2.62</v>
      </c>
      <c r="GA158">
        <v>1.72</v>
      </c>
      <c r="GB158">
        <v>42.74</v>
      </c>
      <c r="GC158">
        <v>53.65</v>
      </c>
      <c r="GD158">
        <v>0.61</v>
      </c>
      <c r="GE158">
        <v>5.22</v>
      </c>
      <c r="GF158">
        <v>10.93</v>
      </c>
    </row>
    <row r="159" spans="2:188" x14ac:dyDescent="0.35">
      <c r="B159" t="str">
        <f>IF(AND(F159&gt;='PASO 2 - CHANNEL INPUT '!$G$4,F159&lt;='PASO 2 - CHANNEL INPUT '!$H$4),"OK","FUERA")</f>
        <v>OK</v>
      </c>
      <c r="C159" s="18" t="str">
        <f>IF(AND(F159&gt;='PASO 2 - CHANNEL INPUT '!$G$8,F159&lt;='PASO 2 - CHANNEL INPUT '!$H$8),"OK","FUERA")</f>
        <v>OK</v>
      </c>
      <c r="D159" t="str">
        <f>IF(AND(F159&gt;='PASO 1 - SETUP CAMPAÑA'!$C$3,F159&lt;='PASO 1 - SETUP CAMPAÑA'!$C$4),"OK","FUERA")</f>
        <v>OK</v>
      </c>
      <c r="E159" t="s">
        <v>2</v>
      </c>
      <c r="F159">
        <v>64</v>
      </c>
      <c r="G159" s="11">
        <f t="shared" si="273"/>
        <v>28.8</v>
      </c>
      <c r="H159">
        <f t="shared" si="184"/>
        <v>27.084800000000001</v>
      </c>
      <c r="I159">
        <f t="shared" si="185"/>
        <v>1.9712000000000001</v>
      </c>
      <c r="J159">
        <f t="shared" si="186"/>
        <v>10.572799999999999</v>
      </c>
      <c r="K159">
        <f t="shared" si="187"/>
        <v>10.572799999999999</v>
      </c>
      <c r="L159">
        <f t="shared" si="188"/>
        <v>0</v>
      </c>
      <c r="M159">
        <f t="shared" si="189"/>
        <v>31.257600000000004</v>
      </c>
      <c r="N159">
        <f t="shared" si="190"/>
        <v>38.4</v>
      </c>
      <c r="O159">
        <f t="shared" si="191"/>
        <v>7.9615999999999998</v>
      </c>
      <c r="P159">
        <f t="shared" si="192"/>
        <v>5.7855999999999996</v>
      </c>
      <c r="Q159">
        <f t="shared" si="193"/>
        <v>61.977600000000002</v>
      </c>
      <c r="R159">
        <f t="shared" si="194"/>
        <v>3.2511999999999999</v>
      </c>
      <c r="S159">
        <f t="shared" si="195"/>
        <v>62.7712</v>
      </c>
      <c r="T159">
        <f t="shared" si="196"/>
        <v>61.260799999999996</v>
      </c>
      <c r="U159" s="11">
        <f t="shared" si="197"/>
        <v>67.6096</v>
      </c>
      <c r="V159">
        <f t="shared" si="198"/>
        <v>5.3247999999999998</v>
      </c>
      <c r="W159">
        <f t="shared" si="199"/>
        <v>113.9456</v>
      </c>
      <c r="X159">
        <f t="shared" si="200"/>
        <v>17.8432</v>
      </c>
      <c r="Y159">
        <f t="shared" si="201"/>
        <v>10.9056</v>
      </c>
      <c r="Z159">
        <f t="shared" si="202"/>
        <v>87.321600000000004</v>
      </c>
      <c r="AA159">
        <f t="shared" si="203"/>
        <v>64.716800000000006</v>
      </c>
      <c r="AB159">
        <f t="shared" si="204"/>
        <v>26.393600000000003</v>
      </c>
      <c r="AC159">
        <f t="shared" si="205"/>
        <v>7.3472</v>
      </c>
      <c r="AD159" s="11">
        <f t="shared" si="206"/>
        <v>142.64320000000001</v>
      </c>
      <c r="AE159">
        <f t="shared" si="207"/>
        <v>62.182400000000001</v>
      </c>
      <c r="AF159">
        <f t="shared" si="208"/>
        <v>15.744000000000002</v>
      </c>
      <c r="AG159">
        <f t="shared" si="209"/>
        <v>88.806399999999996</v>
      </c>
      <c r="AH159">
        <f t="shared" si="210"/>
        <v>43.110399999999998</v>
      </c>
      <c r="AI159">
        <f t="shared" si="211"/>
        <v>19.2256</v>
      </c>
      <c r="AJ159">
        <f t="shared" si="212"/>
        <v>31.872</v>
      </c>
      <c r="AK159">
        <f t="shared" si="213"/>
        <v>6.8864000000000001</v>
      </c>
      <c r="AL159">
        <f t="shared" si="214"/>
        <v>0</v>
      </c>
      <c r="AM159">
        <f t="shared" si="215"/>
        <v>17.9968</v>
      </c>
      <c r="AN159">
        <f t="shared" si="216"/>
        <v>0.35840000000000005</v>
      </c>
      <c r="AO159">
        <f t="shared" si="217"/>
        <v>0.28160000000000002</v>
      </c>
      <c r="AP159">
        <f t="shared" si="218"/>
        <v>2.7648000000000001</v>
      </c>
      <c r="AQ159">
        <f t="shared" si="219"/>
        <v>0.20480000000000001</v>
      </c>
      <c r="AR159">
        <f t="shared" si="220"/>
        <v>3.8656000000000001</v>
      </c>
      <c r="AS159">
        <f t="shared" si="221"/>
        <v>0.43520000000000003</v>
      </c>
      <c r="AT159">
        <f t="shared" si="222"/>
        <v>2.2016</v>
      </c>
      <c r="AU159">
        <f t="shared" si="223"/>
        <v>2.2784</v>
      </c>
      <c r="AV159">
        <f t="shared" si="224"/>
        <v>3.1488</v>
      </c>
      <c r="AW159">
        <f t="shared" si="225"/>
        <v>0</v>
      </c>
      <c r="AX159">
        <f t="shared" si="226"/>
        <v>0</v>
      </c>
      <c r="AY159">
        <f t="shared" si="227"/>
        <v>5.4272</v>
      </c>
      <c r="AZ159">
        <f t="shared" si="228"/>
        <v>1.3056000000000001</v>
      </c>
      <c r="BA159">
        <f t="shared" si="229"/>
        <v>4.7103999999999999</v>
      </c>
      <c r="BB159">
        <f t="shared" si="230"/>
        <v>0.79359999999999997</v>
      </c>
      <c r="BC159">
        <f t="shared" si="231"/>
        <v>2.4063999999999997</v>
      </c>
      <c r="BD159">
        <f t="shared" si="232"/>
        <v>0.99840000000000007</v>
      </c>
      <c r="BE159">
        <f t="shared" si="233"/>
        <v>1.9456</v>
      </c>
      <c r="BF159">
        <f t="shared" si="234"/>
        <v>0</v>
      </c>
      <c r="BG159">
        <f t="shared" si="235"/>
        <v>1.7152000000000001</v>
      </c>
      <c r="BH159">
        <f t="shared" si="236"/>
        <v>0</v>
      </c>
      <c r="BI159">
        <f t="shared" si="237"/>
        <v>5.1200000000000002E-2</v>
      </c>
      <c r="BJ159">
        <f t="shared" si="238"/>
        <v>5.1200000000000002E-2</v>
      </c>
      <c r="BK159">
        <f t="shared" si="239"/>
        <v>53.299199999999999</v>
      </c>
      <c r="BL159">
        <f t="shared" si="240"/>
        <v>53.196800000000003</v>
      </c>
      <c r="BM159">
        <f t="shared" si="241"/>
        <v>0.35840000000000005</v>
      </c>
      <c r="BN159">
        <f t="shared" si="242"/>
        <v>0</v>
      </c>
      <c r="BO159">
        <f t="shared" si="243"/>
        <v>0.92159999999999997</v>
      </c>
      <c r="BP159">
        <f t="shared" si="244"/>
        <v>63.180799999999998</v>
      </c>
      <c r="BQ159">
        <f t="shared" si="245"/>
        <v>19.123200000000001</v>
      </c>
      <c r="BR159">
        <f t="shared" si="246"/>
        <v>47.436800000000005</v>
      </c>
      <c r="BS159">
        <f t="shared" si="247"/>
        <v>5.9648000000000003</v>
      </c>
      <c r="BT159">
        <f t="shared" si="248"/>
        <v>36.121600000000001</v>
      </c>
      <c r="BU159">
        <f t="shared" si="249"/>
        <v>159.07839999999999</v>
      </c>
      <c r="BV159" s="11">
        <f t="shared" si="250"/>
        <v>210.22720000000001</v>
      </c>
      <c r="BW159" s="11">
        <f t="shared" si="251"/>
        <v>10.931199999999999</v>
      </c>
      <c r="BX159" s="11">
        <f t="shared" si="252"/>
        <v>228.22400000000002</v>
      </c>
      <c r="BY159">
        <f t="shared" si="253"/>
        <v>73.241600000000005</v>
      </c>
      <c r="BZ159">
        <f t="shared" si="254"/>
        <v>26.393600000000003</v>
      </c>
      <c r="CA159">
        <f t="shared" si="255"/>
        <v>7.4752000000000001</v>
      </c>
      <c r="CB159">
        <f t="shared" si="256"/>
        <v>1.1264000000000001</v>
      </c>
      <c r="CC159" s="11">
        <f t="shared" si="257"/>
        <v>188.03200000000001</v>
      </c>
      <c r="CD159" s="11">
        <f t="shared" si="258"/>
        <v>224.9984</v>
      </c>
      <c r="CE159" s="11">
        <f t="shared" si="259"/>
        <v>86.783999999999992</v>
      </c>
      <c r="CF159">
        <f t="shared" si="260"/>
        <v>17.766400000000001</v>
      </c>
      <c r="CG159">
        <f t="shared" si="261"/>
        <v>21.990400000000001</v>
      </c>
      <c r="CH159">
        <f t="shared" si="262"/>
        <v>1.4336000000000002</v>
      </c>
      <c r="CI159" s="11">
        <f t="shared" si="263"/>
        <v>88.908799999999985</v>
      </c>
      <c r="CJ159">
        <f t="shared" si="264"/>
        <v>7.3727999999999998</v>
      </c>
      <c r="CK159">
        <f t="shared" si="265"/>
        <v>32.563200000000002</v>
      </c>
      <c r="CL159">
        <f t="shared" si="266"/>
        <v>8.8064</v>
      </c>
      <c r="CM159">
        <f t="shared" si="267"/>
        <v>4.8127999999999993</v>
      </c>
      <c r="CN159">
        <f t="shared" si="268"/>
        <v>111.8976</v>
      </c>
      <c r="CO159">
        <f t="shared" si="269"/>
        <v>133.99040000000002</v>
      </c>
      <c r="CP159">
        <f t="shared" si="270"/>
        <v>1.28</v>
      </c>
      <c r="CQ159">
        <f t="shared" si="271"/>
        <v>12.646400000000002</v>
      </c>
      <c r="CR159">
        <f t="shared" si="272"/>
        <v>32.204799999999999</v>
      </c>
      <c r="CT159" s="18">
        <f>'PASO 1 - SETUP CAMPAÑA'!G92</f>
        <v>256</v>
      </c>
      <c r="CU159">
        <v>11.25</v>
      </c>
      <c r="CV159">
        <v>10.58</v>
      </c>
      <c r="CW159">
        <v>0.77</v>
      </c>
      <c r="CX159">
        <v>4.13</v>
      </c>
      <c r="CY159">
        <v>4.13</v>
      </c>
      <c r="CZ159">
        <v>0</v>
      </c>
      <c r="DA159">
        <v>12.21</v>
      </c>
      <c r="DB159">
        <v>15</v>
      </c>
      <c r="DC159">
        <v>3.11</v>
      </c>
      <c r="DD159">
        <v>2.2599999999999998</v>
      </c>
      <c r="DE159">
        <v>24.21</v>
      </c>
      <c r="DF159">
        <v>1.27</v>
      </c>
      <c r="DG159">
        <v>24.52</v>
      </c>
      <c r="DH159">
        <v>23.93</v>
      </c>
      <c r="DI159">
        <v>26.41</v>
      </c>
      <c r="DJ159">
        <v>2.08</v>
      </c>
      <c r="DK159">
        <v>44.51</v>
      </c>
      <c r="DL159">
        <v>6.97</v>
      </c>
      <c r="DM159">
        <v>4.26</v>
      </c>
      <c r="DN159">
        <v>34.11</v>
      </c>
      <c r="DO159">
        <v>25.28</v>
      </c>
      <c r="DP159">
        <v>10.31</v>
      </c>
      <c r="DQ159">
        <v>2.87</v>
      </c>
      <c r="DR159">
        <v>55.72</v>
      </c>
      <c r="DS159">
        <v>24.29</v>
      </c>
      <c r="DT159">
        <v>6.15</v>
      </c>
      <c r="DU159">
        <v>34.69</v>
      </c>
      <c r="DV159">
        <v>16.84</v>
      </c>
      <c r="DW159">
        <v>7.51</v>
      </c>
      <c r="DX159">
        <v>12.45</v>
      </c>
      <c r="DY159">
        <v>2.69</v>
      </c>
      <c r="DZ159">
        <v>0</v>
      </c>
      <c r="EA159">
        <v>7.03</v>
      </c>
      <c r="EB159">
        <v>0.14000000000000001</v>
      </c>
      <c r="EC159">
        <v>0.11</v>
      </c>
      <c r="ED159">
        <v>1.08</v>
      </c>
      <c r="EE159">
        <v>0.08</v>
      </c>
      <c r="EF159">
        <v>1.51</v>
      </c>
      <c r="EG159">
        <v>0.17</v>
      </c>
      <c r="EH159">
        <v>0.86</v>
      </c>
      <c r="EI159">
        <v>0.89</v>
      </c>
      <c r="EJ159">
        <v>1.23</v>
      </c>
      <c r="EK159">
        <v>0</v>
      </c>
      <c r="EL159">
        <v>0</v>
      </c>
      <c r="EM159">
        <v>2.12</v>
      </c>
      <c r="EN159">
        <v>0.51</v>
      </c>
      <c r="EO159">
        <v>1.84</v>
      </c>
      <c r="EP159">
        <v>0.31</v>
      </c>
      <c r="EQ159">
        <v>0.94</v>
      </c>
      <c r="ER159">
        <v>0.39</v>
      </c>
      <c r="ES159">
        <v>0.76</v>
      </c>
      <c r="ET159">
        <v>0</v>
      </c>
      <c r="EU159">
        <v>0.67</v>
      </c>
      <c r="EV159">
        <v>0</v>
      </c>
      <c r="EW159">
        <v>0.02</v>
      </c>
      <c r="EX159">
        <v>0.02</v>
      </c>
      <c r="EY159">
        <v>20.82</v>
      </c>
      <c r="EZ159">
        <v>20.78</v>
      </c>
      <c r="FA159">
        <v>0.14000000000000001</v>
      </c>
      <c r="FB159">
        <v>0</v>
      </c>
      <c r="FC159">
        <v>0.36</v>
      </c>
      <c r="FD159">
        <v>24.68</v>
      </c>
      <c r="FE159">
        <v>7.47</v>
      </c>
      <c r="FF159">
        <v>18.53</v>
      </c>
      <c r="FG159">
        <v>2.33</v>
      </c>
      <c r="FH159">
        <v>14.11</v>
      </c>
      <c r="FI159">
        <v>62.14</v>
      </c>
      <c r="FJ159">
        <v>82.12</v>
      </c>
      <c r="FK159">
        <v>4.2699999999999996</v>
      </c>
      <c r="FL159">
        <v>89.15</v>
      </c>
      <c r="FM159">
        <v>28.61</v>
      </c>
      <c r="FN159">
        <v>10.31</v>
      </c>
      <c r="FO159">
        <v>2.92</v>
      </c>
      <c r="FP159">
        <v>0.44</v>
      </c>
      <c r="FQ159">
        <v>73.45</v>
      </c>
      <c r="FR159">
        <v>87.89</v>
      </c>
      <c r="FS159">
        <v>33.9</v>
      </c>
      <c r="FT159">
        <v>6.94</v>
      </c>
      <c r="FU159">
        <v>8.59</v>
      </c>
      <c r="FV159">
        <v>0.56000000000000005</v>
      </c>
      <c r="FW159">
        <v>34.729999999999997</v>
      </c>
      <c r="FX159">
        <v>2.88</v>
      </c>
      <c r="FY159">
        <v>12.72</v>
      </c>
      <c r="FZ159">
        <v>3.44</v>
      </c>
      <c r="GA159">
        <v>1.88</v>
      </c>
      <c r="GB159">
        <v>43.71</v>
      </c>
      <c r="GC159">
        <v>52.34</v>
      </c>
      <c r="GD159">
        <v>0.5</v>
      </c>
      <c r="GE159">
        <v>4.9400000000000004</v>
      </c>
      <c r="GF159">
        <v>12.58</v>
      </c>
    </row>
    <row r="160" spans="2:188" x14ac:dyDescent="0.35">
      <c r="B160" t="str">
        <f>IF(AND(F160&gt;='PASO 2 - CHANNEL INPUT '!$G$4,F160&lt;='PASO 2 - CHANNEL INPUT '!$H$4),"OK","FUERA")</f>
        <v>OK</v>
      </c>
      <c r="C160" s="18" t="str">
        <f>IF(AND(F160&gt;='PASO 2 - CHANNEL INPUT '!$G$8,F160&lt;='PASO 2 - CHANNEL INPUT '!$H$8),"OK","FUERA")</f>
        <v>OK</v>
      </c>
      <c r="D160" t="str">
        <f>IF(AND(F160&gt;='PASO 1 - SETUP CAMPAÑA'!$C$3,F160&lt;='PASO 1 - SETUP CAMPAÑA'!$C$4),"OK","FUERA")</f>
        <v>OK</v>
      </c>
      <c r="E160" t="s">
        <v>2</v>
      </c>
      <c r="F160">
        <v>65</v>
      </c>
      <c r="G160" s="11">
        <f t="shared" si="273"/>
        <v>46.095000000000006</v>
      </c>
      <c r="H160">
        <f t="shared" si="184"/>
        <v>42.805</v>
      </c>
      <c r="I160">
        <f t="shared" si="185"/>
        <v>3.8850000000000002</v>
      </c>
      <c r="J160">
        <f t="shared" si="186"/>
        <v>15.75</v>
      </c>
      <c r="K160">
        <f t="shared" si="187"/>
        <v>14.665000000000003</v>
      </c>
      <c r="L160">
        <f t="shared" si="188"/>
        <v>1.54</v>
      </c>
      <c r="M160">
        <f t="shared" si="189"/>
        <v>49.175000000000004</v>
      </c>
      <c r="N160">
        <f t="shared" si="190"/>
        <v>48.194999999999993</v>
      </c>
      <c r="O160">
        <f t="shared" si="191"/>
        <v>8.0150000000000006</v>
      </c>
      <c r="P160">
        <f t="shared" si="192"/>
        <v>7.2799999999999994</v>
      </c>
      <c r="Q160">
        <f t="shared" si="193"/>
        <v>93.31</v>
      </c>
      <c r="R160">
        <f t="shared" si="194"/>
        <v>2.7650000000000001</v>
      </c>
      <c r="S160">
        <f t="shared" si="195"/>
        <v>93.694999999999993</v>
      </c>
      <c r="T160">
        <f t="shared" si="196"/>
        <v>91.174999999999997</v>
      </c>
      <c r="U160" s="11">
        <f t="shared" si="197"/>
        <v>101.39500000000001</v>
      </c>
      <c r="V160">
        <f t="shared" si="198"/>
        <v>5.8449999999999998</v>
      </c>
      <c r="W160">
        <f t="shared" si="199"/>
        <v>145.95000000000002</v>
      </c>
      <c r="X160">
        <f t="shared" si="200"/>
        <v>16.974999999999998</v>
      </c>
      <c r="Y160">
        <f t="shared" si="201"/>
        <v>11.27</v>
      </c>
      <c r="Z160">
        <f t="shared" si="202"/>
        <v>118.405</v>
      </c>
      <c r="AA160">
        <f t="shared" si="203"/>
        <v>71.680000000000007</v>
      </c>
      <c r="AB160">
        <f t="shared" si="204"/>
        <v>26.040000000000003</v>
      </c>
      <c r="AC160">
        <f t="shared" si="205"/>
        <v>8.19</v>
      </c>
      <c r="AD160" s="11">
        <f t="shared" si="206"/>
        <v>174.09</v>
      </c>
      <c r="AE160">
        <f t="shared" si="207"/>
        <v>97.335000000000008</v>
      </c>
      <c r="AF160">
        <f t="shared" si="208"/>
        <v>31.57</v>
      </c>
      <c r="AG160">
        <f t="shared" si="209"/>
        <v>128.45000000000002</v>
      </c>
      <c r="AH160">
        <f t="shared" si="210"/>
        <v>64.679999999999993</v>
      </c>
      <c r="AI160">
        <f t="shared" si="211"/>
        <v>30.974999999999998</v>
      </c>
      <c r="AJ160">
        <f t="shared" si="212"/>
        <v>41.860000000000007</v>
      </c>
      <c r="AK160">
        <f t="shared" si="213"/>
        <v>16.8</v>
      </c>
      <c r="AL160">
        <f t="shared" si="214"/>
        <v>0</v>
      </c>
      <c r="AM160">
        <f t="shared" si="215"/>
        <v>15.120000000000001</v>
      </c>
      <c r="AN160">
        <f t="shared" si="216"/>
        <v>0.21</v>
      </c>
      <c r="AO160">
        <f t="shared" si="217"/>
        <v>0.42</v>
      </c>
      <c r="AP160">
        <f t="shared" si="218"/>
        <v>8.19</v>
      </c>
      <c r="AQ160">
        <f t="shared" si="219"/>
        <v>0.315</v>
      </c>
      <c r="AR160">
        <f t="shared" si="220"/>
        <v>5.7399999999999993</v>
      </c>
      <c r="AS160">
        <f t="shared" si="221"/>
        <v>0.105</v>
      </c>
      <c r="AT160">
        <f t="shared" si="222"/>
        <v>4.8649999999999993</v>
      </c>
      <c r="AU160">
        <f t="shared" si="223"/>
        <v>1.1900000000000002</v>
      </c>
      <c r="AV160">
        <f t="shared" si="224"/>
        <v>2.17</v>
      </c>
      <c r="AW160">
        <f t="shared" si="225"/>
        <v>0</v>
      </c>
      <c r="AX160">
        <f t="shared" si="226"/>
        <v>0.17500000000000002</v>
      </c>
      <c r="AY160">
        <f t="shared" si="227"/>
        <v>3.1850000000000001</v>
      </c>
      <c r="AZ160">
        <f t="shared" si="228"/>
        <v>1.0149999999999999</v>
      </c>
      <c r="BA160">
        <f t="shared" si="229"/>
        <v>5.6000000000000005</v>
      </c>
      <c r="BB160">
        <f t="shared" si="230"/>
        <v>0.77</v>
      </c>
      <c r="BC160">
        <f t="shared" si="231"/>
        <v>3.4649999999999999</v>
      </c>
      <c r="BD160">
        <f t="shared" si="232"/>
        <v>0.49000000000000005</v>
      </c>
      <c r="BE160">
        <f t="shared" si="233"/>
        <v>1.4000000000000001</v>
      </c>
      <c r="BF160">
        <f t="shared" si="234"/>
        <v>0</v>
      </c>
      <c r="BG160">
        <f t="shared" si="235"/>
        <v>1.8900000000000001</v>
      </c>
      <c r="BH160">
        <f t="shared" si="236"/>
        <v>0.28000000000000003</v>
      </c>
      <c r="BI160">
        <f t="shared" si="237"/>
        <v>0.14000000000000001</v>
      </c>
      <c r="BJ160">
        <f t="shared" si="238"/>
        <v>0.105</v>
      </c>
      <c r="BK160">
        <f t="shared" si="239"/>
        <v>68.319999999999993</v>
      </c>
      <c r="BL160">
        <f t="shared" si="240"/>
        <v>67.515000000000001</v>
      </c>
      <c r="BM160">
        <f t="shared" si="241"/>
        <v>0.63</v>
      </c>
      <c r="BN160">
        <f t="shared" si="242"/>
        <v>0</v>
      </c>
      <c r="BO160">
        <f t="shared" si="243"/>
        <v>0.52500000000000002</v>
      </c>
      <c r="BP160">
        <f t="shared" si="244"/>
        <v>87.74499999999999</v>
      </c>
      <c r="BQ160">
        <f t="shared" si="245"/>
        <v>21.594999999999999</v>
      </c>
      <c r="BR160">
        <f t="shared" si="246"/>
        <v>72.17</v>
      </c>
      <c r="BS160">
        <f t="shared" si="247"/>
        <v>6.37</v>
      </c>
      <c r="BT160">
        <f t="shared" si="248"/>
        <v>49.769999999999996</v>
      </c>
      <c r="BU160">
        <f t="shared" si="249"/>
        <v>228.86500000000001</v>
      </c>
      <c r="BV160" s="11">
        <f t="shared" si="250"/>
        <v>303.10000000000002</v>
      </c>
      <c r="BW160" s="11">
        <f t="shared" si="251"/>
        <v>17.5</v>
      </c>
      <c r="BX160" s="11">
        <f t="shared" si="252"/>
        <v>299.21499999999997</v>
      </c>
      <c r="BY160">
        <f t="shared" si="253"/>
        <v>96.004999999999995</v>
      </c>
      <c r="BZ160">
        <f t="shared" si="254"/>
        <v>26.040000000000003</v>
      </c>
      <c r="CA160">
        <f t="shared" si="255"/>
        <v>8.68</v>
      </c>
      <c r="CB160">
        <f t="shared" si="256"/>
        <v>0.875</v>
      </c>
      <c r="CC160" s="11">
        <f t="shared" si="257"/>
        <v>256.83</v>
      </c>
      <c r="CD160" s="11">
        <f t="shared" si="258"/>
        <v>293.65000000000003</v>
      </c>
      <c r="CE160" s="11">
        <f t="shared" si="259"/>
        <v>100.73</v>
      </c>
      <c r="CF160">
        <f t="shared" si="260"/>
        <v>18.48</v>
      </c>
      <c r="CG160">
        <f t="shared" si="261"/>
        <v>23.484999999999996</v>
      </c>
      <c r="CH160">
        <f t="shared" si="262"/>
        <v>1.33</v>
      </c>
      <c r="CI160" s="11">
        <f t="shared" si="263"/>
        <v>104.01999999999998</v>
      </c>
      <c r="CJ160">
        <f t="shared" si="264"/>
        <v>9.0299999999999994</v>
      </c>
      <c r="CK160">
        <f t="shared" si="265"/>
        <v>26.845000000000002</v>
      </c>
      <c r="CL160">
        <f t="shared" si="266"/>
        <v>7.8400000000000007</v>
      </c>
      <c r="CM160">
        <f t="shared" si="267"/>
        <v>3.5</v>
      </c>
      <c r="CN160">
        <f t="shared" si="268"/>
        <v>122.39500000000001</v>
      </c>
      <c r="CO160">
        <f t="shared" si="269"/>
        <v>164.67499999999998</v>
      </c>
      <c r="CP160">
        <f t="shared" si="270"/>
        <v>1.54</v>
      </c>
      <c r="CQ160">
        <f t="shared" si="271"/>
        <v>13.335000000000001</v>
      </c>
      <c r="CR160">
        <f t="shared" si="272"/>
        <v>35.314999999999998</v>
      </c>
      <c r="CT160" s="18">
        <f>'PASO 1 - SETUP CAMPAÑA'!G93</f>
        <v>350</v>
      </c>
      <c r="CU160">
        <v>13.17</v>
      </c>
      <c r="CV160">
        <v>12.23</v>
      </c>
      <c r="CW160">
        <v>1.1100000000000001</v>
      </c>
      <c r="CX160">
        <v>4.5</v>
      </c>
      <c r="CY160">
        <v>4.1900000000000004</v>
      </c>
      <c r="CZ160">
        <v>0.44</v>
      </c>
      <c r="DA160">
        <v>14.05</v>
      </c>
      <c r="DB160">
        <v>13.77</v>
      </c>
      <c r="DC160">
        <v>2.29</v>
      </c>
      <c r="DD160">
        <v>2.08</v>
      </c>
      <c r="DE160">
        <v>26.66</v>
      </c>
      <c r="DF160">
        <v>0.79</v>
      </c>
      <c r="DG160">
        <v>26.77</v>
      </c>
      <c r="DH160">
        <v>26.05</v>
      </c>
      <c r="DI160">
        <v>28.97</v>
      </c>
      <c r="DJ160">
        <v>1.67</v>
      </c>
      <c r="DK160">
        <v>41.7</v>
      </c>
      <c r="DL160">
        <v>4.8499999999999996</v>
      </c>
      <c r="DM160">
        <v>3.22</v>
      </c>
      <c r="DN160">
        <v>33.83</v>
      </c>
      <c r="DO160">
        <v>20.48</v>
      </c>
      <c r="DP160">
        <v>7.44</v>
      </c>
      <c r="DQ160">
        <v>2.34</v>
      </c>
      <c r="DR160">
        <v>49.74</v>
      </c>
      <c r="DS160">
        <v>27.81</v>
      </c>
      <c r="DT160">
        <v>9.02</v>
      </c>
      <c r="DU160">
        <v>36.700000000000003</v>
      </c>
      <c r="DV160">
        <v>18.48</v>
      </c>
      <c r="DW160">
        <v>8.85</v>
      </c>
      <c r="DX160">
        <v>11.96</v>
      </c>
      <c r="DY160">
        <v>4.8</v>
      </c>
      <c r="DZ160">
        <v>0</v>
      </c>
      <c r="EA160">
        <v>4.32</v>
      </c>
      <c r="EB160">
        <v>0.06</v>
      </c>
      <c r="EC160">
        <v>0.12</v>
      </c>
      <c r="ED160">
        <v>2.34</v>
      </c>
      <c r="EE160">
        <v>0.09</v>
      </c>
      <c r="EF160">
        <v>1.64</v>
      </c>
      <c r="EG160">
        <v>0.03</v>
      </c>
      <c r="EH160">
        <v>1.39</v>
      </c>
      <c r="EI160">
        <v>0.34</v>
      </c>
      <c r="EJ160">
        <v>0.62</v>
      </c>
      <c r="EK160">
        <v>0</v>
      </c>
      <c r="EL160">
        <v>0.05</v>
      </c>
      <c r="EM160">
        <v>0.91</v>
      </c>
      <c r="EN160">
        <v>0.28999999999999998</v>
      </c>
      <c r="EO160">
        <v>1.6</v>
      </c>
      <c r="EP160">
        <v>0.22</v>
      </c>
      <c r="EQ160">
        <v>0.99</v>
      </c>
      <c r="ER160">
        <v>0.14000000000000001</v>
      </c>
      <c r="ES160">
        <v>0.4</v>
      </c>
      <c r="ET160">
        <v>0</v>
      </c>
      <c r="EU160">
        <v>0.54</v>
      </c>
      <c r="EV160">
        <v>0.08</v>
      </c>
      <c r="EW160">
        <v>0.04</v>
      </c>
      <c r="EX160">
        <v>0.03</v>
      </c>
      <c r="EY160">
        <v>19.52</v>
      </c>
      <c r="EZ160">
        <v>19.29</v>
      </c>
      <c r="FA160">
        <v>0.18</v>
      </c>
      <c r="FB160">
        <v>0</v>
      </c>
      <c r="FC160">
        <v>0.15</v>
      </c>
      <c r="FD160">
        <v>25.07</v>
      </c>
      <c r="FE160">
        <v>6.17</v>
      </c>
      <c r="FF160">
        <v>20.62</v>
      </c>
      <c r="FG160">
        <v>1.82</v>
      </c>
      <c r="FH160">
        <v>14.22</v>
      </c>
      <c r="FI160">
        <v>65.39</v>
      </c>
      <c r="FJ160">
        <v>86.6</v>
      </c>
      <c r="FK160">
        <v>5</v>
      </c>
      <c r="FL160">
        <v>85.49</v>
      </c>
      <c r="FM160">
        <v>27.43</v>
      </c>
      <c r="FN160">
        <v>7.44</v>
      </c>
      <c r="FO160">
        <v>2.48</v>
      </c>
      <c r="FP160">
        <v>0.25</v>
      </c>
      <c r="FQ160">
        <v>73.38</v>
      </c>
      <c r="FR160">
        <v>83.9</v>
      </c>
      <c r="FS160">
        <v>28.78</v>
      </c>
      <c r="FT160">
        <v>5.28</v>
      </c>
      <c r="FU160">
        <v>6.71</v>
      </c>
      <c r="FV160">
        <v>0.38</v>
      </c>
      <c r="FW160">
        <v>29.72</v>
      </c>
      <c r="FX160">
        <v>2.58</v>
      </c>
      <c r="FY160">
        <v>7.67</v>
      </c>
      <c r="FZ160">
        <v>2.2400000000000002</v>
      </c>
      <c r="GA160">
        <v>1</v>
      </c>
      <c r="GB160">
        <v>34.97</v>
      </c>
      <c r="GC160">
        <v>47.05</v>
      </c>
      <c r="GD160">
        <v>0.44</v>
      </c>
      <c r="GE160">
        <v>3.81</v>
      </c>
      <c r="GF160">
        <v>10.09</v>
      </c>
    </row>
    <row r="161" spans="2:188" x14ac:dyDescent="0.35">
      <c r="B161" t="str">
        <f>IF(AND(F161&gt;='PASO 2 - CHANNEL INPUT '!$G$4,F161&lt;='PASO 2 - CHANNEL INPUT '!$H$4),"OK","FUERA")</f>
        <v>OK</v>
      </c>
      <c r="C161" s="18" t="str">
        <f>IF(AND(F161&gt;='PASO 2 - CHANNEL INPUT '!$G$8,F161&lt;='PASO 2 - CHANNEL INPUT '!$H$8),"OK","FUERA")</f>
        <v>OK</v>
      </c>
      <c r="D161" t="str">
        <f>IF(AND(F161&gt;='PASO 1 - SETUP CAMPAÑA'!$C$3,F161&lt;='PASO 1 - SETUP CAMPAÑA'!$C$4),"OK","FUERA")</f>
        <v>OK</v>
      </c>
      <c r="E161" t="s">
        <v>2</v>
      </c>
      <c r="F161">
        <v>66</v>
      </c>
      <c r="G161" s="11">
        <f t="shared" si="273"/>
        <v>44.273999999999994</v>
      </c>
      <c r="H161">
        <f t="shared" si="184"/>
        <v>42.829599999999999</v>
      </c>
      <c r="I161">
        <f t="shared" si="185"/>
        <v>1.8211999999999999</v>
      </c>
      <c r="J161">
        <f t="shared" si="186"/>
        <v>16.516400000000001</v>
      </c>
      <c r="K161">
        <f t="shared" si="187"/>
        <v>16.233799999999999</v>
      </c>
      <c r="L161">
        <f t="shared" si="188"/>
        <v>0.28260000000000002</v>
      </c>
      <c r="M161">
        <f t="shared" si="189"/>
        <v>37.334600000000002</v>
      </c>
      <c r="N161">
        <f t="shared" si="190"/>
        <v>38.088200000000001</v>
      </c>
      <c r="O161">
        <f t="shared" si="191"/>
        <v>6.9393999999999991</v>
      </c>
      <c r="P161">
        <f t="shared" si="192"/>
        <v>6.7824</v>
      </c>
      <c r="Q161">
        <f t="shared" si="193"/>
        <v>72.565399999999997</v>
      </c>
      <c r="R161">
        <f t="shared" si="194"/>
        <v>1.4443999999999999</v>
      </c>
      <c r="S161">
        <f t="shared" si="195"/>
        <v>73.224800000000002</v>
      </c>
      <c r="T161">
        <f t="shared" si="196"/>
        <v>70.367400000000004</v>
      </c>
      <c r="U161" s="11">
        <f t="shared" si="197"/>
        <v>80.32119999999999</v>
      </c>
      <c r="V161">
        <f t="shared" si="198"/>
        <v>5.3380000000000001</v>
      </c>
      <c r="W161">
        <f t="shared" si="199"/>
        <v>135.2398</v>
      </c>
      <c r="X161">
        <f t="shared" si="200"/>
        <v>21.226399999999998</v>
      </c>
      <c r="Y161">
        <f t="shared" si="201"/>
        <v>10.110799999999999</v>
      </c>
      <c r="Z161">
        <f t="shared" si="202"/>
        <v>109.5232</v>
      </c>
      <c r="AA161">
        <f t="shared" si="203"/>
        <v>76.207800000000006</v>
      </c>
      <c r="AB161">
        <f t="shared" si="204"/>
        <v>28.605399999999999</v>
      </c>
      <c r="AC161">
        <f t="shared" si="205"/>
        <v>7.6615999999999991</v>
      </c>
      <c r="AD161" s="11">
        <f t="shared" si="206"/>
        <v>169.68559999999999</v>
      </c>
      <c r="AE161">
        <f t="shared" si="207"/>
        <v>85.37660000000001</v>
      </c>
      <c r="AF161">
        <f t="shared" si="208"/>
        <v>24.052399999999999</v>
      </c>
      <c r="AG161">
        <f t="shared" si="209"/>
        <v>116.6824</v>
      </c>
      <c r="AH161">
        <f t="shared" si="210"/>
        <v>65.5946</v>
      </c>
      <c r="AI161">
        <f t="shared" si="211"/>
        <v>24.492000000000001</v>
      </c>
      <c r="AJ161">
        <f t="shared" si="212"/>
        <v>34.257400000000004</v>
      </c>
      <c r="AK161">
        <f t="shared" si="213"/>
        <v>12.999599999999999</v>
      </c>
      <c r="AL161">
        <f t="shared" si="214"/>
        <v>0</v>
      </c>
      <c r="AM161">
        <f t="shared" si="215"/>
        <v>18.243400000000001</v>
      </c>
      <c r="AN161">
        <f t="shared" si="216"/>
        <v>0.50240000000000007</v>
      </c>
      <c r="AO161">
        <f t="shared" si="217"/>
        <v>0.25120000000000003</v>
      </c>
      <c r="AP161">
        <f t="shared" si="218"/>
        <v>6.3427999999999995</v>
      </c>
      <c r="AQ161">
        <f t="shared" si="219"/>
        <v>0</v>
      </c>
      <c r="AR161">
        <f t="shared" si="220"/>
        <v>4.8984000000000005</v>
      </c>
      <c r="AS161">
        <f t="shared" si="221"/>
        <v>0.12560000000000002</v>
      </c>
      <c r="AT161">
        <f t="shared" si="222"/>
        <v>3.14</v>
      </c>
      <c r="AU161">
        <f t="shared" si="223"/>
        <v>0.69080000000000008</v>
      </c>
      <c r="AV161">
        <f t="shared" si="224"/>
        <v>3.7680000000000002</v>
      </c>
      <c r="AW161">
        <f t="shared" si="225"/>
        <v>0</v>
      </c>
      <c r="AX161">
        <f t="shared" si="226"/>
        <v>0</v>
      </c>
      <c r="AY161">
        <f t="shared" si="227"/>
        <v>4.4588000000000001</v>
      </c>
      <c r="AZ161">
        <f t="shared" si="228"/>
        <v>2.0096000000000003</v>
      </c>
      <c r="BA161">
        <f t="shared" si="229"/>
        <v>1.9782</v>
      </c>
      <c r="BB161">
        <f t="shared" si="230"/>
        <v>1.1304000000000001</v>
      </c>
      <c r="BC161">
        <f t="shared" si="231"/>
        <v>0.97339999999999993</v>
      </c>
      <c r="BD161">
        <f t="shared" si="232"/>
        <v>0.78500000000000003</v>
      </c>
      <c r="BE161">
        <f t="shared" si="233"/>
        <v>0.37679999999999997</v>
      </c>
      <c r="BF161">
        <f t="shared" si="234"/>
        <v>0</v>
      </c>
      <c r="BG161">
        <f t="shared" si="235"/>
        <v>2.9202000000000004</v>
      </c>
      <c r="BH161">
        <f t="shared" si="236"/>
        <v>0.75359999999999994</v>
      </c>
      <c r="BI161">
        <f t="shared" si="237"/>
        <v>3.1400000000000004E-2</v>
      </c>
      <c r="BJ161">
        <f t="shared" si="238"/>
        <v>0.12560000000000002</v>
      </c>
      <c r="BK161">
        <f t="shared" si="239"/>
        <v>59.220399999999998</v>
      </c>
      <c r="BL161">
        <f t="shared" si="240"/>
        <v>58.780799999999992</v>
      </c>
      <c r="BM161">
        <f t="shared" si="241"/>
        <v>0.43960000000000005</v>
      </c>
      <c r="BN161">
        <f t="shared" si="242"/>
        <v>0</v>
      </c>
      <c r="BO161">
        <f t="shared" si="243"/>
        <v>0.47100000000000003</v>
      </c>
      <c r="BP161">
        <f t="shared" si="244"/>
        <v>72.659599999999998</v>
      </c>
      <c r="BQ161">
        <f t="shared" si="245"/>
        <v>14.1614</v>
      </c>
      <c r="BR161">
        <f t="shared" si="246"/>
        <v>61.073</v>
      </c>
      <c r="BS161">
        <f t="shared" si="247"/>
        <v>3.6423999999999999</v>
      </c>
      <c r="BT161">
        <f t="shared" si="248"/>
        <v>40.286200000000001</v>
      </c>
      <c r="BU161">
        <f t="shared" si="249"/>
        <v>213.86540000000002</v>
      </c>
      <c r="BV161" s="11">
        <f t="shared" si="250"/>
        <v>273.05439999999999</v>
      </c>
      <c r="BW161" s="11">
        <f t="shared" si="251"/>
        <v>10.7074</v>
      </c>
      <c r="BX161" s="11">
        <f t="shared" si="252"/>
        <v>266.96279999999996</v>
      </c>
      <c r="BY161">
        <f t="shared" si="253"/>
        <v>88.642200000000003</v>
      </c>
      <c r="BZ161">
        <f t="shared" si="254"/>
        <v>28.605399999999999</v>
      </c>
      <c r="CA161">
        <f t="shared" si="255"/>
        <v>10.424799999999999</v>
      </c>
      <c r="CB161">
        <f t="shared" si="256"/>
        <v>1.3816000000000002</v>
      </c>
      <c r="CC161" s="11">
        <f t="shared" si="257"/>
        <v>225.48340000000002</v>
      </c>
      <c r="CD161" s="11">
        <f t="shared" si="258"/>
        <v>260.4316</v>
      </c>
      <c r="CE161" s="11">
        <f t="shared" si="259"/>
        <v>90.243600000000001</v>
      </c>
      <c r="CF161">
        <f t="shared" si="260"/>
        <v>15.103399999999999</v>
      </c>
      <c r="CG161">
        <f t="shared" si="261"/>
        <v>17.175799999999999</v>
      </c>
      <c r="CH161">
        <f t="shared" si="262"/>
        <v>0.53380000000000005</v>
      </c>
      <c r="CI161" s="11">
        <f t="shared" si="263"/>
        <v>96.93180000000001</v>
      </c>
      <c r="CJ161">
        <f t="shared" si="264"/>
        <v>6.1230000000000002</v>
      </c>
      <c r="CK161">
        <f t="shared" si="265"/>
        <v>25.591000000000001</v>
      </c>
      <c r="CL161">
        <f t="shared" si="266"/>
        <v>5.9660000000000002</v>
      </c>
      <c r="CM161">
        <f t="shared" si="267"/>
        <v>2.5747999999999998</v>
      </c>
      <c r="CN161">
        <f t="shared" si="268"/>
        <v>107.07400000000001</v>
      </c>
      <c r="CO161">
        <f t="shared" si="269"/>
        <v>148.33360000000002</v>
      </c>
      <c r="CP161">
        <f t="shared" si="270"/>
        <v>0</v>
      </c>
      <c r="CQ161">
        <f t="shared" si="271"/>
        <v>10.016599999999999</v>
      </c>
      <c r="CR161">
        <f t="shared" si="272"/>
        <v>29.672999999999995</v>
      </c>
      <c r="CT161" s="18">
        <f>'PASO 1 - SETUP CAMPAÑA'!G94</f>
        <v>314</v>
      </c>
      <c r="CU161">
        <v>14.1</v>
      </c>
      <c r="CV161">
        <v>13.64</v>
      </c>
      <c r="CW161">
        <v>0.57999999999999996</v>
      </c>
      <c r="CX161">
        <v>5.26</v>
      </c>
      <c r="CY161">
        <v>5.17</v>
      </c>
      <c r="CZ161">
        <v>0.09</v>
      </c>
      <c r="DA161">
        <v>11.89</v>
      </c>
      <c r="DB161">
        <v>12.13</v>
      </c>
      <c r="DC161">
        <v>2.21</v>
      </c>
      <c r="DD161">
        <v>2.16</v>
      </c>
      <c r="DE161">
        <v>23.11</v>
      </c>
      <c r="DF161">
        <v>0.46</v>
      </c>
      <c r="DG161">
        <v>23.32</v>
      </c>
      <c r="DH161">
        <v>22.41</v>
      </c>
      <c r="DI161">
        <v>25.58</v>
      </c>
      <c r="DJ161">
        <v>1.7</v>
      </c>
      <c r="DK161">
        <v>43.07</v>
      </c>
      <c r="DL161">
        <v>6.76</v>
      </c>
      <c r="DM161">
        <v>3.22</v>
      </c>
      <c r="DN161">
        <v>34.880000000000003</v>
      </c>
      <c r="DO161">
        <v>24.27</v>
      </c>
      <c r="DP161">
        <v>9.11</v>
      </c>
      <c r="DQ161">
        <v>2.44</v>
      </c>
      <c r="DR161">
        <v>54.04</v>
      </c>
      <c r="DS161">
        <v>27.19</v>
      </c>
      <c r="DT161">
        <v>7.66</v>
      </c>
      <c r="DU161">
        <v>37.159999999999997</v>
      </c>
      <c r="DV161">
        <v>20.89</v>
      </c>
      <c r="DW161">
        <v>7.8</v>
      </c>
      <c r="DX161">
        <v>10.91</v>
      </c>
      <c r="DY161">
        <v>4.1399999999999997</v>
      </c>
      <c r="DZ161">
        <v>0</v>
      </c>
      <c r="EA161">
        <v>5.81</v>
      </c>
      <c r="EB161">
        <v>0.16</v>
      </c>
      <c r="EC161">
        <v>0.08</v>
      </c>
      <c r="ED161">
        <v>2.02</v>
      </c>
      <c r="EE161">
        <v>0</v>
      </c>
      <c r="EF161">
        <v>1.56</v>
      </c>
      <c r="EG161">
        <v>0.04</v>
      </c>
      <c r="EH161">
        <v>1</v>
      </c>
      <c r="EI161">
        <v>0.22</v>
      </c>
      <c r="EJ161">
        <v>1.2</v>
      </c>
      <c r="EK161">
        <v>0</v>
      </c>
      <c r="EL161">
        <v>0</v>
      </c>
      <c r="EM161">
        <v>1.42</v>
      </c>
      <c r="EN161">
        <v>0.64</v>
      </c>
      <c r="EO161">
        <v>0.63</v>
      </c>
      <c r="EP161">
        <v>0.36</v>
      </c>
      <c r="EQ161">
        <v>0.31</v>
      </c>
      <c r="ER161">
        <v>0.25</v>
      </c>
      <c r="ES161">
        <v>0.12</v>
      </c>
      <c r="ET161">
        <v>0</v>
      </c>
      <c r="EU161">
        <v>0.93</v>
      </c>
      <c r="EV161">
        <v>0.24</v>
      </c>
      <c r="EW161">
        <v>0.01</v>
      </c>
      <c r="EX161">
        <v>0.04</v>
      </c>
      <c r="EY161">
        <v>18.86</v>
      </c>
      <c r="EZ161">
        <v>18.72</v>
      </c>
      <c r="FA161">
        <v>0.14000000000000001</v>
      </c>
      <c r="FB161">
        <v>0</v>
      </c>
      <c r="FC161">
        <v>0.15</v>
      </c>
      <c r="FD161">
        <v>23.14</v>
      </c>
      <c r="FE161">
        <v>4.51</v>
      </c>
      <c r="FF161">
        <v>19.45</v>
      </c>
      <c r="FG161">
        <v>1.1599999999999999</v>
      </c>
      <c r="FH161">
        <v>12.83</v>
      </c>
      <c r="FI161">
        <v>68.11</v>
      </c>
      <c r="FJ161">
        <v>86.96</v>
      </c>
      <c r="FK161">
        <v>3.41</v>
      </c>
      <c r="FL161">
        <v>85.02</v>
      </c>
      <c r="FM161">
        <v>28.23</v>
      </c>
      <c r="FN161">
        <v>9.11</v>
      </c>
      <c r="FO161">
        <v>3.32</v>
      </c>
      <c r="FP161">
        <v>0.44</v>
      </c>
      <c r="FQ161">
        <v>71.81</v>
      </c>
      <c r="FR161">
        <v>82.94</v>
      </c>
      <c r="FS161">
        <v>28.74</v>
      </c>
      <c r="FT161">
        <v>4.8099999999999996</v>
      </c>
      <c r="FU161">
        <v>5.47</v>
      </c>
      <c r="FV161">
        <v>0.17</v>
      </c>
      <c r="FW161">
        <v>30.87</v>
      </c>
      <c r="FX161">
        <v>1.95</v>
      </c>
      <c r="FY161">
        <v>8.15</v>
      </c>
      <c r="FZ161">
        <v>1.9</v>
      </c>
      <c r="GA161">
        <v>0.82</v>
      </c>
      <c r="GB161">
        <v>34.1</v>
      </c>
      <c r="GC161">
        <v>47.24</v>
      </c>
      <c r="GD161">
        <v>0</v>
      </c>
      <c r="GE161">
        <v>3.19</v>
      </c>
      <c r="GF161">
        <v>9.4499999999999993</v>
      </c>
    </row>
    <row r="162" spans="2:188" x14ac:dyDescent="0.35">
      <c r="B162" t="str">
        <f>IF(AND(F162&gt;='PASO 2 - CHANNEL INPUT '!$G$4,F162&lt;='PASO 2 - CHANNEL INPUT '!$H$4),"OK","FUERA")</f>
        <v>OK</v>
      </c>
      <c r="C162" s="18" t="str">
        <f>IF(AND(F162&gt;='PASO 2 - CHANNEL INPUT '!$G$8,F162&lt;='PASO 2 - CHANNEL INPUT '!$H$8),"OK","FUERA")</f>
        <v>OK</v>
      </c>
      <c r="D162" t="str">
        <f>IF(AND(F162&gt;='PASO 1 - SETUP CAMPAÑA'!$C$3,F162&lt;='PASO 1 - SETUP CAMPAÑA'!$C$4),"OK","FUERA")</f>
        <v>OK</v>
      </c>
      <c r="E162" t="s">
        <v>2</v>
      </c>
      <c r="F162">
        <v>67</v>
      </c>
      <c r="G162" s="11">
        <f t="shared" si="273"/>
        <v>25.576499999999999</v>
      </c>
      <c r="H162">
        <f t="shared" si="184"/>
        <v>23.740500000000001</v>
      </c>
      <c r="I162">
        <f t="shared" si="185"/>
        <v>2.0145000000000004</v>
      </c>
      <c r="J162">
        <f t="shared" si="186"/>
        <v>10.0215</v>
      </c>
      <c r="K162">
        <f t="shared" si="187"/>
        <v>10.0215</v>
      </c>
      <c r="L162">
        <f t="shared" si="188"/>
        <v>0</v>
      </c>
      <c r="M162">
        <f t="shared" si="189"/>
        <v>27.259499999999999</v>
      </c>
      <c r="N162">
        <f t="shared" si="190"/>
        <v>35.266500000000001</v>
      </c>
      <c r="O162">
        <f t="shared" si="191"/>
        <v>5.2785000000000002</v>
      </c>
      <c r="P162">
        <f t="shared" si="192"/>
        <v>5.1509999999999998</v>
      </c>
      <c r="Q162">
        <f t="shared" si="193"/>
        <v>58.726500000000001</v>
      </c>
      <c r="R162">
        <f t="shared" si="194"/>
        <v>1.9890000000000001</v>
      </c>
      <c r="S162">
        <f t="shared" si="195"/>
        <v>60.434999999999995</v>
      </c>
      <c r="T162">
        <f t="shared" si="196"/>
        <v>58.3185</v>
      </c>
      <c r="U162" s="11">
        <f t="shared" si="197"/>
        <v>64.897500000000008</v>
      </c>
      <c r="V162">
        <f t="shared" si="198"/>
        <v>4.6155000000000008</v>
      </c>
      <c r="W162">
        <f t="shared" si="199"/>
        <v>100.98</v>
      </c>
      <c r="X162">
        <f t="shared" si="200"/>
        <v>13.616999999999999</v>
      </c>
      <c r="Y162">
        <f t="shared" si="201"/>
        <v>4.9470000000000001</v>
      </c>
      <c r="Z162">
        <f t="shared" si="202"/>
        <v>78.387</v>
      </c>
      <c r="AA162">
        <f t="shared" si="203"/>
        <v>57.706499999999998</v>
      </c>
      <c r="AB162">
        <f t="shared" si="204"/>
        <v>17.212500000000002</v>
      </c>
      <c r="AC162">
        <f t="shared" si="205"/>
        <v>7.9050000000000002</v>
      </c>
      <c r="AD162" s="11">
        <f t="shared" si="206"/>
        <v>124.28700000000001</v>
      </c>
      <c r="AE162">
        <f t="shared" si="207"/>
        <v>70.38000000000001</v>
      </c>
      <c r="AF162">
        <f t="shared" si="208"/>
        <v>18.920999999999999</v>
      </c>
      <c r="AG162">
        <f t="shared" si="209"/>
        <v>95.573999999999998</v>
      </c>
      <c r="AH162">
        <f t="shared" si="210"/>
        <v>45.288000000000004</v>
      </c>
      <c r="AI162">
        <f t="shared" si="211"/>
        <v>17.390999999999998</v>
      </c>
      <c r="AJ162">
        <f t="shared" si="212"/>
        <v>27.437999999999999</v>
      </c>
      <c r="AK162">
        <f t="shared" si="213"/>
        <v>13.948499999999999</v>
      </c>
      <c r="AL162">
        <f t="shared" si="214"/>
        <v>0</v>
      </c>
      <c r="AM162">
        <f t="shared" si="215"/>
        <v>14.662500000000001</v>
      </c>
      <c r="AN162">
        <f t="shared" si="216"/>
        <v>0.28050000000000003</v>
      </c>
      <c r="AO162">
        <f t="shared" si="217"/>
        <v>0.17850000000000002</v>
      </c>
      <c r="AP162">
        <f t="shared" si="218"/>
        <v>3.1364999999999998</v>
      </c>
      <c r="AQ162">
        <f t="shared" si="219"/>
        <v>7.6499999999999999E-2</v>
      </c>
      <c r="AR162">
        <f t="shared" si="220"/>
        <v>2.5754999999999999</v>
      </c>
      <c r="AS162">
        <f t="shared" si="221"/>
        <v>0.56100000000000005</v>
      </c>
      <c r="AT162">
        <f t="shared" si="222"/>
        <v>1.6065</v>
      </c>
      <c r="AU162">
        <f t="shared" si="223"/>
        <v>0.38250000000000001</v>
      </c>
      <c r="AV162">
        <f t="shared" si="224"/>
        <v>1.7085000000000001</v>
      </c>
      <c r="AW162">
        <f t="shared" si="225"/>
        <v>0</v>
      </c>
      <c r="AX162">
        <f t="shared" si="226"/>
        <v>0</v>
      </c>
      <c r="AY162">
        <f t="shared" si="227"/>
        <v>2.0909999999999997</v>
      </c>
      <c r="AZ162">
        <f t="shared" si="228"/>
        <v>3.7484999999999999</v>
      </c>
      <c r="BA162">
        <f t="shared" si="229"/>
        <v>1.1984999999999999</v>
      </c>
      <c r="BB162">
        <f t="shared" si="230"/>
        <v>0.89249999999999996</v>
      </c>
      <c r="BC162">
        <f t="shared" si="231"/>
        <v>0.6885</v>
      </c>
      <c r="BD162">
        <f t="shared" si="232"/>
        <v>0.61199999999999999</v>
      </c>
      <c r="BE162">
        <f t="shared" si="233"/>
        <v>1.9635</v>
      </c>
      <c r="BF162">
        <f t="shared" si="234"/>
        <v>0</v>
      </c>
      <c r="BG162">
        <f t="shared" si="235"/>
        <v>2.754</v>
      </c>
      <c r="BH162">
        <f t="shared" si="236"/>
        <v>0.53549999999999998</v>
      </c>
      <c r="BI162">
        <f t="shared" si="237"/>
        <v>0.255</v>
      </c>
      <c r="BJ162">
        <f t="shared" si="238"/>
        <v>0.10200000000000001</v>
      </c>
      <c r="BK162">
        <f t="shared" si="239"/>
        <v>50.898000000000003</v>
      </c>
      <c r="BL162">
        <f t="shared" si="240"/>
        <v>50.388000000000005</v>
      </c>
      <c r="BM162">
        <f t="shared" si="241"/>
        <v>0.91799999999999993</v>
      </c>
      <c r="BN162">
        <f t="shared" si="242"/>
        <v>0</v>
      </c>
      <c r="BO162">
        <f t="shared" si="243"/>
        <v>0.56100000000000005</v>
      </c>
      <c r="BP162">
        <f t="shared" si="244"/>
        <v>58.3185</v>
      </c>
      <c r="BQ162">
        <f t="shared" si="245"/>
        <v>12.138</v>
      </c>
      <c r="BR162">
        <f t="shared" si="246"/>
        <v>49.775999999999996</v>
      </c>
      <c r="BS162">
        <f t="shared" si="247"/>
        <v>2.2440000000000002</v>
      </c>
      <c r="BT162">
        <f t="shared" si="248"/>
        <v>32.436</v>
      </c>
      <c r="BU162">
        <f t="shared" si="249"/>
        <v>171.25799999999998</v>
      </c>
      <c r="BV162" s="11">
        <f t="shared" si="250"/>
        <v>225.98100000000002</v>
      </c>
      <c r="BW162" s="11">
        <f t="shared" si="251"/>
        <v>13.795500000000001</v>
      </c>
      <c r="BX162" s="11">
        <f t="shared" si="252"/>
        <v>211.39500000000001</v>
      </c>
      <c r="BY162">
        <f t="shared" si="253"/>
        <v>63.291000000000004</v>
      </c>
      <c r="BZ162">
        <f t="shared" si="254"/>
        <v>17.212500000000002</v>
      </c>
      <c r="CA162">
        <f t="shared" si="255"/>
        <v>5.7885</v>
      </c>
      <c r="CB162">
        <f t="shared" si="256"/>
        <v>0.48449999999999999</v>
      </c>
      <c r="CC162" s="11">
        <f t="shared" si="257"/>
        <v>186.25200000000001</v>
      </c>
      <c r="CD162" s="11">
        <f t="shared" si="258"/>
        <v>203.79599999999999</v>
      </c>
      <c r="CE162" s="11">
        <f t="shared" si="259"/>
        <v>67.524000000000001</v>
      </c>
      <c r="CF162">
        <f t="shared" si="260"/>
        <v>10.914000000000001</v>
      </c>
      <c r="CG162">
        <f t="shared" si="261"/>
        <v>15.631500000000001</v>
      </c>
      <c r="CH162">
        <f t="shared" si="262"/>
        <v>1.4280000000000002</v>
      </c>
      <c r="CI162" s="11">
        <f t="shared" si="263"/>
        <v>75.250500000000002</v>
      </c>
      <c r="CJ162">
        <f t="shared" si="264"/>
        <v>5.3550000000000004</v>
      </c>
      <c r="CK162">
        <f t="shared" si="265"/>
        <v>22.9755</v>
      </c>
      <c r="CL162">
        <f t="shared" si="266"/>
        <v>5.61</v>
      </c>
      <c r="CM162">
        <f t="shared" si="267"/>
        <v>1.3514999999999999</v>
      </c>
      <c r="CN162">
        <f t="shared" si="268"/>
        <v>83.435999999999993</v>
      </c>
      <c r="CO162">
        <f t="shared" si="269"/>
        <v>120.18150000000001</v>
      </c>
      <c r="CP162">
        <f t="shared" si="270"/>
        <v>0.73949999999999994</v>
      </c>
      <c r="CQ162">
        <f t="shared" si="271"/>
        <v>11.398499999999999</v>
      </c>
      <c r="CR162">
        <f t="shared" si="272"/>
        <v>24.990000000000002</v>
      </c>
      <c r="CT162" s="18">
        <f>'PASO 1 - SETUP CAMPAÑA'!G95</f>
        <v>255</v>
      </c>
      <c r="CU162">
        <v>10.029999999999999</v>
      </c>
      <c r="CV162">
        <v>9.31</v>
      </c>
      <c r="CW162">
        <v>0.79</v>
      </c>
      <c r="CX162">
        <v>3.93</v>
      </c>
      <c r="CY162">
        <v>3.93</v>
      </c>
      <c r="CZ162">
        <v>0</v>
      </c>
      <c r="DA162">
        <v>10.69</v>
      </c>
      <c r="DB162">
        <v>13.83</v>
      </c>
      <c r="DC162">
        <v>2.0699999999999998</v>
      </c>
      <c r="DD162">
        <v>2.02</v>
      </c>
      <c r="DE162">
        <v>23.03</v>
      </c>
      <c r="DF162">
        <v>0.78</v>
      </c>
      <c r="DG162">
        <v>23.7</v>
      </c>
      <c r="DH162">
        <v>22.87</v>
      </c>
      <c r="DI162">
        <v>25.45</v>
      </c>
      <c r="DJ162">
        <v>1.81</v>
      </c>
      <c r="DK162">
        <v>39.6</v>
      </c>
      <c r="DL162">
        <v>5.34</v>
      </c>
      <c r="DM162">
        <v>1.94</v>
      </c>
      <c r="DN162">
        <v>30.74</v>
      </c>
      <c r="DO162">
        <v>22.63</v>
      </c>
      <c r="DP162">
        <v>6.75</v>
      </c>
      <c r="DQ162">
        <v>3.1</v>
      </c>
      <c r="DR162">
        <v>48.74</v>
      </c>
      <c r="DS162">
        <v>27.6</v>
      </c>
      <c r="DT162">
        <v>7.42</v>
      </c>
      <c r="DU162">
        <v>37.479999999999997</v>
      </c>
      <c r="DV162">
        <v>17.760000000000002</v>
      </c>
      <c r="DW162">
        <v>6.82</v>
      </c>
      <c r="DX162">
        <v>10.76</v>
      </c>
      <c r="DY162">
        <v>5.47</v>
      </c>
      <c r="DZ162">
        <v>0</v>
      </c>
      <c r="EA162">
        <v>5.75</v>
      </c>
      <c r="EB162">
        <v>0.11</v>
      </c>
      <c r="EC162">
        <v>7.0000000000000007E-2</v>
      </c>
      <c r="ED162">
        <v>1.23</v>
      </c>
      <c r="EE162">
        <v>0.03</v>
      </c>
      <c r="EF162">
        <v>1.01</v>
      </c>
      <c r="EG162">
        <v>0.22</v>
      </c>
      <c r="EH162">
        <v>0.63</v>
      </c>
      <c r="EI162">
        <v>0.15</v>
      </c>
      <c r="EJ162">
        <v>0.67</v>
      </c>
      <c r="EK162">
        <v>0</v>
      </c>
      <c r="EL162">
        <v>0</v>
      </c>
      <c r="EM162">
        <v>0.82</v>
      </c>
      <c r="EN162">
        <v>1.47</v>
      </c>
      <c r="EO162">
        <v>0.47</v>
      </c>
      <c r="EP162">
        <v>0.35</v>
      </c>
      <c r="EQ162">
        <v>0.27</v>
      </c>
      <c r="ER162">
        <v>0.24</v>
      </c>
      <c r="ES162">
        <v>0.77</v>
      </c>
      <c r="ET162">
        <v>0</v>
      </c>
      <c r="EU162">
        <v>1.08</v>
      </c>
      <c r="EV162">
        <v>0.21</v>
      </c>
      <c r="EW162">
        <v>0.1</v>
      </c>
      <c r="EX162">
        <v>0.04</v>
      </c>
      <c r="EY162">
        <v>19.96</v>
      </c>
      <c r="EZ162">
        <v>19.760000000000002</v>
      </c>
      <c r="FA162">
        <v>0.36</v>
      </c>
      <c r="FB162">
        <v>0</v>
      </c>
      <c r="FC162">
        <v>0.22</v>
      </c>
      <c r="FD162">
        <v>22.87</v>
      </c>
      <c r="FE162">
        <v>4.76</v>
      </c>
      <c r="FF162">
        <v>19.52</v>
      </c>
      <c r="FG162">
        <v>0.88</v>
      </c>
      <c r="FH162">
        <v>12.72</v>
      </c>
      <c r="FI162">
        <v>67.16</v>
      </c>
      <c r="FJ162">
        <v>88.62</v>
      </c>
      <c r="FK162">
        <v>5.41</v>
      </c>
      <c r="FL162">
        <v>82.9</v>
      </c>
      <c r="FM162">
        <v>24.82</v>
      </c>
      <c r="FN162">
        <v>6.75</v>
      </c>
      <c r="FO162">
        <v>2.27</v>
      </c>
      <c r="FP162">
        <v>0.19</v>
      </c>
      <c r="FQ162">
        <v>73.040000000000006</v>
      </c>
      <c r="FR162">
        <v>79.92</v>
      </c>
      <c r="FS162">
        <v>26.48</v>
      </c>
      <c r="FT162">
        <v>4.28</v>
      </c>
      <c r="FU162">
        <v>6.13</v>
      </c>
      <c r="FV162">
        <v>0.56000000000000005</v>
      </c>
      <c r="FW162">
        <v>29.51</v>
      </c>
      <c r="FX162">
        <v>2.1</v>
      </c>
      <c r="FY162">
        <v>9.01</v>
      </c>
      <c r="FZ162">
        <v>2.2000000000000002</v>
      </c>
      <c r="GA162">
        <v>0.53</v>
      </c>
      <c r="GB162">
        <v>32.72</v>
      </c>
      <c r="GC162">
        <v>47.13</v>
      </c>
      <c r="GD162">
        <v>0.28999999999999998</v>
      </c>
      <c r="GE162">
        <v>4.47</v>
      </c>
      <c r="GF162">
        <v>9.8000000000000007</v>
      </c>
    </row>
    <row r="163" spans="2:188" x14ac:dyDescent="0.35">
      <c r="B163" t="str">
        <f>IF(AND(F163&gt;='PASO 2 - CHANNEL INPUT '!$G$4,F163&lt;='PASO 2 - CHANNEL INPUT '!$H$4),"OK","FUERA")</f>
        <v>OK</v>
      </c>
      <c r="C163" s="18" t="str">
        <f>IF(AND(F163&gt;='PASO 2 - CHANNEL INPUT '!$G$8,F163&lt;='PASO 2 - CHANNEL INPUT '!$H$8),"OK","FUERA")</f>
        <v>OK</v>
      </c>
      <c r="D163" t="str">
        <f>IF(AND(F163&gt;='PASO 1 - SETUP CAMPAÑA'!$C$3,F163&lt;='PASO 1 - SETUP CAMPAÑA'!$C$4),"OK","FUERA")</f>
        <v>OK</v>
      </c>
      <c r="E163" t="s">
        <v>2</v>
      </c>
      <c r="F163">
        <v>68</v>
      </c>
      <c r="G163" s="11">
        <f t="shared" si="273"/>
        <v>31.249799999999997</v>
      </c>
      <c r="H163">
        <f t="shared" si="184"/>
        <v>30.107700000000001</v>
      </c>
      <c r="I163">
        <f t="shared" si="185"/>
        <v>1.3365000000000002</v>
      </c>
      <c r="J163">
        <f t="shared" si="186"/>
        <v>10.4733</v>
      </c>
      <c r="K163">
        <f t="shared" si="187"/>
        <v>10.4733</v>
      </c>
      <c r="L163">
        <f t="shared" si="188"/>
        <v>0.17010000000000003</v>
      </c>
      <c r="M163">
        <f t="shared" si="189"/>
        <v>29.670300000000005</v>
      </c>
      <c r="N163">
        <f t="shared" si="190"/>
        <v>32.416199999999996</v>
      </c>
      <c r="O163">
        <f t="shared" si="191"/>
        <v>6.0750000000000002</v>
      </c>
      <c r="P163">
        <f t="shared" si="192"/>
        <v>5.3216999999999999</v>
      </c>
      <c r="Q163">
        <f t="shared" si="193"/>
        <v>59.170500000000004</v>
      </c>
      <c r="R163">
        <f t="shared" si="194"/>
        <v>1.1420999999999999</v>
      </c>
      <c r="S163">
        <f t="shared" si="195"/>
        <v>59.607900000000008</v>
      </c>
      <c r="T163">
        <f t="shared" si="196"/>
        <v>57.396600000000007</v>
      </c>
      <c r="U163" s="11">
        <f t="shared" si="197"/>
        <v>63.811799999999998</v>
      </c>
      <c r="V163">
        <f t="shared" si="198"/>
        <v>5.4188999999999998</v>
      </c>
      <c r="W163">
        <f t="shared" si="199"/>
        <v>96.689699999999988</v>
      </c>
      <c r="X163">
        <f t="shared" si="200"/>
        <v>11.202300000000001</v>
      </c>
      <c r="Y163">
        <f t="shared" si="201"/>
        <v>6.8769000000000009</v>
      </c>
      <c r="Z163">
        <f t="shared" si="202"/>
        <v>81.161999999999992</v>
      </c>
      <c r="AA163">
        <f t="shared" si="203"/>
        <v>45.999899999999997</v>
      </c>
      <c r="AB163">
        <f t="shared" si="204"/>
        <v>17.301600000000001</v>
      </c>
      <c r="AC163">
        <f t="shared" si="205"/>
        <v>5.2731000000000003</v>
      </c>
      <c r="AD163" s="11">
        <f t="shared" si="206"/>
        <v>118.7055</v>
      </c>
      <c r="AE163">
        <f t="shared" si="207"/>
        <v>62.742599999999996</v>
      </c>
      <c r="AF163">
        <f t="shared" si="208"/>
        <v>16.4754</v>
      </c>
      <c r="AG163">
        <f t="shared" si="209"/>
        <v>83.20320000000001</v>
      </c>
      <c r="AH163">
        <f t="shared" si="210"/>
        <v>45.5625</v>
      </c>
      <c r="AI163">
        <f t="shared" si="211"/>
        <v>19.537199999999995</v>
      </c>
      <c r="AJ163">
        <f t="shared" si="212"/>
        <v>23.4252</v>
      </c>
      <c r="AK163">
        <f t="shared" si="213"/>
        <v>11.299500000000002</v>
      </c>
      <c r="AL163">
        <f t="shared" si="214"/>
        <v>0</v>
      </c>
      <c r="AM163">
        <f t="shared" si="215"/>
        <v>15.7707</v>
      </c>
      <c r="AN163">
        <f t="shared" si="216"/>
        <v>0.29159999999999997</v>
      </c>
      <c r="AO163">
        <f t="shared" si="217"/>
        <v>0.17010000000000003</v>
      </c>
      <c r="AP163">
        <f t="shared" si="218"/>
        <v>8.2862999999999989</v>
      </c>
      <c r="AQ163">
        <f t="shared" si="219"/>
        <v>7.2899999999999993E-2</v>
      </c>
      <c r="AR163">
        <f t="shared" si="220"/>
        <v>3.9851999999999994</v>
      </c>
      <c r="AS163">
        <f t="shared" si="221"/>
        <v>0</v>
      </c>
      <c r="AT163">
        <f t="shared" si="222"/>
        <v>1.7739</v>
      </c>
      <c r="AU163">
        <f t="shared" si="223"/>
        <v>0.55889999999999995</v>
      </c>
      <c r="AV163">
        <f t="shared" si="224"/>
        <v>2.6244000000000001</v>
      </c>
      <c r="AW163">
        <f t="shared" si="225"/>
        <v>0</v>
      </c>
      <c r="AX163">
        <f t="shared" si="226"/>
        <v>0</v>
      </c>
      <c r="AY163">
        <f t="shared" si="227"/>
        <v>3.1833</v>
      </c>
      <c r="AZ163">
        <f t="shared" si="228"/>
        <v>1.3608000000000002</v>
      </c>
      <c r="BA163">
        <f t="shared" si="229"/>
        <v>3.4262999999999999</v>
      </c>
      <c r="BB163">
        <f t="shared" si="230"/>
        <v>0.75329999999999997</v>
      </c>
      <c r="BC163">
        <f t="shared" si="231"/>
        <v>2.1140999999999996</v>
      </c>
      <c r="BD163">
        <f t="shared" si="232"/>
        <v>0.70469999999999999</v>
      </c>
      <c r="BE163">
        <f t="shared" si="233"/>
        <v>2.2113</v>
      </c>
      <c r="BF163">
        <f t="shared" si="234"/>
        <v>0</v>
      </c>
      <c r="BG163">
        <f t="shared" si="235"/>
        <v>1.8711</v>
      </c>
      <c r="BH163">
        <f t="shared" si="236"/>
        <v>0.17010000000000003</v>
      </c>
      <c r="BI163">
        <f t="shared" si="237"/>
        <v>0</v>
      </c>
      <c r="BJ163">
        <f t="shared" si="238"/>
        <v>1.0935000000000001</v>
      </c>
      <c r="BK163">
        <f t="shared" si="239"/>
        <v>57.250799999999991</v>
      </c>
      <c r="BL163">
        <f t="shared" si="240"/>
        <v>56.035800000000002</v>
      </c>
      <c r="BM163">
        <f t="shared" si="241"/>
        <v>1.1906999999999999</v>
      </c>
      <c r="BN163">
        <f t="shared" si="242"/>
        <v>0</v>
      </c>
      <c r="BO163">
        <f t="shared" si="243"/>
        <v>0.55889999999999995</v>
      </c>
      <c r="BP163">
        <f t="shared" si="244"/>
        <v>46.510200000000005</v>
      </c>
      <c r="BQ163">
        <f t="shared" si="245"/>
        <v>11.396700000000001</v>
      </c>
      <c r="BR163">
        <f t="shared" si="246"/>
        <v>37.956600000000002</v>
      </c>
      <c r="BS163">
        <f t="shared" si="247"/>
        <v>4.8357000000000001</v>
      </c>
      <c r="BT163">
        <f t="shared" si="248"/>
        <v>20.9223</v>
      </c>
      <c r="BU163">
        <f t="shared" si="249"/>
        <v>166.33349999999999</v>
      </c>
      <c r="BV163" s="11">
        <f t="shared" si="250"/>
        <v>211.6044</v>
      </c>
      <c r="BW163" s="11">
        <f t="shared" si="251"/>
        <v>12.028500000000001</v>
      </c>
      <c r="BX163" s="11">
        <f t="shared" si="252"/>
        <v>190.90080000000003</v>
      </c>
      <c r="BY163">
        <f t="shared" si="253"/>
        <v>58.149899999999995</v>
      </c>
      <c r="BZ163">
        <f t="shared" si="254"/>
        <v>17.301600000000001</v>
      </c>
      <c r="CA163">
        <f t="shared" si="255"/>
        <v>4.9329000000000001</v>
      </c>
      <c r="CB163">
        <f t="shared" si="256"/>
        <v>0.55889999999999995</v>
      </c>
      <c r="CC163" s="11">
        <f t="shared" si="257"/>
        <v>168.88499999999999</v>
      </c>
      <c r="CD163" s="11">
        <f t="shared" si="258"/>
        <v>186.06509999999997</v>
      </c>
      <c r="CE163" s="11">
        <f t="shared" si="259"/>
        <v>54.747900000000001</v>
      </c>
      <c r="CF163">
        <f t="shared" si="260"/>
        <v>10.133100000000001</v>
      </c>
      <c r="CG163">
        <f t="shared" si="261"/>
        <v>16.329599999999999</v>
      </c>
      <c r="CH163">
        <f t="shared" si="262"/>
        <v>1.0935000000000001</v>
      </c>
      <c r="CI163" s="11">
        <f t="shared" si="263"/>
        <v>67.942800000000005</v>
      </c>
      <c r="CJ163">
        <f t="shared" si="264"/>
        <v>2.9402999999999997</v>
      </c>
      <c r="CK163">
        <f t="shared" si="265"/>
        <v>18.419400000000003</v>
      </c>
      <c r="CL163">
        <f t="shared" si="266"/>
        <v>4.2768000000000006</v>
      </c>
      <c r="CM163">
        <f t="shared" si="267"/>
        <v>1.6037999999999999</v>
      </c>
      <c r="CN163">
        <f t="shared" si="268"/>
        <v>78.464699999999993</v>
      </c>
      <c r="CO163">
        <f t="shared" si="269"/>
        <v>102.7647</v>
      </c>
      <c r="CP163">
        <f t="shared" si="270"/>
        <v>0.36449999999999999</v>
      </c>
      <c r="CQ163">
        <f t="shared" si="271"/>
        <v>6.3909000000000002</v>
      </c>
      <c r="CR163">
        <f t="shared" si="272"/>
        <v>20.290499999999998</v>
      </c>
      <c r="CT163" s="18">
        <f>'PASO 1 - SETUP CAMPAÑA'!G96</f>
        <v>243</v>
      </c>
      <c r="CU163">
        <v>12.86</v>
      </c>
      <c r="CV163">
        <v>12.39</v>
      </c>
      <c r="CW163">
        <v>0.55000000000000004</v>
      </c>
      <c r="CX163">
        <v>4.3099999999999996</v>
      </c>
      <c r="CY163">
        <v>4.3099999999999996</v>
      </c>
      <c r="CZ163">
        <v>7.0000000000000007E-2</v>
      </c>
      <c r="DA163">
        <v>12.21</v>
      </c>
      <c r="DB163">
        <v>13.34</v>
      </c>
      <c r="DC163">
        <v>2.5</v>
      </c>
      <c r="DD163">
        <v>2.19</v>
      </c>
      <c r="DE163">
        <v>24.35</v>
      </c>
      <c r="DF163">
        <v>0.47</v>
      </c>
      <c r="DG163">
        <v>24.53</v>
      </c>
      <c r="DH163">
        <v>23.62</v>
      </c>
      <c r="DI163">
        <v>26.26</v>
      </c>
      <c r="DJ163">
        <v>2.23</v>
      </c>
      <c r="DK163">
        <v>39.79</v>
      </c>
      <c r="DL163">
        <v>4.6100000000000003</v>
      </c>
      <c r="DM163">
        <v>2.83</v>
      </c>
      <c r="DN163">
        <v>33.4</v>
      </c>
      <c r="DO163">
        <v>18.93</v>
      </c>
      <c r="DP163">
        <v>7.12</v>
      </c>
      <c r="DQ163">
        <v>2.17</v>
      </c>
      <c r="DR163">
        <v>48.85</v>
      </c>
      <c r="DS163">
        <v>25.82</v>
      </c>
      <c r="DT163">
        <v>6.78</v>
      </c>
      <c r="DU163">
        <v>34.24</v>
      </c>
      <c r="DV163">
        <v>18.75</v>
      </c>
      <c r="DW163">
        <v>8.0399999999999991</v>
      </c>
      <c r="DX163">
        <v>9.64</v>
      </c>
      <c r="DY163">
        <v>4.6500000000000004</v>
      </c>
      <c r="DZ163">
        <v>0</v>
      </c>
      <c r="EA163">
        <v>6.49</v>
      </c>
      <c r="EB163">
        <v>0.12</v>
      </c>
      <c r="EC163">
        <v>7.0000000000000007E-2</v>
      </c>
      <c r="ED163">
        <v>3.41</v>
      </c>
      <c r="EE163">
        <v>0.03</v>
      </c>
      <c r="EF163">
        <v>1.64</v>
      </c>
      <c r="EG163">
        <v>0</v>
      </c>
      <c r="EH163">
        <v>0.73</v>
      </c>
      <c r="EI163">
        <v>0.23</v>
      </c>
      <c r="EJ163">
        <v>1.08</v>
      </c>
      <c r="EK163">
        <v>0</v>
      </c>
      <c r="EL163">
        <v>0</v>
      </c>
      <c r="EM163">
        <v>1.31</v>
      </c>
      <c r="EN163">
        <v>0.56000000000000005</v>
      </c>
      <c r="EO163">
        <v>1.41</v>
      </c>
      <c r="EP163">
        <v>0.31</v>
      </c>
      <c r="EQ163">
        <v>0.87</v>
      </c>
      <c r="ER163">
        <v>0.28999999999999998</v>
      </c>
      <c r="ES163">
        <v>0.91</v>
      </c>
      <c r="ET163">
        <v>0</v>
      </c>
      <c r="EU163">
        <v>0.77</v>
      </c>
      <c r="EV163">
        <v>7.0000000000000007E-2</v>
      </c>
      <c r="EW163">
        <v>0</v>
      </c>
      <c r="EX163">
        <v>0.45</v>
      </c>
      <c r="EY163">
        <v>23.56</v>
      </c>
      <c r="EZ163">
        <v>23.06</v>
      </c>
      <c r="FA163">
        <v>0.49</v>
      </c>
      <c r="FB163">
        <v>0</v>
      </c>
      <c r="FC163">
        <v>0.23</v>
      </c>
      <c r="FD163">
        <v>19.14</v>
      </c>
      <c r="FE163">
        <v>4.6900000000000004</v>
      </c>
      <c r="FF163">
        <v>15.62</v>
      </c>
      <c r="FG163">
        <v>1.99</v>
      </c>
      <c r="FH163">
        <v>8.61</v>
      </c>
      <c r="FI163">
        <v>68.45</v>
      </c>
      <c r="FJ163">
        <v>87.08</v>
      </c>
      <c r="FK163">
        <v>4.95</v>
      </c>
      <c r="FL163">
        <v>78.56</v>
      </c>
      <c r="FM163">
        <v>23.93</v>
      </c>
      <c r="FN163">
        <v>7.12</v>
      </c>
      <c r="FO163">
        <v>2.0299999999999998</v>
      </c>
      <c r="FP163">
        <v>0.23</v>
      </c>
      <c r="FQ163">
        <v>69.5</v>
      </c>
      <c r="FR163">
        <v>76.569999999999993</v>
      </c>
      <c r="FS163">
        <v>22.53</v>
      </c>
      <c r="FT163">
        <v>4.17</v>
      </c>
      <c r="FU163">
        <v>6.72</v>
      </c>
      <c r="FV163">
        <v>0.45</v>
      </c>
      <c r="FW163">
        <v>27.96</v>
      </c>
      <c r="FX163">
        <v>1.21</v>
      </c>
      <c r="FY163">
        <v>7.58</v>
      </c>
      <c r="FZ163">
        <v>1.76</v>
      </c>
      <c r="GA163">
        <v>0.66</v>
      </c>
      <c r="GB163">
        <v>32.29</v>
      </c>
      <c r="GC163">
        <v>42.29</v>
      </c>
      <c r="GD163">
        <v>0.15</v>
      </c>
      <c r="GE163">
        <v>2.63</v>
      </c>
      <c r="GF163">
        <v>8.35</v>
      </c>
    </row>
    <row r="164" spans="2:188" x14ac:dyDescent="0.35">
      <c r="B164" t="str">
        <f>IF(AND(F164&gt;='PASO 2 - CHANNEL INPUT '!$G$4,F164&lt;='PASO 2 - CHANNEL INPUT '!$H$4),"OK","FUERA")</f>
        <v>OK</v>
      </c>
      <c r="C164" s="18" t="str">
        <f>IF(AND(F164&gt;='PASO 2 - CHANNEL INPUT '!$G$8,F164&lt;='PASO 2 - CHANNEL INPUT '!$H$8),"OK","FUERA")</f>
        <v>OK</v>
      </c>
      <c r="D164" t="str">
        <f>IF(AND(F164&gt;='PASO 1 - SETUP CAMPAÑA'!$C$3,F164&lt;='PASO 1 - SETUP CAMPAÑA'!$C$4),"OK","FUERA")</f>
        <v>OK</v>
      </c>
      <c r="E164" t="s">
        <v>2</v>
      </c>
      <c r="F164">
        <v>69</v>
      </c>
      <c r="G164" s="11">
        <f t="shared" si="273"/>
        <v>31.848099999999995</v>
      </c>
      <c r="H164">
        <f t="shared" si="184"/>
        <v>29.8505</v>
      </c>
      <c r="I164">
        <f t="shared" si="185"/>
        <v>2.5877999999999997</v>
      </c>
      <c r="J164">
        <f t="shared" si="186"/>
        <v>13.097899999999999</v>
      </c>
      <c r="K164">
        <f t="shared" si="187"/>
        <v>12.6439</v>
      </c>
      <c r="L164">
        <f t="shared" si="188"/>
        <v>0.59019999999999995</v>
      </c>
      <c r="M164">
        <f t="shared" si="189"/>
        <v>27.1265</v>
      </c>
      <c r="N164">
        <f t="shared" si="190"/>
        <v>29.714299999999998</v>
      </c>
      <c r="O164">
        <f t="shared" si="191"/>
        <v>4.54</v>
      </c>
      <c r="P164">
        <f t="shared" si="192"/>
        <v>1.9521999999999999</v>
      </c>
      <c r="Q164">
        <f t="shared" si="193"/>
        <v>49.281700000000001</v>
      </c>
      <c r="R164">
        <f t="shared" si="194"/>
        <v>3.4958</v>
      </c>
      <c r="S164">
        <f t="shared" si="195"/>
        <v>52.459699999999998</v>
      </c>
      <c r="T164">
        <f t="shared" si="196"/>
        <v>50.757199999999997</v>
      </c>
      <c r="U164" s="11">
        <f t="shared" si="197"/>
        <v>56.386800000000001</v>
      </c>
      <c r="V164">
        <f t="shared" si="198"/>
        <v>4.54</v>
      </c>
      <c r="W164">
        <f t="shared" si="199"/>
        <v>90.050899999999999</v>
      </c>
      <c r="X164">
        <f t="shared" si="200"/>
        <v>12.6212</v>
      </c>
      <c r="Y164">
        <f t="shared" si="201"/>
        <v>4.2903000000000002</v>
      </c>
      <c r="Z164">
        <f t="shared" si="202"/>
        <v>73.752300000000005</v>
      </c>
      <c r="AA164">
        <f t="shared" si="203"/>
        <v>45.331899999999997</v>
      </c>
      <c r="AB164">
        <f t="shared" si="204"/>
        <v>16.0716</v>
      </c>
      <c r="AC164">
        <f t="shared" si="205"/>
        <v>4.3129999999999997</v>
      </c>
      <c r="AD164" s="11">
        <f t="shared" si="206"/>
        <v>111.003</v>
      </c>
      <c r="AE164">
        <f t="shared" si="207"/>
        <v>63.0152</v>
      </c>
      <c r="AF164">
        <f t="shared" si="208"/>
        <v>14.437200000000001</v>
      </c>
      <c r="AG164">
        <f t="shared" si="209"/>
        <v>91.027000000000001</v>
      </c>
      <c r="AH164">
        <f t="shared" si="210"/>
        <v>51.165799999999997</v>
      </c>
      <c r="AI164">
        <f t="shared" si="211"/>
        <v>21.950899999999997</v>
      </c>
      <c r="AJ164">
        <f t="shared" si="212"/>
        <v>23.676100000000002</v>
      </c>
      <c r="AK164">
        <f t="shared" si="213"/>
        <v>15.572200000000002</v>
      </c>
      <c r="AL164">
        <f t="shared" si="214"/>
        <v>0</v>
      </c>
      <c r="AM164">
        <f t="shared" si="215"/>
        <v>13.0525</v>
      </c>
      <c r="AN164">
        <f t="shared" si="216"/>
        <v>9.0800000000000006E-2</v>
      </c>
      <c r="AO164">
        <f t="shared" si="217"/>
        <v>0</v>
      </c>
      <c r="AP164">
        <f t="shared" si="218"/>
        <v>3.1326000000000001</v>
      </c>
      <c r="AQ164">
        <f t="shared" si="219"/>
        <v>0</v>
      </c>
      <c r="AR164">
        <f t="shared" si="220"/>
        <v>2.9737</v>
      </c>
      <c r="AS164">
        <f t="shared" si="221"/>
        <v>0.24970000000000001</v>
      </c>
      <c r="AT164">
        <f t="shared" si="222"/>
        <v>1.0895999999999999</v>
      </c>
      <c r="AU164">
        <f t="shared" si="223"/>
        <v>9.0800000000000006E-2</v>
      </c>
      <c r="AV164">
        <f t="shared" si="224"/>
        <v>4.1995000000000005</v>
      </c>
      <c r="AW164">
        <f t="shared" si="225"/>
        <v>0</v>
      </c>
      <c r="AX164">
        <f t="shared" si="226"/>
        <v>0</v>
      </c>
      <c r="AY164">
        <f t="shared" si="227"/>
        <v>4.2903000000000002</v>
      </c>
      <c r="AZ164">
        <f t="shared" si="228"/>
        <v>1.8387000000000002</v>
      </c>
      <c r="BA164">
        <f t="shared" si="229"/>
        <v>2.5877999999999997</v>
      </c>
      <c r="BB164">
        <f t="shared" si="230"/>
        <v>0.70369999999999999</v>
      </c>
      <c r="BC164">
        <f t="shared" si="231"/>
        <v>0.90800000000000003</v>
      </c>
      <c r="BD164">
        <f t="shared" si="232"/>
        <v>0.34050000000000002</v>
      </c>
      <c r="BE164">
        <f t="shared" si="233"/>
        <v>0.90800000000000003</v>
      </c>
      <c r="BF164">
        <f t="shared" si="234"/>
        <v>0.1135</v>
      </c>
      <c r="BG164">
        <f t="shared" si="235"/>
        <v>2.6558999999999995</v>
      </c>
      <c r="BH164">
        <f t="shared" si="236"/>
        <v>0.15890000000000001</v>
      </c>
      <c r="BI164">
        <f t="shared" si="237"/>
        <v>0</v>
      </c>
      <c r="BJ164">
        <f t="shared" si="238"/>
        <v>0.93069999999999986</v>
      </c>
      <c r="BK164">
        <f t="shared" si="239"/>
        <v>51.029600000000002</v>
      </c>
      <c r="BL164">
        <f t="shared" si="240"/>
        <v>49.849200000000003</v>
      </c>
      <c r="BM164">
        <f t="shared" si="241"/>
        <v>1.135</v>
      </c>
      <c r="BN164">
        <f t="shared" si="242"/>
        <v>0</v>
      </c>
      <c r="BO164">
        <f t="shared" si="243"/>
        <v>0.24970000000000001</v>
      </c>
      <c r="BP164">
        <f t="shared" si="244"/>
        <v>58.906500000000001</v>
      </c>
      <c r="BQ164">
        <f t="shared" si="245"/>
        <v>13.960500000000001</v>
      </c>
      <c r="BR164">
        <f t="shared" si="246"/>
        <v>46.966299999999997</v>
      </c>
      <c r="BS164">
        <f t="shared" si="247"/>
        <v>4.2222000000000008</v>
      </c>
      <c r="BT164">
        <f t="shared" si="248"/>
        <v>21.633099999999999</v>
      </c>
      <c r="BU164">
        <f t="shared" si="249"/>
        <v>166.45909999999998</v>
      </c>
      <c r="BV164" s="11">
        <f t="shared" si="250"/>
        <v>204.93560000000002</v>
      </c>
      <c r="BW164" s="11">
        <f t="shared" si="251"/>
        <v>9.7156000000000002</v>
      </c>
      <c r="BX164" s="11">
        <f t="shared" si="252"/>
        <v>183.23439999999999</v>
      </c>
      <c r="BY164">
        <f t="shared" si="253"/>
        <v>51.279299999999999</v>
      </c>
      <c r="BZ164">
        <f t="shared" si="254"/>
        <v>16.0716</v>
      </c>
      <c r="CA164">
        <f t="shared" si="255"/>
        <v>5.1074999999999999</v>
      </c>
      <c r="CB164">
        <f t="shared" si="256"/>
        <v>0.68100000000000005</v>
      </c>
      <c r="CC164" s="11">
        <f t="shared" si="257"/>
        <v>161.69210000000001</v>
      </c>
      <c r="CD164" s="11">
        <f t="shared" si="258"/>
        <v>176.33360000000002</v>
      </c>
      <c r="CE164" s="11">
        <f t="shared" si="259"/>
        <v>57.930399999999999</v>
      </c>
      <c r="CF164">
        <f t="shared" si="260"/>
        <v>15.799199999999999</v>
      </c>
      <c r="CG164">
        <f t="shared" si="261"/>
        <v>12.076400000000001</v>
      </c>
      <c r="CH164">
        <f t="shared" si="262"/>
        <v>1.6116999999999999</v>
      </c>
      <c r="CI164" s="11">
        <f t="shared" si="263"/>
        <v>59.542099999999998</v>
      </c>
      <c r="CJ164">
        <f t="shared" si="264"/>
        <v>4.9713000000000003</v>
      </c>
      <c r="CK164">
        <f t="shared" si="265"/>
        <v>17.388200000000001</v>
      </c>
      <c r="CL164">
        <f t="shared" si="266"/>
        <v>4.4264999999999999</v>
      </c>
      <c r="CM164">
        <f t="shared" si="267"/>
        <v>1.6571</v>
      </c>
      <c r="CN164">
        <f t="shared" si="268"/>
        <v>65.716499999999996</v>
      </c>
      <c r="CO164">
        <f t="shared" si="269"/>
        <v>96.929000000000016</v>
      </c>
      <c r="CP164">
        <f t="shared" si="270"/>
        <v>0.74909999999999999</v>
      </c>
      <c r="CQ164">
        <f t="shared" si="271"/>
        <v>7.2640000000000002</v>
      </c>
      <c r="CR164">
        <f t="shared" si="272"/>
        <v>23.381</v>
      </c>
      <c r="CT164" s="18">
        <f>'PASO 1 - SETUP CAMPAÑA'!G97</f>
        <v>227</v>
      </c>
      <c r="CU164">
        <v>14.03</v>
      </c>
      <c r="CV164">
        <v>13.15</v>
      </c>
      <c r="CW164">
        <v>1.1399999999999999</v>
      </c>
      <c r="CX164">
        <v>5.77</v>
      </c>
      <c r="CY164">
        <v>5.57</v>
      </c>
      <c r="CZ164">
        <v>0.26</v>
      </c>
      <c r="DA164">
        <v>11.95</v>
      </c>
      <c r="DB164">
        <v>13.09</v>
      </c>
      <c r="DC164">
        <v>2</v>
      </c>
      <c r="DD164">
        <v>0.86</v>
      </c>
      <c r="DE164">
        <v>21.71</v>
      </c>
      <c r="DF164">
        <v>1.54</v>
      </c>
      <c r="DG164">
        <v>23.11</v>
      </c>
      <c r="DH164">
        <v>22.36</v>
      </c>
      <c r="DI164">
        <v>24.84</v>
      </c>
      <c r="DJ164">
        <v>2</v>
      </c>
      <c r="DK164">
        <v>39.67</v>
      </c>
      <c r="DL164">
        <v>5.56</v>
      </c>
      <c r="DM164">
        <v>1.89</v>
      </c>
      <c r="DN164">
        <v>32.49</v>
      </c>
      <c r="DO164">
        <v>19.97</v>
      </c>
      <c r="DP164">
        <v>7.08</v>
      </c>
      <c r="DQ164">
        <v>1.9</v>
      </c>
      <c r="DR164">
        <v>48.9</v>
      </c>
      <c r="DS164">
        <v>27.76</v>
      </c>
      <c r="DT164">
        <v>6.36</v>
      </c>
      <c r="DU164">
        <v>40.1</v>
      </c>
      <c r="DV164">
        <v>22.54</v>
      </c>
      <c r="DW164">
        <v>9.67</v>
      </c>
      <c r="DX164">
        <v>10.43</v>
      </c>
      <c r="DY164">
        <v>6.86</v>
      </c>
      <c r="DZ164">
        <v>0</v>
      </c>
      <c r="EA164">
        <v>5.75</v>
      </c>
      <c r="EB164">
        <v>0.04</v>
      </c>
      <c r="EC164">
        <v>0</v>
      </c>
      <c r="ED164">
        <v>1.38</v>
      </c>
      <c r="EE164">
        <v>0</v>
      </c>
      <c r="EF164">
        <v>1.31</v>
      </c>
      <c r="EG164">
        <v>0.11</v>
      </c>
      <c r="EH164">
        <v>0.48</v>
      </c>
      <c r="EI164">
        <v>0.04</v>
      </c>
      <c r="EJ164">
        <v>1.85</v>
      </c>
      <c r="EK164">
        <v>0</v>
      </c>
      <c r="EL164">
        <v>0</v>
      </c>
      <c r="EM164">
        <v>1.89</v>
      </c>
      <c r="EN164">
        <v>0.81</v>
      </c>
      <c r="EO164">
        <v>1.1399999999999999</v>
      </c>
      <c r="EP164">
        <v>0.31</v>
      </c>
      <c r="EQ164">
        <v>0.4</v>
      </c>
      <c r="ER164">
        <v>0.15</v>
      </c>
      <c r="ES164">
        <v>0.4</v>
      </c>
      <c r="ET164">
        <v>0.05</v>
      </c>
      <c r="EU164">
        <v>1.17</v>
      </c>
      <c r="EV164">
        <v>7.0000000000000007E-2</v>
      </c>
      <c r="EW164">
        <v>0</v>
      </c>
      <c r="EX164">
        <v>0.41</v>
      </c>
      <c r="EY164">
        <v>22.48</v>
      </c>
      <c r="EZ164">
        <v>21.96</v>
      </c>
      <c r="FA164">
        <v>0.5</v>
      </c>
      <c r="FB164">
        <v>0</v>
      </c>
      <c r="FC164">
        <v>0.11</v>
      </c>
      <c r="FD164">
        <v>25.95</v>
      </c>
      <c r="FE164">
        <v>6.15</v>
      </c>
      <c r="FF164">
        <v>20.69</v>
      </c>
      <c r="FG164">
        <v>1.86</v>
      </c>
      <c r="FH164">
        <v>9.5299999999999994</v>
      </c>
      <c r="FI164">
        <v>73.33</v>
      </c>
      <c r="FJ164">
        <v>90.28</v>
      </c>
      <c r="FK164">
        <v>4.28</v>
      </c>
      <c r="FL164">
        <v>80.72</v>
      </c>
      <c r="FM164">
        <v>22.59</v>
      </c>
      <c r="FN164">
        <v>7.08</v>
      </c>
      <c r="FO164">
        <v>2.25</v>
      </c>
      <c r="FP164">
        <v>0.3</v>
      </c>
      <c r="FQ164">
        <v>71.23</v>
      </c>
      <c r="FR164">
        <v>77.680000000000007</v>
      </c>
      <c r="FS164">
        <v>25.52</v>
      </c>
      <c r="FT164">
        <v>6.96</v>
      </c>
      <c r="FU164">
        <v>5.32</v>
      </c>
      <c r="FV164">
        <v>0.71</v>
      </c>
      <c r="FW164">
        <v>26.23</v>
      </c>
      <c r="FX164">
        <v>2.19</v>
      </c>
      <c r="FY164">
        <v>7.66</v>
      </c>
      <c r="FZ164">
        <v>1.95</v>
      </c>
      <c r="GA164">
        <v>0.73</v>
      </c>
      <c r="GB164">
        <v>28.95</v>
      </c>
      <c r="GC164">
        <v>42.7</v>
      </c>
      <c r="GD164">
        <v>0.33</v>
      </c>
      <c r="GE164">
        <v>3.2</v>
      </c>
      <c r="GF164">
        <v>10.3</v>
      </c>
    </row>
    <row r="165" spans="2:188" x14ac:dyDescent="0.35">
      <c r="B165" t="str">
        <f>IF(AND(F165&gt;='PASO 2 - CHANNEL INPUT '!$G$4,F165&lt;='PASO 2 - CHANNEL INPUT '!$H$4),"OK","FUERA")</f>
        <v>OK</v>
      </c>
      <c r="C165" s="18" t="str">
        <f>IF(AND(F165&gt;='PASO 2 - CHANNEL INPUT '!$G$8,F165&lt;='PASO 2 - CHANNEL INPUT '!$H$8),"OK","FUERA")</f>
        <v>OK</v>
      </c>
      <c r="D165" t="str">
        <f>IF(AND(F165&gt;='PASO 1 - SETUP CAMPAÑA'!$C$3,F165&lt;='PASO 1 - SETUP CAMPAÑA'!$C$4),"OK","FUERA")</f>
        <v>OK</v>
      </c>
      <c r="E165" t="s">
        <v>2</v>
      </c>
      <c r="F165">
        <v>70</v>
      </c>
      <c r="G165" s="11">
        <f t="shared" si="273"/>
        <v>42.708600000000004</v>
      </c>
      <c r="H165">
        <f t="shared" si="184"/>
        <v>41.609700000000004</v>
      </c>
      <c r="I165">
        <f t="shared" si="185"/>
        <v>1.7225999999999999</v>
      </c>
      <c r="J165">
        <f t="shared" si="186"/>
        <v>20.790000000000003</v>
      </c>
      <c r="K165">
        <f t="shared" si="187"/>
        <v>20.196000000000002</v>
      </c>
      <c r="L165">
        <f t="shared" si="188"/>
        <v>0.59399999999999997</v>
      </c>
      <c r="M165">
        <f t="shared" si="189"/>
        <v>39.946499999999993</v>
      </c>
      <c r="N165">
        <f t="shared" si="190"/>
        <v>37.8675</v>
      </c>
      <c r="O165">
        <f t="shared" si="191"/>
        <v>7.7220000000000004</v>
      </c>
      <c r="P165">
        <f t="shared" si="192"/>
        <v>6.3854999999999995</v>
      </c>
      <c r="Q165">
        <f t="shared" si="193"/>
        <v>69.171300000000002</v>
      </c>
      <c r="R165">
        <f t="shared" si="194"/>
        <v>1.6632000000000002</v>
      </c>
      <c r="S165">
        <f t="shared" si="195"/>
        <v>69.438599999999994</v>
      </c>
      <c r="T165">
        <f t="shared" si="196"/>
        <v>67.626899999999992</v>
      </c>
      <c r="U165" s="11">
        <f t="shared" si="197"/>
        <v>79.388099999999994</v>
      </c>
      <c r="V165">
        <f t="shared" si="198"/>
        <v>6.4449000000000005</v>
      </c>
      <c r="W165">
        <f t="shared" si="199"/>
        <v>119.42370000000001</v>
      </c>
      <c r="X165">
        <f t="shared" si="200"/>
        <v>11.256300000000001</v>
      </c>
      <c r="Y165">
        <f t="shared" si="201"/>
        <v>6.3558000000000003</v>
      </c>
      <c r="Z165">
        <f t="shared" si="202"/>
        <v>93.733199999999997</v>
      </c>
      <c r="AA165">
        <f t="shared" si="203"/>
        <v>57.766500000000001</v>
      </c>
      <c r="AB165">
        <f t="shared" si="204"/>
        <v>16.0974</v>
      </c>
      <c r="AC165">
        <f t="shared" si="205"/>
        <v>5.7023999999999999</v>
      </c>
      <c r="AD165" s="11">
        <f t="shared" si="206"/>
        <v>140.03549999999998</v>
      </c>
      <c r="AE165">
        <f t="shared" si="207"/>
        <v>69.973199999999991</v>
      </c>
      <c r="AF165">
        <f t="shared" si="208"/>
        <v>21.859200000000001</v>
      </c>
      <c r="AG165">
        <f t="shared" si="209"/>
        <v>111.8502</v>
      </c>
      <c r="AH165">
        <f t="shared" si="210"/>
        <v>65.3994</v>
      </c>
      <c r="AI165">
        <f t="shared" si="211"/>
        <v>32.996699999999997</v>
      </c>
      <c r="AJ165">
        <f t="shared" si="212"/>
        <v>32.966999999999999</v>
      </c>
      <c r="AK165">
        <f t="shared" si="213"/>
        <v>18.146699999999999</v>
      </c>
      <c r="AL165">
        <f t="shared" si="214"/>
        <v>0.7722</v>
      </c>
      <c r="AM165">
        <f t="shared" si="215"/>
        <v>15.414300000000001</v>
      </c>
      <c r="AN165">
        <f t="shared" si="216"/>
        <v>2.9700000000000001E-2</v>
      </c>
      <c r="AO165">
        <f t="shared" si="217"/>
        <v>0.62369999999999992</v>
      </c>
      <c r="AP165">
        <f t="shared" si="218"/>
        <v>12.681899999999999</v>
      </c>
      <c r="AQ165">
        <f t="shared" si="219"/>
        <v>0</v>
      </c>
      <c r="AR165">
        <f t="shared" si="220"/>
        <v>3.6827999999999999</v>
      </c>
      <c r="AS165">
        <f t="shared" si="221"/>
        <v>8.9099999999999999E-2</v>
      </c>
      <c r="AT165">
        <f t="shared" si="222"/>
        <v>1.782</v>
      </c>
      <c r="AU165">
        <f t="shared" si="223"/>
        <v>0.50490000000000002</v>
      </c>
      <c r="AV165">
        <f t="shared" si="224"/>
        <v>2.97</v>
      </c>
      <c r="AW165">
        <f t="shared" si="225"/>
        <v>0</v>
      </c>
      <c r="AX165">
        <f t="shared" si="226"/>
        <v>0</v>
      </c>
      <c r="AY165">
        <f t="shared" si="227"/>
        <v>3.3264000000000005</v>
      </c>
      <c r="AZ165">
        <f t="shared" si="228"/>
        <v>2.4353999999999996</v>
      </c>
      <c r="BA165">
        <f t="shared" si="229"/>
        <v>1.6928999999999998</v>
      </c>
      <c r="BB165">
        <f t="shared" si="230"/>
        <v>1.5741000000000001</v>
      </c>
      <c r="BC165">
        <f t="shared" si="231"/>
        <v>1.9899</v>
      </c>
      <c r="BD165">
        <f t="shared" si="232"/>
        <v>0.92069999999999996</v>
      </c>
      <c r="BE165">
        <f t="shared" si="233"/>
        <v>0.56430000000000002</v>
      </c>
      <c r="BF165">
        <f t="shared" si="234"/>
        <v>0</v>
      </c>
      <c r="BG165">
        <f t="shared" si="235"/>
        <v>1.1286</v>
      </c>
      <c r="BH165">
        <f t="shared" si="236"/>
        <v>0.53459999999999996</v>
      </c>
      <c r="BI165">
        <f t="shared" si="237"/>
        <v>0.1188</v>
      </c>
      <c r="BJ165">
        <f t="shared" si="238"/>
        <v>0.47520000000000001</v>
      </c>
      <c r="BK165">
        <f t="shared" si="239"/>
        <v>68.488200000000006</v>
      </c>
      <c r="BL165">
        <f t="shared" si="240"/>
        <v>67.3596</v>
      </c>
      <c r="BM165">
        <f t="shared" si="241"/>
        <v>1.1583000000000001</v>
      </c>
      <c r="BN165">
        <f t="shared" si="242"/>
        <v>0</v>
      </c>
      <c r="BO165">
        <f t="shared" si="243"/>
        <v>0.44550000000000001</v>
      </c>
      <c r="BP165">
        <f t="shared" si="244"/>
        <v>64.686600000000013</v>
      </c>
      <c r="BQ165">
        <f t="shared" si="245"/>
        <v>14.493599999999999</v>
      </c>
      <c r="BR165">
        <f t="shared" si="246"/>
        <v>52.895699999999991</v>
      </c>
      <c r="BS165">
        <f t="shared" si="247"/>
        <v>3.0888</v>
      </c>
      <c r="BT165">
        <f t="shared" si="248"/>
        <v>25.185600000000001</v>
      </c>
      <c r="BU165">
        <f t="shared" si="249"/>
        <v>203.14800000000002</v>
      </c>
      <c r="BV165" s="11">
        <f t="shared" si="250"/>
        <v>262.51830000000001</v>
      </c>
      <c r="BW165" s="11">
        <f t="shared" si="251"/>
        <v>10.7217</v>
      </c>
      <c r="BX165" s="11">
        <f t="shared" si="252"/>
        <v>212.77080000000001</v>
      </c>
      <c r="BY165">
        <f t="shared" si="253"/>
        <v>61.924500000000009</v>
      </c>
      <c r="BZ165">
        <f t="shared" si="254"/>
        <v>16.0974</v>
      </c>
      <c r="CA165">
        <f t="shared" si="255"/>
        <v>4.9302000000000001</v>
      </c>
      <c r="CB165">
        <f t="shared" si="256"/>
        <v>0.92069999999999996</v>
      </c>
      <c r="CC165" s="11">
        <f t="shared" si="257"/>
        <v>203.38560000000001</v>
      </c>
      <c r="CD165" s="11">
        <f t="shared" si="258"/>
        <v>207.87029999999999</v>
      </c>
      <c r="CE165" s="11">
        <f t="shared" si="259"/>
        <v>74.754900000000006</v>
      </c>
      <c r="CF165">
        <f t="shared" si="260"/>
        <v>13.572900000000001</v>
      </c>
      <c r="CG165">
        <f t="shared" si="261"/>
        <v>14.553000000000001</v>
      </c>
      <c r="CH165">
        <f t="shared" si="262"/>
        <v>1.4553</v>
      </c>
      <c r="CI165" s="11">
        <f t="shared" si="263"/>
        <v>73.062000000000012</v>
      </c>
      <c r="CJ165">
        <f t="shared" si="264"/>
        <v>5.7320999999999991</v>
      </c>
      <c r="CK165">
        <f t="shared" si="265"/>
        <v>17.5824</v>
      </c>
      <c r="CL165">
        <f t="shared" si="266"/>
        <v>4.9895999999999994</v>
      </c>
      <c r="CM165">
        <f t="shared" si="267"/>
        <v>2.3759999999999999</v>
      </c>
      <c r="CN165">
        <f t="shared" si="268"/>
        <v>77.130899999999997</v>
      </c>
      <c r="CO165">
        <f t="shared" si="269"/>
        <v>113.24610000000001</v>
      </c>
      <c r="CP165">
        <f t="shared" si="270"/>
        <v>0.53459999999999996</v>
      </c>
      <c r="CQ165">
        <f t="shared" si="271"/>
        <v>6.9497999999999989</v>
      </c>
      <c r="CR165">
        <f t="shared" si="272"/>
        <v>30.086100000000002</v>
      </c>
      <c r="CT165" s="18">
        <f>'PASO 1 - SETUP CAMPAÑA'!G98</f>
        <v>297</v>
      </c>
      <c r="CU165">
        <v>14.38</v>
      </c>
      <c r="CV165">
        <v>14.01</v>
      </c>
      <c r="CW165">
        <v>0.57999999999999996</v>
      </c>
      <c r="CX165">
        <v>7</v>
      </c>
      <c r="CY165">
        <v>6.8</v>
      </c>
      <c r="CZ165">
        <v>0.2</v>
      </c>
      <c r="DA165">
        <v>13.45</v>
      </c>
      <c r="DB165">
        <v>12.75</v>
      </c>
      <c r="DC165">
        <v>2.6</v>
      </c>
      <c r="DD165">
        <v>2.15</v>
      </c>
      <c r="DE165">
        <v>23.29</v>
      </c>
      <c r="DF165">
        <v>0.56000000000000005</v>
      </c>
      <c r="DG165">
        <v>23.38</v>
      </c>
      <c r="DH165">
        <v>22.77</v>
      </c>
      <c r="DI165">
        <v>26.73</v>
      </c>
      <c r="DJ165">
        <v>2.17</v>
      </c>
      <c r="DK165">
        <v>40.21</v>
      </c>
      <c r="DL165">
        <v>3.79</v>
      </c>
      <c r="DM165">
        <v>2.14</v>
      </c>
      <c r="DN165">
        <v>31.56</v>
      </c>
      <c r="DO165">
        <v>19.45</v>
      </c>
      <c r="DP165">
        <v>5.42</v>
      </c>
      <c r="DQ165">
        <v>1.92</v>
      </c>
      <c r="DR165">
        <v>47.15</v>
      </c>
      <c r="DS165">
        <v>23.56</v>
      </c>
      <c r="DT165">
        <v>7.36</v>
      </c>
      <c r="DU165">
        <v>37.659999999999997</v>
      </c>
      <c r="DV165">
        <v>22.02</v>
      </c>
      <c r="DW165">
        <v>11.11</v>
      </c>
      <c r="DX165">
        <v>11.1</v>
      </c>
      <c r="DY165">
        <v>6.11</v>
      </c>
      <c r="DZ165">
        <v>0.26</v>
      </c>
      <c r="EA165">
        <v>5.19</v>
      </c>
      <c r="EB165">
        <v>0.01</v>
      </c>
      <c r="EC165">
        <v>0.21</v>
      </c>
      <c r="ED165">
        <v>4.2699999999999996</v>
      </c>
      <c r="EE165">
        <v>0</v>
      </c>
      <c r="EF165">
        <v>1.24</v>
      </c>
      <c r="EG165">
        <v>0.03</v>
      </c>
      <c r="EH165">
        <v>0.6</v>
      </c>
      <c r="EI165">
        <v>0.17</v>
      </c>
      <c r="EJ165">
        <v>1</v>
      </c>
      <c r="EK165">
        <v>0</v>
      </c>
      <c r="EL165">
        <v>0</v>
      </c>
      <c r="EM165">
        <v>1.1200000000000001</v>
      </c>
      <c r="EN165">
        <v>0.82</v>
      </c>
      <c r="EO165">
        <v>0.56999999999999995</v>
      </c>
      <c r="EP165">
        <v>0.53</v>
      </c>
      <c r="EQ165">
        <v>0.67</v>
      </c>
      <c r="ER165">
        <v>0.31</v>
      </c>
      <c r="ES165">
        <v>0.19</v>
      </c>
      <c r="ET165">
        <v>0</v>
      </c>
      <c r="EU165">
        <v>0.38</v>
      </c>
      <c r="EV165">
        <v>0.18</v>
      </c>
      <c r="EW165">
        <v>0.04</v>
      </c>
      <c r="EX165">
        <v>0.16</v>
      </c>
      <c r="EY165">
        <v>23.06</v>
      </c>
      <c r="EZ165">
        <v>22.68</v>
      </c>
      <c r="FA165">
        <v>0.39</v>
      </c>
      <c r="FB165">
        <v>0</v>
      </c>
      <c r="FC165">
        <v>0.15</v>
      </c>
      <c r="FD165">
        <v>21.78</v>
      </c>
      <c r="FE165">
        <v>4.88</v>
      </c>
      <c r="FF165">
        <v>17.809999999999999</v>
      </c>
      <c r="FG165">
        <v>1.04</v>
      </c>
      <c r="FH165">
        <v>8.48</v>
      </c>
      <c r="FI165">
        <v>68.400000000000006</v>
      </c>
      <c r="FJ165">
        <v>88.39</v>
      </c>
      <c r="FK165">
        <v>3.61</v>
      </c>
      <c r="FL165">
        <v>71.64</v>
      </c>
      <c r="FM165">
        <v>20.85</v>
      </c>
      <c r="FN165">
        <v>5.42</v>
      </c>
      <c r="FO165">
        <v>1.66</v>
      </c>
      <c r="FP165">
        <v>0.31</v>
      </c>
      <c r="FQ165">
        <v>68.48</v>
      </c>
      <c r="FR165">
        <v>69.989999999999995</v>
      </c>
      <c r="FS165">
        <v>25.17</v>
      </c>
      <c r="FT165">
        <v>4.57</v>
      </c>
      <c r="FU165">
        <v>4.9000000000000004</v>
      </c>
      <c r="FV165">
        <v>0.49</v>
      </c>
      <c r="FW165">
        <v>24.6</v>
      </c>
      <c r="FX165">
        <v>1.93</v>
      </c>
      <c r="FY165">
        <v>5.92</v>
      </c>
      <c r="FZ165">
        <v>1.68</v>
      </c>
      <c r="GA165">
        <v>0.8</v>
      </c>
      <c r="GB165">
        <v>25.97</v>
      </c>
      <c r="GC165">
        <v>38.130000000000003</v>
      </c>
      <c r="GD165">
        <v>0.18</v>
      </c>
      <c r="GE165">
        <v>2.34</v>
      </c>
      <c r="GF165">
        <v>10.130000000000001</v>
      </c>
    </row>
    <row r="166" spans="2:188" x14ac:dyDescent="0.35">
      <c r="B166" t="str">
        <f>IF(AND(F166&gt;='PASO 2 - CHANNEL INPUT '!$G$4,F166&lt;='PASO 2 - CHANNEL INPUT '!$H$4),"OK","FUERA")</f>
        <v>OK</v>
      </c>
      <c r="C166" s="18" t="str">
        <f>IF(AND(F166&gt;='PASO 2 - CHANNEL INPUT '!$G$8,F166&lt;='PASO 2 - CHANNEL INPUT '!$H$8),"OK","FUERA")</f>
        <v>OK</v>
      </c>
      <c r="D166" t="str">
        <f>IF(AND(F166&gt;='PASO 1 - SETUP CAMPAÑA'!$C$3,F166&lt;='PASO 1 - SETUP CAMPAÑA'!$C$4),"OK","FUERA")</f>
        <v>OK</v>
      </c>
      <c r="E166" t="s">
        <v>2</v>
      </c>
      <c r="F166">
        <v>71</v>
      </c>
      <c r="G166" s="11">
        <f t="shared" si="273"/>
        <v>31.450500000000002</v>
      </c>
      <c r="H166">
        <f t="shared" si="184"/>
        <v>30.145500000000002</v>
      </c>
      <c r="I166">
        <f t="shared" si="185"/>
        <v>1.3049999999999999</v>
      </c>
      <c r="J166">
        <f t="shared" si="186"/>
        <v>11.744999999999999</v>
      </c>
      <c r="K166">
        <f t="shared" si="187"/>
        <v>11.614500000000001</v>
      </c>
      <c r="L166">
        <f t="shared" si="188"/>
        <v>0.1305</v>
      </c>
      <c r="M166">
        <f t="shared" si="189"/>
        <v>35.913600000000002</v>
      </c>
      <c r="N166">
        <f t="shared" si="190"/>
        <v>28.5534</v>
      </c>
      <c r="O166">
        <f t="shared" si="191"/>
        <v>4.8023999999999996</v>
      </c>
      <c r="P166">
        <f t="shared" si="192"/>
        <v>6.0813000000000006</v>
      </c>
      <c r="Q166">
        <f t="shared" si="193"/>
        <v>59.142600000000002</v>
      </c>
      <c r="R166">
        <f t="shared" si="194"/>
        <v>1.8792</v>
      </c>
      <c r="S166">
        <f t="shared" si="195"/>
        <v>60.734699999999997</v>
      </c>
      <c r="T166">
        <f t="shared" si="196"/>
        <v>58.959899999999998</v>
      </c>
      <c r="U166" s="11">
        <f t="shared" si="197"/>
        <v>65.354399999999998</v>
      </c>
      <c r="V166">
        <f t="shared" si="198"/>
        <v>5.22</v>
      </c>
      <c r="W166">
        <f t="shared" si="199"/>
        <v>109.5939</v>
      </c>
      <c r="X166">
        <f t="shared" si="200"/>
        <v>9.4481999999999999</v>
      </c>
      <c r="Y166">
        <f t="shared" si="201"/>
        <v>4.4108999999999998</v>
      </c>
      <c r="Z166">
        <f t="shared" si="202"/>
        <v>92.367899999999992</v>
      </c>
      <c r="AA166">
        <f t="shared" si="203"/>
        <v>47.345399999999998</v>
      </c>
      <c r="AB166">
        <f t="shared" si="204"/>
        <v>12.371400000000001</v>
      </c>
      <c r="AC166">
        <f t="shared" si="205"/>
        <v>3.0536999999999996</v>
      </c>
      <c r="AD166" s="11">
        <f t="shared" si="206"/>
        <v>126.5067</v>
      </c>
      <c r="AE166">
        <f t="shared" si="207"/>
        <v>67.964399999999998</v>
      </c>
      <c r="AF166">
        <f t="shared" si="208"/>
        <v>18.296099999999999</v>
      </c>
      <c r="AG166">
        <f t="shared" si="209"/>
        <v>102.67740000000001</v>
      </c>
      <c r="AH166">
        <f t="shared" si="210"/>
        <v>49.250700000000002</v>
      </c>
      <c r="AI166">
        <f t="shared" si="211"/>
        <v>24.429599999999997</v>
      </c>
      <c r="AJ166">
        <f t="shared" si="212"/>
        <v>29.8584</v>
      </c>
      <c r="AK166">
        <f t="shared" si="213"/>
        <v>20.070900000000002</v>
      </c>
      <c r="AL166">
        <f t="shared" si="214"/>
        <v>0.15659999999999999</v>
      </c>
      <c r="AM166">
        <f t="shared" si="215"/>
        <v>15.3207</v>
      </c>
      <c r="AN166">
        <f t="shared" si="216"/>
        <v>0.39150000000000001</v>
      </c>
      <c r="AO166">
        <f t="shared" si="217"/>
        <v>0</v>
      </c>
      <c r="AP166">
        <f t="shared" si="218"/>
        <v>13.0761</v>
      </c>
      <c r="AQ166">
        <f t="shared" si="219"/>
        <v>0.83520000000000005</v>
      </c>
      <c r="AR166">
        <f t="shared" si="220"/>
        <v>4.4630999999999998</v>
      </c>
      <c r="AS166">
        <f t="shared" si="221"/>
        <v>5.2200000000000003E-2</v>
      </c>
      <c r="AT166">
        <f t="shared" si="222"/>
        <v>2.5838999999999999</v>
      </c>
      <c r="AU166">
        <f t="shared" si="223"/>
        <v>2.0619000000000001</v>
      </c>
      <c r="AV166">
        <f t="shared" si="224"/>
        <v>3.5496000000000003</v>
      </c>
      <c r="AW166">
        <f t="shared" si="225"/>
        <v>0</v>
      </c>
      <c r="AX166">
        <f t="shared" si="226"/>
        <v>0</v>
      </c>
      <c r="AY166">
        <f t="shared" si="227"/>
        <v>5.6114999999999995</v>
      </c>
      <c r="AZ166">
        <f t="shared" si="228"/>
        <v>4.1238000000000001</v>
      </c>
      <c r="BA166">
        <f t="shared" si="229"/>
        <v>2.0619000000000001</v>
      </c>
      <c r="BB166">
        <f t="shared" si="230"/>
        <v>1.7487000000000001</v>
      </c>
      <c r="BC166">
        <f t="shared" si="231"/>
        <v>3.6017999999999999</v>
      </c>
      <c r="BD166">
        <f t="shared" si="232"/>
        <v>1.4094</v>
      </c>
      <c r="BE166">
        <f t="shared" si="233"/>
        <v>0.9657</v>
      </c>
      <c r="BF166">
        <f t="shared" si="234"/>
        <v>0</v>
      </c>
      <c r="BG166">
        <f t="shared" si="235"/>
        <v>1.6181999999999999</v>
      </c>
      <c r="BH166">
        <f t="shared" si="236"/>
        <v>0.33929999999999999</v>
      </c>
      <c r="BI166">
        <f t="shared" si="237"/>
        <v>7.8299999999999995E-2</v>
      </c>
      <c r="BJ166">
        <f t="shared" si="238"/>
        <v>5.2200000000000003E-2</v>
      </c>
      <c r="BK166">
        <f t="shared" si="239"/>
        <v>78.169499999999999</v>
      </c>
      <c r="BL166">
        <f t="shared" si="240"/>
        <v>76.733999999999995</v>
      </c>
      <c r="BM166">
        <f t="shared" si="241"/>
        <v>1.7225999999999999</v>
      </c>
      <c r="BN166">
        <f t="shared" si="242"/>
        <v>0</v>
      </c>
      <c r="BO166">
        <f t="shared" si="243"/>
        <v>5.2200000000000003E-2</v>
      </c>
      <c r="BP166">
        <f t="shared" si="244"/>
        <v>68.09490000000001</v>
      </c>
      <c r="BQ166">
        <f t="shared" si="245"/>
        <v>14.0679</v>
      </c>
      <c r="BR166">
        <f t="shared" si="246"/>
        <v>58.777199999999993</v>
      </c>
      <c r="BS166">
        <f t="shared" si="247"/>
        <v>4.4370000000000003</v>
      </c>
      <c r="BT166">
        <f t="shared" si="248"/>
        <v>30.015000000000001</v>
      </c>
      <c r="BU166">
        <f t="shared" si="249"/>
        <v>179.88120000000001</v>
      </c>
      <c r="BV166" s="11">
        <f t="shared" si="250"/>
        <v>236.3355</v>
      </c>
      <c r="BW166" s="11">
        <f t="shared" si="251"/>
        <v>10.935900000000002</v>
      </c>
      <c r="BX166" s="11">
        <f t="shared" si="252"/>
        <v>182.7783</v>
      </c>
      <c r="BY166">
        <f t="shared" si="253"/>
        <v>47.945700000000002</v>
      </c>
      <c r="BZ166">
        <f t="shared" si="254"/>
        <v>12.371400000000001</v>
      </c>
      <c r="CA166">
        <f t="shared" si="255"/>
        <v>6.3944999999999999</v>
      </c>
      <c r="CB166">
        <f t="shared" si="256"/>
        <v>7.8299999999999995E-2</v>
      </c>
      <c r="CC166" s="11">
        <f t="shared" si="257"/>
        <v>171.16379999999998</v>
      </c>
      <c r="CD166" s="11">
        <f t="shared" si="258"/>
        <v>175.20930000000001</v>
      </c>
      <c r="CE166" s="11">
        <f t="shared" si="259"/>
        <v>59.534100000000002</v>
      </c>
      <c r="CF166">
        <f t="shared" si="260"/>
        <v>9.9702000000000002</v>
      </c>
      <c r="CG166">
        <f t="shared" si="261"/>
        <v>14.224500000000001</v>
      </c>
      <c r="CH166">
        <f t="shared" si="262"/>
        <v>1.2266999999999999</v>
      </c>
      <c r="CI166" s="11">
        <f t="shared" si="263"/>
        <v>59.273099999999999</v>
      </c>
      <c r="CJ166">
        <f t="shared" si="264"/>
        <v>3.1320000000000001</v>
      </c>
      <c r="CK166">
        <f t="shared" si="265"/>
        <v>15.294600000000001</v>
      </c>
      <c r="CL166">
        <f t="shared" si="266"/>
        <v>2.2706999999999997</v>
      </c>
      <c r="CM166">
        <f t="shared" si="267"/>
        <v>0.86129999999999995</v>
      </c>
      <c r="CN166">
        <f t="shared" si="268"/>
        <v>62.248500000000007</v>
      </c>
      <c r="CO166">
        <f t="shared" si="269"/>
        <v>92.681099999999986</v>
      </c>
      <c r="CP166">
        <f t="shared" si="270"/>
        <v>0</v>
      </c>
      <c r="CQ166">
        <f t="shared" si="271"/>
        <v>6.0551999999999992</v>
      </c>
      <c r="CR166">
        <f t="shared" si="272"/>
        <v>16.808399999999999</v>
      </c>
      <c r="CT166" s="18">
        <f>'PASO 1 - SETUP CAMPAÑA'!G99</f>
        <v>261</v>
      </c>
      <c r="CU166">
        <v>12.05</v>
      </c>
      <c r="CV166">
        <v>11.55</v>
      </c>
      <c r="CW166">
        <v>0.5</v>
      </c>
      <c r="CX166">
        <v>4.5</v>
      </c>
      <c r="CY166">
        <v>4.45</v>
      </c>
      <c r="CZ166">
        <v>0.05</v>
      </c>
      <c r="DA166">
        <v>13.76</v>
      </c>
      <c r="DB166">
        <v>10.94</v>
      </c>
      <c r="DC166">
        <v>1.84</v>
      </c>
      <c r="DD166">
        <v>2.33</v>
      </c>
      <c r="DE166">
        <v>22.66</v>
      </c>
      <c r="DF166">
        <v>0.72</v>
      </c>
      <c r="DG166">
        <v>23.27</v>
      </c>
      <c r="DH166">
        <v>22.59</v>
      </c>
      <c r="DI166">
        <v>25.04</v>
      </c>
      <c r="DJ166">
        <v>2</v>
      </c>
      <c r="DK166">
        <v>41.99</v>
      </c>
      <c r="DL166">
        <v>3.62</v>
      </c>
      <c r="DM166">
        <v>1.69</v>
      </c>
      <c r="DN166">
        <v>35.39</v>
      </c>
      <c r="DO166">
        <v>18.14</v>
      </c>
      <c r="DP166">
        <v>4.74</v>
      </c>
      <c r="DQ166">
        <v>1.17</v>
      </c>
      <c r="DR166">
        <v>48.47</v>
      </c>
      <c r="DS166">
        <v>26.04</v>
      </c>
      <c r="DT166">
        <v>7.01</v>
      </c>
      <c r="DU166">
        <v>39.340000000000003</v>
      </c>
      <c r="DV166">
        <v>18.87</v>
      </c>
      <c r="DW166">
        <v>9.36</v>
      </c>
      <c r="DX166">
        <v>11.44</v>
      </c>
      <c r="DY166">
        <v>7.69</v>
      </c>
      <c r="DZ166">
        <v>0.06</v>
      </c>
      <c r="EA166">
        <v>5.87</v>
      </c>
      <c r="EB166">
        <v>0.15</v>
      </c>
      <c r="EC166">
        <v>0</v>
      </c>
      <c r="ED166">
        <v>5.01</v>
      </c>
      <c r="EE166">
        <v>0.32</v>
      </c>
      <c r="EF166">
        <v>1.71</v>
      </c>
      <c r="EG166">
        <v>0.02</v>
      </c>
      <c r="EH166">
        <v>0.99</v>
      </c>
      <c r="EI166">
        <v>0.79</v>
      </c>
      <c r="EJ166">
        <v>1.36</v>
      </c>
      <c r="EK166">
        <v>0</v>
      </c>
      <c r="EL166">
        <v>0</v>
      </c>
      <c r="EM166">
        <v>2.15</v>
      </c>
      <c r="EN166">
        <v>1.58</v>
      </c>
      <c r="EO166">
        <v>0.79</v>
      </c>
      <c r="EP166">
        <v>0.67</v>
      </c>
      <c r="EQ166">
        <v>1.38</v>
      </c>
      <c r="ER166">
        <v>0.54</v>
      </c>
      <c r="ES166">
        <v>0.37</v>
      </c>
      <c r="ET166">
        <v>0</v>
      </c>
      <c r="EU166">
        <v>0.62</v>
      </c>
      <c r="EV166">
        <v>0.13</v>
      </c>
      <c r="EW166">
        <v>0.03</v>
      </c>
      <c r="EX166">
        <v>0.02</v>
      </c>
      <c r="EY166">
        <v>29.95</v>
      </c>
      <c r="EZ166">
        <v>29.4</v>
      </c>
      <c r="FA166">
        <v>0.66</v>
      </c>
      <c r="FB166">
        <v>0</v>
      </c>
      <c r="FC166">
        <v>0.02</v>
      </c>
      <c r="FD166">
        <v>26.09</v>
      </c>
      <c r="FE166">
        <v>5.39</v>
      </c>
      <c r="FF166">
        <v>22.52</v>
      </c>
      <c r="FG166">
        <v>1.7</v>
      </c>
      <c r="FH166">
        <v>11.5</v>
      </c>
      <c r="FI166">
        <v>68.92</v>
      </c>
      <c r="FJ166">
        <v>90.55</v>
      </c>
      <c r="FK166">
        <v>4.1900000000000004</v>
      </c>
      <c r="FL166">
        <v>70.03</v>
      </c>
      <c r="FM166">
        <v>18.37</v>
      </c>
      <c r="FN166">
        <v>4.74</v>
      </c>
      <c r="FO166">
        <v>2.4500000000000002</v>
      </c>
      <c r="FP166">
        <v>0.03</v>
      </c>
      <c r="FQ166">
        <v>65.58</v>
      </c>
      <c r="FR166">
        <v>67.13</v>
      </c>
      <c r="FS166">
        <v>22.81</v>
      </c>
      <c r="FT166">
        <v>3.82</v>
      </c>
      <c r="FU166">
        <v>5.45</v>
      </c>
      <c r="FV166">
        <v>0.47</v>
      </c>
      <c r="FW166">
        <v>22.71</v>
      </c>
      <c r="FX166">
        <v>1.2</v>
      </c>
      <c r="FY166">
        <v>5.86</v>
      </c>
      <c r="FZ166">
        <v>0.87</v>
      </c>
      <c r="GA166">
        <v>0.33</v>
      </c>
      <c r="GB166">
        <v>23.85</v>
      </c>
      <c r="GC166">
        <v>35.51</v>
      </c>
      <c r="GD166">
        <v>0</v>
      </c>
      <c r="GE166">
        <v>2.3199999999999998</v>
      </c>
      <c r="GF166">
        <v>6.44</v>
      </c>
    </row>
    <row r="167" spans="2:188" x14ac:dyDescent="0.35">
      <c r="B167" t="str">
        <f>IF(AND(F167&gt;='PASO 2 - CHANNEL INPUT '!$G$4,F167&lt;='PASO 2 - CHANNEL INPUT '!$H$4),"OK","FUERA")</f>
        <v>OK</v>
      </c>
      <c r="C167" s="18" t="str">
        <f>IF(AND(F167&gt;='PASO 2 - CHANNEL INPUT '!$G$8,F167&lt;='PASO 2 - CHANNEL INPUT '!$H$8),"OK","FUERA")</f>
        <v>OK</v>
      </c>
      <c r="D167" t="str">
        <f>IF(AND(F167&gt;='PASO 1 - SETUP CAMPAÑA'!$C$3,F167&lt;='PASO 1 - SETUP CAMPAÑA'!$C$4),"OK","FUERA")</f>
        <v>OK</v>
      </c>
      <c r="E167" t="s">
        <v>2</v>
      </c>
      <c r="F167">
        <v>72</v>
      </c>
      <c r="G167" s="11">
        <f t="shared" si="273"/>
        <v>29.337599999999998</v>
      </c>
      <c r="H167">
        <f t="shared" si="184"/>
        <v>28.917400000000001</v>
      </c>
      <c r="I167">
        <f t="shared" si="185"/>
        <v>0.57300000000000006</v>
      </c>
      <c r="J167">
        <f t="shared" si="186"/>
        <v>8.6523000000000003</v>
      </c>
      <c r="K167">
        <f t="shared" si="187"/>
        <v>8.5949999999999989</v>
      </c>
      <c r="L167">
        <f t="shared" si="188"/>
        <v>5.7299999999999997E-2</v>
      </c>
      <c r="M167">
        <f t="shared" si="189"/>
        <v>24.085099999999997</v>
      </c>
      <c r="N167">
        <f t="shared" si="190"/>
        <v>22.805399999999999</v>
      </c>
      <c r="O167">
        <f t="shared" si="191"/>
        <v>2.3110999999999997</v>
      </c>
      <c r="P167">
        <f t="shared" si="192"/>
        <v>1.9482000000000002</v>
      </c>
      <c r="Q167">
        <f t="shared" si="193"/>
        <v>40.6066</v>
      </c>
      <c r="R167">
        <f t="shared" si="194"/>
        <v>0.68759999999999999</v>
      </c>
      <c r="S167">
        <f t="shared" si="195"/>
        <v>40.9313</v>
      </c>
      <c r="T167">
        <f t="shared" si="196"/>
        <v>40.186399999999999</v>
      </c>
      <c r="U167" s="11">
        <f t="shared" si="197"/>
        <v>46.069200000000002</v>
      </c>
      <c r="V167">
        <f t="shared" si="198"/>
        <v>5.0614999999999997</v>
      </c>
      <c r="W167">
        <f t="shared" si="199"/>
        <v>82.683900000000008</v>
      </c>
      <c r="X167">
        <f t="shared" si="200"/>
        <v>7.5635999999999992</v>
      </c>
      <c r="Y167">
        <f t="shared" si="201"/>
        <v>2.3492999999999999</v>
      </c>
      <c r="Z167">
        <f t="shared" si="202"/>
        <v>67.136499999999998</v>
      </c>
      <c r="AA167">
        <f t="shared" si="203"/>
        <v>34.781100000000002</v>
      </c>
      <c r="AB167">
        <f t="shared" si="204"/>
        <v>9.3971999999999998</v>
      </c>
      <c r="AC167">
        <f t="shared" si="205"/>
        <v>3.3425000000000002</v>
      </c>
      <c r="AD167" s="11">
        <f t="shared" si="206"/>
        <v>96.302199999999999</v>
      </c>
      <c r="AE167">
        <f t="shared" si="207"/>
        <v>45.018699999999995</v>
      </c>
      <c r="AF167">
        <f t="shared" si="208"/>
        <v>14.305900000000001</v>
      </c>
      <c r="AG167">
        <f t="shared" si="209"/>
        <v>68.702699999999993</v>
      </c>
      <c r="AH167">
        <f t="shared" si="210"/>
        <v>42.459299999999999</v>
      </c>
      <c r="AI167">
        <f t="shared" si="211"/>
        <v>15.681100000000001</v>
      </c>
      <c r="AJ167">
        <f t="shared" si="212"/>
        <v>15.203600000000002</v>
      </c>
      <c r="AK167">
        <f t="shared" si="213"/>
        <v>10.6387</v>
      </c>
      <c r="AL167">
        <f t="shared" si="214"/>
        <v>0.55389999999999995</v>
      </c>
      <c r="AM167">
        <f t="shared" si="215"/>
        <v>7.8692000000000002</v>
      </c>
      <c r="AN167">
        <f t="shared" si="216"/>
        <v>9.5500000000000002E-2</v>
      </c>
      <c r="AO167">
        <f t="shared" si="217"/>
        <v>0</v>
      </c>
      <c r="AP167">
        <f t="shared" si="218"/>
        <v>4.4120999999999997</v>
      </c>
      <c r="AQ167">
        <f t="shared" si="219"/>
        <v>0.47750000000000004</v>
      </c>
      <c r="AR167">
        <f t="shared" si="220"/>
        <v>2.2538</v>
      </c>
      <c r="AS167">
        <f t="shared" si="221"/>
        <v>0.26740000000000003</v>
      </c>
      <c r="AT167">
        <f t="shared" si="222"/>
        <v>1.7763000000000002</v>
      </c>
      <c r="AU167">
        <f t="shared" si="223"/>
        <v>0.84040000000000004</v>
      </c>
      <c r="AV167">
        <f t="shared" si="224"/>
        <v>2.5785000000000005</v>
      </c>
      <c r="AW167">
        <f t="shared" si="225"/>
        <v>0</v>
      </c>
      <c r="AX167">
        <f t="shared" si="226"/>
        <v>0</v>
      </c>
      <c r="AY167">
        <f t="shared" si="227"/>
        <v>3.2087999999999997</v>
      </c>
      <c r="AZ167">
        <f t="shared" si="228"/>
        <v>2.7121999999999997</v>
      </c>
      <c r="BA167">
        <f t="shared" si="229"/>
        <v>2.6167000000000002</v>
      </c>
      <c r="BB167">
        <f t="shared" si="230"/>
        <v>0.57300000000000006</v>
      </c>
      <c r="BC167">
        <f t="shared" si="231"/>
        <v>1.7381</v>
      </c>
      <c r="BD167">
        <f t="shared" si="232"/>
        <v>0.40109999999999996</v>
      </c>
      <c r="BE167">
        <f t="shared" si="233"/>
        <v>1.8908999999999998</v>
      </c>
      <c r="BF167">
        <f t="shared" si="234"/>
        <v>0.21010000000000001</v>
      </c>
      <c r="BG167">
        <f t="shared" si="235"/>
        <v>0.85950000000000015</v>
      </c>
      <c r="BH167">
        <f t="shared" si="236"/>
        <v>0.191</v>
      </c>
      <c r="BI167">
        <f t="shared" si="237"/>
        <v>3.8200000000000005E-2</v>
      </c>
      <c r="BJ167">
        <f t="shared" si="238"/>
        <v>0.11459999999999999</v>
      </c>
      <c r="BK167">
        <f t="shared" si="239"/>
        <v>43.013199999999998</v>
      </c>
      <c r="BL167">
        <f t="shared" si="240"/>
        <v>42.421100000000003</v>
      </c>
      <c r="BM167">
        <f t="shared" si="241"/>
        <v>0.21010000000000001</v>
      </c>
      <c r="BN167">
        <f t="shared" si="242"/>
        <v>0</v>
      </c>
      <c r="BO167">
        <f t="shared" si="243"/>
        <v>0.43929999999999997</v>
      </c>
      <c r="BP167">
        <f t="shared" si="244"/>
        <v>56.478700000000003</v>
      </c>
      <c r="BQ167">
        <f t="shared" si="245"/>
        <v>9.4926999999999992</v>
      </c>
      <c r="BR167">
        <f t="shared" si="246"/>
        <v>51.818300000000001</v>
      </c>
      <c r="BS167">
        <f t="shared" si="247"/>
        <v>2.4830000000000001</v>
      </c>
      <c r="BT167">
        <f t="shared" si="248"/>
        <v>14.917100000000001</v>
      </c>
      <c r="BU167">
        <f t="shared" si="249"/>
        <v>128.00819999999999</v>
      </c>
      <c r="BV167" s="11">
        <f t="shared" si="250"/>
        <v>170.00909999999999</v>
      </c>
      <c r="BW167" s="11">
        <f t="shared" si="251"/>
        <v>4.9086999999999996</v>
      </c>
      <c r="BX167" s="11">
        <f t="shared" si="252"/>
        <v>127.74079999999999</v>
      </c>
      <c r="BY167">
        <f t="shared" si="253"/>
        <v>30.197100000000002</v>
      </c>
      <c r="BZ167">
        <f t="shared" si="254"/>
        <v>9.3971999999999998</v>
      </c>
      <c r="CA167">
        <f t="shared" si="255"/>
        <v>1.4898</v>
      </c>
      <c r="CB167">
        <f t="shared" si="256"/>
        <v>0.34379999999999999</v>
      </c>
      <c r="CC167" s="11">
        <f t="shared" si="257"/>
        <v>128.8295</v>
      </c>
      <c r="CD167" s="11">
        <f t="shared" si="258"/>
        <v>123.65339999999999</v>
      </c>
      <c r="CE167" s="11">
        <f t="shared" si="259"/>
        <v>41.618899999999996</v>
      </c>
      <c r="CF167">
        <f t="shared" si="260"/>
        <v>5.3670999999999998</v>
      </c>
      <c r="CG167">
        <f t="shared" si="261"/>
        <v>12.166700000000001</v>
      </c>
      <c r="CH167">
        <f t="shared" si="262"/>
        <v>0.97410000000000008</v>
      </c>
      <c r="CI167" s="11">
        <f t="shared" si="263"/>
        <v>46.565799999999996</v>
      </c>
      <c r="CJ167">
        <f t="shared" si="264"/>
        <v>1.8717999999999999</v>
      </c>
      <c r="CK167">
        <f t="shared" si="265"/>
        <v>12.8734</v>
      </c>
      <c r="CL167">
        <f t="shared" si="266"/>
        <v>3.3043</v>
      </c>
      <c r="CM167">
        <f t="shared" si="267"/>
        <v>1.9482000000000002</v>
      </c>
      <c r="CN167">
        <f t="shared" si="268"/>
        <v>40.491999999999997</v>
      </c>
      <c r="CO167">
        <f t="shared" si="269"/>
        <v>58.7134</v>
      </c>
      <c r="CP167">
        <f t="shared" si="270"/>
        <v>0.84040000000000004</v>
      </c>
      <c r="CQ167">
        <f t="shared" si="271"/>
        <v>4.6795</v>
      </c>
      <c r="CR167">
        <f t="shared" si="272"/>
        <v>13.713800000000001</v>
      </c>
      <c r="CT167" s="18">
        <f>'PASO 1 - SETUP CAMPAÑA'!G100</f>
        <v>191</v>
      </c>
      <c r="CU167">
        <v>15.36</v>
      </c>
      <c r="CV167">
        <v>15.14</v>
      </c>
      <c r="CW167">
        <v>0.3</v>
      </c>
      <c r="CX167">
        <v>4.53</v>
      </c>
      <c r="CY167">
        <v>4.5</v>
      </c>
      <c r="CZ167">
        <v>0.03</v>
      </c>
      <c r="DA167">
        <v>12.61</v>
      </c>
      <c r="DB167">
        <v>11.94</v>
      </c>
      <c r="DC167">
        <v>1.21</v>
      </c>
      <c r="DD167">
        <v>1.02</v>
      </c>
      <c r="DE167">
        <v>21.26</v>
      </c>
      <c r="DF167">
        <v>0.36</v>
      </c>
      <c r="DG167">
        <v>21.43</v>
      </c>
      <c r="DH167">
        <v>21.04</v>
      </c>
      <c r="DI167">
        <v>24.12</v>
      </c>
      <c r="DJ167">
        <v>2.65</v>
      </c>
      <c r="DK167">
        <v>43.29</v>
      </c>
      <c r="DL167">
        <v>3.96</v>
      </c>
      <c r="DM167">
        <v>1.23</v>
      </c>
      <c r="DN167">
        <v>35.15</v>
      </c>
      <c r="DO167">
        <v>18.21</v>
      </c>
      <c r="DP167">
        <v>4.92</v>
      </c>
      <c r="DQ167">
        <v>1.75</v>
      </c>
      <c r="DR167">
        <v>50.42</v>
      </c>
      <c r="DS167">
        <v>23.57</v>
      </c>
      <c r="DT167">
        <v>7.49</v>
      </c>
      <c r="DU167">
        <v>35.97</v>
      </c>
      <c r="DV167">
        <v>22.23</v>
      </c>
      <c r="DW167">
        <v>8.2100000000000009</v>
      </c>
      <c r="DX167">
        <v>7.96</v>
      </c>
      <c r="DY167">
        <v>5.57</v>
      </c>
      <c r="DZ167">
        <v>0.28999999999999998</v>
      </c>
      <c r="EA167">
        <v>4.12</v>
      </c>
      <c r="EB167">
        <v>0.05</v>
      </c>
      <c r="EC167">
        <v>0</v>
      </c>
      <c r="ED167">
        <v>2.31</v>
      </c>
      <c r="EE167">
        <v>0.25</v>
      </c>
      <c r="EF167">
        <v>1.18</v>
      </c>
      <c r="EG167">
        <v>0.14000000000000001</v>
      </c>
      <c r="EH167">
        <v>0.93</v>
      </c>
      <c r="EI167">
        <v>0.44</v>
      </c>
      <c r="EJ167">
        <v>1.35</v>
      </c>
      <c r="EK167">
        <v>0</v>
      </c>
      <c r="EL167">
        <v>0</v>
      </c>
      <c r="EM167">
        <v>1.68</v>
      </c>
      <c r="EN167">
        <v>1.42</v>
      </c>
      <c r="EO167">
        <v>1.37</v>
      </c>
      <c r="EP167">
        <v>0.3</v>
      </c>
      <c r="EQ167">
        <v>0.91</v>
      </c>
      <c r="ER167">
        <v>0.21</v>
      </c>
      <c r="ES167">
        <v>0.99</v>
      </c>
      <c r="ET167">
        <v>0.11</v>
      </c>
      <c r="EU167">
        <v>0.45</v>
      </c>
      <c r="EV167">
        <v>0.1</v>
      </c>
      <c r="EW167">
        <v>0.02</v>
      </c>
      <c r="EX167">
        <v>0.06</v>
      </c>
      <c r="EY167">
        <v>22.52</v>
      </c>
      <c r="EZ167">
        <v>22.21</v>
      </c>
      <c r="FA167">
        <v>0.11</v>
      </c>
      <c r="FB167">
        <v>0</v>
      </c>
      <c r="FC167">
        <v>0.23</v>
      </c>
      <c r="FD167">
        <v>29.57</v>
      </c>
      <c r="FE167">
        <v>4.97</v>
      </c>
      <c r="FF167">
        <v>27.13</v>
      </c>
      <c r="FG167">
        <v>1.3</v>
      </c>
      <c r="FH167">
        <v>7.81</v>
      </c>
      <c r="FI167">
        <v>67.02</v>
      </c>
      <c r="FJ167">
        <v>89.01</v>
      </c>
      <c r="FK167">
        <v>2.57</v>
      </c>
      <c r="FL167">
        <v>66.88</v>
      </c>
      <c r="FM167">
        <v>15.81</v>
      </c>
      <c r="FN167">
        <v>4.92</v>
      </c>
      <c r="FO167">
        <v>0.78</v>
      </c>
      <c r="FP167">
        <v>0.18</v>
      </c>
      <c r="FQ167">
        <v>67.45</v>
      </c>
      <c r="FR167">
        <v>64.739999999999995</v>
      </c>
      <c r="FS167">
        <v>21.79</v>
      </c>
      <c r="FT167">
        <v>2.81</v>
      </c>
      <c r="FU167">
        <v>6.37</v>
      </c>
      <c r="FV167">
        <v>0.51</v>
      </c>
      <c r="FW167">
        <v>24.38</v>
      </c>
      <c r="FX167">
        <v>0.98</v>
      </c>
      <c r="FY167">
        <v>6.74</v>
      </c>
      <c r="FZ167">
        <v>1.73</v>
      </c>
      <c r="GA167">
        <v>1.02</v>
      </c>
      <c r="GB167">
        <v>21.2</v>
      </c>
      <c r="GC167">
        <v>30.74</v>
      </c>
      <c r="GD167">
        <v>0.44</v>
      </c>
      <c r="GE167">
        <v>2.4500000000000002</v>
      </c>
      <c r="GF167">
        <v>7.18</v>
      </c>
    </row>
    <row r="168" spans="2:188" x14ac:dyDescent="0.35">
      <c r="B168" t="str">
        <f>IF(AND(F168&gt;='PASO 2 - CHANNEL INPUT '!$G$4,F168&lt;='PASO 2 - CHANNEL INPUT '!$H$4),"OK","FUERA")</f>
        <v>OK</v>
      </c>
      <c r="C168" s="18" t="str">
        <f>IF(AND(F168&gt;='PASO 2 - CHANNEL INPUT '!$G$8,F168&lt;='PASO 2 - CHANNEL INPUT '!$H$8),"OK","FUERA")</f>
        <v>OK</v>
      </c>
      <c r="D168" t="str">
        <f>IF(AND(F168&gt;='PASO 1 - SETUP CAMPAÑA'!$C$3,F168&lt;='PASO 1 - SETUP CAMPAÑA'!$C$4),"OK","FUERA")</f>
        <v>OK</v>
      </c>
      <c r="E168" t="s">
        <v>2</v>
      </c>
      <c r="F168">
        <v>73</v>
      </c>
      <c r="G168" s="11">
        <f t="shared" si="273"/>
        <v>26.010400000000001</v>
      </c>
      <c r="H168">
        <f t="shared" si="184"/>
        <v>24.839200000000002</v>
      </c>
      <c r="I168">
        <f t="shared" si="185"/>
        <v>1.1956</v>
      </c>
      <c r="J168">
        <f t="shared" si="186"/>
        <v>8.8084000000000007</v>
      </c>
      <c r="K168">
        <f t="shared" si="187"/>
        <v>8.418000000000001</v>
      </c>
      <c r="L168">
        <f t="shared" si="188"/>
        <v>0.39040000000000002</v>
      </c>
      <c r="M168">
        <f t="shared" si="189"/>
        <v>31.329599999999996</v>
      </c>
      <c r="N168">
        <f t="shared" si="190"/>
        <v>29.938799999999997</v>
      </c>
      <c r="O168">
        <f t="shared" si="191"/>
        <v>4.3188000000000004</v>
      </c>
      <c r="P168">
        <f t="shared" si="192"/>
        <v>4.0015999999999998</v>
      </c>
      <c r="Q168">
        <f t="shared" si="193"/>
        <v>58.218400000000003</v>
      </c>
      <c r="R168">
        <f t="shared" si="194"/>
        <v>0.92720000000000002</v>
      </c>
      <c r="S168">
        <f t="shared" si="195"/>
        <v>58.730800000000002</v>
      </c>
      <c r="T168">
        <f t="shared" si="196"/>
        <v>56.998400000000004</v>
      </c>
      <c r="U168" s="11">
        <f t="shared" si="197"/>
        <v>61.073200000000007</v>
      </c>
      <c r="V168">
        <f t="shared" si="198"/>
        <v>4.1967999999999996</v>
      </c>
      <c r="W168">
        <f t="shared" si="199"/>
        <v>91.8416</v>
      </c>
      <c r="X168">
        <f t="shared" si="200"/>
        <v>9.9063999999999997</v>
      </c>
      <c r="Y168">
        <f t="shared" si="201"/>
        <v>2.4156</v>
      </c>
      <c r="Z168">
        <f t="shared" si="202"/>
        <v>72.10199999999999</v>
      </c>
      <c r="AA168">
        <f t="shared" si="203"/>
        <v>48.165599999999998</v>
      </c>
      <c r="AB168">
        <f t="shared" si="204"/>
        <v>11.8828</v>
      </c>
      <c r="AC168">
        <f t="shared" si="205"/>
        <v>7.7347999999999999</v>
      </c>
      <c r="AD168" s="11">
        <f t="shared" si="206"/>
        <v>111.63000000000001</v>
      </c>
      <c r="AE168">
        <f t="shared" si="207"/>
        <v>67.807599999999994</v>
      </c>
      <c r="AF168">
        <f t="shared" si="208"/>
        <v>17.641200000000001</v>
      </c>
      <c r="AG168">
        <f t="shared" si="209"/>
        <v>97.355999999999995</v>
      </c>
      <c r="AH168">
        <f t="shared" si="210"/>
        <v>52.362400000000001</v>
      </c>
      <c r="AI168">
        <f t="shared" si="211"/>
        <v>16.640799999999999</v>
      </c>
      <c r="AJ168">
        <f t="shared" si="212"/>
        <v>25.205200000000001</v>
      </c>
      <c r="AK168">
        <f t="shared" si="213"/>
        <v>12.688000000000001</v>
      </c>
      <c r="AL168">
        <f t="shared" si="214"/>
        <v>0.17080000000000004</v>
      </c>
      <c r="AM168">
        <f t="shared" si="215"/>
        <v>13.2004</v>
      </c>
      <c r="AN168">
        <f t="shared" si="216"/>
        <v>0.17080000000000004</v>
      </c>
      <c r="AO168">
        <f t="shared" si="217"/>
        <v>7.3199999999999987E-2</v>
      </c>
      <c r="AP168">
        <f t="shared" si="218"/>
        <v>6.9052000000000007</v>
      </c>
      <c r="AQ168">
        <f t="shared" si="219"/>
        <v>0</v>
      </c>
      <c r="AR168">
        <f t="shared" si="220"/>
        <v>2.8547999999999996</v>
      </c>
      <c r="AS168">
        <f t="shared" si="221"/>
        <v>0.29279999999999995</v>
      </c>
      <c r="AT168">
        <f t="shared" si="222"/>
        <v>1.6836</v>
      </c>
      <c r="AU168">
        <f t="shared" si="223"/>
        <v>0.14639999999999997</v>
      </c>
      <c r="AV168">
        <f t="shared" si="224"/>
        <v>5.5143999999999993</v>
      </c>
      <c r="AW168">
        <f t="shared" si="225"/>
        <v>0</v>
      </c>
      <c r="AX168">
        <f t="shared" si="226"/>
        <v>0</v>
      </c>
      <c r="AY168">
        <f t="shared" si="227"/>
        <v>5.6608000000000001</v>
      </c>
      <c r="AZ168">
        <f t="shared" si="228"/>
        <v>2.5375999999999999</v>
      </c>
      <c r="BA168">
        <f t="shared" si="229"/>
        <v>3.9528000000000008</v>
      </c>
      <c r="BB168">
        <f t="shared" si="230"/>
        <v>0.78080000000000005</v>
      </c>
      <c r="BC168">
        <f t="shared" si="231"/>
        <v>1.4396</v>
      </c>
      <c r="BD168">
        <f t="shared" si="232"/>
        <v>2.0251999999999999</v>
      </c>
      <c r="BE168">
        <f t="shared" si="233"/>
        <v>1.7323999999999999</v>
      </c>
      <c r="BF168">
        <f t="shared" si="234"/>
        <v>0</v>
      </c>
      <c r="BG168">
        <f t="shared" si="235"/>
        <v>1.2687999999999999</v>
      </c>
      <c r="BH168">
        <f t="shared" si="236"/>
        <v>0.24399999999999999</v>
      </c>
      <c r="BI168">
        <f t="shared" si="237"/>
        <v>0.31719999999999998</v>
      </c>
      <c r="BJ168">
        <f t="shared" si="238"/>
        <v>0.19520000000000001</v>
      </c>
      <c r="BK168">
        <f t="shared" si="239"/>
        <v>57.217999999999996</v>
      </c>
      <c r="BL168">
        <f t="shared" si="240"/>
        <v>56.339599999999997</v>
      </c>
      <c r="BM168">
        <f t="shared" si="241"/>
        <v>1.5127999999999999</v>
      </c>
      <c r="BN168">
        <f t="shared" si="242"/>
        <v>0</v>
      </c>
      <c r="BO168">
        <f t="shared" si="243"/>
        <v>0</v>
      </c>
      <c r="BP168">
        <f t="shared" si="244"/>
        <v>56.705599999999997</v>
      </c>
      <c r="BQ168">
        <f t="shared" si="245"/>
        <v>12.321999999999999</v>
      </c>
      <c r="BR168">
        <f t="shared" si="246"/>
        <v>47.506799999999998</v>
      </c>
      <c r="BS168">
        <f t="shared" si="247"/>
        <v>4.3675999999999995</v>
      </c>
      <c r="BT168">
        <f t="shared" si="248"/>
        <v>18.422000000000001</v>
      </c>
      <c r="BU168">
        <f t="shared" si="249"/>
        <v>168.35999999999999</v>
      </c>
      <c r="BV168" s="11">
        <f t="shared" si="250"/>
        <v>217.5504</v>
      </c>
      <c r="BW168" s="11">
        <f t="shared" si="251"/>
        <v>5.6120000000000001</v>
      </c>
      <c r="BX168" s="11">
        <f t="shared" si="252"/>
        <v>166.3836</v>
      </c>
      <c r="BY168">
        <f t="shared" si="253"/>
        <v>34.550400000000003</v>
      </c>
      <c r="BZ168">
        <f t="shared" si="254"/>
        <v>11.8828</v>
      </c>
      <c r="CA168">
        <f t="shared" si="255"/>
        <v>2.0251999999999999</v>
      </c>
      <c r="CB168">
        <f t="shared" si="256"/>
        <v>0.65880000000000005</v>
      </c>
      <c r="CC168" s="11">
        <f t="shared" si="257"/>
        <v>165.6516</v>
      </c>
      <c r="CD168" s="11">
        <f t="shared" si="258"/>
        <v>158.47800000000001</v>
      </c>
      <c r="CE168" s="11">
        <f t="shared" si="259"/>
        <v>46.677199999999999</v>
      </c>
      <c r="CF168">
        <f t="shared" si="260"/>
        <v>11.6876</v>
      </c>
      <c r="CG168">
        <f t="shared" si="261"/>
        <v>11.638799999999998</v>
      </c>
      <c r="CH168">
        <f t="shared" si="262"/>
        <v>2.2204000000000002</v>
      </c>
      <c r="CI168" s="11">
        <f t="shared" si="263"/>
        <v>49.605199999999996</v>
      </c>
      <c r="CJ168">
        <f t="shared" si="264"/>
        <v>2.0495999999999999</v>
      </c>
      <c r="CK168">
        <f t="shared" si="265"/>
        <v>13.1028</v>
      </c>
      <c r="CL168">
        <f t="shared" si="266"/>
        <v>2.9279999999999999</v>
      </c>
      <c r="CM168">
        <f t="shared" si="267"/>
        <v>0.56120000000000003</v>
      </c>
      <c r="CN168">
        <f t="shared" si="268"/>
        <v>49.092800000000004</v>
      </c>
      <c r="CO168">
        <f t="shared" si="269"/>
        <v>78.665600000000012</v>
      </c>
      <c r="CP168">
        <f t="shared" si="270"/>
        <v>0.46360000000000001</v>
      </c>
      <c r="CQ168">
        <f t="shared" si="271"/>
        <v>6.8807999999999998</v>
      </c>
      <c r="CR168">
        <f t="shared" si="272"/>
        <v>21.837999999999997</v>
      </c>
      <c r="CT168" s="18">
        <f>'PASO 1 - SETUP CAMPAÑA'!G101</f>
        <v>244</v>
      </c>
      <c r="CU168">
        <v>10.66</v>
      </c>
      <c r="CV168">
        <v>10.18</v>
      </c>
      <c r="CW168">
        <v>0.49</v>
      </c>
      <c r="CX168">
        <v>3.61</v>
      </c>
      <c r="CY168">
        <v>3.45</v>
      </c>
      <c r="CZ168">
        <v>0.16</v>
      </c>
      <c r="DA168">
        <v>12.84</v>
      </c>
      <c r="DB168">
        <v>12.27</v>
      </c>
      <c r="DC168">
        <v>1.77</v>
      </c>
      <c r="DD168">
        <v>1.64</v>
      </c>
      <c r="DE168">
        <v>23.86</v>
      </c>
      <c r="DF168">
        <v>0.38</v>
      </c>
      <c r="DG168">
        <v>24.07</v>
      </c>
      <c r="DH168">
        <v>23.36</v>
      </c>
      <c r="DI168">
        <v>25.03</v>
      </c>
      <c r="DJ168">
        <v>1.72</v>
      </c>
      <c r="DK168">
        <v>37.64</v>
      </c>
      <c r="DL168">
        <v>4.0599999999999996</v>
      </c>
      <c r="DM168">
        <v>0.99</v>
      </c>
      <c r="DN168">
        <v>29.55</v>
      </c>
      <c r="DO168">
        <v>19.739999999999998</v>
      </c>
      <c r="DP168">
        <v>4.87</v>
      </c>
      <c r="DQ168">
        <v>3.17</v>
      </c>
      <c r="DR168">
        <v>45.75</v>
      </c>
      <c r="DS168">
        <v>27.79</v>
      </c>
      <c r="DT168">
        <v>7.23</v>
      </c>
      <c r="DU168">
        <v>39.9</v>
      </c>
      <c r="DV168">
        <v>21.46</v>
      </c>
      <c r="DW168">
        <v>6.82</v>
      </c>
      <c r="DX168">
        <v>10.33</v>
      </c>
      <c r="DY168">
        <v>5.2</v>
      </c>
      <c r="DZ168">
        <v>7.0000000000000007E-2</v>
      </c>
      <c r="EA168">
        <v>5.41</v>
      </c>
      <c r="EB168">
        <v>7.0000000000000007E-2</v>
      </c>
      <c r="EC168">
        <v>0.03</v>
      </c>
      <c r="ED168">
        <v>2.83</v>
      </c>
      <c r="EE168">
        <v>0</v>
      </c>
      <c r="EF168">
        <v>1.17</v>
      </c>
      <c r="EG168">
        <v>0.12</v>
      </c>
      <c r="EH168">
        <v>0.69</v>
      </c>
      <c r="EI168">
        <v>0.06</v>
      </c>
      <c r="EJ168">
        <v>2.2599999999999998</v>
      </c>
      <c r="EK168">
        <v>0</v>
      </c>
      <c r="EL168">
        <v>0</v>
      </c>
      <c r="EM168">
        <v>2.3199999999999998</v>
      </c>
      <c r="EN168">
        <v>1.04</v>
      </c>
      <c r="EO168">
        <v>1.62</v>
      </c>
      <c r="EP168">
        <v>0.32</v>
      </c>
      <c r="EQ168">
        <v>0.59</v>
      </c>
      <c r="ER168">
        <v>0.83</v>
      </c>
      <c r="ES168">
        <v>0.71</v>
      </c>
      <c r="ET168">
        <v>0</v>
      </c>
      <c r="EU168">
        <v>0.52</v>
      </c>
      <c r="EV168">
        <v>0.1</v>
      </c>
      <c r="EW168">
        <v>0.13</v>
      </c>
      <c r="EX168">
        <v>0.08</v>
      </c>
      <c r="EY168">
        <v>23.45</v>
      </c>
      <c r="EZ168">
        <v>23.09</v>
      </c>
      <c r="FA168">
        <v>0.62</v>
      </c>
      <c r="FB168">
        <v>0</v>
      </c>
      <c r="FC168">
        <v>0</v>
      </c>
      <c r="FD168">
        <v>23.24</v>
      </c>
      <c r="FE168">
        <v>5.05</v>
      </c>
      <c r="FF168">
        <v>19.47</v>
      </c>
      <c r="FG168">
        <v>1.79</v>
      </c>
      <c r="FH168">
        <v>7.55</v>
      </c>
      <c r="FI168">
        <v>69</v>
      </c>
      <c r="FJ168">
        <v>89.16</v>
      </c>
      <c r="FK168">
        <v>2.2999999999999998</v>
      </c>
      <c r="FL168">
        <v>68.19</v>
      </c>
      <c r="FM168">
        <v>14.16</v>
      </c>
      <c r="FN168">
        <v>4.87</v>
      </c>
      <c r="FO168">
        <v>0.83</v>
      </c>
      <c r="FP168">
        <v>0.27</v>
      </c>
      <c r="FQ168">
        <v>67.89</v>
      </c>
      <c r="FR168">
        <v>64.95</v>
      </c>
      <c r="FS168">
        <v>19.13</v>
      </c>
      <c r="FT168">
        <v>4.79</v>
      </c>
      <c r="FU168">
        <v>4.7699999999999996</v>
      </c>
      <c r="FV168">
        <v>0.91</v>
      </c>
      <c r="FW168">
        <v>20.329999999999998</v>
      </c>
      <c r="FX168">
        <v>0.84</v>
      </c>
      <c r="FY168">
        <v>5.37</v>
      </c>
      <c r="FZ168">
        <v>1.2</v>
      </c>
      <c r="GA168">
        <v>0.23</v>
      </c>
      <c r="GB168">
        <v>20.12</v>
      </c>
      <c r="GC168">
        <v>32.24</v>
      </c>
      <c r="GD168">
        <v>0.19</v>
      </c>
      <c r="GE168">
        <v>2.82</v>
      </c>
      <c r="GF168">
        <v>8.9499999999999993</v>
      </c>
    </row>
    <row r="169" spans="2:188" x14ac:dyDescent="0.35">
      <c r="B169" t="str">
        <f>IF(AND(F169&gt;='PASO 2 - CHANNEL INPUT '!$G$4,F169&lt;='PASO 2 - CHANNEL INPUT '!$H$4),"OK","FUERA")</f>
        <v>OK</v>
      </c>
      <c r="C169" s="18" t="str">
        <f>IF(AND(F169&gt;='PASO 2 - CHANNEL INPUT '!$G$8,F169&lt;='PASO 2 - CHANNEL INPUT '!$H$8),"OK","FUERA")</f>
        <v>OK</v>
      </c>
      <c r="D169" t="str">
        <f>IF(AND(F169&gt;='PASO 1 - SETUP CAMPAÑA'!$C$3,F169&lt;='PASO 1 - SETUP CAMPAÑA'!$C$4),"OK","FUERA")</f>
        <v>OK</v>
      </c>
      <c r="E169" t="s">
        <v>2</v>
      </c>
      <c r="F169">
        <v>74</v>
      </c>
      <c r="G169" s="11">
        <f t="shared" si="273"/>
        <v>32.045999999999999</v>
      </c>
      <c r="H169">
        <f t="shared" si="184"/>
        <v>31.332000000000001</v>
      </c>
      <c r="I169">
        <f t="shared" si="185"/>
        <v>1.155</v>
      </c>
      <c r="J169">
        <f t="shared" si="186"/>
        <v>10.436999999999999</v>
      </c>
      <c r="K169">
        <f t="shared" si="187"/>
        <v>10.100999999999999</v>
      </c>
      <c r="L169">
        <f t="shared" si="188"/>
        <v>0.33600000000000002</v>
      </c>
      <c r="M169">
        <f t="shared" si="189"/>
        <v>24.506999999999998</v>
      </c>
      <c r="N169">
        <f t="shared" si="190"/>
        <v>24.381</v>
      </c>
      <c r="O169">
        <f t="shared" si="191"/>
        <v>1.6590000000000003</v>
      </c>
      <c r="P169">
        <f t="shared" si="192"/>
        <v>2.1839999999999997</v>
      </c>
      <c r="Q169">
        <f t="shared" si="193"/>
        <v>45.674999999999997</v>
      </c>
      <c r="R169">
        <f t="shared" si="194"/>
        <v>0.42</v>
      </c>
      <c r="S169">
        <f t="shared" si="195"/>
        <v>45.905999999999999</v>
      </c>
      <c r="T169">
        <f t="shared" si="196"/>
        <v>43.785000000000004</v>
      </c>
      <c r="U169" s="11">
        <f t="shared" si="197"/>
        <v>48.488999999999997</v>
      </c>
      <c r="V169">
        <f t="shared" si="198"/>
        <v>5.0819999999999999</v>
      </c>
      <c r="W169">
        <f t="shared" si="199"/>
        <v>73.941000000000003</v>
      </c>
      <c r="X169">
        <f t="shared" si="200"/>
        <v>5.2080000000000002</v>
      </c>
      <c r="Y169">
        <f t="shared" si="201"/>
        <v>2.7930000000000001</v>
      </c>
      <c r="Z169">
        <f t="shared" si="202"/>
        <v>59.682000000000002</v>
      </c>
      <c r="AA169">
        <f t="shared" si="203"/>
        <v>32.633999999999993</v>
      </c>
      <c r="AB169">
        <f t="shared" si="204"/>
        <v>7.3079999999999998</v>
      </c>
      <c r="AC169">
        <f t="shared" si="205"/>
        <v>3.4229999999999996</v>
      </c>
      <c r="AD169" s="11">
        <f t="shared" si="206"/>
        <v>87.087000000000003</v>
      </c>
      <c r="AE169">
        <f t="shared" si="207"/>
        <v>47.796000000000006</v>
      </c>
      <c r="AF169">
        <f t="shared" si="208"/>
        <v>17.891999999999999</v>
      </c>
      <c r="AG169">
        <f t="shared" si="209"/>
        <v>89.817000000000007</v>
      </c>
      <c r="AH169">
        <f t="shared" si="210"/>
        <v>44.646000000000001</v>
      </c>
      <c r="AI169">
        <f t="shared" si="211"/>
        <v>21.545999999999999</v>
      </c>
      <c r="AJ169">
        <f t="shared" si="212"/>
        <v>23.393999999999998</v>
      </c>
      <c r="AK169">
        <f t="shared" si="213"/>
        <v>14.090999999999999</v>
      </c>
      <c r="AL169">
        <f t="shared" si="214"/>
        <v>0</v>
      </c>
      <c r="AM169">
        <f t="shared" si="215"/>
        <v>10.332000000000001</v>
      </c>
      <c r="AN169">
        <f t="shared" si="216"/>
        <v>0.315</v>
      </c>
      <c r="AO169">
        <f t="shared" si="217"/>
        <v>0</v>
      </c>
      <c r="AP169">
        <f t="shared" si="218"/>
        <v>9.6180000000000003</v>
      </c>
      <c r="AQ169">
        <f t="shared" si="219"/>
        <v>0.46200000000000002</v>
      </c>
      <c r="AR169">
        <f t="shared" si="220"/>
        <v>2.6669999999999998</v>
      </c>
      <c r="AS169">
        <f t="shared" si="221"/>
        <v>0</v>
      </c>
      <c r="AT169">
        <f t="shared" si="222"/>
        <v>3.5700000000000003</v>
      </c>
      <c r="AU169">
        <f t="shared" si="223"/>
        <v>0.42</v>
      </c>
      <c r="AV169">
        <f t="shared" si="224"/>
        <v>1.1760000000000002</v>
      </c>
      <c r="AW169">
        <f t="shared" si="225"/>
        <v>0</v>
      </c>
      <c r="AX169">
        <f t="shared" si="226"/>
        <v>0</v>
      </c>
      <c r="AY169">
        <f t="shared" si="227"/>
        <v>1.617</v>
      </c>
      <c r="AZ169">
        <f t="shared" si="228"/>
        <v>1.1969999999999998</v>
      </c>
      <c r="BA169">
        <f t="shared" si="229"/>
        <v>1.68</v>
      </c>
      <c r="BB169">
        <f t="shared" si="230"/>
        <v>1.0289999999999999</v>
      </c>
      <c r="BC169">
        <f t="shared" si="231"/>
        <v>6.9720000000000004</v>
      </c>
      <c r="BD169">
        <f t="shared" si="232"/>
        <v>0.33600000000000002</v>
      </c>
      <c r="BE169">
        <f t="shared" si="233"/>
        <v>2.415</v>
      </c>
      <c r="BF169">
        <f t="shared" si="234"/>
        <v>0</v>
      </c>
      <c r="BG169">
        <f t="shared" si="235"/>
        <v>1.7430000000000001</v>
      </c>
      <c r="BH169">
        <f t="shared" si="236"/>
        <v>4.2000000000000003E-2</v>
      </c>
      <c r="BI169">
        <f t="shared" si="237"/>
        <v>4.2000000000000003E-2</v>
      </c>
      <c r="BJ169">
        <f t="shared" si="238"/>
        <v>0.48299999999999998</v>
      </c>
      <c r="BK169">
        <f t="shared" si="239"/>
        <v>58.967999999999996</v>
      </c>
      <c r="BL169">
        <f t="shared" si="240"/>
        <v>57.624000000000009</v>
      </c>
      <c r="BM169">
        <f t="shared" si="241"/>
        <v>1.05</v>
      </c>
      <c r="BN169">
        <f t="shared" si="242"/>
        <v>0</v>
      </c>
      <c r="BO169">
        <f t="shared" si="243"/>
        <v>0.84</v>
      </c>
      <c r="BP169">
        <f t="shared" si="244"/>
        <v>54.39</v>
      </c>
      <c r="BQ169">
        <f t="shared" si="245"/>
        <v>8.7779999999999987</v>
      </c>
      <c r="BR169">
        <f t="shared" si="246"/>
        <v>48.846000000000004</v>
      </c>
      <c r="BS169">
        <f t="shared" si="247"/>
        <v>2.5619999999999998</v>
      </c>
      <c r="BT169">
        <f t="shared" si="248"/>
        <v>14.909999999999998</v>
      </c>
      <c r="BU169">
        <f t="shared" si="249"/>
        <v>146.70599999999999</v>
      </c>
      <c r="BV169" s="11">
        <f t="shared" si="250"/>
        <v>189.58800000000002</v>
      </c>
      <c r="BW169" s="11">
        <f t="shared" si="251"/>
        <v>4.9559999999999995</v>
      </c>
      <c r="BX169" s="11">
        <f t="shared" si="252"/>
        <v>136.70999999999998</v>
      </c>
      <c r="BY169">
        <f t="shared" si="253"/>
        <v>21.945</v>
      </c>
      <c r="BZ169">
        <f t="shared" si="254"/>
        <v>7.3079999999999998</v>
      </c>
      <c r="CA169">
        <f t="shared" si="255"/>
        <v>2.9819999999999998</v>
      </c>
      <c r="CB169">
        <f t="shared" si="256"/>
        <v>0.90300000000000002</v>
      </c>
      <c r="CC169" s="11">
        <f t="shared" si="257"/>
        <v>138.83100000000002</v>
      </c>
      <c r="CD169" s="11">
        <f t="shared" si="258"/>
        <v>129.92699999999999</v>
      </c>
      <c r="CE169" s="11">
        <f t="shared" si="259"/>
        <v>39.06</v>
      </c>
      <c r="CF169">
        <f t="shared" si="260"/>
        <v>7.5810000000000004</v>
      </c>
      <c r="CG169">
        <f t="shared" si="261"/>
        <v>7.6229999999999993</v>
      </c>
      <c r="CH169">
        <f t="shared" si="262"/>
        <v>0.21</v>
      </c>
      <c r="CI169" s="11">
        <f t="shared" si="263"/>
        <v>38.366999999999997</v>
      </c>
      <c r="CJ169">
        <f t="shared" si="264"/>
        <v>3.2760000000000002</v>
      </c>
      <c r="CK169">
        <f t="shared" si="265"/>
        <v>12.432</v>
      </c>
      <c r="CL169">
        <f t="shared" si="266"/>
        <v>3.0869999999999997</v>
      </c>
      <c r="CM169">
        <f t="shared" si="267"/>
        <v>0.96599999999999997</v>
      </c>
      <c r="CN169">
        <f t="shared" si="268"/>
        <v>39.249000000000002</v>
      </c>
      <c r="CO169">
        <f t="shared" si="269"/>
        <v>63.335999999999999</v>
      </c>
      <c r="CP169">
        <f t="shared" si="270"/>
        <v>0.16800000000000001</v>
      </c>
      <c r="CQ169">
        <f t="shared" si="271"/>
        <v>2.4359999999999999</v>
      </c>
      <c r="CR169">
        <f t="shared" si="272"/>
        <v>14.111999999999998</v>
      </c>
      <c r="CT169" s="18">
        <f>'PASO 1 - SETUP CAMPAÑA'!G102</f>
        <v>210</v>
      </c>
      <c r="CU169">
        <v>15.26</v>
      </c>
      <c r="CV169">
        <v>14.92</v>
      </c>
      <c r="CW169">
        <v>0.55000000000000004</v>
      </c>
      <c r="CX169">
        <v>4.97</v>
      </c>
      <c r="CY169">
        <v>4.8099999999999996</v>
      </c>
      <c r="CZ169">
        <v>0.16</v>
      </c>
      <c r="DA169">
        <v>11.67</v>
      </c>
      <c r="DB169">
        <v>11.61</v>
      </c>
      <c r="DC169">
        <v>0.79</v>
      </c>
      <c r="DD169">
        <v>1.04</v>
      </c>
      <c r="DE169">
        <v>21.75</v>
      </c>
      <c r="DF169">
        <v>0.2</v>
      </c>
      <c r="DG169">
        <v>21.86</v>
      </c>
      <c r="DH169">
        <v>20.85</v>
      </c>
      <c r="DI169">
        <v>23.09</v>
      </c>
      <c r="DJ169">
        <v>2.42</v>
      </c>
      <c r="DK169">
        <v>35.21</v>
      </c>
      <c r="DL169">
        <v>2.48</v>
      </c>
      <c r="DM169">
        <v>1.33</v>
      </c>
      <c r="DN169">
        <v>28.42</v>
      </c>
      <c r="DO169">
        <v>15.54</v>
      </c>
      <c r="DP169">
        <v>3.48</v>
      </c>
      <c r="DQ169">
        <v>1.63</v>
      </c>
      <c r="DR169">
        <v>41.47</v>
      </c>
      <c r="DS169">
        <v>22.76</v>
      </c>
      <c r="DT169">
        <v>8.52</v>
      </c>
      <c r="DU169">
        <v>42.77</v>
      </c>
      <c r="DV169">
        <v>21.26</v>
      </c>
      <c r="DW169">
        <v>10.26</v>
      </c>
      <c r="DX169">
        <v>11.14</v>
      </c>
      <c r="DY169">
        <v>6.71</v>
      </c>
      <c r="DZ169">
        <v>0</v>
      </c>
      <c r="EA169">
        <v>4.92</v>
      </c>
      <c r="EB169">
        <v>0.15</v>
      </c>
      <c r="EC169">
        <v>0</v>
      </c>
      <c r="ED169">
        <v>4.58</v>
      </c>
      <c r="EE169">
        <v>0.22</v>
      </c>
      <c r="EF169">
        <v>1.27</v>
      </c>
      <c r="EG169">
        <v>0</v>
      </c>
      <c r="EH169">
        <v>1.7</v>
      </c>
      <c r="EI169">
        <v>0.2</v>
      </c>
      <c r="EJ169">
        <v>0.56000000000000005</v>
      </c>
      <c r="EK169">
        <v>0</v>
      </c>
      <c r="EL169">
        <v>0</v>
      </c>
      <c r="EM169">
        <v>0.77</v>
      </c>
      <c r="EN169">
        <v>0.56999999999999995</v>
      </c>
      <c r="EO169">
        <v>0.8</v>
      </c>
      <c r="EP169">
        <v>0.49</v>
      </c>
      <c r="EQ169">
        <v>3.32</v>
      </c>
      <c r="ER169">
        <v>0.16</v>
      </c>
      <c r="ES169">
        <v>1.1499999999999999</v>
      </c>
      <c r="ET169">
        <v>0</v>
      </c>
      <c r="EU169">
        <v>0.83</v>
      </c>
      <c r="EV169">
        <v>0.02</v>
      </c>
      <c r="EW169">
        <v>0.02</v>
      </c>
      <c r="EX169">
        <v>0.23</v>
      </c>
      <c r="EY169">
        <v>28.08</v>
      </c>
      <c r="EZ169">
        <v>27.44</v>
      </c>
      <c r="FA169">
        <v>0.5</v>
      </c>
      <c r="FB169">
        <v>0</v>
      </c>
      <c r="FC169">
        <v>0.4</v>
      </c>
      <c r="FD169">
        <v>25.9</v>
      </c>
      <c r="FE169">
        <v>4.18</v>
      </c>
      <c r="FF169">
        <v>23.26</v>
      </c>
      <c r="FG169">
        <v>1.22</v>
      </c>
      <c r="FH169">
        <v>7.1</v>
      </c>
      <c r="FI169">
        <v>69.86</v>
      </c>
      <c r="FJ169">
        <v>90.28</v>
      </c>
      <c r="FK169">
        <v>2.36</v>
      </c>
      <c r="FL169">
        <v>65.099999999999994</v>
      </c>
      <c r="FM169">
        <v>10.45</v>
      </c>
      <c r="FN169">
        <v>3.48</v>
      </c>
      <c r="FO169">
        <v>1.42</v>
      </c>
      <c r="FP169">
        <v>0.43</v>
      </c>
      <c r="FQ169">
        <v>66.11</v>
      </c>
      <c r="FR169">
        <v>61.87</v>
      </c>
      <c r="FS169">
        <v>18.600000000000001</v>
      </c>
      <c r="FT169">
        <v>3.61</v>
      </c>
      <c r="FU169">
        <v>3.63</v>
      </c>
      <c r="FV169">
        <v>0.1</v>
      </c>
      <c r="FW169">
        <v>18.27</v>
      </c>
      <c r="FX169">
        <v>1.56</v>
      </c>
      <c r="FY169">
        <v>5.92</v>
      </c>
      <c r="FZ169">
        <v>1.47</v>
      </c>
      <c r="GA169">
        <v>0.46</v>
      </c>
      <c r="GB169">
        <v>18.690000000000001</v>
      </c>
      <c r="GC169">
        <v>30.16</v>
      </c>
      <c r="GD169">
        <v>0.08</v>
      </c>
      <c r="GE169">
        <v>1.1599999999999999</v>
      </c>
      <c r="GF169">
        <v>6.72</v>
      </c>
    </row>
    <row r="170" spans="2:188" x14ac:dyDescent="0.35">
      <c r="B170" t="str">
        <f>IF(AND(F170&gt;='PASO 2 - CHANNEL INPUT '!$G$4,F170&lt;='PASO 2 - CHANNEL INPUT '!$H$4),"OK","FUERA")</f>
        <v>OK</v>
      </c>
      <c r="C170" s="18" t="str">
        <f>IF(AND(F170&gt;='PASO 2 - CHANNEL INPUT '!$G$8,F170&lt;='PASO 2 - CHANNEL INPUT '!$H$8),"OK","FUERA")</f>
        <v>OK</v>
      </c>
      <c r="D170" t="str">
        <f>IF(AND(F170&gt;='PASO 1 - SETUP CAMPAÑA'!$C$3,F170&lt;='PASO 1 - SETUP CAMPAÑA'!$C$4),"OK","FUERA")</f>
        <v>OK</v>
      </c>
      <c r="E170" t="s">
        <v>2</v>
      </c>
      <c r="F170">
        <v>75</v>
      </c>
      <c r="G170" s="11">
        <f t="shared" si="273"/>
        <v>27.870999999999999</v>
      </c>
      <c r="H170">
        <f t="shared" si="184"/>
        <v>26.766500000000001</v>
      </c>
      <c r="I170">
        <f t="shared" si="185"/>
        <v>1.1044999999999998</v>
      </c>
      <c r="J170">
        <f t="shared" si="186"/>
        <v>11.820500000000001</v>
      </c>
      <c r="K170">
        <f t="shared" si="187"/>
        <v>11.6325</v>
      </c>
      <c r="L170">
        <f t="shared" si="188"/>
        <v>0.21149999999999999</v>
      </c>
      <c r="M170">
        <f t="shared" si="189"/>
        <v>34.944499999999998</v>
      </c>
      <c r="N170">
        <f t="shared" si="190"/>
        <v>23.123999999999999</v>
      </c>
      <c r="O170">
        <f t="shared" si="191"/>
        <v>2.9609999999999999</v>
      </c>
      <c r="P170">
        <f t="shared" si="192"/>
        <v>2.1619999999999999</v>
      </c>
      <c r="Q170">
        <f t="shared" si="193"/>
        <v>54.261499999999998</v>
      </c>
      <c r="R170">
        <f t="shared" si="194"/>
        <v>0.49349999999999999</v>
      </c>
      <c r="S170">
        <f t="shared" si="195"/>
        <v>54.261499999999998</v>
      </c>
      <c r="T170">
        <f t="shared" si="196"/>
        <v>53.11</v>
      </c>
      <c r="U170" s="11">
        <f t="shared" si="197"/>
        <v>58.844000000000001</v>
      </c>
      <c r="V170">
        <f t="shared" si="198"/>
        <v>5.9689999999999994</v>
      </c>
      <c r="W170">
        <f t="shared" si="199"/>
        <v>96.843500000000006</v>
      </c>
      <c r="X170">
        <f t="shared" si="200"/>
        <v>5.4989999999999997</v>
      </c>
      <c r="Y170">
        <f t="shared" si="201"/>
        <v>2.0914999999999999</v>
      </c>
      <c r="Z170">
        <f t="shared" si="202"/>
        <v>80.393500000000003</v>
      </c>
      <c r="AA170">
        <f t="shared" si="203"/>
        <v>35.837499999999999</v>
      </c>
      <c r="AB170">
        <f t="shared" si="204"/>
        <v>7.1204999999999989</v>
      </c>
      <c r="AC170">
        <f t="shared" si="205"/>
        <v>3.1725000000000003</v>
      </c>
      <c r="AD170" s="11">
        <f t="shared" si="206"/>
        <v>111.24900000000001</v>
      </c>
      <c r="AE170">
        <f t="shared" si="207"/>
        <v>62.651000000000003</v>
      </c>
      <c r="AF170">
        <f t="shared" si="208"/>
        <v>27.401</v>
      </c>
      <c r="AG170">
        <f t="shared" si="209"/>
        <v>100.7915</v>
      </c>
      <c r="AH170">
        <f t="shared" si="210"/>
        <v>63.214999999999989</v>
      </c>
      <c r="AI170">
        <f t="shared" si="211"/>
        <v>20.2805</v>
      </c>
      <c r="AJ170">
        <f t="shared" si="212"/>
        <v>27.682999999999996</v>
      </c>
      <c r="AK170">
        <f t="shared" si="213"/>
        <v>16.473499999999998</v>
      </c>
      <c r="AL170">
        <f t="shared" si="214"/>
        <v>0.21149999999999999</v>
      </c>
      <c r="AM170">
        <f t="shared" si="215"/>
        <v>14.334999999999999</v>
      </c>
      <c r="AN170">
        <f t="shared" si="216"/>
        <v>0.25850000000000001</v>
      </c>
      <c r="AO170">
        <f t="shared" si="217"/>
        <v>0</v>
      </c>
      <c r="AP170">
        <f t="shared" si="218"/>
        <v>8.0134999999999987</v>
      </c>
      <c r="AQ170">
        <f t="shared" si="219"/>
        <v>0</v>
      </c>
      <c r="AR170">
        <f t="shared" si="220"/>
        <v>6.5799999999999992</v>
      </c>
      <c r="AS170">
        <f t="shared" si="221"/>
        <v>0.188</v>
      </c>
      <c r="AT170">
        <f t="shared" si="222"/>
        <v>1.2455000000000001</v>
      </c>
      <c r="AU170">
        <f t="shared" si="223"/>
        <v>0.44650000000000001</v>
      </c>
      <c r="AV170">
        <f t="shared" si="224"/>
        <v>3.2429999999999999</v>
      </c>
      <c r="AW170">
        <f t="shared" si="225"/>
        <v>0</v>
      </c>
      <c r="AX170">
        <f t="shared" si="226"/>
        <v>0.11750000000000001</v>
      </c>
      <c r="AY170">
        <f t="shared" si="227"/>
        <v>3.4544999999999999</v>
      </c>
      <c r="AZ170">
        <f t="shared" si="228"/>
        <v>1.5509999999999999</v>
      </c>
      <c r="BA170">
        <f t="shared" si="229"/>
        <v>4.4179999999999993</v>
      </c>
      <c r="BB170">
        <f t="shared" si="230"/>
        <v>0.8224999999999999</v>
      </c>
      <c r="BC170">
        <f t="shared" si="231"/>
        <v>1.034</v>
      </c>
      <c r="BD170">
        <f t="shared" si="232"/>
        <v>0.752</v>
      </c>
      <c r="BE170">
        <f t="shared" si="233"/>
        <v>1.5509999999999999</v>
      </c>
      <c r="BF170">
        <f t="shared" si="234"/>
        <v>0</v>
      </c>
      <c r="BG170">
        <f t="shared" si="235"/>
        <v>1.2690000000000001</v>
      </c>
      <c r="BH170">
        <f t="shared" si="236"/>
        <v>0.16450000000000004</v>
      </c>
      <c r="BI170">
        <f t="shared" si="237"/>
        <v>0.30549999999999999</v>
      </c>
      <c r="BJ170">
        <f t="shared" si="238"/>
        <v>0.11750000000000001</v>
      </c>
      <c r="BK170">
        <f t="shared" si="239"/>
        <v>63.191500000000005</v>
      </c>
      <c r="BL170">
        <f t="shared" si="240"/>
        <v>61.499500000000012</v>
      </c>
      <c r="BM170">
        <f t="shared" si="241"/>
        <v>1.7625</v>
      </c>
      <c r="BN170">
        <f t="shared" si="242"/>
        <v>0</v>
      </c>
      <c r="BO170">
        <f t="shared" si="243"/>
        <v>0.35249999999999998</v>
      </c>
      <c r="BP170">
        <f t="shared" si="244"/>
        <v>66.552000000000007</v>
      </c>
      <c r="BQ170">
        <f t="shared" si="245"/>
        <v>9.1885000000000012</v>
      </c>
      <c r="BR170">
        <f t="shared" si="246"/>
        <v>59.337499999999999</v>
      </c>
      <c r="BS170">
        <f t="shared" si="247"/>
        <v>4.2770000000000001</v>
      </c>
      <c r="BT170">
        <f t="shared" si="248"/>
        <v>12.3375</v>
      </c>
      <c r="BU170">
        <f t="shared" si="249"/>
        <v>170.06950000000001</v>
      </c>
      <c r="BV170" s="11">
        <f t="shared" si="250"/>
        <v>214.32000000000002</v>
      </c>
      <c r="BW170" s="11">
        <f t="shared" si="251"/>
        <v>4.5354999999999999</v>
      </c>
      <c r="BX170" s="11">
        <f t="shared" si="252"/>
        <v>138.76750000000001</v>
      </c>
      <c r="BY170">
        <f t="shared" si="253"/>
        <v>27.894499999999997</v>
      </c>
      <c r="BZ170">
        <f t="shared" si="254"/>
        <v>7.1204999999999989</v>
      </c>
      <c r="CA170">
        <f t="shared" si="255"/>
        <v>2.7965</v>
      </c>
      <c r="CB170">
        <f t="shared" si="256"/>
        <v>0.39950000000000002</v>
      </c>
      <c r="CC170" s="11">
        <f t="shared" si="257"/>
        <v>147.90899999999999</v>
      </c>
      <c r="CD170" s="11">
        <f t="shared" si="258"/>
        <v>131.95249999999999</v>
      </c>
      <c r="CE170" s="11">
        <f t="shared" si="259"/>
        <v>38.986499999999999</v>
      </c>
      <c r="CF170">
        <f t="shared" si="260"/>
        <v>8.0134999999999987</v>
      </c>
      <c r="CG170">
        <f t="shared" si="261"/>
        <v>9.870000000000001</v>
      </c>
      <c r="CH170">
        <f t="shared" si="262"/>
        <v>0.51700000000000002</v>
      </c>
      <c r="CI170" s="11">
        <f t="shared" si="263"/>
        <v>42.605499999999999</v>
      </c>
      <c r="CJ170">
        <f t="shared" si="264"/>
        <v>1.4335</v>
      </c>
      <c r="CK170">
        <f t="shared" si="265"/>
        <v>12.0555</v>
      </c>
      <c r="CL170">
        <f t="shared" si="266"/>
        <v>2.6320000000000006</v>
      </c>
      <c r="CM170">
        <f t="shared" si="267"/>
        <v>1.41</v>
      </c>
      <c r="CN170">
        <f t="shared" si="268"/>
        <v>46.388999999999996</v>
      </c>
      <c r="CO170">
        <f t="shared" si="269"/>
        <v>68.596499999999992</v>
      </c>
      <c r="CP170">
        <f t="shared" si="270"/>
        <v>9.4E-2</v>
      </c>
      <c r="CQ170">
        <f t="shared" si="271"/>
        <v>10.269500000000001</v>
      </c>
      <c r="CR170">
        <f t="shared" si="272"/>
        <v>13.747499999999999</v>
      </c>
      <c r="CT170" s="18">
        <f>'PASO 1 - SETUP CAMPAÑA'!G103</f>
        <v>235</v>
      </c>
      <c r="CU170">
        <v>11.86</v>
      </c>
      <c r="CV170">
        <v>11.39</v>
      </c>
      <c r="CW170">
        <v>0.47</v>
      </c>
      <c r="CX170">
        <v>5.03</v>
      </c>
      <c r="CY170">
        <v>4.95</v>
      </c>
      <c r="CZ170">
        <v>0.09</v>
      </c>
      <c r="DA170">
        <v>14.87</v>
      </c>
      <c r="DB170">
        <v>9.84</v>
      </c>
      <c r="DC170">
        <v>1.26</v>
      </c>
      <c r="DD170">
        <v>0.92</v>
      </c>
      <c r="DE170">
        <v>23.09</v>
      </c>
      <c r="DF170">
        <v>0.21</v>
      </c>
      <c r="DG170">
        <v>23.09</v>
      </c>
      <c r="DH170">
        <v>22.6</v>
      </c>
      <c r="DI170">
        <v>25.04</v>
      </c>
      <c r="DJ170">
        <v>2.54</v>
      </c>
      <c r="DK170">
        <v>41.21</v>
      </c>
      <c r="DL170">
        <v>2.34</v>
      </c>
      <c r="DM170">
        <v>0.89</v>
      </c>
      <c r="DN170">
        <v>34.21</v>
      </c>
      <c r="DO170">
        <v>15.25</v>
      </c>
      <c r="DP170">
        <v>3.03</v>
      </c>
      <c r="DQ170">
        <v>1.35</v>
      </c>
      <c r="DR170">
        <v>47.34</v>
      </c>
      <c r="DS170">
        <v>26.66</v>
      </c>
      <c r="DT170">
        <v>11.66</v>
      </c>
      <c r="DU170">
        <v>42.89</v>
      </c>
      <c r="DV170">
        <v>26.9</v>
      </c>
      <c r="DW170">
        <v>8.6300000000000008</v>
      </c>
      <c r="DX170">
        <v>11.78</v>
      </c>
      <c r="DY170">
        <v>7.01</v>
      </c>
      <c r="DZ170">
        <v>0.09</v>
      </c>
      <c r="EA170">
        <v>6.1</v>
      </c>
      <c r="EB170">
        <v>0.11</v>
      </c>
      <c r="EC170">
        <v>0</v>
      </c>
      <c r="ED170">
        <v>3.41</v>
      </c>
      <c r="EE170">
        <v>0</v>
      </c>
      <c r="EF170">
        <v>2.8</v>
      </c>
      <c r="EG170">
        <v>0.08</v>
      </c>
      <c r="EH170">
        <v>0.53</v>
      </c>
      <c r="EI170">
        <v>0.19</v>
      </c>
      <c r="EJ170">
        <v>1.38</v>
      </c>
      <c r="EK170">
        <v>0</v>
      </c>
      <c r="EL170">
        <v>0.05</v>
      </c>
      <c r="EM170">
        <v>1.47</v>
      </c>
      <c r="EN170">
        <v>0.66</v>
      </c>
      <c r="EO170">
        <v>1.88</v>
      </c>
      <c r="EP170">
        <v>0.35</v>
      </c>
      <c r="EQ170">
        <v>0.44</v>
      </c>
      <c r="ER170">
        <v>0.32</v>
      </c>
      <c r="ES170">
        <v>0.66</v>
      </c>
      <c r="ET170">
        <v>0</v>
      </c>
      <c r="EU170">
        <v>0.54</v>
      </c>
      <c r="EV170">
        <v>7.0000000000000007E-2</v>
      </c>
      <c r="EW170">
        <v>0.13</v>
      </c>
      <c r="EX170">
        <v>0.05</v>
      </c>
      <c r="EY170">
        <v>26.89</v>
      </c>
      <c r="EZ170">
        <v>26.17</v>
      </c>
      <c r="FA170">
        <v>0.75</v>
      </c>
      <c r="FB170">
        <v>0</v>
      </c>
      <c r="FC170">
        <v>0.15</v>
      </c>
      <c r="FD170">
        <v>28.32</v>
      </c>
      <c r="FE170">
        <v>3.91</v>
      </c>
      <c r="FF170">
        <v>25.25</v>
      </c>
      <c r="FG170">
        <v>1.82</v>
      </c>
      <c r="FH170">
        <v>5.25</v>
      </c>
      <c r="FI170">
        <v>72.37</v>
      </c>
      <c r="FJ170">
        <v>91.2</v>
      </c>
      <c r="FK170">
        <v>1.93</v>
      </c>
      <c r="FL170">
        <v>59.05</v>
      </c>
      <c r="FM170">
        <v>11.87</v>
      </c>
      <c r="FN170">
        <v>3.03</v>
      </c>
      <c r="FO170">
        <v>1.19</v>
      </c>
      <c r="FP170">
        <v>0.17</v>
      </c>
      <c r="FQ170">
        <v>62.94</v>
      </c>
      <c r="FR170">
        <v>56.15</v>
      </c>
      <c r="FS170">
        <v>16.59</v>
      </c>
      <c r="FT170">
        <v>3.41</v>
      </c>
      <c r="FU170">
        <v>4.2</v>
      </c>
      <c r="FV170">
        <v>0.22</v>
      </c>
      <c r="FW170">
        <v>18.13</v>
      </c>
      <c r="FX170">
        <v>0.61</v>
      </c>
      <c r="FY170">
        <v>5.13</v>
      </c>
      <c r="FZ170">
        <v>1.1200000000000001</v>
      </c>
      <c r="GA170">
        <v>0.6</v>
      </c>
      <c r="GB170">
        <v>19.739999999999998</v>
      </c>
      <c r="GC170">
        <v>29.19</v>
      </c>
      <c r="GD170">
        <v>0.04</v>
      </c>
      <c r="GE170">
        <v>4.37</v>
      </c>
      <c r="GF170">
        <v>5.85</v>
      </c>
    </row>
    <row r="171" spans="2:188" x14ac:dyDescent="0.35">
      <c r="B171" t="str">
        <f>IF(AND(F171&gt;='PASO 2 - CHANNEL INPUT '!$G$4,F171&lt;='PASO 2 - CHANNEL INPUT '!$H$4),"OK","FUERA")</f>
        <v>OK</v>
      </c>
      <c r="C171" s="18" t="str">
        <f>IF(AND(F171&gt;='PASO 2 - CHANNEL INPUT '!$G$8,F171&lt;='PASO 2 - CHANNEL INPUT '!$H$8),"OK","FUERA")</f>
        <v>OK</v>
      </c>
      <c r="D171" t="str">
        <f>IF(AND(F171&gt;='PASO 1 - SETUP CAMPAÑA'!$C$3,F171&lt;='PASO 1 - SETUP CAMPAÑA'!$C$4),"OK","FUERA")</f>
        <v>OK</v>
      </c>
      <c r="E171" t="s">
        <v>2</v>
      </c>
      <c r="F171">
        <v>76</v>
      </c>
      <c r="G171" s="11">
        <f t="shared" si="273"/>
        <v>26.2713</v>
      </c>
      <c r="H171">
        <f t="shared" si="184"/>
        <v>25.602499999999999</v>
      </c>
      <c r="I171">
        <f t="shared" si="185"/>
        <v>0.98229999999999984</v>
      </c>
      <c r="J171">
        <f t="shared" si="186"/>
        <v>10.7844</v>
      </c>
      <c r="K171">
        <f t="shared" si="187"/>
        <v>10.7844</v>
      </c>
      <c r="L171">
        <f t="shared" si="188"/>
        <v>0</v>
      </c>
      <c r="M171">
        <f t="shared" si="189"/>
        <v>22.760100000000001</v>
      </c>
      <c r="N171">
        <f t="shared" si="190"/>
        <v>17.305199999999999</v>
      </c>
      <c r="O171">
        <f t="shared" si="191"/>
        <v>5.1204999999999998</v>
      </c>
      <c r="P171">
        <f t="shared" si="192"/>
        <v>2.2990000000000004</v>
      </c>
      <c r="Q171">
        <f t="shared" si="193"/>
        <v>42.029899999999998</v>
      </c>
      <c r="R171">
        <f t="shared" si="194"/>
        <v>0.81510000000000005</v>
      </c>
      <c r="S171">
        <f t="shared" si="195"/>
        <v>42.280700000000003</v>
      </c>
      <c r="T171">
        <f t="shared" si="196"/>
        <v>39.814500000000002</v>
      </c>
      <c r="U171" s="11">
        <f t="shared" si="197"/>
        <v>46.439799999999998</v>
      </c>
      <c r="V171">
        <f t="shared" si="198"/>
        <v>5.0995999999999997</v>
      </c>
      <c r="W171">
        <f t="shared" si="199"/>
        <v>71.58250000000001</v>
      </c>
      <c r="X171">
        <f t="shared" si="200"/>
        <v>5.2458999999999998</v>
      </c>
      <c r="Y171">
        <f t="shared" si="201"/>
        <v>1.8601000000000001</v>
      </c>
      <c r="Z171">
        <f t="shared" si="202"/>
        <v>62.846300000000006</v>
      </c>
      <c r="AA171">
        <f t="shared" si="203"/>
        <v>27.149100000000004</v>
      </c>
      <c r="AB171">
        <f t="shared" si="204"/>
        <v>6.6462000000000003</v>
      </c>
      <c r="AC171">
        <f t="shared" si="205"/>
        <v>4.6816000000000004</v>
      </c>
      <c r="AD171" s="11">
        <f t="shared" si="206"/>
        <v>84.64500000000001</v>
      </c>
      <c r="AE171">
        <f t="shared" si="207"/>
        <v>55.4895</v>
      </c>
      <c r="AF171">
        <f t="shared" si="208"/>
        <v>13.5641</v>
      </c>
      <c r="AG171">
        <f t="shared" si="209"/>
        <v>81.468199999999996</v>
      </c>
      <c r="AH171">
        <f t="shared" si="210"/>
        <v>45.164899999999996</v>
      </c>
      <c r="AI171">
        <f t="shared" si="211"/>
        <v>11.724900000000002</v>
      </c>
      <c r="AJ171">
        <f t="shared" si="212"/>
        <v>18.433800000000002</v>
      </c>
      <c r="AK171">
        <f t="shared" si="213"/>
        <v>13.647699999999999</v>
      </c>
      <c r="AL171">
        <f t="shared" si="214"/>
        <v>0</v>
      </c>
      <c r="AM171">
        <f t="shared" si="215"/>
        <v>12.6027</v>
      </c>
      <c r="AN171">
        <f t="shared" si="216"/>
        <v>0.52249999999999996</v>
      </c>
      <c r="AO171">
        <f t="shared" si="217"/>
        <v>0</v>
      </c>
      <c r="AP171">
        <f t="shared" si="218"/>
        <v>6.8342999999999998</v>
      </c>
      <c r="AQ171">
        <f t="shared" si="219"/>
        <v>0</v>
      </c>
      <c r="AR171">
        <f t="shared" si="220"/>
        <v>2.6752000000000002</v>
      </c>
      <c r="AS171">
        <f t="shared" si="221"/>
        <v>0</v>
      </c>
      <c r="AT171">
        <f t="shared" si="222"/>
        <v>0.56430000000000002</v>
      </c>
      <c r="AU171">
        <f t="shared" si="223"/>
        <v>0.39710000000000001</v>
      </c>
      <c r="AV171">
        <f t="shared" si="224"/>
        <v>3.1977000000000002</v>
      </c>
      <c r="AW171">
        <f t="shared" si="225"/>
        <v>0</v>
      </c>
      <c r="AX171">
        <f t="shared" si="226"/>
        <v>0</v>
      </c>
      <c r="AY171">
        <f t="shared" si="227"/>
        <v>3.4693999999999998</v>
      </c>
      <c r="AZ171">
        <f t="shared" si="228"/>
        <v>2.8424</v>
      </c>
      <c r="BA171">
        <f t="shared" si="229"/>
        <v>1.7765000000000002</v>
      </c>
      <c r="BB171">
        <f t="shared" si="230"/>
        <v>0.45980000000000004</v>
      </c>
      <c r="BC171">
        <f t="shared" si="231"/>
        <v>1.8392000000000002</v>
      </c>
      <c r="BD171">
        <f t="shared" si="232"/>
        <v>1.4003000000000001</v>
      </c>
      <c r="BE171">
        <f t="shared" si="233"/>
        <v>2.1945000000000001</v>
      </c>
      <c r="BF171">
        <f t="shared" si="234"/>
        <v>0</v>
      </c>
      <c r="BG171">
        <f t="shared" si="235"/>
        <v>2.1736</v>
      </c>
      <c r="BH171">
        <f t="shared" si="236"/>
        <v>0.12539999999999998</v>
      </c>
      <c r="BI171">
        <f t="shared" si="237"/>
        <v>0.1045</v>
      </c>
      <c r="BJ171">
        <f t="shared" si="238"/>
        <v>0.39710000000000001</v>
      </c>
      <c r="BK171">
        <f t="shared" si="239"/>
        <v>53.399500000000003</v>
      </c>
      <c r="BL171">
        <f t="shared" si="240"/>
        <v>52.521699999999996</v>
      </c>
      <c r="BM171">
        <f t="shared" si="241"/>
        <v>0.71060000000000001</v>
      </c>
      <c r="BN171">
        <f t="shared" si="242"/>
        <v>0</v>
      </c>
      <c r="BO171">
        <f t="shared" si="243"/>
        <v>0.16720000000000002</v>
      </c>
      <c r="BP171">
        <f t="shared" si="244"/>
        <v>65.207999999999998</v>
      </c>
      <c r="BQ171">
        <f t="shared" si="245"/>
        <v>7.8792999999999997</v>
      </c>
      <c r="BR171">
        <f t="shared" si="246"/>
        <v>59.147000000000006</v>
      </c>
      <c r="BS171">
        <f t="shared" si="247"/>
        <v>1.4629999999999999</v>
      </c>
      <c r="BT171">
        <f t="shared" si="248"/>
        <v>13.313300000000002</v>
      </c>
      <c r="BU171">
        <f t="shared" si="249"/>
        <v>136.58150000000001</v>
      </c>
      <c r="BV171" s="11">
        <f t="shared" si="250"/>
        <v>190.16909999999999</v>
      </c>
      <c r="BW171" s="11">
        <f t="shared" si="251"/>
        <v>4.3681000000000001</v>
      </c>
      <c r="BX171" s="11">
        <f t="shared" si="252"/>
        <v>114.76189999999998</v>
      </c>
      <c r="BY171">
        <f t="shared" si="253"/>
        <v>28.403099999999998</v>
      </c>
      <c r="BZ171">
        <f t="shared" si="254"/>
        <v>6.6462000000000003</v>
      </c>
      <c r="CA171">
        <f t="shared" si="255"/>
        <v>2.1526999999999998</v>
      </c>
      <c r="CB171">
        <f t="shared" si="256"/>
        <v>6.2699999999999992E-2</v>
      </c>
      <c r="CC171" s="11">
        <f t="shared" si="257"/>
        <v>130.70859999999999</v>
      </c>
      <c r="CD171" s="11">
        <f t="shared" si="258"/>
        <v>111.2298</v>
      </c>
      <c r="CE171" s="11">
        <f t="shared" si="259"/>
        <v>39.898099999999999</v>
      </c>
      <c r="CF171">
        <f t="shared" si="260"/>
        <v>11.892100000000001</v>
      </c>
      <c r="CG171">
        <f t="shared" si="261"/>
        <v>8.2554999999999996</v>
      </c>
      <c r="CH171">
        <f t="shared" si="262"/>
        <v>1.1076999999999999</v>
      </c>
      <c r="CI171" s="11">
        <f t="shared" si="263"/>
        <v>33.607199999999992</v>
      </c>
      <c r="CJ171">
        <f t="shared" si="264"/>
        <v>3.6156999999999999</v>
      </c>
      <c r="CK171">
        <f t="shared" si="265"/>
        <v>12.1638</v>
      </c>
      <c r="CL171">
        <f t="shared" si="266"/>
        <v>3.3231000000000002</v>
      </c>
      <c r="CM171">
        <f t="shared" si="267"/>
        <v>1.6511000000000002</v>
      </c>
      <c r="CN171">
        <f t="shared" si="268"/>
        <v>40.128</v>
      </c>
      <c r="CO171">
        <f t="shared" si="269"/>
        <v>57.328699999999998</v>
      </c>
      <c r="CP171">
        <f t="shared" si="270"/>
        <v>0</v>
      </c>
      <c r="CQ171">
        <f t="shared" si="271"/>
        <v>4.6189</v>
      </c>
      <c r="CR171">
        <f t="shared" si="272"/>
        <v>6.6670999999999996</v>
      </c>
      <c r="CT171" s="18">
        <f>'PASO 1 - SETUP CAMPAÑA'!G104</f>
        <v>209</v>
      </c>
      <c r="CU171">
        <v>12.57</v>
      </c>
      <c r="CV171">
        <v>12.25</v>
      </c>
      <c r="CW171">
        <v>0.47</v>
      </c>
      <c r="CX171">
        <v>5.16</v>
      </c>
      <c r="CY171">
        <v>5.16</v>
      </c>
      <c r="CZ171">
        <v>0</v>
      </c>
      <c r="DA171">
        <v>10.89</v>
      </c>
      <c r="DB171">
        <v>8.2799999999999994</v>
      </c>
      <c r="DC171">
        <v>2.4500000000000002</v>
      </c>
      <c r="DD171">
        <v>1.1000000000000001</v>
      </c>
      <c r="DE171">
        <v>20.11</v>
      </c>
      <c r="DF171">
        <v>0.39</v>
      </c>
      <c r="DG171">
        <v>20.23</v>
      </c>
      <c r="DH171">
        <v>19.05</v>
      </c>
      <c r="DI171">
        <v>22.22</v>
      </c>
      <c r="DJ171">
        <v>2.44</v>
      </c>
      <c r="DK171">
        <v>34.25</v>
      </c>
      <c r="DL171">
        <v>2.5099999999999998</v>
      </c>
      <c r="DM171">
        <v>0.89</v>
      </c>
      <c r="DN171">
        <v>30.07</v>
      </c>
      <c r="DO171">
        <v>12.99</v>
      </c>
      <c r="DP171">
        <v>3.18</v>
      </c>
      <c r="DQ171">
        <v>2.2400000000000002</v>
      </c>
      <c r="DR171">
        <v>40.5</v>
      </c>
      <c r="DS171">
        <v>26.55</v>
      </c>
      <c r="DT171">
        <v>6.49</v>
      </c>
      <c r="DU171">
        <v>38.979999999999997</v>
      </c>
      <c r="DV171">
        <v>21.61</v>
      </c>
      <c r="DW171">
        <v>5.61</v>
      </c>
      <c r="DX171">
        <v>8.82</v>
      </c>
      <c r="DY171">
        <v>6.53</v>
      </c>
      <c r="DZ171">
        <v>0</v>
      </c>
      <c r="EA171">
        <v>6.03</v>
      </c>
      <c r="EB171">
        <v>0.25</v>
      </c>
      <c r="EC171">
        <v>0</v>
      </c>
      <c r="ED171">
        <v>3.27</v>
      </c>
      <c r="EE171">
        <v>0</v>
      </c>
      <c r="EF171">
        <v>1.28</v>
      </c>
      <c r="EG171">
        <v>0</v>
      </c>
      <c r="EH171">
        <v>0.27</v>
      </c>
      <c r="EI171">
        <v>0.19</v>
      </c>
      <c r="EJ171">
        <v>1.53</v>
      </c>
      <c r="EK171">
        <v>0</v>
      </c>
      <c r="EL171">
        <v>0</v>
      </c>
      <c r="EM171">
        <v>1.66</v>
      </c>
      <c r="EN171">
        <v>1.36</v>
      </c>
      <c r="EO171">
        <v>0.85</v>
      </c>
      <c r="EP171">
        <v>0.22</v>
      </c>
      <c r="EQ171">
        <v>0.88</v>
      </c>
      <c r="ER171">
        <v>0.67</v>
      </c>
      <c r="ES171">
        <v>1.05</v>
      </c>
      <c r="ET171">
        <v>0</v>
      </c>
      <c r="EU171">
        <v>1.04</v>
      </c>
      <c r="EV171">
        <v>0.06</v>
      </c>
      <c r="EW171">
        <v>0.05</v>
      </c>
      <c r="EX171">
        <v>0.19</v>
      </c>
      <c r="EY171">
        <v>25.55</v>
      </c>
      <c r="EZ171">
        <v>25.13</v>
      </c>
      <c r="FA171">
        <v>0.34</v>
      </c>
      <c r="FB171">
        <v>0</v>
      </c>
      <c r="FC171">
        <v>0.08</v>
      </c>
      <c r="FD171">
        <v>31.2</v>
      </c>
      <c r="FE171">
        <v>3.77</v>
      </c>
      <c r="FF171">
        <v>28.3</v>
      </c>
      <c r="FG171">
        <v>0.7</v>
      </c>
      <c r="FH171">
        <v>6.37</v>
      </c>
      <c r="FI171">
        <v>65.349999999999994</v>
      </c>
      <c r="FJ171">
        <v>90.99</v>
      </c>
      <c r="FK171">
        <v>2.09</v>
      </c>
      <c r="FL171">
        <v>54.91</v>
      </c>
      <c r="FM171">
        <v>13.59</v>
      </c>
      <c r="FN171">
        <v>3.18</v>
      </c>
      <c r="FO171">
        <v>1.03</v>
      </c>
      <c r="FP171">
        <v>0.03</v>
      </c>
      <c r="FQ171">
        <v>62.54</v>
      </c>
      <c r="FR171">
        <v>53.22</v>
      </c>
      <c r="FS171">
        <v>19.09</v>
      </c>
      <c r="FT171">
        <v>5.69</v>
      </c>
      <c r="FU171">
        <v>3.95</v>
      </c>
      <c r="FV171">
        <v>0.53</v>
      </c>
      <c r="FW171">
        <v>16.079999999999998</v>
      </c>
      <c r="FX171">
        <v>1.73</v>
      </c>
      <c r="FY171">
        <v>5.82</v>
      </c>
      <c r="FZ171">
        <v>1.59</v>
      </c>
      <c r="GA171">
        <v>0.79</v>
      </c>
      <c r="GB171">
        <v>19.2</v>
      </c>
      <c r="GC171">
        <v>27.43</v>
      </c>
      <c r="GD171">
        <v>0</v>
      </c>
      <c r="GE171">
        <v>2.21</v>
      </c>
      <c r="GF171">
        <v>3.19</v>
      </c>
    </row>
    <row r="172" spans="2:188" x14ac:dyDescent="0.35">
      <c r="B172" t="str">
        <f>IF(AND(F172&gt;='PASO 2 - CHANNEL INPUT '!$G$4,F172&lt;='PASO 2 - CHANNEL INPUT '!$H$4),"OK","FUERA")</f>
        <v>OK</v>
      </c>
      <c r="C172" s="18" t="str">
        <f>IF(AND(F172&gt;='PASO 2 - CHANNEL INPUT '!$G$8,F172&lt;='PASO 2 - CHANNEL INPUT '!$H$8),"OK","FUERA")</f>
        <v>OK</v>
      </c>
      <c r="D172" t="str">
        <f>IF(AND(F172&gt;='PASO 1 - SETUP CAMPAÑA'!$C$3,F172&lt;='PASO 1 - SETUP CAMPAÑA'!$C$4),"OK","FUERA")</f>
        <v>OK</v>
      </c>
      <c r="E172" t="s">
        <v>2</v>
      </c>
      <c r="F172">
        <v>77</v>
      </c>
      <c r="G172" s="11">
        <f t="shared" si="273"/>
        <v>33.516000000000005</v>
      </c>
      <c r="H172">
        <f t="shared" si="184"/>
        <v>32.508000000000003</v>
      </c>
      <c r="I172">
        <f t="shared" si="185"/>
        <v>1.0584</v>
      </c>
      <c r="J172">
        <f t="shared" si="186"/>
        <v>9.5760000000000005</v>
      </c>
      <c r="K172">
        <f t="shared" si="187"/>
        <v>9.5760000000000005</v>
      </c>
      <c r="L172">
        <f t="shared" si="188"/>
        <v>0.1008</v>
      </c>
      <c r="M172">
        <f t="shared" si="189"/>
        <v>35.028000000000006</v>
      </c>
      <c r="N172">
        <f t="shared" si="190"/>
        <v>21.974399999999999</v>
      </c>
      <c r="O172">
        <f t="shared" si="191"/>
        <v>1.26</v>
      </c>
      <c r="P172">
        <f t="shared" si="192"/>
        <v>2.6711999999999998</v>
      </c>
      <c r="Q172">
        <f t="shared" si="193"/>
        <v>53.902799999999999</v>
      </c>
      <c r="R172">
        <f t="shared" si="194"/>
        <v>0.3276</v>
      </c>
      <c r="S172">
        <f t="shared" si="195"/>
        <v>54.230400000000003</v>
      </c>
      <c r="T172">
        <f t="shared" si="196"/>
        <v>52.71840000000001</v>
      </c>
      <c r="U172" s="11">
        <f t="shared" si="197"/>
        <v>57.985200000000006</v>
      </c>
      <c r="V172">
        <f t="shared" si="198"/>
        <v>5.5187999999999997</v>
      </c>
      <c r="W172">
        <f t="shared" si="199"/>
        <v>90.997199999999992</v>
      </c>
      <c r="X172">
        <f t="shared" si="200"/>
        <v>7.1567999999999996</v>
      </c>
      <c r="Y172">
        <f t="shared" si="201"/>
        <v>2.8980000000000001</v>
      </c>
      <c r="Z172">
        <f t="shared" si="202"/>
        <v>75.927599999999998</v>
      </c>
      <c r="AA172">
        <f t="shared" si="203"/>
        <v>35.4816</v>
      </c>
      <c r="AB172">
        <f t="shared" si="204"/>
        <v>9.8028000000000013</v>
      </c>
      <c r="AC172">
        <f t="shared" si="205"/>
        <v>2.7720000000000002</v>
      </c>
      <c r="AD172" s="11">
        <f t="shared" si="206"/>
        <v>105.6384</v>
      </c>
      <c r="AE172">
        <f t="shared" si="207"/>
        <v>63.32759999999999</v>
      </c>
      <c r="AF172">
        <f t="shared" si="208"/>
        <v>16.9344</v>
      </c>
      <c r="AG172">
        <f t="shared" si="209"/>
        <v>110.2248</v>
      </c>
      <c r="AH172">
        <f t="shared" si="210"/>
        <v>60.177599999999998</v>
      </c>
      <c r="AI172">
        <f t="shared" si="211"/>
        <v>16.506</v>
      </c>
      <c r="AJ172">
        <f t="shared" si="212"/>
        <v>19.101600000000001</v>
      </c>
      <c r="AK172">
        <f t="shared" si="213"/>
        <v>19.8828</v>
      </c>
      <c r="AL172">
        <f t="shared" si="214"/>
        <v>0</v>
      </c>
      <c r="AM172">
        <f t="shared" si="215"/>
        <v>15.094800000000001</v>
      </c>
      <c r="AN172">
        <f t="shared" si="216"/>
        <v>0.78120000000000001</v>
      </c>
      <c r="AO172">
        <f t="shared" si="217"/>
        <v>0.15119999999999997</v>
      </c>
      <c r="AP172">
        <f t="shared" si="218"/>
        <v>8.6436000000000011</v>
      </c>
      <c r="AQ172">
        <f t="shared" si="219"/>
        <v>0</v>
      </c>
      <c r="AR172">
        <f t="shared" si="220"/>
        <v>10.1808</v>
      </c>
      <c r="AS172">
        <f t="shared" si="221"/>
        <v>1.6128</v>
      </c>
      <c r="AT172">
        <f t="shared" si="222"/>
        <v>1.3355999999999999</v>
      </c>
      <c r="AU172">
        <f t="shared" si="223"/>
        <v>0.252</v>
      </c>
      <c r="AV172">
        <f t="shared" si="224"/>
        <v>2.6964000000000001</v>
      </c>
      <c r="AW172">
        <f t="shared" si="225"/>
        <v>0</v>
      </c>
      <c r="AX172">
        <f t="shared" si="226"/>
        <v>0.30239999999999995</v>
      </c>
      <c r="AY172">
        <f t="shared" si="227"/>
        <v>3.2256</v>
      </c>
      <c r="AZ172">
        <f t="shared" si="228"/>
        <v>2.7972000000000001</v>
      </c>
      <c r="BA172">
        <f t="shared" si="229"/>
        <v>1.26</v>
      </c>
      <c r="BB172">
        <f t="shared" si="230"/>
        <v>1.1340000000000001</v>
      </c>
      <c r="BC172">
        <f t="shared" si="231"/>
        <v>3.5783999999999998</v>
      </c>
      <c r="BD172">
        <f t="shared" si="232"/>
        <v>0.4536</v>
      </c>
      <c r="BE172">
        <f t="shared" si="233"/>
        <v>1.6380000000000001</v>
      </c>
      <c r="BF172">
        <f t="shared" si="234"/>
        <v>0.15119999999999997</v>
      </c>
      <c r="BG172">
        <f t="shared" si="235"/>
        <v>0.8819999999999999</v>
      </c>
      <c r="BH172">
        <f t="shared" si="236"/>
        <v>1.0331999999999999</v>
      </c>
      <c r="BI172">
        <f t="shared" si="237"/>
        <v>0.63</v>
      </c>
      <c r="BJ172">
        <f t="shared" si="238"/>
        <v>0.4284</v>
      </c>
      <c r="BK172">
        <f t="shared" si="239"/>
        <v>74.818799999999996</v>
      </c>
      <c r="BL172">
        <f t="shared" si="240"/>
        <v>71.29079999999999</v>
      </c>
      <c r="BM172">
        <f t="shared" si="241"/>
        <v>1.9404000000000001</v>
      </c>
      <c r="BN172">
        <f t="shared" si="242"/>
        <v>0</v>
      </c>
      <c r="BO172">
        <f t="shared" si="243"/>
        <v>1.7136</v>
      </c>
      <c r="BP172">
        <f t="shared" si="244"/>
        <v>58.388400000000004</v>
      </c>
      <c r="BQ172">
        <f t="shared" si="245"/>
        <v>9.3240000000000016</v>
      </c>
      <c r="BR172">
        <f t="shared" si="246"/>
        <v>50.3748</v>
      </c>
      <c r="BS172">
        <f t="shared" si="247"/>
        <v>5.04</v>
      </c>
      <c r="BT172">
        <f t="shared" si="248"/>
        <v>12.1212</v>
      </c>
      <c r="BU172">
        <f t="shared" si="249"/>
        <v>175.21559999999999</v>
      </c>
      <c r="BV172" s="11">
        <f t="shared" si="250"/>
        <v>226.8252</v>
      </c>
      <c r="BW172" s="11">
        <f t="shared" si="251"/>
        <v>3.6539999999999999</v>
      </c>
      <c r="BX172" s="11">
        <f t="shared" si="252"/>
        <v>123.42959999999999</v>
      </c>
      <c r="BY172">
        <f t="shared" si="253"/>
        <v>29.962800000000001</v>
      </c>
      <c r="BZ172">
        <f t="shared" si="254"/>
        <v>9.8028000000000013</v>
      </c>
      <c r="CA172">
        <f t="shared" si="255"/>
        <v>3.1500000000000004</v>
      </c>
      <c r="CB172">
        <f t="shared" si="256"/>
        <v>0.4536</v>
      </c>
      <c r="CC172" s="11">
        <f t="shared" si="257"/>
        <v>144.97560000000001</v>
      </c>
      <c r="CD172" s="11">
        <f t="shared" si="258"/>
        <v>120.02760000000001</v>
      </c>
      <c r="CE172" s="11">
        <f t="shared" si="259"/>
        <v>38.782800000000002</v>
      </c>
      <c r="CF172">
        <f t="shared" si="260"/>
        <v>6.3755999999999995</v>
      </c>
      <c r="CG172">
        <f t="shared" si="261"/>
        <v>8.5680000000000014</v>
      </c>
      <c r="CH172">
        <f t="shared" si="262"/>
        <v>0.2268</v>
      </c>
      <c r="CI172" s="11">
        <f t="shared" si="263"/>
        <v>38.102400000000003</v>
      </c>
      <c r="CJ172">
        <f t="shared" si="264"/>
        <v>2.0663999999999998</v>
      </c>
      <c r="CK172">
        <f t="shared" si="265"/>
        <v>7.4592000000000001</v>
      </c>
      <c r="CL172">
        <f t="shared" si="266"/>
        <v>1.9152</v>
      </c>
      <c r="CM172">
        <f t="shared" si="267"/>
        <v>1.7891999999999999</v>
      </c>
      <c r="CN172">
        <f t="shared" si="268"/>
        <v>34.700399999999995</v>
      </c>
      <c r="CO172">
        <f t="shared" si="269"/>
        <v>57.758400000000002</v>
      </c>
      <c r="CP172">
        <f t="shared" si="270"/>
        <v>0.2016</v>
      </c>
      <c r="CQ172">
        <f t="shared" si="271"/>
        <v>2.2932000000000001</v>
      </c>
      <c r="CR172">
        <f t="shared" si="272"/>
        <v>8.9963999999999995</v>
      </c>
      <c r="CT172" s="18">
        <f>'PASO 1 - SETUP CAMPAÑA'!G105</f>
        <v>252</v>
      </c>
      <c r="CU172">
        <v>13.3</v>
      </c>
      <c r="CV172">
        <v>12.9</v>
      </c>
      <c r="CW172">
        <v>0.42</v>
      </c>
      <c r="CX172">
        <v>3.8</v>
      </c>
      <c r="CY172">
        <v>3.8</v>
      </c>
      <c r="CZ172">
        <v>0.04</v>
      </c>
      <c r="DA172">
        <v>13.9</v>
      </c>
      <c r="DB172">
        <v>8.7200000000000006</v>
      </c>
      <c r="DC172">
        <v>0.5</v>
      </c>
      <c r="DD172">
        <v>1.06</v>
      </c>
      <c r="DE172">
        <v>21.39</v>
      </c>
      <c r="DF172">
        <v>0.13</v>
      </c>
      <c r="DG172">
        <v>21.52</v>
      </c>
      <c r="DH172">
        <v>20.92</v>
      </c>
      <c r="DI172">
        <v>23.01</v>
      </c>
      <c r="DJ172">
        <v>2.19</v>
      </c>
      <c r="DK172">
        <v>36.11</v>
      </c>
      <c r="DL172">
        <v>2.84</v>
      </c>
      <c r="DM172">
        <v>1.1499999999999999</v>
      </c>
      <c r="DN172">
        <v>30.13</v>
      </c>
      <c r="DO172">
        <v>14.08</v>
      </c>
      <c r="DP172">
        <v>3.89</v>
      </c>
      <c r="DQ172">
        <v>1.1000000000000001</v>
      </c>
      <c r="DR172">
        <v>41.92</v>
      </c>
      <c r="DS172">
        <v>25.13</v>
      </c>
      <c r="DT172">
        <v>6.72</v>
      </c>
      <c r="DU172">
        <v>43.74</v>
      </c>
      <c r="DV172">
        <v>23.88</v>
      </c>
      <c r="DW172">
        <v>6.55</v>
      </c>
      <c r="DX172">
        <v>7.58</v>
      </c>
      <c r="DY172">
        <v>7.89</v>
      </c>
      <c r="DZ172">
        <v>0</v>
      </c>
      <c r="EA172">
        <v>5.99</v>
      </c>
      <c r="EB172">
        <v>0.31</v>
      </c>
      <c r="EC172">
        <v>0.06</v>
      </c>
      <c r="ED172">
        <v>3.43</v>
      </c>
      <c r="EE172">
        <v>0</v>
      </c>
      <c r="EF172">
        <v>4.04</v>
      </c>
      <c r="EG172">
        <v>0.64</v>
      </c>
      <c r="EH172">
        <v>0.53</v>
      </c>
      <c r="EI172">
        <v>0.1</v>
      </c>
      <c r="EJ172">
        <v>1.07</v>
      </c>
      <c r="EK172">
        <v>0</v>
      </c>
      <c r="EL172">
        <v>0.12</v>
      </c>
      <c r="EM172">
        <v>1.28</v>
      </c>
      <c r="EN172">
        <v>1.1100000000000001</v>
      </c>
      <c r="EO172">
        <v>0.5</v>
      </c>
      <c r="EP172">
        <v>0.45</v>
      </c>
      <c r="EQ172">
        <v>1.42</v>
      </c>
      <c r="ER172">
        <v>0.18</v>
      </c>
      <c r="ES172">
        <v>0.65</v>
      </c>
      <c r="ET172">
        <v>0.06</v>
      </c>
      <c r="EU172">
        <v>0.35</v>
      </c>
      <c r="EV172">
        <v>0.41</v>
      </c>
      <c r="EW172">
        <v>0.25</v>
      </c>
      <c r="EX172">
        <v>0.17</v>
      </c>
      <c r="EY172">
        <v>29.69</v>
      </c>
      <c r="EZ172">
        <v>28.29</v>
      </c>
      <c r="FA172">
        <v>0.77</v>
      </c>
      <c r="FB172">
        <v>0</v>
      </c>
      <c r="FC172">
        <v>0.68</v>
      </c>
      <c r="FD172">
        <v>23.17</v>
      </c>
      <c r="FE172">
        <v>3.7</v>
      </c>
      <c r="FF172">
        <v>19.989999999999998</v>
      </c>
      <c r="FG172">
        <v>2</v>
      </c>
      <c r="FH172">
        <v>4.8099999999999996</v>
      </c>
      <c r="FI172">
        <v>69.53</v>
      </c>
      <c r="FJ172">
        <v>90.01</v>
      </c>
      <c r="FK172">
        <v>1.45</v>
      </c>
      <c r="FL172">
        <v>48.98</v>
      </c>
      <c r="FM172">
        <v>11.89</v>
      </c>
      <c r="FN172">
        <v>3.89</v>
      </c>
      <c r="FO172">
        <v>1.25</v>
      </c>
      <c r="FP172">
        <v>0.18</v>
      </c>
      <c r="FQ172">
        <v>57.53</v>
      </c>
      <c r="FR172">
        <v>47.63</v>
      </c>
      <c r="FS172">
        <v>15.39</v>
      </c>
      <c r="FT172">
        <v>2.5299999999999998</v>
      </c>
      <c r="FU172">
        <v>3.4</v>
      </c>
      <c r="FV172">
        <v>0.09</v>
      </c>
      <c r="FW172">
        <v>15.12</v>
      </c>
      <c r="FX172">
        <v>0.82</v>
      </c>
      <c r="FY172">
        <v>2.96</v>
      </c>
      <c r="FZ172">
        <v>0.76</v>
      </c>
      <c r="GA172">
        <v>0.71</v>
      </c>
      <c r="GB172">
        <v>13.77</v>
      </c>
      <c r="GC172">
        <v>22.92</v>
      </c>
      <c r="GD172">
        <v>0.08</v>
      </c>
      <c r="GE172">
        <v>0.91</v>
      </c>
      <c r="GF172">
        <v>3.57</v>
      </c>
    </row>
    <row r="173" spans="2:188" x14ac:dyDescent="0.35">
      <c r="B173" t="str">
        <f>IF(AND(F173&gt;='PASO 2 - CHANNEL INPUT '!$G$4,F173&lt;='PASO 2 - CHANNEL INPUT '!$H$4),"OK","FUERA")</f>
        <v>OK</v>
      </c>
      <c r="C173" s="18" t="str">
        <f>IF(AND(F173&gt;='PASO 2 - CHANNEL INPUT '!$G$8,F173&lt;='PASO 2 - CHANNEL INPUT '!$H$8),"OK","FUERA")</f>
        <v>OK</v>
      </c>
      <c r="D173" t="str">
        <f>IF(AND(F173&gt;='PASO 1 - SETUP CAMPAÑA'!$C$3,F173&lt;='PASO 1 - SETUP CAMPAÑA'!$C$4),"OK","FUERA")</f>
        <v>OK</v>
      </c>
      <c r="E173" t="s">
        <v>2</v>
      </c>
      <c r="F173">
        <v>78</v>
      </c>
      <c r="G173" s="11">
        <f t="shared" si="273"/>
        <v>27.875599999999999</v>
      </c>
      <c r="H173">
        <f t="shared" si="184"/>
        <v>26.967600000000001</v>
      </c>
      <c r="I173">
        <f t="shared" si="185"/>
        <v>0.99880000000000002</v>
      </c>
      <c r="J173">
        <f t="shared" si="186"/>
        <v>10.351199999999999</v>
      </c>
      <c r="K173">
        <f t="shared" si="187"/>
        <v>10.033399999999999</v>
      </c>
      <c r="L173">
        <f t="shared" si="188"/>
        <v>0.31780000000000003</v>
      </c>
      <c r="M173">
        <f t="shared" si="189"/>
        <v>42.517099999999999</v>
      </c>
      <c r="N173">
        <f t="shared" si="190"/>
        <v>24.470599999999997</v>
      </c>
      <c r="O173">
        <f t="shared" si="191"/>
        <v>1.9295000000000002</v>
      </c>
      <c r="P173">
        <f t="shared" si="192"/>
        <v>1.7252000000000001</v>
      </c>
      <c r="Q173">
        <f t="shared" si="193"/>
        <v>58.951899999999995</v>
      </c>
      <c r="R173">
        <f t="shared" si="194"/>
        <v>2.7693999999999996</v>
      </c>
      <c r="S173">
        <f t="shared" si="195"/>
        <v>60.926799999999993</v>
      </c>
      <c r="T173">
        <f t="shared" si="196"/>
        <v>57.362899999999996</v>
      </c>
      <c r="U173" s="11">
        <f t="shared" si="197"/>
        <v>63.8551</v>
      </c>
      <c r="V173">
        <f t="shared" si="198"/>
        <v>3.6320000000000001</v>
      </c>
      <c r="W173">
        <f t="shared" si="199"/>
        <v>78.814400000000006</v>
      </c>
      <c r="X173">
        <f t="shared" si="200"/>
        <v>5.3345000000000002</v>
      </c>
      <c r="Y173">
        <f t="shared" si="201"/>
        <v>2.0430000000000001</v>
      </c>
      <c r="Z173">
        <f t="shared" si="202"/>
        <v>62.742799999999995</v>
      </c>
      <c r="AA173">
        <f t="shared" si="203"/>
        <v>33.028500000000001</v>
      </c>
      <c r="AB173">
        <f t="shared" si="204"/>
        <v>6.4695</v>
      </c>
      <c r="AC173">
        <f t="shared" si="205"/>
        <v>3.6774000000000004</v>
      </c>
      <c r="AD173" s="11">
        <f t="shared" si="206"/>
        <v>90.323299999999989</v>
      </c>
      <c r="AE173">
        <f t="shared" si="207"/>
        <v>58.407100000000007</v>
      </c>
      <c r="AF173">
        <f t="shared" si="208"/>
        <v>20.815899999999999</v>
      </c>
      <c r="AG173">
        <f t="shared" si="209"/>
        <v>86.963700000000003</v>
      </c>
      <c r="AH173">
        <f t="shared" si="210"/>
        <v>58.202800000000003</v>
      </c>
      <c r="AI173">
        <f t="shared" si="211"/>
        <v>17.138500000000001</v>
      </c>
      <c r="AJ173">
        <f t="shared" si="212"/>
        <v>19.907900000000001</v>
      </c>
      <c r="AK173">
        <f t="shared" si="213"/>
        <v>14.301</v>
      </c>
      <c r="AL173">
        <f t="shared" si="214"/>
        <v>0.40859999999999996</v>
      </c>
      <c r="AM173">
        <f t="shared" si="215"/>
        <v>14.028599999999999</v>
      </c>
      <c r="AN173">
        <f t="shared" si="216"/>
        <v>0.20429999999999998</v>
      </c>
      <c r="AO173">
        <f t="shared" si="217"/>
        <v>0.31780000000000003</v>
      </c>
      <c r="AP173">
        <f t="shared" si="218"/>
        <v>9.0346000000000011</v>
      </c>
      <c r="AQ173">
        <f t="shared" si="219"/>
        <v>0</v>
      </c>
      <c r="AR173">
        <f t="shared" si="220"/>
        <v>3.7000999999999995</v>
      </c>
      <c r="AS173">
        <f t="shared" si="221"/>
        <v>3.4731000000000001</v>
      </c>
      <c r="AT173">
        <f t="shared" si="222"/>
        <v>1.3846999999999998</v>
      </c>
      <c r="AU173">
        <f t="shared" si="223"/>
        <v>0.95339999999999991</v>
      </c>
      <c r="AV173">
        <f t="shared" si="224"/>
        <v>1.0895999999999999</v>
      </c>
      <c r="AW173">
        <f t="shared" si="225"/>
        <v>0</v>
      </c>
      <c r="AX173">
        <f t="shared" si="226"/>
        <v>0.20429999999999998</v>
      </c>
      <c r="AY173">
        <f t="shared" si="227"/>
        <v>1.9067999999999998</v>
      </c>
      <c r="AZ173">
        <f t="shared" si="228"/>
        <v>2.6558999999999995</v>
      </c>
      <c r="BA173">
        <f t="shared" si="229"/>
        <v>1.1803999999999999</v>
      </c>
      <c r="BB173">
        <f t="shared" si="230"/>
        <v>0.13619999999999999</v>
      </c>
      <c r="BC173">
        <f t="shared" si="231"/>
        <v>0.99880000000000002</v>
      </c>
      <c r="BD173">
        <f t="shared" si="232"/>
        <v>2.0884</v>
      </c>
      <c r="BE173">
        <f t="shared" si="233"/>
        <v>1.6116999999999999</v>
      </c>
      <c r="BF173">
        <f t="shared" si="234"/>
        <v>0.40859999999999996</v>
      </c>
      <c r="BG173">
        <f t="shared" si="235"/>
        <v>1.4074</v>
      </c>
      <c r="BH173">
        <f t="shared" si="236"/>
        <v>0.43130000000000002</v>
      </c>
      <c r="BI173">
        <f t="shared" si="237"/>
        <v>0.43130000000000002</v>
      </c>
      <c r="BJ173">
        <f t="shared" si="238"/>
        <v>1.2258</v>
      </c>
      <c r="BK173">
        <f t="shared" si="239"/>
        <v>61.040300000000009</v>
      </c>
      <c r="BL173">
        <f t="shared" si="240"/>
        <v>58.452500000000001</v>
      </c>
      <c r="BM173">
        <f t="shared" si="241"/>
        <v>2.3380999999999998</v>
      </c>
      <c r="BN173">
        <f t="shared" si="242"/>
        <v>0</v>
      </c>
      <c r="BO173">
        <f t="shared" si="243"/>
        <v>0.93069999999999986</v>
      </c>
      <c r="BP173">
        <f t="shared" si="244"/>
        <v>53.662799999999997</v>
      </c>
      <c r="BQ173">
        <f t="shared" si="245"/>
        <v>6.2198000000000002</v>
      </c>
      <c r="BR173">
        <f t="shared" si="246"/>
        <v>49.100099999999998</v>
      </c>
      <c r="BS173">
        <f t="shared" si="247"/>
        <v>4.6989000000000001</v>
      </c>
      <c r="BT173">
        <f t="shared" si="248"/>
        <v>13.2341</v>
      </c>
      <c r="BU173">
        <f t="shared" si="249"/>
        <v>158.7184</v>
      </c>
      <c r="BV173" s="11">
        <f t="shared" si="250"/>
        <v>205.8663</v>
      </c>
      <c r="BW173" s="11">
        <f t="shared" si="251"/>
        <v>2.8148</v>
      </c>
      <c r="BX173" s="11">
        <f t="shared" si="252"/>
        <v>112.22879999999999</v>
      </c>
      <c r="BY173">
        <f t="shared" si="253"/>
        <v>22.1325</v>
      </c>
      <c r="BZ173">
        <f t="shared" si="254"/>
        <v>6.4695</v>
      </c>
      <c r="CA173">
        <f t="shared" si="255"/>
        <v>2.9737</v>
      </c>
      <c r="CB173">
        <f t="shared" si="256"/>
        <v>0.74909999999999999</v>
      </c>
      <c r="CC173" s="11">
        <f t="shared" si="257"/>
        <v>142.51060000000001</v>
      </c>
      <c r="CD173" s="11">
        <f t="shared" si="258"/>
        <v>108.4606</v>
      </c>
      <c r="CE173" s="11">
        <f t="shared" si="259"/>
        <v>27.9664</v>
      </c>
      <c r="CF173">
        <f t="shared" si="260"/>
        <v>6.8554000000000004</v>
      </c>
      <c r="CG173">
        <f t="shared" si="261"/>
        <v>6.4013999999999998</v>
      </c>
      <c r="CH173">
        <f t="shared" si="262"/>
        <v>0.77180000000000004</v>
      </c>
      <c r="CI173" s="11">
        <f t="shared" si="263"/>
        <v>28.965199999999999</v>
      </c>
      <c r="CJ173">
        <f t="shared" si="264"/>
        <v>4.0860000000000003</v>
      </c>
      <c r="CK173">
        <f t="shared" si="265"/>
        <v>5.9474</v>
      </c>
      <c r="CL173">
        <f t="shared" si="266"/>
        <v>2.2927</v>
      </c>
      <c r="CM173">
        <f t="shared" si="267"/>
        <v>1.5209000000000001</v>
      </c>
      <c r="CN173">
        <f t="shared" si="268"/>
        <v>36.569699999999997</v>
      </c>
      <c r="CO173">
        <f t="shared" si="269"/>
        <v>48.4191</v>
      </c>
      <c r="CP173">
        <f t="shared" si="270"/>
        <v>0</v>
      </c>
      <c r="CQ173">
        <f t="shared" si="271"/>
        <v>3.8816999999999999</v>
      </c>
      <c r="CR173">
        <f t="shared" si="272"/>
        <v>12.757400000000001</v>
      </c>
      <c r="CT173" s="18">
        <f>'PASO 1 - SETUP CAMPAÑA'!G106</f>
        <v>227</v>
      </c>
      <c r="CU173">
        <v>12.28</v>
      </c>
      <c r="CV173">
        <v>11.88</v>
      </c>
      <c r="CW173">
        <v>0.44</v>
      </c>
      <c r="CX173">
        <v>4.5599999999999996</v>
      </c>
      <c r="CY173">
        <v>4.42</v>
      </c>
      <c r="CZ173">
        <v>0.14000000000000001</v>
      </c>
      <c r="DA173">
        <v>18.73</v>
      </c>
      <c r="DB173">
        <v>10.78</v>
      </c>
      <c r="DC173">
        <v>0.85</v>
      </c>
      <c r="DD173">
        <v>0.76</v>
      </c>
      <c r="DE173">
        <v>25.97</v>
      </c>
      <c r="DF173">
        <v>1.22</v>
      </c>
      <c r="DG173">
        <v>26.84</v>
      </c>
      <c r="DH173">
        <v>25.27</v>
      </c>
      <c r="DI173">
        <v>28.13</v>
      </c>
      <c r="DJ173">
        <v>1.6</v>
      </c>
      <c r="DK173">
        <v>34.72</v>
      </c>
      <c r="DL173">
        <v>2.35</v>
      </c>
      <c r="DM173">
        <v>0.9</v>
      </c>
      <c r="DN173">
        <v>27.64</v>
      </c>
      <c r="DO173">
        <v>14.55</v>
      </c>
      <c r="DP173">
        <v>2.85</v>
      </c>
      <c r="DQ173">
        <v>1.62</v>
      </c>
      <c r="DR173">
        <v>39.79</v>
      </c>
      <c r="DS173">
        <v>25.73</v>
      </c>
      <c r="DT173">
        <v>9.17</v>
      </c>
      <c r="DU173">
        <v>38.31</v>
      </c>
      <c r="DV173">
        <v>25.64</v>
      </c>
      <c r="DW173">
        <v>7.55</v>
      </c>
      <c r="DX173">
        <v>8.77</v>
      </c>
      <c r="DY173">
        <v>6.3</v>
      </c>
      <c r="DZ173">
        <v>0.18</v>
      </c>
      <c r="EA173">
        <v>6.18</v>
      </c>
      <c r="EB173">
        <v>0.09</v>
      </c>
      <c r="EC173">
        <v>0.14000000000000001</v>
      </c>
      <c r="ED173">
        <v>3.98</v>
      </c>
      <c r="EE173">
        <v>0</v>
      </c>
      <c r="EF173">
        <v>1.63</v>
      </c>
      <c r="EG173">
        <v>1.53</v>
      </c>
      <c r="EH173">
        <v>0.61</v>
      </c>
      <c r="EI173">
        <v>0.42</v>
      </c>
      <c r="EJ173">
        <v>0.48</v>
      </c>
      <c r="EK173">
        <v>0</v>
      </c>
      <c r="EL173">
        <v>0.09</v>
      </c>
      <c r="EM173">
        <v>0.84</v>
      </c>
      <c r="EN173">
        <v>1.17</v>
      </c>
      <c r="EO173">
        <v>0.52</v>
      </c>
      <c r="EP173">
        <v>0.06</v>
      </c>
      <c r="EQ173">
        <v>0.44</v>
      </c>
      <c r="ER173">
        <v>0.92</v>
      </c>
      <c r="ES173">
        <v>0.71</v>
      </c>
      <c r="ET173">
        <v>0.18</v>
      </c>
      <c r="EU173">
        <v>0.62</v>
      </c>
      <c r="EV173">
        <v>0.19</v>
      </c>
      <c r="EW173">
        <v>0.19</v>
      </c>
      <c r="EX173">
        <v>0.54</v>
      </c>
      <c r="EY173">
        <v>26.89</v>
      </c>
      <c r="EZ173">
        <v>25.75</v>
      </c>
      <c r="FA173">
        <v>1.03</v>
      </c>
      <c r="FB173">
        <v>0</v>
      </c>
      <c r="FC173">
        <v>0.41</v>
      </c>
      <c r="FD173">
        <v>23.64</v>
      </c>
      <c r="FE173">
        <v>2.74</v>
      </c>
      <c r="FF173">
        <v>21.63</v>
      </c>
      <c r="FG173">
        <v>2.0699999999999998</v>
      </c>
      <c r="FH173">
        <v>5.83</v>
      </c>
      <c r="FI173">
        <v>69.92</v>
      </c>
      <c r="FJ173">
        <v>90.69</v>
      </c>
      <c r="FK173">
        <v>1.24</v>
      </c>
      <c r="FL173">
        <v>49.44</v>
      </c>
      <c r="FM173">
        <v>9.75</v>
      </c>
      <c r="FN173">
        <v>2.85</v>
      </c>
      <c r="FO173">
        <v>1.31</v>
      </c>
      <c r="FP173">
        <v>0.33</v>
      </c>
      <c r="FQ173">
        <v>62.78</v>
      </c>
      <c r="FR173">
        <v>47.78</v>
      </c>
      <c r="FS173">
        <v>12.32</v>
      </c>
      <c r="FT173">
        <v>3.02</v>
      </c>
      <c r="FU173">
        <v>2.82</v>
      </c>
      <c r="FV173">
        <v>0.34</v>
      </c>
      <c r="FW173">
        <v>12.76</v>
      </c>
      <c r="FX173">
        <v>1.8</v>
      </c>
      <c r="FY173">
        <v>2.62</v>
      </c>
      <c r="FZ173">
        <v>1.01</v>
      </c>
      <c r="GA173">
        <v>0.67</v>
      </c>
      <c r="GB173">
        <v>16.11</v>
      </c>
      <c r="GC173">
        <v>21.33</v>
      </c>
      <c r="GD173">
        <v>0</v>
      </c>
      <c r="GE173">
        <v>1.71</v>
      </c>
      <c r="GF173">
        <v>5.62</v>
      </c>
    </row>
    <row r="174" spans="2:188" x14ac:dyDescent="0.35">
      <c r="B174" t="str">
        <f>IF(AND(F174&gt;='PASO 2 - CHANNEL INPUT '!$G$4,F174&lt;='PASO 2 - CHANNEL INPUT '!$H$4),"OK","FUERA")</f>
        <v>OK</v>
      </c>
      <c r="C174" s="18" t="str">
        <f>IF(AND(F174&gt;='PASO 2 - CHANNEL INPUT '!$G$8,F174&lt;='PASO 2 - CHANNEL INPUT '!$H$8),"OK","FUERA")</f>
        <v>OK</v>
      </c>
      <c r="D174" t="str">
        <f>IF(AND(F174&gt;='PASO 1 - SETUP CAMPAÑA'!$C$3,F174&lt;='PASO 1 - SETUP CAMPAÑA'!$C$4),"OK","FUERA")</f>
        <v>OK</v>
      </c>
      <c r="E174" t="s">
        <v>2</v>
      </c>
      <c r="F174">
        <v>79</v>
      </c>
      <c r="G174" s="11">
        <f t="shared" si="273"/>
        <v>21.650600000000001</v>
      </c>
      <c r="H174">
        <f t="shared" si="184"/>
        <v>20.723600000000001</v>
      </c>
      <c r="I174">
        <f t="shared" si="185"/>
        <v>1.0094000000000001</v>
      </c>
      <c r="J174">
        <f t="shared" si="186"/>
        <v>9.9909999999999997</v>
      </c>
      <c r="K174">
        <f t="shared" si="187"/>
        <v>9.9909999999999997</v>
      </c>
      <c r="L174">
        <f t="shared" si="188"/>
        <v>0</v>
      </c>
      <c r="M174">
        <f t="shared" si="189"/>
        <v>25.976599999999998</v>
      </c>
      <c r="N174">
        <f t="shared" si="190"/>
        <v>23.113200000000003</v>
      </c>
      <c r="O174">
        <f t="shared" si="191"/>
        <v>2.3689999999999998</v>
      </c>
      <c r="P174">
        <f t="shared" si="192"/>
        <v>1.8746</v>
      </c>
      <c r="Q174">
        <f t="shared" si="193"/>
        <v>44.743199999999995</v>
      </c>
      <c r="R174">
        <f t="shared" si="194"/>
        <v>1.0918000000000001</v>
      </c>
      <c r="S174">
        <f t="shared" si="195"/>
        <v>45.031599999999997</v>
      </c>
      <c r="T174">
        <f t="shared" si="196"/>
        <v>43.177599999999998</v>
      </c>
      <c r="U174" s="11">
        <f t="shared" si="197"/>
        <v>48.286400000000008</v>
      </c>
      <c r="V174">
        <f t="shared" si="198"/>
        <v>6.4066000000000001</v>
      </c>
      <c r="W174">
        <f t="shared" si="199"/>
        <v>71.172999999999988</v>
      </c>
      <c r="X174">
        <f t="shared" si="200"/>
        <v>3.7492000000000001</v>
      </c>
      <c r="Y174">
        <f t="shared" si="201"/>
        <v>1.4214</v>
      </c>
      <c r="Z174">
        <f t="shared" si="202"/>
        <v>59.616399999999999</v>
      </c>
      <c r="AA174">
        <f t="shared" si="203"/>
        <v>28.572199999999999</v>
      </c>
      <c r="AB174">
        <f t="shared" si="204"/>
        <v>5.1087999999999996</v>
      </c>
      <c r="AC174">
        <f t="shared" si="205"/>
        <v>1.2154</v>
      </c>
      <c r="AD174" s="11">
        <f t="shared" si="206"/>
        <v>82.338200000000001</v>
      </c>
      <c r="AE174">
        <f t="shared" si="207"/>
        <v>47.5242</v>
      </c>
      <c r="AF174">
        <f t="shared" si="208"/>
        <v>18.395799999999998</v>
      </c>
      <c r="AG174">
        <f t="shared" si="209"/>
        <v>86.046199999999999</v>
      </c>
      <c r="AH174">
        <f t="shared" si="210"/>
        <v>48.142200000000003</v>
      </c>
      <c r="AI174">
        <f t="shared" si="211"/>
        <v>14.646599999999999</v>
      </c>
      <c r="AJ174">
        <f t="shared" si="212"/>
        <v>14.749599999999999</v>
      </c>
      <c r="AK174">
        <f t="shared" si="213"/>
        <v>17.118600000000001</v>
      </c>
      <c r="AL174">
        <f t="shared" si="214"/>
        <v>0</v>
      </c>
      <c r="AM174">
        <f t="shared" si="215"/>
        <v>8.9198000000000004</v>
      </c>
      <c r="AN174">
        <f t="shared" si="216"/>
        <v>0.53559999999999997</v>
      </c>
      <c r="AO174">
        <f t="shared" si="217"/>
        <v>0.14420000000000002</v>
      </c>
      <c r="AP174">
        <f t="shared" si="218"/>
        <v>6.2212000000000005</v>
      </c>
      <c r="AQ174">
        <f t="shared" si="219"/>
        <v>0</v>
      </c>
      <c r="AR174">
        <f t="shared" si="220"/>
        <v>3.8110000000000004</v>
      </c>
      <c r="AS174">
        <f t="shared" si="221"/>
        <v>0.57680000000000009</v>
      </c>
      <c r="AT174">
        <f t="shared" si="222"/>
        <v>1.9363999999999997</v>
      </c>
      <c r="AU174">
        <f t="shared" si="223"/>
        <v>1.1536000000000002</v>
      </c>
      <c r="AV174">
        <f t="shared" si="224"/>
        <v>1.7716000000000001</v>
      </c>
      <c r="AW174">
        <f t="shared" si="225"/>
        <v>0</v>
      </c>
      <c r="AX174">
        <f t="shared" si="226"/>
        <v>0</v>
      </c>
      <c r="AY174">
        <f t="shared" si="227"/>
        <v>2.9251999999999998</v>
      </c>
      <c r="AZ174">
        <f t="shared" si="228"/>
        <v>1.7921999999999998</v>
      </c>
      <c r="BA174">
        <f t="shared" si="229"/>
        <v>2.9458000000000002</v>
      </c>
      <c r="BB174">
        <f t="shared" si="230"/>
        <v>0.24719999999999998</v>
      </c>
      <c r="BC174">
        <f t="shared" si="231"/>
        <v>1.7921999999999998</v>
      </c>
      <c r="BD174">
        <f t="shared" si="232"/>
        <v>5.665</v>
      </c>
      <c r="BE174">
        <f t="shared" si="233"/>
        <v>0.3296</v>
      </c>
      <c r="BF174">
        <f t="shared" si="234"/>
        <v>0</v>
      </c>
      <c r="BG174">
        <f t="shared" si="235"/>
        <v>1.2565999999999999</v>
      </c>
      <c r="BH174">
        <f t="shared" si="236"/>
        <v>0.22660000000000002</v>
      </c>
      <c r="BI174">
        <f t="shared" si="237"/>
        <v>0.55620000000000003</v>
      </c>
      <c r="BJ174">
        <f t="shared" si="238"/>
        <v>0.37079999999999996</v>
      </c>
      <c r="BK174">
        <f t="shared" si="239"/>
        <v>60.357999999999997</v>
      </c>
      <c r="BL174">
        <f t="shared" si="240"/>
        <v>57.700600000000001</v>
      </c>
      <c r="BM174">
        <f t="shared" si="241"/>
        <v>1.0711999999999999</v>
      </c>
      <c r="BN174">
        <f t="shared" si="242"/>
        <v>0</v>
      </c>
      <c r="BO174">
        <f t="shared" si="243"/>
        <v>1.7303999999999999</v>
      </c>
      <c r="BP174">
        <f t="shared" si="244"/>
        <v>49.3782</v>
      </c>
      <c r="BQ174">
        <f t="shared" si="245"/>
        <v>6.2829999999999995</v>
      </c>
      <c r="BR174">
        <f t="shared" si="246"/>
        <v>44.928599999999996</v>
      </c>
      <c r="BS174">
        <f t="shared" si="247"/>
        <v>3.4196</v>
      </c>
      <c r="BT174">
        <f t="shared" si="248"/>
        <v>14.028599999999999</v>
      </c>
      <c r="BU174">
        <f t="shared" si="249"/>
        <v>147.24879999999999</v>
      </c>
      <c r="BV174" s="11">
        <f t="shared" si="250"/>
        <v>189.27279999999999</v>
      </c>
      <c r="BW174" s="11">
        <f t="shared" si="251"/>
        <v>3.2342000000000004</v>
      </c>
      <c r="BX174" s="11">
        <f t="shared" si="252"/>
        <v>97.911799999999999</v>
      </c>
      <c r="BY174">
        <f t="shared" si="253"/>
        <v>16.418199999999999</v>
      </c>
      <c r="BZ174">
        <f t="shared" si="254"/>
        <v>5.1087999999999996</v>
      </c>
      <c r="CA174">
        <f t="shared" si="255"/>
        <v>1.5656000000000001</v>
      </c>
      <c r="CB174">
        <f t="shared" si="256"/>
        <v>0.43259999999999998</v>
      </c>
      <c r="CC174" s="11">
        <f t="shared" si="257"/>
        <v>121.02500000000001</v>
      </c>
      <c r="CD174" s="11">
        <f t="shared" si="258"/>
        <v>94.40979999999999</v>
      </c>
      <c r="CE174" s="11">
        <f t="shared" si="259"/>
        <v>27.933599999999998</v>
      </c>
      <c r="CF174">
        <f t="shared" si="260"/>
        <v>7.8898000000000001</v>
      </c>
      <c r="CG174">
        <f t="shared" si="261"/>
        <v>7.9515999999999991</v>
      </c>
      <c r="CH174">
        <f t="shared" si="262"/>
        <v>0.82400000000000007</v>
      </c>
      <c r="CI174" s="11">
        <f t="shared" si="263"/>
        <v>27.665800000000001</v>
      </c>
      <c r="CJ174">
        <f t="shared" si="264"/>
        <v>2.7810000000000001</v>
      </c>
      <c r="CK174">
        <f t="shared" si="265"/>
        <v>6.7567999999999993</v>
      </c>
      <c r="CL174">
        <f t="shared" si="266"/>
        <v>3.3165999999999998</v>
      </c>
      <c r="CM174">
        <f t="shared" si="267"/>
        <v>1.9363999999999997</v>
      </c>
      <c r="CN174">
        <f t="shared" si="268"/>
        <v>25.646999999999998</v>
      </c>
      <c r="CO174">
        <f t="shared" si="269"/>
        <v>44.393000000000001</v>
      </c>
      <c r="CP174">
        <f t="shared" si="270"/>
        <v>0</v>
      </c>
      <c r="CQ174">
        <f t="shared" si="271"/>
        <v>4.3672000000000004</v>
      </c>
      <c r="CR174">
        <f t="shared" si="272"/>
        <v>9.0228000000000002</v>
      </c>
      <c r="CT174" s="18">
        <f>'PASO 1 - SETUP CAMPAÑA'!G107</f>
        <v>206</v>
      </c>
      <c r="CU174">
        <v>10.51</v>
      </c>
      <c r="CV174">
        <v>10.06</v>
      </c>
      <c r="CW174">
        <v>0.49</v>
      </c>
      <c r="CX174">
        <v>4.8499999999999996</v>
      </c>
      <c r="CY174">
        <v>4.8499999999999996</v>
      </c>
      <c r="CZ174">
        <v>0</v>
      </c>
      <c r="DA174">
        <v>12.61</v>
      </c>
      <c r="DB174">
        <v>11.22</v>
      </c>
      <c r="DC174">
        <v>1.1499999999999999</v>
      </c>
      <c r="DD174">
        <v>0.91</v>
      </c>
      <c r="DE174">
        <v>21.72</v>
      </c>
      <c r="DF174">
        <v>0.53</v>
      </c>
      <c r="DG174">
        <v>21.86</v>
      </c>
      <c r="DH174">
        <v>20.96</v>
      </c>
      <c r="DI174">
        <v>23.44</v>
      </c>
      <c r="DJ174">
        <v>3.11</v>
      </c>
      <c r="DK174">
        <v>34.549999999999997</v>
      </c>
      <c r="DL174">
        <v>1.82</v>
      </c>
      <c r="DM174">
        <v>0.69</v>
      </c>
      <c r="DN174">
        <v>28.94</v>
      </c>
      <c r="DO174">
        <v>13.87</v>
      </c>
      <c r="DP174">
        <v>2.48</v>
      </c>
      <c r="DQ174">
        <v>0.59</v>
      </c>
      <c r="DR174">
        <v>39.97</v>
      </c>
      <c r="DS174">
        <v>23.07</v>
      </c>
      <c r="DT174">
        <v>8.93</v>
      </c>
      <c r="DU174">
        <v>41.77</v>
      </c>
      <c r="DV174">
        <v>23.37</v>
      </c>
      <c r="DW174">
        <v>7.11</v>
      </c>
      <c r="DX174">
        <v>7.16</v>
      </c>
      <c r="DY174">
        <v>8.31</v>
      </c>
      <c r="DZ174">
        <v>0</v>
      </c>
      <c r="EA174">
        <v>4.33</v>
      </c>
      <c r="EB174">
        <v>0.26</v>
      </c>
      <c r="EC174">
        <v>7.0000000000000007E-2</v>
      </c>
      <c r="ED174">
        <v>3.02</v>
      </c>
      <c r="EE174">
        <v>0</v>
      </c>
      <c r="EF174">
        <v>1.85</v>
      </c>
      <c r="EG174">
        <v>0.28000000000000003</v>
      </c>
      <c r="EH174">
        <v>0.94</v>
      </c>
      <c r="EI174">
        <v>0.56000000000000005</v>
      </c>
      <c r="EJ174">
        <v>0.86</v>
      </c>
      <c r="EK174">
        <v>0</v>
      </c>
      <c r="EL174">
        <v>0</v>
      </c>
      <c r="EM174">
        <v>1.42</v>
      </c>
      <c r="EN174">
        <v>0.87</v>
      </c>
      <c r="EO174">
        <v>1.43</v>
      </c>
      <c r="EP174">
        <v>0.12</v>
      </c>
      <c r="EQ174">
        <v>0.87</v>
      </c>
      <c r="ER174">
        <v>2.75</v>
      </c>
      <c r="ES174">
        <v>0.16</v>
      </c>
      <c r="ET174">
        <v>0</v>
      </c>
      <c r="EU174">
        <v>0.61</v>
      </c>
      <c r="EV174">
        <v>0.11</v>
      </c>
      <c r="EW174">
        <v>0.27</v>
      </c>
      <c r="EX174">
        <v>0.18</v>
      </c>
      <c r="EY174">
        <v>29.3</v>
      </c>
      <c r="EZ174">
        <v>28.01</v>
      </c>
      <c r="FA174">
        <v>0.52</v>
      </c>
      <c r="FB174">
        <v>0</v>
      </c>
      <c r="FC174">
        <v>0.84</v>
      </c>
      <c r="FD174">
        <v>23.97</v>
      </c>
      <c r="FE174">
        <v>3.05</v>
      </c>
      <c r="FF174">
        <v>21.81</v>
      </c>
      <c r="FG174">
        <v>1.66</v>
      </c>
      <c r="FH174">
        <v>6.81</v>
      </c>
      <c r="FI174">
        <v>71.48</v>
      </c>
      <c r="FJ174">
        <v>91.88</v>
      </c>
      <c r="FK174">
        <v>1.57</v>
      </c>
      <c r="FL174">
        <v>47.53</v>
      </c>
      <c r="FM174">
        <v>7.97</v>
      </c>
      <c r="FN174">
        <v>2.48</v>
      </c>
      <c r="FO174">
        <v>0.76</v>
      </c>
      <c r="FP174">
        <v>0.21</v>
      </c>
      <c r="FQ174">
        <v>58.75</v>
      </c>
      <c r="FR174">
        <v>45.83</v>
      </c>
      <c r="FS174">
        <v>13.56</v>
      </c>
      <c r="FT174">
        <v>3.83</v>
      </c>
      <c r="FU174">
        <v>3.86</v>
      </c>
      <c r="FV174">
        <v>0.4</v>
      </c>
      <c r="FW174">
        <v>13.43</v>
      </c>
      <c r="FX174">
        <v>1.35</v>
      </c>
      <c r="FY174">
        <v>3.28</v>
      </c>
      <c r="FZ174">
        <v>1.61</v>
      </c>
      <c r="GA174">
        <v>0.94</v>
      </c>
      <c r="GB174">
        <v>12.45</v>
      </c>
      <c r="GC174">
        <v>21.55</v>
      </c>
      <c r="GD174">
        <v>0</v>
      </c>
      <c r="GE174">
        <v>2.12</v>
      </c>
      <c r="GF174">
        <v>4.38</v>
      </c>
    </row>
    <row r="175" spans="2:188" x14ac:dyDescent="0.35">
      <c r="B175" t="str">
        <f>IF(AND(F175&gt;='PASO 2 - CHANNEL INPUT '!$G$4,F175&lt;='PASO 2 - CHANNEL INPUT '!$H$4),"OK","FUERA")</f>
        <v>OK</v>
      </c>
      <c r="C175" s="18" t="str">
        <f>IF(AND(F175&gt;='PASO 2 - CHANNEL INPUT '!$G$8,F175&lt;='PASO 2 - CHANNEL INPUT '!$H$8),"OK","FUERA")</f>
        <v>OK</v>
      </c>
      <c r="D175" t="str">
        <f>IF(AND(F175&gt;='PASO 1 - SETUP CAMPAÑA'!$C$3,F175&lt;='PASO 1 - SETUP CAMPAÑA'!$C$4),"OK","FUERA")</f>
        <v>OK</v>
      </c>
      <c r="E175" t="s">
        <v>2</v>
      </c>
      <c r="F175">
        <v>80</v>
      </c>
      <c r="G175" s="11">
        <f t="shared" si="273"/>
        <v>21.864400000000003</v>
      </c>
      <c r="H175">
        <f t="shared" si="184"/>
        <v>20.8492</v>
      </c>
      <c r="I175">
        <f t="shared" si="185"/>
        <v>1.2220000000000002</v>
      </c>
      <c r="J175">
        <f t="shared" si="186"/>
        <v>8.8548000000000009</v>
      </c>
      <c r="K175">
        <f t="shared" si="187"/>
        <v>8.7796000000000003</v>
      </c>
      <c r="L175">
        <f t="shared" si="188"/>
        <v>9.4E-2</v>
      </c>
      <c r="M175">
        <f t="shared" si="189"/>
        <v>26.113199999999999</v>
      </c>
      <c r="N175">
        <f t="shared" si="190"/>
        <v>15.585199999999997</v>
      </c>
      <c r="O175">
        <f t="shared" si="191"/>
        <v>2.3311999999999999</v>
      </c>
      <c r="P175">
        <f t="shared" si="192"/>
        <v>1.7296</v>
      </c>
      <c r="Q175">
        <f t="shared" si="193"/>
        <v>40.326000000000001</v>
      </c>
      <c r="R175">
        <f t="shared" si="194"/>
        <v>0.24439999999999998</v>
      </c>
      <c r="S175">
        <f t="shared" si="195"/>
        <v>40.363599999999998</v>
      </c>
      <c r="T175">
        <f t="shared" si="196"/>
        <v>39.01</v>
      </c>
      <c r="U175" s="11">
        <f t="shared" si="197"/>
        <v>44.085999999999999</v>
      </c>
      <c r="V175">
        <f t="shared" si="198"/>
        <v>3.4780000000000006</v>
      </c>
      <c r="W175">
        <f t="shared" si="199"/>
        <v>65.950400000000002</v>
      </c>
      <c r="X175">
        <f t="shared" si="200"/>
        <v>3.2336</v>
      </c>
      <c r="Y175">
        <f t="shared" si="201"/>
        <v>2.3688000000000002</v>
      </c>
      <c r="Z175">
        <f t="shared" si="202"/>
        <v>58.975600000000007</v>
      </c>
      <c r="AA175">
        <f t="shared" si="203"/>
        <v>21.958400000000001</v>
      </c>
      <c r="AB175">
        <f t="shared" si="204"/>
        <v>4.9820000000000002</v>
      </c>
      <c r="AC175">
        <f t="shared" si="205"/>
        <v>3.4403999999999999</v>
      </c>
      <c r="AD175" s="11">
        <f t="shared" si="206"/>
        <v>77.926000000000002</v>
      </c>
      <c r="AE175">
        <f t="shared" si="207"/>
        <v>53.523600000000002</v>
      </c>
      <c r="AF175">
        <f t="shared" si="208"/>
        <v>17.728400000000001</v>
      </c>
      <c r="AG175">
        <f t="shared" si="209"/>
        <v>77.662800000000004</v>
      </c>
      <c r="AH175">
        <f t="shared" si="210"/>
        <v>44.330399999999997</v>
      </c>
      <c r="AI175">
        <f t="shared" si="211"/>
        <v>14.137599999999997</v>
      </c>
      <c r="AJ175">
        <f t="shared" si="212"/>
        <v>20.68</v>
      </c>
      <c r="AK175">
        <f t="shared" si="213"/>
        <v>11.223599999999999</v>
      </c>
      <c r="AL175">
        <f t="shared" si="214"/>
        <v>0.41360000000000002</v>
      </c>
      <c r="AM175">
        <f t="shared" si="215"/>
        <v>10.1896</v>
      </c>
      <c r="AN175">
        <f t="shared" si="216"/>
        <v>7.5200000000000003E-2</v>
      </c>
      <c r="AO175">
        <f t="shared" si="217"/>
        <v>0.15040000000000001</v>
      </c>
      <c r="AP175">
        <f t="shared" si="218"/>
        <v>8.6479999999999997</v>
      </c>
      <c r="AQ175">
        <f t="shared" si="219"/>
        <v>5.6399999999999992E-2</v>
      </c>
      <c r="AR175">
        <f t="shared" si="220"/>
        <v>6.9748000000000001</v>
      </c>
      <c r="AS175">
        <f t="shared" si="221"/>
        <v>0.33839999999999998</v>
      </c>
      <c r="AT175">
        <f t="shared" si="222"/>
        <v>1.3724000000000001</v>
      </c>
      <c r="AU175">
        <f t="shared" si="223"/>
        <v>2.1807999999999996</v>
      </c>
      <c r="AV175">
        <f t="shared" si="224"/>
        <v>2.1056000000000004</v>
      </c>
      <c r="AW175">
        <f t="shared" si="225"/>
        <v>0</v>
      </c>
      <c r="AX175">
        <f t="shared" si="226"/>
        <v>0</v>
      </c>
      <c r="AY175">
        <f t="shared" si="227"/>
        <v>4.2863999999999995</v>
      </c>
      <c r="AZ175">
        <f t="shared" si="228"/>
        <v>1.3912</v>
      </c>
      <c r="BA175">
        <f t="shared" si="229"/>
        <v>1.9551999999999998</v>
      </c>
      <c r="BB175">
        <f t="shared" si="230"/>
        <v>1.4476</v>
      </c>
      <c r="BC175">
        <f t="shared" si="231"/>
        <v>2.4815999999999998</v>
      </c>
      <c r="BD175">
        <f t="shared" si="232"/>
        <v>0.94000000000000006</v>
      </c>
      <c r="BE175">
        <f t="shared" si="233"/>
        <v>2.2560000000000002</v>
      </c>
      <c r="BF175">
        <f t="shared" si="234"/>
        <v>0</v>
      </c>
      <c r="BG175">
        <f t="shared" si="235"/>
        <v>0.78959999999999997</v>
      </c>
      <c r="BH175">
        <f t="shared" si="236"/>
        <v>5.6399999999999992E-2</v>
      </c>
      <c r="BI175">
        <f t="shared" si="237"/>
        <v>0.43240000000000001</v>
      </c>
      <c r="BJ175">
        <f t="shared" si="238"/>
        <v>0.80840000000000001</v>
      </c>
      <c r="BK175">
        <f t="shared" si="239"/>
        <v>55.873599999999996</v>
      </c>
      <c r="BL175">
        <f t="shared" si="240"/>
        <v>54.350800000000007</v>
      </c>
      <c r="BM175">
        <f t="shared" si="241"/>
        <v>1.1467999999999998</v>
      </c>
      <c r="BN175">
        <f t="shared" si="242"/>
        <v>0</v>
      </c>
      <c r="BO175">
        <f t="shared" si="243"/>
        <v>0.43240000000000001</v>
      </c>
      <c r="BP175">
        <f t="shared" si="244"/>
        <v>44.010800000000003</v>
      </c>
      <c r="BQ175">
        <f t="shared" si="245"/>
        <v>4.6812000000000005</v>
      </c>
      <c r="BR175">
        <f t="shared" si="246"/>
        <v>40.664400000000001</v>
      </c>
      <c r="BS175">
        <f t="shared" si="247"/>
        <v>3.2523999999999997</v>
      </c>
      <c r="BT175">
        <f t="shared" si="248"/>
        <v>9.9827999999999992</v>
      </c>
      <c r="BU175">
        <f t="shared" si="249"/>
        <v>135.37880000000001</v>
      </c>
      <c r="BV175" s="11">
        <f t="shared" si="250"/>
        <v>170.91079999999999</v>
      </c>
      <c r="BW175" s="11">
        <f t="shared" si="251"/>
        <v>3.3275999999999999</v>
      </c>
      <c r="BX175" s="11">
        <f t="shared" si="252"/>
        <v>84.693999999999988</v>
      </c>
      <c r="BY175">
        <f t="shared" si="253"/>
        <v>17.954000000000001</v>
      </c>
      <c r="BZ175">
        <f t="shared" si="254"/>
        <v>4.9820000000000002</v>
      </c>
      <c r="CA175">
        <f t="shared" si="255"/>
        <v>3.3088000000000002</v>
      </c>
      <c r="CB175">
        <f t="shared" si="256"/>
        <v>0.6956</v>
      </c>
      <c r="CC175" s="11">
        <f t="shared" si="257"/>
        <v>117.74440000000001</v>
      </c>
      <c r="CD175" s="11">
        <f t="shared" si="258"/>
        <v>82.099600000000009</v>
      </c>
      <c r="CE175" s="11">
        <f t="shared" si="259"/>
        <v>24.496400000000001</v>
      </c>
      <c r="CF175">
        <f t="shared" si="260"/>
        <v>7.6139999999999999</v>
      </c>
      <c r="CG175">
        <f t="shared" si="261"/>
        <v>9.3247999999999998</v>
      </c>
      <c r="CH175">
        <f t="shared" si="262"/>
        <v>0.39479999999999998</v>
      </c>
      <c r="CI175" s="11">
        <f t="shared" si="263"/>
        <v>26.752400000000002</v>
      </c>
      <c r="CJ175">
        <f t="shared" si="264"/>
        <v>3.4592000000000001</v>
      </c>
      <c r="CK175">
        <f t="shared" si="265"/>
        <v>5.64</v>
      </c>
      <c r="CL175">
        <f t="shared" si="266"/>
        <v>2.6696</v>
      </c>
      <c r="CM175">
        <f t="shared" si="267"/>
        <v>1.4288000000000001</v>
      </c>
      <c r="CN175">
        <f t="shared" si="268"/>
        <v>26.959199999999999</v>
      </c>
      <c r="CO175">
        <f t="shared" si="269"/>
        <v>40.363599999999998</v>
      </c>
      <c r="CP175">
        <f t="shared" si="270"/>
        <v>0.30080000000000001</v>
      </c>
      <c r="CQ175">
        <f t="shared" si="271"/>
        <v>4.0232000000000001</v>
      </c>
      <c r="CR175">
        <f t="shared" si="272"/>
        <v>8.4976000000000003</v>
      </c>
      <c r="CT175" s="18">
        <f>'PASO 1 - SETUP CAMPAÑA'!G108</f>
        <v>188</v>
      </c>
      <c r="CU175">
        <v>11.63</v>
      </c>
      <c r="CV175">
        <v>11.09</v>
      </c>
      <c r="CW175">
        <v>0.65</v>
      </c>
      <c r="CX175">
        <v>4.71</v>
      </c>
      <c r="CY175">
        <v>4.67</v>
      </c>
      <c r="CZ175">
        <v>0.05</v>
      </c>
      <c r="DA175">
        <v>13.89</v>
      </c>
      <c r="DB175">
        <v>8.2899999999999991</v>
      </c>
      <c r="DC175">
        <v>1.24</v>
      </c>
      <c r="DD175">
        <v>0.92</v>
      </c>
      <c r="DE175">
        <v>21.45</v>
      </c>
      <c r="DF175">
        <v>0.13</v>
      </c>
      <c r="DG175">
        <v>21.47</v>
      </c>
      <c r="DH175">
        <v>20.75</v>
      </c>
      <c r="DI175">
        <v>23.45</v>
      </c>
      <c r="DJ175">
        <v>1.85</v>
      </c>
      <c r="DK175">
        <v>35.08</v>
      </c>
      <c r="DL175">
        <v>1.72</v>
      </c>
      <c r="DM175">
        <v>1.26</v>
      </c>
      <c r="DN175">
        <v>31.37</v>
      </c>
      <c r="DO175">
        <v>11.68</v>
      </c>
      <c r="DP175">
        <v>2.65</v>
      </c>
      <c r="DQ175">
        <v>1.83</v>
      </c>
      <c r="DR175">
        <v>41.45</v>
      </c>
      <c r="DS175">
        <v>28.47</v>
      </c>
      <c r="DT175">
        <v>9.43</v>
      </c>
      <c r="DU175">
        <v>41.31</v>
      </c>
      <c r="DV175">
        <v>23.58</v>
      </c>
      <c r="DW175">
        <v>7.52</v>
      </c>
      <c r="DX175">
        <v>11</v>
      </c>
      <c r="DY175">
        <v>5.97</v>
      </c>
      <c r="DZ175">
        <v>0.22</v>
      </c>
      <c r="EA175">
        <v>5.42</v>
      </c>
      <c r="EB175">
        <v>0.04</v>
      </c>
      <c r="EC175">
        <v>0.08</v>
      </c>
      <c r="ED175">
        <v>4.5999999999999996</v>
      </c>
      <c r="EE175">
        <v>0.03</v>
      </c>
      <c r="EF175">
        <v>3.71</v>
      </c>
      <c r="EG175">
        <v>0.18</v>
      </c>
      <c r="EH175">
        <v>0.73</v>
      </c>
      <c r="EI175">
        <v>1.1599999999999999</v>
      </c>
      <c r="EJ175">
        <v>1.1200000000000001</v>
      </c>
      <c r="EK175">
        <v>0</v>
      </c>
      <c r="EL175">
        <v>0</v>
      </c>
      <c r="EM175">
        <v>2.2799999999999998</v>
      </c>
      <c r="EN175">
        <v>0.74</v>
      </c>
      <c r="EO175">
        <v>1.04</v>
      </c>
      <c r="EP175">
        <v>0.77</v>
      </c>
      <c r="EQ175">
        <v>1.32</v>
      </c>
      <c r="ER175">
        <v>0.5</v>
      </c>
      <c r="ES175">
        <v>1.2</v>
      </c>
      <c r="ET175">
        <v>0</v>
      </c>
      <c r="EU175">
        <v>0.42</v>
      </c>
      <c r="EV175">
        <v>0.03</v>
      </c>
      <c r="EW175">
        <v>0.23</v>
      </c>
      <c r="EX175">
        <v>0.43</v>
      </c>
      <c r="EY175">
        <v>29.72</v>
      </c>
      <c r="EZ175">
        <v>28.91</v>
      </c>
      <c r="FA175">
        <v>0.61</v>
      </c>
      <c r="FB175">
        <v>0</v>
      </c>
      <c r="FC175">
        <v>0.23</v>
      </c>
      <c r="FD175">
        <v>23.41</v>
      </c>
      <c r="FE175">
        <v>2.4900000000000002</v>
      </c>
      <c r="FF175">
        <v>21.63</v>
      </c>
      <c r="FG175">
        <v>1.73</v>
      </c>
      <c r="FH175">
        <v>5.31</v>
      </c>
      <c r="FI175">
        <v>72.010000000000005</v>
      </c>
      <c r="FJ175">
        <v>90.91</v>
      </c>
      <c r="FK175">
        <v>1.77</v>
      </c>
      <c r="FL175">
        <v>45.05</v>
      </c>
      <c r="FM175">
        <v>9.5500000000000007</v>
      </c>
      <c r="FN175">
        <v>2.65</v>
      </c>
      <c r="FO175">
        <v>1.76</v>
      </c>
      <c r="FP175">
        <v>0.37</v>
      </c>
      <c r="FQ175">
        <v>62.63</v>
      </c>
      <c r="FR175">
        <v>43.67</v>
      </c>
      <c r="FS175">
        <v>13.03</v>
      </c>
      <c r="FT175">
        <v>4.05</v>
      </c>
      <c r="FU175">
        <v>4.96</v>
      </c>
      <c r="FV175">
        <v>0.21</v>
      </c>
      <c r="FW175">
        <v>14.23</v>
      </c>
      <c r="FX175">
        <v>1.84</v>
      </c>
      <c r="FY175">
        <v>3</v>
      </c>
      <c r="FZ175">
        <v>1.42</v>
      </c>
      <c r="GA175">
        <v>0.76</v>
      </c>
      <c r="GB175">
        <v>14.34</v>
      </c>
      <c r="GC175">
        <v>21.47</v>
      </c>
      <c r="GD175">
        <v>0.16</v>
      </c>
      <c r="GE175">
        <v>2.14</v>
      </c>
      <c r="GF175">
        <v>4.5199999999999996</v>
      </c>
    </row>
    <row r="176" spans="2:188" x14ac:dyDescent="0.35">
      <c r="B176" t="str">
        <f>IF(AND(F176&gt;='PASO 2 - CHANNEL INPUT '!$G$4,F176&lt;='PASO 2 - CHANNEL INPUT '!$H$4),"OK","FUERA")</f>
        <v>OK</v>
      </c>
      <c r="C176" s="18" t="str">
        <f>IF(AND(F176&gt;='PASO 2 - CHANNEL INPUT '!$G$8,F176&lt;='PASO 2 - CHANNEL INPUT '!$H$8),"OK","FUERA")</f>
        <v>OK</v>
      </c>
      <c r="D176" t="str">
        <f>IF(AND(F176&gt;='PASO 1 - SETUP CAMPAÑA'!$C$3,F176&lt;='PASO 1 - SETUP CAMPAÑA'!$C$4),"OK","FUERA")</f>
        <v>FUERA</v>
      </c>
      <c r="E176" t="s">
        <v>2</v>
      </c>
      <c r="F176">
        <v>81</v>
      </c>
      <c r="G176" s="11">
        <f t="shared" si="273"/>
        <v>16.290500000000002</v>
      </c>
      <c r="H176">
        <f t="shared" si="184"/>
        <v>15.980500000000001</v>
      </c>
      <c r="I176">
        <f t="shared" si="185"/>
        <v>0.51149999999999995</v>
      </c>
      <c r="J176">
        <f t="shared" si="186"/>
        <v>6.6649999999999991</v>
      </c>
      <c r="K176">
        <f t="shared" si="187"/>
        <v>6.6649999999999991</v>
      </c>
      <c r="L176">
        <f t="shared" si="188"/>
        <v>0</v>
      </c>
      <c r="M176">
        <f t="shared" si="189"/>
        <v>26.040000000000003</v>
      </c>
      <c r="N176">
        <f t="shared" si="190"/>
        <v>17.949000000000002</v>
      </c>
      <c r="O176">
        <f t="shared" si="191"/>
        <v>2.077</v>
      </c>
      <c r="P176">
        <f t="shared" si="192"/>
        <v>1.2090000000000001</v>
      </c>
      <c r="Q176">
        <f t="shared" si="193"/>
        <v>40.578999999999994</v>
      </c>
      <c r="R176">
        <f t="shared" si="194"/>
        <v>9.2999999999999985E-2</v>
      </c>
      <c r="S176">
        <f t="shared" si="195"/>
        <v>40.671999999999997</v>
      </c>
      <c r="T176">
        <f t="shared" si="196"/>
        <v>39.230499999999999</v>
      </c>
      <c r="U176" s="11">
        <f t="shared" si="197"/>
        <v>42.733499999999999</v>
      </c>
      <c r="V176">
        <f t="shared" si="198"/>
        <v>3.0225</v>
      </c>
      <c r="W176">
        <f t="shared" si="199"/>
        <v>53.552499999999995</v>
      </c>
      <c r="X176">
        <f t="shared" si="200"/>
        <v>4.4795000000000007</v>
      </c>
      <c r="Y176">
        <f t="shared" si="201"/>
        <v>1.8909999999999998</v>
      </c>
      <c r="Z176">
        <f t="shared" si="202"/>
        <v>46.034999999999997</v>
      </c>
      <c r="AA176">
        <f t="shared" si="203"/>
        <v>22.257999999999999</v>
      </c>
      <c r="AB176">
        <f t="shared" si="204"/>
        <v>6.0140000000000002</v>
      </c>
      <c r="AC176">
        <f t="shared" si="205"/>
        <v>1.8444999999999998</v>
      </c>
      <c r="AD176" s="11">
        <f t="shared" si="206"/>
        <v>63.829000000000001</v>
      </c>
      <c r="AE176">
        <f t="shared" si="207"/>
        <v>39.618000000000002</v>
      </c>
      <c r="AF176">
        <f t="shared" si="208"/>
        <v>14.167000000000002</v>
      </c>
      <c r="AG176">
        <f t="shared" si="209"/>
        <v>67.207999999999998</v>
      </c>
      <c r="AH176">
        <f t="shared" si="210"/>
        <v>34.828499999999998</v>
      </c>
      <c r="AI176">
        <f t="shared" si="211"/>
        <v>8.4939999999999998</v>
      </c>
      <c r="AJ176">
        <f t="shared" si="212"/>
        <v>9.4239999999999995</v>
      </c>
      <c r="AK176">
        <f t="shared" si="213"/>
        <v>13.159500000000001</v>
      </c>
      <c r="AL176">
        <f t="shared" si="214"/>
        <v>0</v>
      </c>
      <c r="AM176">
        <f t="shared" si="215"/>
        <v>8.2925000000000004</v>
      </c>
      <c r="AN176">
        <f t="shared" si="216"/>
        <v>0.13949999999999999</v>
      </c>
      <c r="AO176">
        <f t="shared" si="217"/>
        <v>9.2999999999999985E-2</v>
      </c>
      <c r="AP176">
        <f t="shared" si="218"/>
        <v>4.4795000000000007</v>
      </c>
      <c r="AQ176">
        <f t="shared" si="219"/>
        <v>0</v>
      </c>
      <c r="AR176">
        <f t="shared" si="220"/>
        <v>5.5024999999999995</v>
      </c>
      <c r="AS176">
        <f t="shared" si="221"/>
        <v>1.7514999999999998</v>
      </c>
      <c r="AT176">
        <f t="shared" si="222"/>
        <v>1.0694999999999999</v>
      </c>
      <c r="AU176">
        <f t="shared" si="223"/>
        <v>0.496</v>
      </c>
      <c r="AV176">
        <f t="shared" si="224"/>
        <v>1.085</v>
      </c>
      <c r="AW176">
        <f t="shared" si="225"/>
        <v>0</v>
      </c>
      <c r="AX176">
        <f t="shared" si="226"/>
        <v>0</v>
      </c>
      <c r="AY176">
        <f t="shared" si="227"/>
        <v>1.5810000000000002</v>
      </c>
      <c r="AZ176">
        <f t="shared" si="228"/>
        <v>1.7360000000000002</v>
      </c>
      <c r="BA176">
        <f t="shared" si="229"/>
        <v>0.43400000000000005</v>
      </c>
      <c r="BB176">
        <f t="shared" si="230"/>
        <v>0</v>
      </c>
      <c r="BC176">
        <f t="shared" si="231"/>
        <v>0.35649999999999998</v>
      </c>
      <c r="BD176">
        <f t="shared" si="232"/>
        <v>1.1624999999999999</v>
      </c>
      <c r="BE176">
        <f t="shared" si="233"/>
        <v>1.643</v>
      </c>
      <c r="BF176">
        <f t="shared" si="234"/>
        <v>0</v>
      </c>
      <c r="BG176">
        <f t="shared" si="235"/>
        <v>0.55799999999999994</v>
      </c>
      <c r="BH176">
        <f t="shared" si="236"/>
        <v>7.7499999999999999E-2</v>
      </c>
      <c r="BI176">
        <f t="shared" si="237"/>
        <v>0.83700000000000008</v>
      </c>
      <c r="BJ176">
        <f t="shared" si="238"/>
        <v>1.2245000000000001</v>
      </c>
      <c r="BK176">
        <f t="shared" si="239"/>
        <v>44.686500000000002</v>
      </c>
      <c r="BL176">
        <f t="shared" si="240"/>
        <v>41.896499999999996</v>
      </c>
      <c r="BM176">
        <f t="shared" si="241"/>
        <v>2.7900000000000005</v>
      </c>
      <c r="BN176">
        <f t="shared" si="242"/>
        <v>0</v>
      </c>
      <c r="BO176">
        <f t="shared" si="243"/>
        <v>0.46500000000000002</v>
      </c>
      <c r="BP176">
        <f t="shared" si="244"/>
        <v>42.067000000000007</v>
      </c>
      <c r="BQ176">
        <f t="shared" si="245"/>
        <v>7.4090000000000007</v>
      </c>
      <c r="BR176">
        <f t="shared" si="246"/>
        <v>37.944000000000003</v>
      </c>
      <c r="BS176">
        <f t="shared" si="247"/>
        <v>1.8134999999999999</v>
      </c>
      <c r="BT176">
        <f t="shared" si="248"/>
        <v>9.5789999999999988</v>
      </c>
      <c r="BU176">
        <f t="shared" si="249"/>
        <v>110.71650000000001</v>
      </c>
      <c r="BV176" s="11">
        <f t="shared" si="250"/>
        <v>144.8785</v>
      </c>
      <c r="BW176" s="11">
        <f t="shared" si="251"/>
        <v>3.5495000000000001</v>
      </c>
      <c r="BX176" s="11">
        <f t="shared" si="252"/>
        <v>70.525000000000006</v>
      </c>
      <c r="BY176">
        <f t="shared" si="253"/>
        <v>13.175000000000001</v>
      </c>
      <c r="BZ176">
        <f t="shared" si="254"/>
        <v>6.0140000000000002</v>
      </c>
      <c r="CA176">
        <f t="shared" si="255"/>
        <v>0.20149999999999998</v>
      </c>
      <c r="CB176">
        <f t="shared" si="256"/>
        <v>0.13949999999999999</v>
      </c>
      <c r="CC176" s="11">
        <f t="shared" si="257"/>
        <v>85.420500000000004</v>
      </c>
      <c r="CD176" s="11">
        <f t="shared" si="258"/>
        <v>65.363500000000002</v>
      </c>
      <c r="CE176" s="11">
        <f t="shared" si="259"/>
        <v>18.166</v>
      </c>
      <c r="CF176">
        <f t="shared" si="260"/>
        <v>3.8904999999999994</v>
      </c>
      <c r="CG176">
        <f t="shared" si="261"/>
        <v>4.2625000000000002</v>
      </c>
      <c r="CH176">
        <f t="shared" si="262"/>
        <v>0.37199999999999994</v>
      </c>
      <c r="CI176" s="11">
        <f t="shared" si="263"/>
        <v>17.329000000000001</v>
      </c>
      <c r="CJ176">
        <f t="shared" si="264"/>
        <v>2.3094999999999999</v>
      </c>
      <c r="CK176">
        <f t="shared" si="265"/>
        <v>2.6039999999999996</v>
      </c>
      <c r="CL176">
        <f t="shared" si="266"/>
        <v>0.74399999999999988</v>
      </c>
      <c r="CM176">
        <f t="shared" si="267"/>
        <v>0.18599999999999997</v>
      </c>
      <c r="CN176">
        <f t="shared" si="268"/>
        <v>19.777999999999999</v>
      </c>
      <c r="CO176">
        <f t="shared" si="269"/>
        <v>30.163</v>
      </c>
      <c r="CP176">
        <f t="shared" si="270"/>
        <v>0</v>
      </c>
      <c r="CQ176">
        <f t="shared" si="271"/>
        <v>1.984</v>
      </c>
      <c r="CR176">
        <f t="shared" si="272"/>
        <v>6.7115</v>
      </c>
      <c r="CT176" s="18">
        <f>'PASO 1 - SETUP CAMPAÑA'!G109</f>
        <v>155</v>
      </c>
      <c r="CU176">
        <v>10.51</v>
      </c>
      <c r="CV176">
        <v>10.31</v>
      </c>
      <c r="CW176">
        <v>0.33</v>
      </c>
      <c r="CX176">
        <v>4.3</v>
      </c>
      <c r="CY176">
        <v>4.3</v>
      </c>
      <c r="CZ176">
        <v>0</v>
      </c>
      <c r="DA176">
        <v>16.8</v>
      </c>
      <c r="DB176">
        <v>11.58</v>
      </c>
      <c r="DC176">
        <v>1.34</v>
      </c>
      <c r="DD176">
        <v>0.78</v>
      </c>
      <c r="DE176">
        <v>26.18</v>
      </c>
      <c r="DF176">
        <v>0.06</v>
      </c>
      <c r="DG176">
        <v>26.24</v>
      </c>
      <c r="DH176">
        <v>25.31</v>
      </c>
      <c r="DI176">
        <v>27.57</v>
      </c>
      <c r="DJ176">
        <v>1.95</v>
      </c>
      <c r="DK176">
        <v>34.549999999999997</v>
      </c>
      <c r="DL176">
        <v>2.89</v>
      </c>
      <c r="DM176">
        <v>1.22</v>
      </c>
      <c r="DN176">
        <v>29.7</v>
      </c>
      <c r="DO176">
        <v>14.36</v>
      </c>
      <c r="DP176">
        <v>3.88</v>
      </c>
      <c r="DQ176">
        <v>1.19</v>
      </c>
      <c r="DR176">
        <v>41.18</v>
      </c>
      <c r="DS176">
        <v>25.56</v>
      </c>
      <c r="DT176">
        <v>9.14</v>
      </c>
      <c r="DU176">
        <v>43.36</v>
      </c>
      <c r="DV176">
        <v>22.47</v>
      </c>
      <c r="DW176">
        <v>5.48</v>
      </c>
      <c r="DX176">
        <v>6.08</v>
      </c>
      <c r="DY176">
        <v>8.49</v>
      </c>
      <c r="DZ176">
        <v>0</v>
      </c>
      <c r="EA176">
        <v>5.35</v>
      </c>
      <c r="EB176">
        <v>0.09</v>
      </c>
      <c r="EC176">
        <v>0.06</v>
      </c>
      <c r="ED176">
        <v>2.89</v>
      </c>
      <c r="EE176">
        <v>0</v>
      </c>
      <c r="EF176">
        <v>3.55</v>
      </c>
      <c r="EG176">
        <v>1.1299999999999999</v>
      </c>
      <c r="EH176">
        <v>0.69</v>
      </c>
      <c r="EI176">
        <v>0.32</v>
      </c>
      <c r="EJ176">
        <v>0.7</v>
      </c>
      <c r="EK176">
        <v>0</v>
      </c>
      <c r="EL176">
        <v>0</v>
      </c>
      <c r="EM176">
        <v>1.02</v>
      </c>
      <c r="EN176">
        <v>1.1200000000000001</v>
      </c>
      <c r="EO176">
        <v>0.28000000000000003</v>
      </c>
      <c r="EP176">
        <v>0</v>
      </c>
      <c r="EQ176">
        <v>0.23</v>
      </c>
      <c r="ER176">
        <v>0.75</v>
      </c>
      <c r="ES176">
        <v>1.06</v>
      </c>
      <c r="ET176">
        <v>0</v>
      </c>
      <c r="EU176">
        <v>0.36</v>
      </c>
      <c r="EV176">
        <v>0.05</v>
      </c>
      <c r="EW176">
        <v>0.54</v>
      </c>
      <c r="EX176">
        <v>0.79</v>
      </c>
      <c r="EY176">
        <v>28.83</v>
      </c>
      <c r="EZ176">
        <v>27.03</v>
      </c>
      <c r="FA176">
        <v>1.8</v>
      </c>
      <c r="FB176">
        <v>0</v>
      </c>
      <c r="FC176">
        <v>0.3</v>
      </c>
      <c r="FD176">
        <v>27.14</v>
      </c>
      <c r="FE176">
        <v>4.78</v>
      </c>
      <c r="FF176">
        <v>24.48</v>
      </c>
      <c r="FG176">
        <v>1.17</v>
      </c>
      <c r="FH176">
        <v>6.18</v>
      </c>
      <c r="FI176">
        <v>71.430000000000007</v>
      </c>
      <c r="FJ176">
        <v>93.47</v>
      </c>
      <c r="FK176">
        <v>2.29</v>
      </c>
      <c r="FL176">
        <v>45.5</v>
      </c>
      <c r="FM176">
        <v>8.5</v>
      </c>
      <c r="FN176">
        <v>3.88</v>
      </c>
      <c r="FO176">
        <v>0.13</v>
      </c>
      <c r="FP176">
        <v>0.09</v>
      </c>
      <c r="FQ176">
        <v>55.11</v>
      </c>
      <c r="FR176">
        <v>42.17</v>
      </c>
      <c r="FS176">
        <v>11.72</v>
      </c>
      <c r="FT176">
        <v>2.5099999999999998</v>
      </c>
      <c r="FU176">
        <v>2.75</v>
      </c>
      <c r="FV176">
        <v>0.24</v>
      </c>
      <c r="FW176">
        <v>11.18</v>
      </c>
      <c r="FX176">
        <v>1.49</v>
      </c>
      <c r="FY176">
        <v>1.68</v>
      </c>
      <c r="FZ176">
        <v>0.48</v>
      </c>
      <c r="GA176">
        <v>0.12</v>
      </c>
      <c r="GB176">
        <v>12.76</v>
      </c>
      <c r="GC176">
        <v>19.46</v>
      </c>
      <c r="GD176">
        <v>0</v>
      </c>
      <c r="GE176">
        <v>1.28</v>
      </c>
      <c r="GF176">
        <v>4.33</v>
      </c>
    </row>
    <row r="177" spans="2:188" x14ac:dyDescent="0.35">
      <c r="B177" t="str">
        <f>IF(AND(F177&gt;='PASO 2 - CHANNEL INPUT '!$G$4,F177&lt;='PASO 2 - CHANNEL INPUT '!$H$4),"OK","FUERA")</f>
        <v>OK</v>
      </c>
      <c r="C177" s="18" t="str">
        <f>IF(AND(F177&gt;='PASO 2 - CHANNEL INPUT '!$G$8,F177&lt;='PASO 2 - CHANNEL INPUT '!$H$8),"OK","FUERA")</f>
        <v>OK</v>
      </c>
      <c r="D177" t="str">
        <f>IF(AND(F177&gt;='PASO 1 - SETUP CAMPAÑA'!$C$3,F177&lt;='PASO 1 - SETUP CAMPAÑA'!$C$4),"OK","FUERA")</f>
        <v>FUERA</v>
      </c>
      <c r="E177" t="s">
        <v>2</v>
      </c>
      <c r="F177">
        <v>82</v>
      </c>
      <c r="G177" s="11">
        <f t="shared" si="273"/>
        <v>16.634399999999999</v>
      </c>
      <c r="H177">
        <f t="shared" si="184"/>
        <v>15.6774</v>
      </c>
      <c r="I177">
        <f t="shared" si="185"/>
        <v>1.1832</v>
      </c>
      <c r="J177">
        <f t="shared" si="186"/>
        <v>6.2465999999999999</v>
      </c>
      <c r="K177">
        <f t="shared" si="187"/>
        <v>6.1943999999999999</v>
      </c>
      <c r="L177">
        <f t="shared" si="188"/>
        <v>5.2199999999999996E-2</v>
      </c>
      <c r="M177">
        <f t="shared" si="189"/>
        <v>26.152199999999997</v>
      </c>
      <c r="N177">
        <f t="shared" si="190"/>
        <v>14.5116</v>
      </c>
      <c r="O177">
        <f t="shared" si="191"/>
        <v>1.8444</v>
      </c>
      <c r="P177">
        <f t="shared" si="192"/>
        <v>1.4267999999999998</v>
      </c>
      <c r="Q177">
        <f t="shared" si="193"/>
        <v>36.748800000000003</v>
      </c>
      <c r="R177">
        <f t="shared" si="194"/>
        <v>0.9396000000000001</v>
      </c>
      <c r="S177">
        <f t="shared" si="195"/>
        <v>36.922800000000002</v>
      </c>
      <c r="T177">
        <f t="shared" si="196"/>
        <v>35.704799999999999</v>
      </c>
      <c r="U177" s="11">
        <f t="shared" si="197"/>
        <v>38.854199999999992</v>
      </c>
      <c r="V177">
        <f t="shared" si="198"/>
        <v>3.306</v>
      </c>
      <c r="W177">
        <f t="shared" si="199"/>
        <v>54.183599999999998</v>
      </c>
      <c r="X177">
        <f t="shared" si="200"/>
        <v>2.3664000000000001</v>
      </c>
      <c r="Y177">
        <f t="shared" si="201"/>
        <v>1.3398000000000001</v>
      </c>
      <c r="Z177">
        <f t="shared" si="202"/>
        <v>48.041400000000003</v>
      </c>
      <c r="AA177">
        <f t="shared" si="203"/>
        <v>16.5474</v>
      </c>
      <c r="AB177">
        <f t="shared" si="204"/>
        <v>3.5147999999999997</v>
      </c>
      <c r="AC177">
        <f t="shared" si="205"/>
        <v>2.3142</v>
      </c>
      <c r="AD177" s="11">
        <f t="shared" si="206"/>
        <v>62.431200000000004</v>
      </c>
      <c r="AE177">
        <f t="shared" si="207"/>
        <v>46.11</v>
      </c>
      <c r="AF177">
        <f t="shared" si="208"/>
        <v>14.546399999999998</v>
      </c>
      <c r="AG177">
        <f t="shared" si="209"/>
        <v>73.984800000000007</v>
      </c>
      <c r="AH177">
        <f t="shared" si="210"/>
        <v>40.263599999999997</v>
      </c>
      <c r="AI177">
        <f t="shared" si="211"/>
        <v>17.904599999999999</v>
      </c>
      <c r="AJ177">
        <f t="shared" si="212"/>
        <v>15.068399999999999</v>
      </c>
      <c r="AK177">
        <f t="shared" si="213"/>
        <v>10.8924</v>
      </c>
      <c r="AL177">
        <f t="shared" si="214"/>
        <v>0.41759999999999997</v>
      </c>
      <c r="AM177">
        <f t="shared" si="215"/>
        <v>9.048</v>
      </c>
      <c r="AN177">
        <f t="shared" si="216"/>
        <v>0.15659999999999999</v>
      </c>
      <c r="AO177">
        <f t="shared" si="217"/>
        <v>0.17400000000000002</v>
      </c>
      <c r="AP177">
        <f t="shared" si="218"/>
        <v>7.7952000000000012</v>
      </c>
      <c r="AQ177">
        <f t="shared" si="219"/>
        <v>0.4002</v>
      </c>
      <c r="AR177">
        <f t="shared" si="220"/>
        <v>3.3581999999999996</v>
      </c>
      <c r="AS177">
        <f t="shared" si="221"/>
        <v>0.48720000000000008</v>
      </c>
      <c r="AT177">
        <f t="shared" si="222"/>
        <v>2.61</v>
      </c>
      <c r="AU177">
        <f t="shared" si="223"/>
        <v>0.92220000000000002</v>
      </c>
      <c r="AV177">
        <f t="shared" si="224"/>
        <v>1.4616</v>
      </c>
      <c r="AW177">
        <f t="shared" si="225"/>
        <v>0</v>
      </c>
      <c r="AX177">
        <f t="shared" si="226"/>
        <v>0</v>
      </c>
      <c r="AY177">
        <f t="shared" si="227"/>
        <v>2.3837999999999999</v>
      </c>
      <c r="AZ177">
        <f t="shared" si="228"/>
        <v>0.92220000000000002</v>
      </c>
      <c r="BA177">
        <f t="shared" si="229"/>
        <v>1.4790000000000001</v>
      </c>
      <c r="BB177">
        <f t="shared" si="230"/>
        <v>0.4002</v>
      </c>
      <c r="BC177">
        <f t="shared" si="231"/>
        <v>1.9835999999999998</v>
      </c>
      <c r="BD177">
        <f t="shared" si="232"/>
        <v>2.8361999999999998</v>
      </c>
      <c r="BE177">
        <f t="shared" si="233"/>
        <v>1.2005999999999999</v>
      </c>
      <c r="BF177">
        <f t="shared" si="234"/>
        <v>0</v>
      </c>
      <c r="BG177">
        <f t="shared" si="235"/>
        <v>0.92220000000000002</v>
      </c>
      <c r="BH177">
        <f t="shared" si="236"/>
        <v>0.69600000000000006</v>
      </c>
      <c r="BI177">
        <f t="shared" si="237"/>
        <v>0.55680000000000007</v>
      </c>
      <c r="BJ177">
        <f t="shared" si="238"/>
        <v>0.76560000000000006</v>
      </c>
      <c r="BK177">
        <f t="shared" si="239"/>
        <v>48.615600000000008</v>
      </c>
      <c r="BL177">
        <f t="shared" si="240"/>
        <v>46.405799999999999</v>
      </c>
      <c r="BM177">
        <f t="shared" si="241"/>
        <v>2.262</v>
      </c>
      <c r="BN177">
        <f t="shared" si="242"/>
        <v>0</v>
      </c>
      <c r="BO177">
        <f t="shared" si="243"/>
        <v>0.15659999999999999</v>
      </c>
      <c r="BP177">
        <f t="shared" si="244"/>
        <v>44.944199999999995</v>
      </c>
      <c r="BQ177">
        <f t="shared" si="245"/>
        <v>1.6182000000000001</v>
      </c>
      <c r="BR177">
        <f t="shared" si="246"/>
        <v>43.621799999999993</v>
      </c>
      <c r="BS177">
        <f t="shared" si="247"/>
        <v>5.4462000000000002</v>
      </c>
      <c r="BT177">
        <f t="shared" si="248"/>
        <v>12.249600000000001</v>
      </c>
      <c r="BU177">
        <f t="shared" si="249"/>
        <v>122.33940000000001</v>
      </c>
      <c r="BV177" s="11">
        <f t="shared" si="250"/>
        <v>158.25299999999999</v>
      </c>
      <c r="BW177" s="11">
        <f t="shared" si="251"/>
        <v>0.9917999999999999</v>
      </c>
      <c r="BX177" s="11">
        <f t="shared" si="252"/>
        <v>63.179400000000008</v>
      </c>
      <c r="BY177">
        <f t="shared" si="253"/>
        <v>10.005000000000001</v>
      </c>
      <c r="BZ177">
        <f t="shared" si="254"/>
        <v>3.5147999999999997</v>
      </c>
      <c r="CA177">
        <f t="shared" si="255"/>
        <v>1.4267999999999998</v>
      </c>
      <c r="CB177">
        <f t="shared" si="256"/>
        <v>0</v>
      </c>
      <c r="CC177" s="11">
        <f t="shared" si="257"/>
        <v>106.07040000000001</v>
      </c>
      <c r="CD177" s="11">
        <f t="shared" si="258"/>
        <v>59.8386</v>
      </c>
      <c r="CE177" s="11">
        <f t="shared" si="259"/>
        <v>21.402000000000001</v>
      </c>
      <c r="CF177">
        <f t="shared" si="260"/>
        <v>2.4882</v>
      </c>
      <c r="CG177">
        <f t="shared" si="261"/>
        <v>5.2896000000000001</v>
      </c>
      <c r="CH177">
        <f t="shared" si="262"/>
        <v>0</v>
      </c>
      <c r="CI177" s="11">
        <f t="shared" si="263"/>
        <v>13.6416</v>
      </c>
      <c r="CJ177">
        <f t="shared" si="264"/>
        <v>2.0531999999999999</v>
      </c>
      <c r="CK177">
        <f t="shared" si="265"/>
        <v>3.4278</v>
      </c>
      <c r="CL177">
        <f t="shared" si="266"/>
        <v>1.7573999999999999</v>
      </c>
      <c r="CM177">
        <f t="shared" si="267"/>
        <v>0.19140000000000001</v>
      </c>
      <c r="CN177">
        <f t="shared" si="268"/>
        <v>22.202399999999997</v>
      </c>
      <c r="CO177">
        <f t="shared" si="269"/>
        <v>26.065200000000004</v>
      </c>
      <c r="CP177">
        <f t="shared" si="270"/>
        <v>0.55680000000000007</v>
      </c>
      <c r="CQ177">
        <f t="shared" si="271"/>
        <v>1.0266</v>
      </c>
      <c r="CR177">
        <f t="shared" si="272"/>
        <v>6.0551999999999992</v>
      </c>
      <c r="CT177" s="18">
        <f>'PASO 1 - SETUP CAMPAÑA'!G110</f>
        <v>174</v>
      </c>
      <c r="CU177">
        <v>9.56</v>
      </c>
      <c r="CV177">
        <v>9.01</v>
      </c>
      <c r="CW177">
        <v>0.68</v>
      </c>
      <c r="CX177">
        <v>3.59</v>
      </c>
      <c r="CY177">
        <v>3.56</v>
      </c>
      <c r="CZ177">
        <v>0.03</v>
      </c>
      <c r="DA177">
        <v>15.03</v>
      </c>
      <c r="DB177">
        <v>8.34</v>
      </c>
      <c r="DC177">
        <v>1.06</v>
      </c>
      <c r="DD177">
        <v>0.82</v>
      </c>
      <c r="DE177">
        <v>21.12</v>
      </c>
      <c r="DF177">
        <v>0.54</v>
      </c>
      <c r="DG177">
        <v>21.22</v>
      </c>
      <c r="DH177">
        <v>20.52</v>
      </c>
      <c r="DI177">
        <v>22.33</v>
      </c>
      <c r="DJ177">
        <v>1.9</v>
      </c>
      <c r="DK177">
        <v>31.14</v>
      </c>
      <c r="DL177">
        <v>1.36</v>
      </c>
      <c r="DM177">
        <v>0.77</v>
      </c>
      <c r="DN177">
        <v>27.61</v>
      </c>
      <c r="DO177">
        <v>9.51</v>
      </c>
      <c r="DP177">
        <v>2.02</v>
      </c>
      <c r="DQ177">
        <v>1.33</v>
      </c>
      <c r="DR177">
        <v>35.880000000000003</v>
      </c>
      <c r="DS177">
        <v>26.5</v>
      </c>
      <c r="DT177">
        <v>8.36</v>
      </c>
      <c r="DU177">
        <v>42.52</v>
      </c>
      <c r="DV177">
        <v>23.14</v>
      </c>
      <c r="DW177">
        <v>10.29</v>
      </c>
      <c r="DX177">
        <v>8.66</v>
      </c>
      <c r="DY177">
        <v>6.26</v>
      </c>
      <c r="DZ177">
        <v>0.24</v>
      </c>
      <c r="EA177">
        <v>5.2</v>
      </c>
      <c r="EB177">
        <v>0.09</v>
      </c>
      <c r="EC177">
        <v>0.1</v>
      </c>
      <c r="ED177">
        <v>4.4800000000000004</v>
      </c>
      <c r="EE177">
        <v>0.23</v>
      </c>
      <c r="EF177">
        <v>1.93</v>
      </c>
      <c r="EG177">
        <v>0.28000000000000003</v>
      </c>
      <c r="EH177">
        <v>1.5</v>
      </c>
      <c r="EI177">
        <v>0.53</v>
      </c>
      <c r="EJ177">
        <v>0.84</v>
      </c>
      <c r="EK177">
        <v>0</v>
      </c>
      <c r="EL177">
        <v>0</v>
      </c>
      <c r="EM177">
        <v>1.37</v>
      </c>
      <c r="EN177">
        <v>0.53</v>
      </c>
      <c r="EO177">
        <v>0.85</v>
      </c>
      <c r="EP177">
        <v>0.23</v>
      </c>
      <c r="EQ177">
        <v>1.1399999999999999</v>
      </c>
      <c r="ER177">
        <v>1.63</v>
      </c>
      <c r="ES177">
        <v>0.69</v>
      </c>
      <c r="ET177">
        <v>0</v>
      </c>
      <c r="EU177">
        <v>0.53</v>
      </c>
      <c r="EV177">
        <v>0.4</v>
      </c>
      <c r="EW177">
        <v>0.32</v>
      </c>
      <c r="EX177">
        <v>0.44</v>
      </c>
      <c r="EY177">
        <v>27.94</v>
      </c>
      <c r="EZ177">
        <v>26.67</v>
      </c>
      <c r="FA177">
        <v>1.3</v>
      </c>
      <c r="FB177">
        <v>0</v>
      </c>
      <c r="FC177">
        <v>0.09</v>
      </c>
      <c r="FD177">
        <v>25.83</v>
      </c>
      <c r="FE177">
        <v>0.93</v>
      </c>
      <c r="FF177">
        <v>25.07</v>
      </c>
      <c r="FG177">
        <v>3.13</v>
      </c>
      <c r="FH177">
        <v>7.04</v>
      </c>
      <c r="FI177">
        <v>70.31</v>
      </c>
      <c r="FJ177">
        <v>90.95</v>
      </c>
      <c r="FK177">
        <v>0.56999999999999995</v>
      </c>
      <c r="FL177">
        <v>36.31</v>
      </c>
      <c r="FM177">
        <v>5.75</v>
      </c>
      <c r="FN177">
        <v>2.02</v>
      </c>
      <c r="FO177">
        <v>0.82</v>
      </c>
      <c r="FP177">
        <v>0</v>
      </c>
      <c r="FQ177">
        <v>60.96</v>
      </c>
      <c r="FR177">
        <v>34.39</v>
      </c>
      <c r="FS177">
        <v>12.3</v>
      </c>
      <c r="FT177">
        <v>1.43</v>
      </c>
      <c r="FU177">
        <v>3.04</v>
      </c>
      <c r="FV177">
        <v>0</v>
      </c>
      <c r="FW177">
        <v>7.84</v>
      </c>
      <c r="FX177">
        <v>1.18</v>
      </c>
      <c r="FY177">
        <v>1.97</v>
      </c>
      <c r="FZ177">
        <v>1.01</v>
      </c>
      <c r="GA177">
        <v>0.11</v>
      </c>
      <c r="GB177">
        <v>12.76</v>
      </c>
      <c r="GC177">
        <v>14.98</v>
      </c>
      <c r="GD177">
        <v>0.32</v>
      </c>
      <c r="GE177">
        <v>0.59</v>
      </c>
      <c r="GF177">
        <v>3.48</v>
      </c>
    </row>
    <row r="178" spans="2:188" x14ac:dyDescent="0.35">
      <c r="B178" t="str">
        <f>IF(AND(F178&gt;='PASO 2 - CHANNEL INPUT '!$G$4,F178&lt;='PASO 2 - CHANNEL INPUT '!$H$4),"OK","FUERA")</f>
        <v>OK</v>
      </c>
      <c r="C178" s="18" t="str">
        <f>IF(AND(F178&gt;='PASO 2 - CHANNEL INPUT '!$G$8,F178&lt;='PASO 2 - CHANNEL INPUT '!$H$8),"OK","FUERA")</f>
        <v>OK</v>
      </c>
      <c r="D178" t="str">
        <f>IF(AND(F178&gt;='PASO 1 - SETUP CAMPAÑA'!$C$3,F178&lt;='PASO 1 - SETUP CAMPAÑA'!$C$4),"OK","FUERA")</f>
        <v>FUERA</v>
      </c>
      <c r="E178" t="s">
        <v>2</v>
      </c>
      <c r="F178">
        <v>83</v>
      </c>
      <c r="G178" s="11">
        <f t="shared" si="273"/>
        <v>13.325700000000001</v>
      </c>
      <c r="H178">
        <f t="shared" si="184"/>
        <v>12.3582</v>
      </c>
      <c r="I178">
        <f t="shared" si="185"/>
        <v>1.0449000000000002</v>
      </c>
      <c r="J178">
        <f t="shared" si="186"/>
        <v>5.6243999999999996</v>
      </c>
      <c r="K178">
        <f t="shared" si="187"/>
        <v>5.6243999999999996</v>
      </c>
      <c r="L178">
        <f t="shared" si="188"/>
        <v>0</v>
      </c>
      <c r="M178">
        <f t="shared" si="189"/>
        <v>17.724599999999999</v>
      </c>
      <c r="N178">
        <f t="shared" si="190"/>
        <v>8.0237999999999996</v>
      </c>
      <c r="O178">
        <f t="shared" si="191"/>
        <v>0.96749999999999992</v>
      </c>
      <c r="P178">
        <f t="shared" si="192"/>
        <v>0.51600000000000001</v>
      </c>
      <c r="Q178">
        <f t="shared" si="193"/>
        <v>23.3748</v>
      </c>
      <c r="R178">
        <f t="shared" si="194"/>
        <v>0.86430000000000007</v>
      </c>
      <c r="S178">
        <f t="shared" si="195"/>
        <v>23.581200000000003</v>
      </c>
      <c r="T178">
        <f t="shared" si="196"/>
        <v>23.413499999999999</v>
      </c>
      <c r="U178" s="11">
        <f t="shared" si="197"/>
        <v>27.180299999999999</v>
      </c>
      <c r="V178">
        <f t="shared" si="198"/>
        <v>2.7864</v>
      </c>
      <c r="W178">
        <f t="shared" si="199"/>
        <v>39.048299999999998</v>
      </c>
      <c r="X178">
        <f t="shared" si="200"/>
        <v>1.2770999999999999</v>
      </c>
      <c r="Y178">
        <f t="shared" si="201"/>
        <v>0.70950000000000002</v>
      </c>
      <c r="Z178">
        <f t="shared" si="202"/>
        <v>31.901699999999998</v>
      </c>
      <c r="AA178">
        <f t="shared" si="203"/>
        <v>16.718400000000003</v>
      </c>
      <c r="AB178">
        <f t="shared" si="204"/>
        <v>1.8059999999999998</v>
      </c>
      <c r="AC178">
        <f t="shared" si="205"/>
        <v>1.29</v>
      </c>
      <c r="AD178" s="11">
        <f t="shared" si="206"/>
        <v>45.743400000000001</v>
      </c>
      <c r="AE178">
        <f t="shared" si="207"/>
        <v>34.030200000000001</v>
      </c>
      <c r="AF178">
        <f t="shared" si="208"/>
        <v>7.9205999999999994</v>
      </c>
      <c r="AG178">
        <f t="shared" si="209"/>
        <v>49.716599999999993</v>
      </c>
      <c r="AH178">
        <f t="shared" si="210"/>
        <v>29.102399999999999</v>
      </c>
      <c r="AI178">
        <f t="shared" si="211"/>
        <v>9.2105999999999995</v>
      </c>
      <c r="AJ178">
        <f t="shared" si="212"/>
        <v>8.2173000000000016</v>
      </c>
      <c r="AK178">
        <f t="shared" si="213"/>
        <v>11.868</v>
      </c>
      <c r="AL178">
        <f t="shared" si="214"/>
        <v>0.25800000000000001</v>
      </c>
      <c r="AM178">
        <f t="shared" si="215"/>
        <v>8.0237999999999996</v>
      </c>
      <c r="AN178">
        <f t="shared" si="216"/>
        <v>0.30959999999999999</v>
      </c>
      <c r="AO178">
        <f t="shared" si="217"/>
        <v>0.15479999999999999</v>
      </c>
      <c r="AP178">
        <f t="shared" si="218"/>
        <v>4.0635000000000003</v>
      </c>
      <c r="AQ178">
        <f t="shared" si="219"/>
        <v>0</v>
      </c>
      <c r="AR178">
        <f t="shared" si="220"/>
        <v>2.1414</v>
      </c>
      <c r="AS178">
        <f t="shared" si="221"/>
        <v>0.15479999999999999</v>
      </c>
      <c r="AT178">
        <f t="shared" si="222"/>
        <v>2.3994000000000004</v>
      </c>
      <c r="AU178">
        <f t="shared" si="223"/>
        <v>0.58050000000000002</v>
      </c>
      <c r="AV178">
        <f t="shared" si="224"/>
        <v>1.4060999999999999</v>
      </c>
      <c r="AW178">
        <f t="shared" si="225"/>
        <v>0</v>
      </c>
      <c r="AX178">
        <f t="shared" si="226"/>
        <v>0</v>
      </c>
      <c r="AY178">
        <f t="shared" si="227"/>
        <v>1.9866000000000001</v>
      </c>
      <c r="AZ178">
        <f t="shared" si="228"/>
        <v>1.4705999999999999</v>
      </c>
      <c r="BA178">
        <f t="shared" si="229"/>
        <v>2.6703000000000001</v>
      </c>
      <c r="BB178">
        <f t="shared" si="230"/>
        <v>0.54179999999999995</v>
      </c>
      <c r="BC178">
        <f t="shared" si="231"/>
        <v>0.86430000000000007</v>
      </c>
      <c r="BD178">
        <f t="shared" si="232"/>
        <v>0.74819999999999998</v>
      </c>
      <c r="BE178">
        <f t="shared" si="233"/>
        <v>1.1739000000000002</v>
      </c>
      <c r="BF178">
        <f t="shared" si="234"/>
        <v>0.33539999999999998</v>
      </c>
      <c r="BG178">
        <f t="shared" si="235"/>
        <v>0.6966</v>
      </c>
      <c r="BH178">
        <f t="shared" si="236"/>
        <v>0.1419</v>
      </c>
      <c r="BI178">
        <f t="shared" si="237"/>
        <v>3.8699999999999998E-2</v>
      </c>
      <c r="BJ178">
        <f t="shared" si="238"/>
        <v>0.23219999999999999</v>
      </c>
      <c r="BK178">
        <f t="shared" si="239"/>
        <v>40.299599999999998</v>
      </c>
      <c r="BL178">
        <f t="shared" si="240"/>
        <v>39.512700000000002</v>
      </c>
      <c r="BM178">
        <f t="shared" si="241"/>
        <v>0.81269999999999998</v>
      </c>
      <c r="BN178">
        <f t="shared" si="242"/>
        <v>0</v>
      </c>
      <c r="BO178">
        <f t="shared" si="243"/>
        <v>0.59340000000000004</v>
      </c>
      <c r="BP178">
        <f t="shared" si="244"/>
        <v>30.792300000000004</v>
      </c>
      <c r="BQ178">
        <f t="shared" si="245"/>
        <v>3.3281999999999998</v>
      </c>
      <c r="BR178">
        <f t="shared" si="246"/>
        <v>28.057500000000001</v>
      </c>
      <c r="BS178">
        <f t="shared" si="247"/>
        <v>0.70950000000000002</v>
      </c>
      <c r="BT178">
        <f t="shared" si="248"/>
        <v>6.3726000000000012</v>
      </c>
      <c r="BU178">
        <f t="shared" si="249"/>
        <v>87.21690000000001</v>
      </c>
      <c r="BV178" s="11">
        <f t="shared" si="250"/>
        <v>116.28059999999999</v>
      </c>
      <c r="BW178" s="11">
        <f t="shared" si="251"/>
        <v>2.0768999999999997</v>
      </c>
      <c r="BX178" s="11">
        <f t="shared" si="252"/>
        <v>43.898699999999998</v>
      </c>
      <c r="BY178">
        <f t="shared" si="253"/>
        <v>6.1403999999999996</v>
      </c>
      <c r="BZ178">
        <f t="shared" si="254"/>
        <v>1.8059999999999998</v>
      </c>
      <c r="CA178">
        <f t="shared" si="255"/>
        <v>1.1093999999999999</v>
      </c>
      <c r="CB178">
        <f t="shared" si="256"/>
        <v>0</v>
      </c>
      <c r="CC178" s="11">
        <f t="shared" si="257"/>
        <v>73.942800000000005</v>
      </c>
      <c r="CD178" s="11">
        <f t="shared" si="258"/>
        <v>41.563800000000001</v>
      </c>
      <c r="CE178" s="11">
        <f t="shared" si="259"/>
        <v>11.429399999999999</v>
      </c>
      <c r="CF178">
        <f t="shared" si="260"/>
        <v>1.8704999999999998</v>
      </c>
      <c r="CG178">
        <f t="shared" si="261"/>
        <v>2.3607</v>
      </c>
      <c r="CH178">
        <f t="shared" si="262"/>
        <v>0</v>
      </c>
      <c r="CI178" s="11">
        <f t="shared" si="263"/>
        <v>8.6816999999999993</v>
      </c>
      <c r="CJ178">
        <f t="shared" si="264"/>
        <v>1.0965</v>
      </c>
      <c r="CK178">
        <f t="shared" si="265"/>
        <v>3.1347000000000005</v>
      </c>
      <c r="CL178">
        <f t="shared" si="266"/>
        <v>1.7673000000000001</v>
      </c>
      <c r="CM178">
        <f t="shared" si="267"/>
        <v>1.6254</v>
      </c>
      <c r="CN178">
        <f t="shared" si="268"/>
        <v>11.481000000000002</v>
      </c>
      <c r="CO178">
        <f t="shared" si="269"/>
        <v>20.588400000000004</v>
      </c>
      <c r="CP178">
        <f t="shared" si="270"/>
        <v>0</v>
      </c>
      <c r="CQ178">
        <f t="shared" si="271"/>
        <v>1.9092</v>
      </c>
      <c r="CR178">
        <f t="shared" si="272"/>
        <v>3.3540000000000001</v>
      </c>
      <c r="CT178" s="18">
        <f>'PASO 1 - SETUP CAMPAÑA'!G111</f>
        <v>129</v>
      </c>
      <c r="CU178">
        <v>10.33</v>
      </c>
      <c r="CV178">
        <v>9.58</v>
      </c>
      <c r="CW178">
        <v>0.81</v>
      </c>
      <c r="CX178">
        <v>4.3600000000000003</v>
      </c>
      <c r="CY178">
        <v>4.3600000000000003</v>
      </c>
      <c r="CZ178">
        <v>0</v>
      </c>
      <c r="DA178">
        <v>13.74</v>
      </c>
      <c r="DB178">
        <v>6.22</v>
      </c>
      <c r="DC178">
        <v>0.75</v>
      </c>
      <c r="DD178">
        <v>0.4</v>
      </c>
      <c r="DE178">
        <v>18.12</v>
      </c>
      <c r="DF178">
        <v>0.67</v>
      </c>
      <c r="DG178">
        <v>18.28</v>
      </c>
      <c r="DH178">
        <v>18.149999999999999</v>
      </c>
      <c r="DI178">
        <v>21.07</v>
      </c>
      <c r="DJ178">
        <v>2.16</v>
      </c>
      <c r="DK178">
        <v>30.27</v>
      </c>
      <c r="DL178">
        <v>0.99</v>
      </c>
      <c r="DM178">
        <v>0.55000000000000004</v>
      </c>
      <c r="DN178">
        <v>24.73</v>
      </c>
      <c r="DO178">
        <v>12.96</v>
      </c>
      <c r="DP178">
        <v>1.4</v>
      </c>
      <c r="DQ178">
        <v>1</v>
      </c>
      <c r="DR178">
        <v>35.46</v>
      </c>
      <c r="DS178">
        <v>26.38</v>
      </c>
      <c r="DT178">
        <v>6.14</v>
      </c>
      <c r="DU178">
        <v>38.54</v>
      </c>
      <c r="DV178">
        <v>22.56</v>
      </c>
      <c r="DW178">
        <v>7.14</v>
      </c>
      <c r="DX178">
        <v>6.37</v>
      </c>
      <c r="DY178">
        <v>9.1999999999999993</v>
      </c>
      <c r="DZ178">
        <v>0.2</v>
      </c>
      <c r="EA178">
        <v>6.22</v>
      </c>
      <c r="EB178">
        <v>0.24</v>
      </c>
      <c r="EC178">
        <v>0.12</v>
      </c>
      <c r="ED178">
        <v>3.15</v>
      </c>
      <c r="EE178">
        <v>0</v>
      </c>
      <c r="EF178">
        <v>1.66</v>
      </c>
      <c r="EG178">
        <v>0.12</v>
      </c>
      <c r="EH178">
        <v>1.86</v>
      </c>
      <c r="EI178">
        <v>0.45</v>
      </c>
      <c r="EJ178">
        <v>1.0900000000000001</v>
      </c>
      <c r="EK178">
        <v>0</v>
      </c>
      <c r="EL178">
        <v>0</v>
      </c>
      <c r="EM178">
        <v>1.54</v>
      </c>
      <c r="EN178">
        <v>1.1399999999999999</v>
      </c>
      <c r="EO178">
        <v>2.0699999999999998</v>
      </c>
      <c r="EP178">
        <v>0.42</v>
      </c>
      <c r="EQ178">
        <v>0.67</v>
      </c>
      <c r="ER178">
        <v>0.57999999999999996</v>
      </c>
      <c r="ES178">
        <v>0.91</v>
      </c>
      <c r="ET178">
        <v>0.26</v>
      </c>
      <c r="EU178">
        <v>0.54</v>
      </c>
      <c r="EV178">
        <v>0.11</v>
      </c>
      <c r="EW178">
        <v>0.03</v>
      </c>
      <c r="EX178">
        <v>0.18</v>
      </c>
      <c r="EY178">
        <v>31.24</v>
      </c>
      <c r="EZ178">
        <v>30.63</v>
      </c>
      <c r="FA178">
        <v>0.63</v>
      </c>
      <c r="FB178">
        <v>0</v>
      </c>
      <c r="FC178">
        <v>0.46</v>
      </c>
      <c r="FD178">
        <v>23.87</v>
      </c>
      <c r="FE178">
        <v>2.58</v>
      </c>
      <c r="FF178">
        <v>21.75</v>
      </c>
      <c r="FG178">
        <v>0.55000000000000004</v>
      </c>
      <c r="FH178">
        <v>4.9400000000000004</v>
      </c>
      <c r="FI178">
        <v>67.61</v>
      </c>
      <c r="FJ178">
        <v>90.14</v>
      </c>
      <c r="FK178">
        <v>1.61</v>
      </c>
      <c r="FL178">
        <v>34.03</v>
      </c>
      <c r="FM178">
        <v>4.76</v>
      </c>
      <c r="FN178">
        <v>1.4</v>
      </c>
      <c r="FO178">
        <v>0.86</v>
      </c>
      <c r="FP178">
        <v>0</v>
      </c>
      <c r="FQ178">
        <v>57.32</v>
      </c>
      <c r="FR178">
        <v>32.22</v>
      </c>
      <c r="FS178">
        <v>8.86</v>
      </c>
      <c r="FT178">
        <v>1.45</v>
      </c>
      <c r="FU178">
        <v>1.83</v>
      </c>
      <c r="FV178">
        <v>0</v>
      </c>
      <c r="FW178">
        <v>6.73</v>
      </c>
      <c r="FX178">
        <v>0.85</v>
      </c>
      <c r="FY178">
        <v>2.4300000000000002</v>
      </c>
      <c r="FZ178">
        <v>1.37</v>
      </c>
      <c r="GA178">
        <v>1.26</v>
      </c>
      <c r="GB178">
        <v>8.9</v>
      </c>
      <c r="GC178">
        <v>15.96</v>
      </c>
      <c r="GD178">
        <v>0</v>
      </c>
      <c r="GE178">
        <v>1.48</v>
      </c>
      <c r="GF178">
        <v>2.6</v>
      </c>
    </row>
    <row r="179" spans="2:188" x14ac:dyDescent="0.35">
      <c r="B179" t="str">
        <f>IF(AND(F179&gt;='PASO 2 - CHANNEL INPUT '!$G$4,F179&lt;='PASO 2 - CHANNEL INPUT '!$H$4),"OK","FUERA")</f>
        <v>OK</v>
      </c>
      <c r="C179" s="18" t="str">
        <f>IF(AND(F179&gt;='PASO 2 - CHANNEL INPUT '!$G$8,F179&lt;='PASO 2 - CHANNEL INPUT '!$H$8),"OK","FUERA")</f>
        <v>OK</v>
      </c>
      <c r="D179" t="str">
        <f>IF(AND(F179&gt;='PASO 1 - SETUP CAMPAÑA'!$C$3,F179&lt;='PASO 1 - SETUP CAMPAÑA'!$C$4),"OK","FUERA")</f>
        <v>FUERA</v>
      </c>
      <c r="E179" t="s">
        <v>2</v>
      </c>
      <c r="F179">
        <v>84</v>
      </c>
      <c r="G179" s="11">
        <f t="shared" si="273"/>
        <v>15.930000000000001</v>
      </c>
      <c r="H179">
        <f t="shared" si="184"/>
        <v>15.12</v>
      </c>
      <c r="I179">
        <f t="shared" si="185"/>
        <v>0.94499999999999995</v>
      </c>
      <c r="J179">
        <f t="shared" si="186"/>
        <v>7.9379999999999997</v>
      </c>
      <c r="K179">
        <f t="shared" si="187"/>
        <v>7.9379999999999997</v>
      </c>
      <c r="L179">
        <f t="shared" si="188"/>
        <v>1.35E-2</v>
      </c>
      <c r="M179">
        <f t="shared" si="189"/>
        <v>15.133500000000002</v>
      </c>
      <c r="N179">
        <f t="shared" si="190"/>
        <v>8.0865000000000009</v>
      </c>
      <c r="O179">
        <f t="shared" si="191"/>
        <v>0.52650000000000008</v>
      </c>
      <c r="P179">
        <f t="shared" si="192"/>
        <v>1.35</v>
      </c>
      <c r="Q179">
        <f t="shared" si="193"/>
        <v>23.571000000000002</v>
      </c>
      <c r="R179">
        <f t="shared" si="194"/>
        <v>0.13500000000000001</v>
      </c>
      <c r="S179">
        <f t="shared" si="195"/>
        <v>23.652000000000001</v>
      </c>
      <c r="T179">
        <f t="shared" si="196"/>
        <v>22.180499999999999</v>
      </c>
      <c r="U179" s="11">
        <f t="shared" si="197"/>
        <v>26.878499999999999</v>
      </c>
      <c r="V179">
        <f t="shared" si="198"/>
        <v>2.9295</v>
      </c>
      <c r="W179">
        <f t="shared" si="199"/>
        <v>42.228000000000002</v>
      </c>
      <c r="X179">
        <f t="shared" si="200"/>
        <v>2.6459999999999999</v>
      </c>
      <c r="Y179">
        <f t="shared" si="201"/>
        <v>5.2785000000000002</v>
      </c>
      <c r="Z179">
        <f t="shared" si="202"/>
        <v>39.055500000000002</v>
      </c>
      <c r="AA179">
        <f t="shared" si="203"/>
        <v>18.981000000000002</v>
      </c>
      <c r="AB179">
        <f t="shared" si="204"/>
        <v>7.8570000000000002</v>
      </c>
      <c r="AC179">
        <f t="shared" si="205"/>
        <v>3.2669999999999999</v>
      </c>
      <c r="AD179" s="11">
        <f t="shared" si="206"/>
        <v>55.431000000000004</v>
      </c>
      <c r="AE179">
        <f t="shared" si="207"/>
        <v>40.216499999999996</v>
      </c>
      <c r="AF179">
        <f t="shared" si="208"/>
        <v>8.0190000000000001</v>
      </c>
      <c r="AG179">
        <f t="shared" si="209"/>
        <v>57.78</v>
      </c>
      <c r="AH179">
        <f t="shared" si="210"/>
        <v>31.428000000000001</v>
      </c>
      <c r="AI179">
        <f t="shared" si="211"/>
        <v>9.0990000000000002</v>
      </c>
      <c r="AJ179">
        <f t="shared" si="212"/>
        <v>11.3805</v>
      </c>
      <c r="AK179">
        <f t="shared" si="213"/>
        <v>9.1395</v>
      </c>
      <c r="AL179">
        <f t="shared" si="214"/>
        <v>0</v>
      </c>
      <c r="AM179">
        <f t="shared" si="215"/>
        <v>6.75</v>
      </c>
      <c r="AN179">
        <f t="shared" si="216"/>
        <v>0.13500000000000001</v>
      </c>
      <c r="AO179">
        <f t="shared" si="217"/>
        <v>6.7500000000000004E-2</v>
      </c>
      <c r="AP179">
        <f t="shared" si="218"/>
        <v>4.8734999999999999</v>
      </c>
      <c r="AQ179">
        <f t="shared" si="219"/>
        <v>0</v>
      </c>
      <c r="AR179">
        <f t="shared" si="220"/>
        <v>4.7385000000000002</v>
      </c>
      <c r="AS179">
        <f t="shared" si="221"/>
        <v>0.81</v>
      </c>
      <c r="AT179">
        <f t="shared" si="222"/>
        <v>2.0249999999999999</v>
      </c>
      <c r="AU179">
        <f t="shared" si="223"/>
        <v>1.1744999999999999</v>
      </c>
      <c r="AV179">
        <f t="shared" si="224"/>
        <v>1.4175</v>
      </c>
      <c r="AW179">
        <f t="shared" si="225"/>
        <v>0</v>
      </c>
      <c r="AX179">
        <f t="shared" si="226"/>
        <v>0.621</v>
      </c>
      <c r="AY179">
        <f t="shared" si="227"/>
        <v>3.1319999999999997</v>
      </c>
      <c r="AZ179">
        <f t="shared" si="228"/>
        <v>1.5525</v>
      </c>
      <c r="BA179">
        <f t="shared" si="229"/>
        <v>1.3095000000000001</v>
      </c>
      <c r="BB179">
        <f t="shared" si="230"/>
        <v>0.37800000000000006</v>
      </c>
      <c r="BC179">
        <f t="shared" si="231"/>
        <v>0.72900000000000009</v>
      </c>
      <c r="BD179">
        <f t="shared" si="232"/>
        <v>0</v>
      </c>
      <c r="BE179">
        <f t="shared" si="233"/>
        <v>0.3105</v>
      </c>
      <c r="BF179">
        <f t="shared" si="234"/>
        <v>0</v>
      </c>
      <c r="BG179">
        <f t="shared" si="235"/>
        <v>0.28349999999999997</v>
      </c>
      <c r="BH179">
        <f t="shared" si="236"/>
        <v>0</v>
      </c>
      <c r="BI179">
        <f t="shared" si="237"/>
        <v>0.22950000000000001</v>
      </c>
      <c r="BJ179">
        <f t="shared" si="238"/>
        <v>0.25650000000000001</v>
      </c>
      <c r="BK179">
        <f t="shared" si="239"/>
        <v>36.612000000000002</v>
      </c>
      <c r="BL179">
        <f t="shared" si="240"/>
        <v>35.464500000000001</v>
      </c>
      <c r="BM179">
        <f t="shared" si="241"/>
        <v>0.63449999999999995</v>
      </c>
      <c r="BN179">
        <f t="shared" si="242"/>
        <v>0</v>
      </c>
      <c r="BO179">
        <f t="shared" si="243"/>
        <v>0.66149999999999998</v>
      </c>
      <c r="BP179">
        <f t="shared" si="244"/>
        <v>32.021999999999998</v>
      </c>
      <c r="BQ179">
        <f t="shared" si="245"/>
        <v>2.8214999999999999</v>
      </c>
      <c r="BR179">
        <f t="shared" si="246"/>
        <v>30.0105</v>
      </c>
      <c r="BS179">
        <f t="shared" si="247"/>
        <v>2.8079999999999998</v>
      </c>
      <c r="BT179">
        <f t="shared" si="248"/>
        <v>5.94</v>
      </c>
      <c r="BU179">
        <f t="shared" si="249"/>
        <v>92.326499999999996</v>
      </c>
      <c r="BV179" s="11">
        <f t="shared" si="250"/>
        <v>120.69</v>
      </c>
      <c r="BW179" s="11">
        <f t="shared" si="251"/>
        <v>2.403</v>
      </c>
      <c r="BX179" s="11">
        <f t="shared" si="252"/>
        <v>51.975000000000001</v>
      </c>
      <c r="BY179">
        <f t="shared" si="253"/>
        <v>6.1154999999999999</v>
      </c>
      <c r="BZ179">
        <f t="shared" si="254"/>
        <v>7.8570000000000002</v>
      </c>
      <c r="CA179">
        <f t="shared" si="255"/>
        <v>0.72900000000000009</v>
      </c>
      <c r="CB179">
        <f t="shared" si="256"/>
        <v>0</v>
      </c>
      <c r="CC179" s="11">
        <f t="shared" si="257"/>
        <v>74.817000000000007</v>
      </c>
      <c r="CD179" s="11">
        <f t="shared" si="258"/>
        <v>49.774499999999996</v>
      </c>
      <c r="CE179" s="11">
        <f t="shared" si="259"/>
        <v>14.134500000000001</v>
      </c>
      <c r="CF179">
        <f t="shared" si="260"/>
        <v>6.0344999999999995</v>
      </c>
      <c r="CG179">
        <f t="shared" si="261"/>
        <v>2.7134999999999994</v>
      </c>
      <c r="CH179">
        <f t="shared" si="262"/>
        <v>0</v>
      </c>
      <c r="CI179" s="11">
        <f t="shared" si="263"/>
        <v>10.071</v>
      </c>
      <c r="CJ179">
        <f t="shared" si="264"/>
        <v>0.432</v>
      </c>
      <c r="CK179">
        <f t="shared" si="265"/>
        <v>3.1455000000000002</v>
      </c>
      <c r="CL179">
        <f t="shared" si="266"/>
        <v>0.95849999999999991</v>
      </c>
      <c r="CM179">
        <f t="shared" si="267"/>
        <v>0.36450000000000005</v>
      </c>
      <c r="CN179">
        <f t="shared" si="268"/>
        <v>13.378500000000001</v>
      </c>
      <c r="CO179">
        <f t="shared" si="269"/>
        <v>21.154500000000002</v>
      </c>
      <c r="CP179">
        <f t="shared" si="270"/>
        <v>0.71550000000000002</v>
      </c>
      <c r="CQ179">
        <f t="shared" si="271"/>
        <v>0.1215</v>
      </c>
      <c r="CR179">
        <f t="shared" si="272"/>
        <v>3.456</v>
      </c>
      <c r="CT179" s="18">
        <f>'PASO 1 - SETUP CAMPAÑA'!G112</f>
        <v>135</v>
      </c>
      <c r="CU179">
        <v>11.8</v>
      </c>
      <c r="CV179">
        <v>11.2</v>
      </c>
      <c r="CW179">
        <v>0.7</v>
      </c>
      <c r="CX179">
        <v>5.88</v>
      </c>
      <c r="CY179">
        <v>5.88</v>
      </c>
      <c r="CZ179">
        <v>0.01</v>
      </c>
      <c r="DA179">
        <v>11.21</v>
      </c>
      <c r="DB179">
        <v>5.99</v>
      </c>
      <c r="DC179">
        <v>0.39</v>
      </c>
      <c r="DD179">
        <v>1</v>
      </c>
      <c r="DE179">
        <v>17.46</v>
      </c>
      <c r="DF179">
        <v>0.1</v>
      </c>
      <c r="DG179">
        <v>17.52</v>
      </c>
      <c r="DH179">
        <v>16.43</v>
      </c>
      <c r="DI179">
        <v>19.91</v>
      </c>
      <c r="DJ179">
        <v>2.17</v>
      </c>
      <c r="DK179">
        <v>31.28</v>
      </c>
      <c r="DL179">
        <v>1.96</v>
      </c>
      <c r="DM179">
        <v>3.91</v>
      </c>
      <c r="DN179">
        <v>28.93</v>
      </c>
      <c r="DO179">
        <v>14.06</v>
      </c>
      <c r="DP179">
        <v>5.82</v>
      </c>
      <c r="DQ179">
        <v>2.42</v>
      </c>
      <c r="DR179">
        <v>41.06</v>
      </c>
      <c r="DS179">
        <v>29.79</v>
      </c>
      <c r="DT179">
        <v>5.94</v>
      </c>
      <c r="DU179">
        <v>42.8</v>
      </c>
      <c r="DV179">
        <v>23.28</v>
      </c>
      <c r="DW179">
        <v>6.74</v>
      </c>
      <c r="DX179">
        <v>8.43</v>
      </c>
      <c r="DY179">
        <v>6.77</v>
      </c>
      <c r="DZ179">
        <v>0</v>
      </c>
      <c r="EA179">
        <v>5</v>
      </c>
      <c r="EB179">
        <v>0.1</v>
      </c>
      <c r="EC179">
        <v>0.05</v>
      </c>
      <c r="ED179">
        <v>3.61</v>
      </c>
      <c r="EE179">
        <v>0</v>
      </c>
      <c r="EF179">
        <v>3.51</v>
      </c>
      <c r="EG179">
        <v>0.6</v>
      </c>
      <c r="EH179">
        <v>1.5</v>
      </c>
      <c r="EI179">
        <v>0.87</v>
      </c>
      <c r="EJ179">
        <v>1.05</v>
      </c>
      <c r="EK179">
        <v>0</v>
      </c>
      <c r="EL179">
        <v>0.46</v>
      </c>
      <c r="EM179">
        <v>2.3199999999999998</v>
      </c>
      <c r="EN179">
        <v>1.1499999999999999</v>
      </c>
      <c r="EO179">
        <v>0.97</v>
      </c>
      <c r="EP179">
        <v>0.28000000000000003</v>
      </c>
      <c r="EQ179">
        <v>0.54</v>
      </c>
      <c r="ER179">
        <v>0</v>
      </c>
      <c r="ES179">
        <v>0.23</v>
      </c>
      <c r="ET179">
        <v>0</v>
      </c>
      <c r="EU179">
        <v>0.21</v>
      </c>
      <c r="EV179">
        <v>0</v>
      </c>
      <c r="EW179">
        <v>0.17</v>
      </c>
      <c r="EX179">
        <v>0.19</v>
      </c>
      <c r="EY179">
        <v>27.12</v>
      </c>
      <c r="EZ179">
        <v>26.27</v>
      </c>
      <c r="FA179">
        <v>0.47</v>
      </c>
      <c r="FB179">
        <v>0</v>
      </c>
      <c r="FC179">
        <v>0.49</v>
      </c>
      <c r="FD179">
        <v>23.72</v>
      </c>
      <c r="FE179">
        <v>2.09</v>
      </c>
      <c r="FF179">
        <v>22.23</v>
      </c>
      <c r="FG179">
        <v>2.08</v>
      </c>
      <c r="FH179">
        <v>4.4000000000000004</v>
      </c>
      <c r="FI179">
        <v>68.39</v>
      </c>
      <c r="FJ179">
        <v>89.4</v>
      </c>
      <c r="FK179">
        <v>1.78</v>
      </c>
      <c r="FL179">
        <v>38.5</v>
      </c>
      <c r="FM179">
        <v>4.53</v>
      </c>
      <c r="FN179">
        <v>5.82</v>
      </c>
      <c r="FO179">
        <v>0.54</v>
      </c>
      <c r="FP179">
        <v>0</v>
      </c>
      <c r="FQ179">
        <v>55.42</v>
      </c>
      <c r="FR179">
        <v>36.869999999999997</v>
      </c>
      <c r="FS179">
        <v>10.47</v>
      </c>
      <c r="FT179">
        <v>4.47</v>
      </c>
      <c r="FU179">
        <v>2.0099999999999998</v>
      </c>
      <c r="FV179">
        <v>0</v>
      </c>
      <c r="FW179">
        <v>7.46</v>
      </c>
      <c r="FX179">
        <v>0.32</v>
      </c>
      <c r="FY179">
        <v>2.33</v>
      </c>
      <c r="FZ179">
        <v>0.71</v>
      </c>
      <c r="GA179">
        <v>0.27</v>
      </c>
      <c r="GB179">
        <v>9.91</v>
      </c>
      <c r="GC179">
        <v>15.67</v>
      </c>
      <c r="GD179">
        <v>0.53</v>
      </c>
      <c r="GE179">
        <v>0.09</v>
      </c>
      <c r="GF179">
        <v>2.56</v>
      </c>
    </row>
    <row r="180" spans="2:188" x14ac:dyDescent="0.35">
      <c r="B180" t="str">
        <f>IF(AND(F180&gt;='PASO 2 - CHANNEL INPUT '!$G$4,F180&lt;='PASO 2 - CHANNEL INPUT '!$H$4),"OK","FUERA")</f>
        <v>OK</v>
      </c>
      <c r="C180" s="18" t="str">
        <f>IF(AND(F180&gt;='PASO 2 - CHANNEL INPUT '!$G$8,F180&lt;='PASO 2 - CHANNEL INPUT '!$H$8),"OK","FUERA")</f>
        <v>OK</v>
      </c>
      <c r="D180" t="str">
        <f>IF(AND(F180&gt;='PASO 1 - SETUP CAMPAÑA'!$C$3,F180&lt;='PASO 1 - SETUP CAMPAÑA'!$C$4),"OK","FUERA")</f>
        <v>FUERA</v>
      </c>
      <c r="E180" t="s">
        <v>2</v>
      </c>
      <c r="F180">
        <v>85</v>
      </c>
      <c r="G180" s="11">
        <f t="shared" si="273"/>
        <v>12.446000000000002</v>
      </c>
      <c r="H180">
        <f t="shared" si="184"/>
        <v>12.263999999999999</v>
      </c>
      <c r="I180">
        <f t="shared" si="185"/>
        <v>0.224</v>
      </c>
      <c r="J180">
        <f t="shared" si="186"/>
        <v>6.8740000000000006</v>
      </c>
      <c r="K180">
        <f t="shared" si="187"/>
        <v>6.8319999999999999</v>
      </c>
      <c r="L180">
        <f t="shared" si="188"/>
        <v>4.1999999999999996E-2</v>
      </c>
      <c r="M180">
        <f t="shared" si="189"/>
        <v>18.675999999999998</v>
      </c>
      <c r="N180">
        <f t="shared" si="190"/>
        <v>14.28</v>
      </c>
      <c r="O180">
        <f t="shared" si="191"/>
        <v>5.0119999999999996</v>
      </c>
      <c r="P180">
        <f t="shared" si="192"/>
        <v>1.554</v>
      </c>
      <c r="Q180">
        <f t="shared" si="193"/>
        <v>29.792000000000002</v>
      </c>
      <c r="R180">
        <f t="shared" si="194"/>
        <v>0.182</v>
      </c>
      <c r="S180">
        <f t="shared" si="195"/>
        <v>29.792000000000002</v>
      </c>
      <c r="T180">
        <f t="shared" si="196"/>
        <v>27.622</v>
      </c>
      <c r="U180" s="11">
        <f t="shared" si="197"/>
        <v>32.340000000000003</v>
      </c>
      <c r="V180">
        <f t="shared" si="198"/>
        <v>4.5639999999999992</v>
      </c>
      <c r="W180">
        <f t="shared" si="199"/>
        <v>40.474000000000004</v>
      </c>
      <c r="X180">
        <f t="shared" si="200"/>
        <v>2.2819999999999996</v>
      </c>
      <c r="Y180">
        <f t="shared" si="201"/>
        <v>0.85399999999999998</v>
      </c>
      <c r="Z180">
        <f t="shared" si="202"/>
        <v>30.8</v>
      </c>
      <c r="AA180">
        <f t="shared" si="203"/>
        <v>18.2</v>
      </c>
      <c r="AB180">
        <f t="shared" si="204"/>
        <v>3.0659999999999998</v>
      </c>
      <c r="AC180">
        <f t="shared" si="205"/>
        <v>1.82</v>
      </c>
      <c r="AD180" s="11">
        <f t="shared" si="206"/>
        <v>49.545999999999999</v>
      </c>
      <c r="AE180">
        <f t="shared" si="207"/>
        <v>32.676000000000002</v>
      </c>
      <c r="AF180">
        <f t="shared" si="208"/>
        <v>5.2080000000000002</v>
      </c>
      <c r="AG180">
        <f t="shared" si="209"/>
        <v>63.363999999999997</v>
      </c>
      <c r="AH180">
        <f t="shared" si="210"/>
        <v>36.511999999999993</v>
      </c>
      <c r="AI180">
        <f t="shared" si="211"/>
        <v>10.555999999999999</v>
      </c>
      <c r="AJ180">
        <f t="shared" si="212"/>
        <v>6.8879999999999999</v>
      </c>
      <c r="AK180">
        <f t="shared" si="213"/>
        <v>12.501999999999999</v>
      </c>
      <c r="AL180">
        <f t="shared" si="214"/>
        <v>0</v>
      </c>
      <c r="AM180">
        <f t="shared" si="215"/>
        <v>8.8339999999999979</v>
      </c>
      <c r="AN180">
        <f t="shared" si="216"/>
        <v>0.53200000000000003</v>
      </c>
      <c r="AO180">
        <f t="shared" si="217"/>
        <v>0.126</v>
      </c>
      <c r="AP180">
        <f t="shared" si="218"/>
        <v>4.1580000000000004</v>
      </c>
      <c r="AQ180">
        <f t="shared" si="219"/>
        <v>0</v>
      </c>
      <c r="AR180">
        <f t="shared" si="220"/>
        <v>4.9139999999999997</v>
      </c>
      <c r="AS180">
        <f t="shared" si="221"/>
        <v>0</v>
      </c>
      <c r="AT180">
        <f t="shared" si="222"/>
        <v>3.2759999999999998</v>
      </c>
      <c r="AU180">
        <f t="shared" si="223"/>
        <v>0.44800000000000001</v>
      </c>
      <c r="AV180">
        <f t="shared" si="224"/>
        <v>1.4980000000000002</v>
      </c>
      <c r="AW180">
        <f t="shared" si="225"/>
        <v>0</v>
      </c>
      <c r="AX180">
        <f t="shared" si="226"/>
        <v>0.29399999999999998</v>
      </c>
      <c r="AY180">
        <f t="shared" si="227"/>
        <v>2.254</v>
      </c>
      <c r="AZ180">
        <f t="shared" si="228"/>
        <v>0.96599999999999997</v>
      </c>
      <c r="BA180">
        <f t="shared" si="229"/>
        <v>1.0640000000000001</v>
      </c>
      <c r="BB180">
        <f t="shared" si="230"/>
        <v>0.126</v>
      </c>
      <c r="BC180">
        <f t="shared" si="231"/>
        <v>0.75600000000000001</v>
      </c>
      <c r="BD180">
        <f t="shared" si="232"/>
        <v>0.51800000000000002</v>
      </c>
      <c r="BE180">
        <f t="shared" si="233"/>
        <v>0.61599999999999999</v>
      </c>
      <c r="BF180">
        <f t="shared" si="234"/>
        <v>0</v>
      </c>
      <c r="BG180">
        <f t="shared" si="235"/>
        <v>0.93800000000000006</v>
      </c>
      <c r="BH180">
        <f t="shared" si="236"/>
        <v>0.16799999999999998</v>
      </c>
      <c r="BI180">
        <f t="shared" si="237"/>
        <v>1.8760000000000001</v>
      </c>
      <c r="BJ180">
        <f t="shared" si="238"/>
        <v>0.54600000000000004</v>
      </c>
      <c r="BK180">
        <f t="shared" si="239"/>
        <v>44.701999999999998</v>
      </c>
      <c r="BL180">
        <f t="shared" si="240"/>
        <v>41.103999999999999</v>
      </c>
      <c r="BM180">
        <f t="shared" si="241"/>
        <v>3.3460000000000001</v>
      </c>
      <c r="BN180">
        <f t="shared" si="242"/>
        <v>0</v>
      </c>
      <c r="BO180">
        <f t="shared" si="243"/>
        <v>0.63000000000000012</v>
      </c>
      <c r="BP180">
        <f t="shared" si="244"/>
        <v>28.335999999999999</v>
      </c>
      <c r="BQ180">
        <f t="shared" si="245"/>
        <v>2.2680000000000002</v>
      </c>
      <c r="BR180">
        <f t="shared" si="246"/>
        <v>26.18</v>
      </c>
      <c r="BS180">
        <f t="shared" si="247"/>
        <v>3.6539999999999999</v>
      </c>
      <c r="BT180">
        <f t="shared" si="248"/>
        <v>3.9060000000000001</v>
      </c>
      <c r="BU180">
        <f t="shared" si="249"/>
        <v>100.70200000000001</v>
      </c>
      <c r="BV180" s="11">
        <f t="shared" si="250"/>
        <v>128.31</v>
      </c>
      <c r="BW180" s="11">
        <f t="shared" si="251"/>
        <v>2.4219999999999997</v>
      </c>
      <c r="BX180" s="11">
        <f t="shared" si="252"/>
        <v>45.304000000000002</v>
      </c>
      <c r="BY180">
        <f t="shared" si="253"/>
        <v>3.15</v>
      </c>
      <c r="BZ180">
        <f t="shared" si="254"/>
        <v>3.0659999999999998</v>
      </c>
      <c r="CA180">
        <f t="shared" si="255"/>
        <v>0.96599999999999997</v>
      </c>
      <c r="CB180">
        <f t="shared" si="256"/>
        <v>0</v>
      </c>
      <c r="CC180" s="11">
        <f t="shared" si="257"/>
        <v>79.631999999999991</v>
      </c>
      <c r="CD180" s="11">
        <f t="shared" si="258"/>
        <v>42.35</v>
      </c>
      <c r="CE180" s="11">
        <f t="shared" si="259"/>
        <v>12.866</v>
      </c>
      <c r="CF180">
        <f t="shared" si="260"/>
        <v>2.3239999999999998</v>
      </c>
      <c r="CG180">
        <f t="shared" si="261"/>
        <v>1.288</v>
      </c>
      <c r="CH180">
        <f t="shared" si="262"/>
        <v>0</v>
      </c>
      <c r="CI180" s="11">
        <f t="shared" si="263"/>
        <v>10.934000000000001</v>
      </c>
      <c r="CJ180">
        <f t="shared" si="264"/>
        <v>0.79799999999999993</v>
      </c>
      <c r="CK180">
        <f t="shared" si="265"/>
        <v>1.9040000000000001</v>
      </c>
      <c r="CL180">
        <f t="shared" si="266"/>
        <v>1.512</v>
      </c>
      <c r="CM180">
        <f t="shared" si="267"/>
        <v>0.42</v>
      </c>
      <c r="CN180">
        <f t="shared" si="268"/>
        <v>11.703999999999999</v>
      </c>
      <c r="CO180">
        <f t="shared" si="269"/>
        <v>17.920000000000002</v>
      </c>
      <c r="CP180">
        <f t="shared" si="270"/>
        <v>0</v>
      </c>
      <c r="CQ180">
        <f t="shared" si="271"/>
        <v>2.1560000000000001</v>
      </c>
      <c r="CR180">
        <f t="shared" si="272"/>
        <v>3.444</v>
      </c>
      <c r="CT180" s="18">
        <f>'PASO 1 - SETUP CAMPAÑA'!G113</f>
        <v>140</v>
      </c>
      <c r="CU180">
        <v>8.89</v>
      </c>
      <c r="CV180">
        <v>8.76</v>
      </c>
      <c r="CW180">
        <v>0.16</v>
      </c>
      <c r="CX180">
        <v>4.91</v>
      </c>
      <c r="CY180">
        <v>4.88</v>
      </c>
      <c r="CZ180">
        <v>0.03</v>
      </c>
      <c r="DA180">
        <v>13.34</v>
      </c>
      <c r="DB180">
        <v>10.199999999999999</v>
      </c>
      <c r="DC180">
        <v>3.58</v>
      </c>
      <c r="DD180">
        <v>1.1100000000000001</v>
      </c>
      <c r="DE180">
        <v>21.28</v>
      </c>
      <c r="DF180">
        <v>0.13</v>
      </c>
      <c r="DG180">
        <v>21.28</v>
      </c>
      <c r="DH180">
        <v>19.73</v>
      </c>
      <c r="DI180">
        <v>23.1</v>
      </c>
      <c r="DJ180">
        <v>3.26</v>
      </c>
      <c r="DK180">
        <v>28.91</v>
      </c>
      <c r="DL180">
        <v>1.63</v>
      </c>
      <c r="DM180">
        <v>0.61</v>
      </c>
      <c r="DN180">
        <v>22</v>
      </c>
      <c r="DO180">
        <v>13</v>
      </c>
      <c r="DP180">
        <v>2.19</v>
      </c>
      <c r="DQ180">
        <v>1.3</v>
      </c>
      <c r="DR180">
        <v>35.39</v>
      </c>
      <c r="DS180">
        <v>23.34</v>
      </c>
      <c r="DT180">
        <v>3.72</v>
      </c>
      <c r="DU180">
        <v>45.26</v>
      </c>
      <c r="DV180">
        <v>26.08</v>
      </c>
      <c r="DW180">
        <v>7.54</v>
      </c>
      <c r="DX180">
        <v>4.92</v>
      </c>
      <c r="DY180">
        <v>8.93</v>
      </c>
      <c r="DZ180">
        <v>0</v>
      </c>
      <c r="EA180">
        <v>6.31</v>
      </c>
      <c r="EB180">
        <v>0.38</v>
      </c>
      <c r="EC180">
        <v>0.09</v>
      </c>
      <c r="ED180">
        <v>2.97</v>
      </c>
      <c r="EE180">
        <v>0</v>
      </c>
      <c r="EF180">
        <v>3.51</v>
      </c>
      <c r="EG180">
        <v>0</v>
      </c>
      <c r="EH180">
        <v>2.34</v>
      </c>
      <c r="EI180">
        <v>0.32</v>
      </c>
      <c r="EJ180">
        <v>1.07</v>
      </c>
      <c r="EK180">
        <v>0</v>
      </c>
      <c r="EL180">
        <v>0.21</v>
      </c>
      <c r="EM180">
        <v>1.61</v>
      </c>
      <c r="EN180">
        <v>0.69</v>
      </c>
      <c r="EO180">
        <v>0.76</v>
      </c>
      <c r="EP180">
        <v>0.09</v>
      </c>
      <c r="EQ180">
        <v>0.54</v>
      </c>
      <c r="ER180">
        <v>0.37</v>
      </c>
      <c r="ES180">
        <v>0.44</v>
      </c>
      <c r="ET180">
        <v>0</v>
      </c>
      <c r="EU180">
        <v>0.67</v>
      </c>
      <c r="EV180">
        <v>0.12</v>
      </c>
      <c r="EW180">
        <v>1.34</v>
      </c>
      <c r="EX180">
        <v>0.39</v>
      </c>
      <c r="EY180">
        <v>31.93</v>
      </c>
      <c r="EZ180">
        <v>29.36</v>
      </c>
      <c r="FA180">
        <v>2.39</v>
      </c>
      <c r="FB180">
        <v>0</v>
      </c>
      <c r="FC180">
        <v>0.45</v>
      </c>
      <c r="FD180">
        <v>20.239999999999998</v>
      </c>
      <c r="FE180">
        <v>1.62</v>
      </c>
      <c r="FF180">
        <v>18.7</v>
      </c>
      <c r="FG180">
        <v>2.61</v>
      </c>
      <c r="FH180">
        <v>2.79</v>
      </c>
      <c r="FI180">
        <v>71.930000000000007</v>
      </c>
      <c r="FJ180">
        <v>91.65</v>
      </c>
      <c r="FK180">
        <v>1.73</v>
      </c>
      <c r="FL180">
        <v>32.36</v>
      </c>
      <c r="FM180">
        <v>2.25</v>
      </c>
      <c r="FN180">
        <v>2.19</v>
      </c>
      <c r="FO180">
        <v>0.69</v>
      </c>
      <c r="FP180">
        <v>0</v>
      </c>
      <c r="FQ180">
        <v>56.88</v>
      </c>
      <c r="FR180">
        <v>30.25</v>
      </c>
      <c r="FS180">
        <v>9.19</v>
      </c>
      <c r="FT180">
        <v>1.66</v>
      </c>
      <c r="FU180">
        <v>0.92</v>
      </c>
      <c r="FV180">
        <v>0</v>
      </c>
      <c r="FW180">
        <v>7.81</v>
      </c>
      <c r="FX180">
        <v>0.56999999999999995</v>
      </c>
      <c r="FY180">
        <v>1.36</v>
      </c>
      <c r="FZ180">
        <v>1.08</v>
      </c>
      <c r="GA180">
        <v>0.3</v>
      </c>
      <c r="GB180">
        <v>8.36</v>
      </c>
      <c r="GC180">
        <v>12.8</v>
      </c>
      <c r="GD180">
        <v>0</v>
      </c>
      <c r="GE180">
        <v>1.54</v>
      </c>
      <c r="GF180">
        <v>2.46</v>
      </c>
    </row>
    <row r="181" spans="2:188" x14ac:dyDescent="0.35">
      <c r="B181" t="str">
        <f>IF(AND(F181&gt;='PASO 2 - CHANNEL INPUT '!$G$4,F181&lt;='PASO 2 - CHANNEL INPUT '!$H$4),"OK","FUERA")</f>
        <v>OK</v>
      </c>
      <c r="C181" s="18" t="str">
        <f>IF(AND(F181&gt;='PASO 2 - CHANNEL INPUT '!$G$8,F181&lt;='PASO 2 - CHANNEL INPUT '!$H$8),"OK","FUERA")</f>
        <v>OK</v>
      </c>
      <c r="D181" t="str">
        <f>IF(AND(F181&gt;='PASO 1 - SETUP CAMPAÑA'!$C$3,F181&lt;='PASO 1 - SETUP CAMPAÑA'!$C$4),"OK","FUERA")</f>
        <v>FUERA</v>
      </c>
      <c r="E181" t="s">
        <v>2</v>
      </c>
      <c r="F181">
        <v>86</v>
      </c>
      <c r="G181" s="11">
        <f t="shared" si="273"/>
        <v>20.777000000000001</v>
      </c>
      <c r="H181">
        <f t="shared" si="184"/>
        <v>20.303000000000001</v>
      </c>
      <c r="I181">
        <f t="shared" si="185"/>
        <v>0.56879999999999997</v>
      </c>
      <c r="J181">
        <f t="shared" si="186"/>
        <v>5.4983999999999993</v>
      </c>
      <c r="K181">
        <f t="shared" si="187"/>
        <v>5.4194000000000004</v>
      </c>
      <c r="L181">
        <f t="shared" si="188"/>
        <v>7.9000000000000001E-2</v>
      </c>
      <c r="M181">
        <f t="shared" si="189"/>
        <v>24.363600000000002</v>
      </c>
      <c r="N181">
        <f t="shared" si="190"/>
        <v>11.8658</v>
      </c>
      <c r="O181">
        <f t="shared" si="191"/>
        <v>1.3114000000000001</v>
      </c>
      <c r="P181">
        <f t="shared" si="192"/>
        <v>1.1217999999999999</v>
      </c>
      <c r="Q181">
        <f t="shared" si="193"/>
        <v>34.665199999999999</v>
      </c>
      <c r="R181">
        <f t="shared" si="194"/>
        <v>0.80580000000000007</v>
      </c>
      <c r="S181">
        <f t="shared" si="195"/>
        <v>35.234000000000002</v>
      </c>
      <c r="T181">
        <f t="shared" si="196"/>
        <v>33.733000000000004</v>
      </c>
      <c r="U181" s="11">
        <f t="shared" si="197"/>
        <v>35.376200000000004</v>
      </c>
      <c r="V181">
        <f t="shared" si="198"/>
        <v>1.2324000000000002</v>
      </c>
      <c r="W181">
        <f t="shared" si="199"/>
        <v>44.714000000000006</v>
      </c>
      <c r="X181">
        <f t="shared" si="200"/>
        <v>1.4694000000000003</v>
      </c>
      <c r="Y181">
        <f t="shared" si="201"/>
        <v>0.12640000000000001</v>
      </c>
      <c r="Z181">
        <f t="shared" si="202"/>
        <v>32.8324</v>
      </c>
      <c r="AA181">
        <f t="shared" si="203"/>
        <v>18.233199999999997</v>
      </c>
      <c r="AB181">
        <f t="shared" si="204"/>
        <v>1.58</v>
      </c>
      <c r="AC181">
        <f t="shared" si="205"/>
        <v>0.85320000000000007</v>
      </c>
      <c r="AD181" s="11">
        <f t="shared" si="206"/>
        <v>48.442799999999998</v>
      </c>
      <c r="AE181">
        <f t="shared" si="207"/>
        <v>53.467200000000005</v>
      </c>
      <c r="AF181">
        <f t="shared" si="208"/>
        <v>17.222000000000001</v>
      </c>
      <c r="AG181">
        <f t="shared" si="209"/>
        <v>69.867599999999996</v>
      </c>
      <c r="AH181">
        <f t="shared" si="210"/>
        <v>33.037800000000004</v>
      </c>
      <c r="AI181">
        <f t="shared" si="211"/>
        <v>8.0106000000000002</v>
      </c>
      <c r="AJ181">
        <f t="shared" si="212"/>
        <v>14.188400000000001</v>
      </c>
      <c r="AK181">
        <f t="shared" si="213"/>
        <v>8.1685999999999996</v>
      </c>
      <c r="AL181">
        <f t="shared" si="214"/>
        <v>0</v>
      </c>
      <c r="AM181">
        <f t="shared" si="215"/>
        <v>9.2271999999999998</v>
      </c>
      <c r="AN181">
        <f t="shared" si="216"/>
        <v>0.30020000000000002</v>
      </c>
      <c r="AO181">
        <f t="shared" si="217"/>
        <v>0</v>
      </c>
      <c r="AP181">
        <f t="shared" si="218"/>
        <v>5.1349999999999998</v>
      </c>
      <c r="AQ181">
        <f t="shared" si="219"/>
        <v>0</v>
      </c>
      <c r="AR181">
        <f t="shared" si="220"/>
        <v>7.8841999999999999</v>
      </c>
      <c r="AS181">
        <f t="shared" si="221"/>
        <v>1.264</v>
      </c>
      <c r="AT181">
        <f t="shared" si="222"/>
        <v>1.264</v>
      </c>
      <c r="AU181">
        <f t="shared" si="223"/>
        <v>0.69520000000000004</v>
      </c>
      <c r="AV181">
        <f t="shared" si="224"/>
        <v>2.4174000000000002</v>
      </c>
      <c r="AW181">
        <f t="shared" si="225"/>
        <v>0</v>
      </c>
      <c r="AX181">
        <f t="shared" si="226"/>
        <v>0</v>
      </c>
      <c r="AY181">
        <f t="shared" si="227"/>
        <v>3.1125999999999996</v>
      </c>
      <c r="AZ181">
        <f t="shared" si="228"/>
        <v>1.0586</v>
      </c>
      <c r="BA181">
        <f t="shared" si="229"/>
        <v>4.5662000000000003</v>
      </c>
      <c r="BB181">
        <f t="shared" si="230"/>
        <v>1.0427999999999999</v>
      </c>
      <c r="BC181">
        <f t="shared" si="231"/>
        <v>1.1059999999999999</v>
      </c>
      <c r="BD181">
        <f t="shared" si="232"/>
        <v>1.5800000000000002E-2</v>
      </c>
      <c r="BE181">
        <f t="shared" si="233"/>
        <v>1.9117999999999999</v>
      </c>
      <c r="BF181">
        <f t="shared" si="234"/>
        <v>0</v>
      </c>
      <c r="BG181">
        <f t="shared" si="235"/>
        <v>0.39500000000000002</v>
      </c>
      <c r="BH181">
        <f t="shared" si="236"/>
        <v>0</v>
      </c>
      <c r="BI181">
        <f t="shared" si="237"/>
        <v>0.52139999999999997</v>
      </c>
      <c r="BJ181">
        <f t="shared" si="238"/>
        <v>0.56879999999999997</v>
      </c>
      <c r="BK181">
        <f t="shared" si="239"/>
        <v>48.6798</v>
      </c>
      <c r="BL181">
        <f t="shared" si="240"/>
        <v>45.946399999999997</v>
      </c>
      <c r="BM181">
        <f t="shared" si="241"/>
        <v>1.7853999999999999</v>
      </c>
      <c r="BN181">
        <f t="shared" si="242"/>
        <v>0</v>
      </c>
      <c r="BO181">
        <f t="shared" si="243"/>
        <v>1.1375999999999999</v>
      </c>
      <c r="BP181">
        <f t="shared" si="244"/>
        <v>39.294600000000003</v>
      </c>
      <c r="BQ181">
        <f t="shared" si="245"/>
        <v>4.6294000000000004</v>
      </c>
      <c r="BR181">
        <f t="shared" si="246"/>
        <v>34.965400000000002</v>
      </c>
      <c r="BS181">
        <f t="shared" si="247"/>
        <v>3.4760000000000004</v>
      </c>
      <c r="BT181">
        <f t="shared" si="248"/>
        <v>7.5682</v>
      </c>
      <c r="BU181">
        <f t="shared" si="249"/>
        <v>114.3288</v>
      </c>
      <c r="BV181" s="11">
        <f t="shared" si="250"/>
        <v>144.66479999999999</v>
      </c>
      <c r="BW181" s="11">
        <f t="shared" si="251"/>
        <v>3.3021999999999996</v>
      </c>
      <c r="BX181" s="11">
        <f t="shared" si="252"/>
        <v>51.065599999999996</v>
      </c>
      <c r="BY181">
        <f t="shared" si="253"/>
        <v>5.1192000000000011</v>
      </c>
      <c r="BZ181">
        <f t="shared" si="254"/>
        <v>1.58</v>
      </c>
      <c r="CA181">
        <f t="shared" si="255"/>
        <v>0.18959999999999999</v>
      </c>
      <c r="CB181">
        <f t="shared" si="256"/>
        <v>7.9000000000000001E-2</v>
      </c>
      <c r="CC181" s="11">
        <f t="shared" si="257"/>
        <v>97.17</v>
      </c>
      <c r="CD181" s="11">
        <f t="shared" si="258"/>
        <v>47.716000000000001</v>
      </c>
      <c r="CE181" s="11">
        <f t="shared" si="259"/>
        <v>14.741399999999999</v>
      </c>
      <c r="CF181">
        <f t="shared" si="260"/>
        <v>4.0922000000000001</v>
      </c>
      <c r="CG181">
        <f t="shared" si="261"/>
        <v>5.3246000000000002</v>
      </c>
      <c r="CH181">
        <f t="shared" si="262"/>
        <v>0</v>
      </c>
      <c r="CI181" s="11">
        <f t="shared" si="263"/>
        <v>11.786799999999999</v>
      </c>
      <c r="CJ181">
        <f t="shared" si="264"/>
        <v>4.6452</v>
      </c>
      <c r="CK181">
        <f t="shared" si="265"/>
        <v>6.3831999999999995</v>
      </c>
      <c r="CL181">
        <f t="shared" si="266"/>
        <v>2.0697999999999999</v>
      </c>
      <c r="CM181">
        <f t="shared" si="267"/>
        <v>1.659</v>
      </c>
      <c r="CN181">
        <f t="shared" si="268"/>
        <v>18.407</v>
      </c>
      <c r="CO181">
        <f t="shared" si="269"/>
        <v>22.104199999999999</v>
      </c>
      <c r="CP181">
        <f t="shared" si="270"/>
        <v>0.52139999999999997</v>
      </c>
      <c r="CQ181">
        <f t="shared" si="271"/>
        <v>2.1488</v>
      </c>
      <c r="CR181">
        <f t="shared" si="272"/>
        <v>6.746599999999999</v>
      </c>
      <c r="CT181" s="18">
        <f>'PASO 1 - SETUP CAMPAÑA'!G114</f>
        <v>158</v>
      </c>
      <c r="CU181">
        <v>13.15</v>
      </c>
      <c r="CV181">
        <v>12.85</v>
      </c>
      <c r="CW181">
        <v>0.36</v>
      </c>
      <c r="CX181">
        <v>3.48</v>
      </c>
      <c r="CY181">
        <v>3.43</v>
      </c>
      <c r="CZ181">
        <v>0.05</v>
      </c>
      <c r="DA181">
        <v>15.42</v>
      </c>
      <c r="DB181">
        <v>7.51</v>
      </c>
      <c r="DC181">
        <v>0.83</v>
      </c>
      <c r="DD181">
        <v>0.71</v>
      </c>
      <c r="DE181">
        <v>21.94</v>
      </c>
      <c r="DF181">
        <v>0.51</v>
      </c>
      <c r="DG181">
        <v>22.3</v>
      </c>
      <c r="DH181">
        <v>21.35</v>
      </c>
      <c r="DI181">
        <v>22.39</v>
      </c>
      <c r="DJ181">
        <v>0.78</v>
      </c>
      <c r="DK181">
        <v>28.3</v>
      </c>
      <c r="DL181">
        <v>0.93</v>
      </c>
      <c r="DM181">
        <v>0.08</v>
      </c>
      <c r="DN181">
        <v>20.78</v>
      </c>
      <c r="DO181">
        <v>11.54</v>
      </c>
      <c r="DP181">
        <v>1</v>
      </c>
      <c r="DQ181">
        <v>0.54</v>
      </c>
      <c r="DR181">
        <v>30.66</v>
      </c>
      <c r="DS181">
        <v>33.840000000000003</v>
      </c>
      <c r="DT181">
        <v>10.9</v>
      </c>
      <c r="DU181">
        <v>44.22</v>
      </c>
      <c r="DV181">
        <v>20.91</v>
      </c>
      <c r="DW181">
        <v>5.07</v>
      </c>
      <c r="DX181">
        <v>8.98</v>
      </c>
      <c r="DY181">
        <v>5.17</v>
      </c>
      <c r="DZ181">
        <v>0</v>
      </c>
      <c r="EA181">
        <v>5.84</v>
      </c>
      <c r="EB181">
        <v>0.19</v>
      </c>
      <c r="EC181">
        <v>0</v>
      </c>
      <c r="ED181">
        <v>3.25</v>
      </c>
      <c r="EE181">
        <v>0</v>
      </c>
      <c r="EF181">
        <v>4.99</v>
      </c>
      <c r="EG181">
        <v>0.8</v>
      </c>
      <c r="EH181">
        <v>0.8</v>
      </c>
      <c r="EI181">
        <v>0.44</v>
      </c>
      <c r="EJ181">
        <v>1.53</v>
      </c>
      <c r="EK181">
        <v>0</v>
      </c>
      <c r="EL181">
        <v>0</v>
      </c>
      <c r="EM181">
        <v>1.97</v>
      </c>
      <c r="EN181">
        <v>0.67</v>
      </c>
      <c r="EO181">
        <v>2.89</v>
      </c>
      <c r="EP181">
        <v>0.66</v>
      </c>
      <c r="EQ181">
        <v>0.7</v>
      </c>
      <c r="ER181">
        <v>0.01</v>
      </c>
      <c r="ES181">
        <v>1.21</v>
      </c>
      <c r="ET181">
        <v>0</v>
      </c>
      <c r="EU181">
        <v>0.25</v>
      </c>
      <c r="EV181">
        <v>0</v>
      </c>
      <c r="EW181">
        <v>0.33</v>
      </c>
      <c r="EX181">
        <v>0.36</v>
      </c>
      <c r="EY181">
        <v>30.81</v>
      </c>
      <c r="EZ181">
        <v>29.08</v>
      </c>
      <c r="FA181">
        <v>1.1299999999999999</v>
      </c>
      <c r="FB181">
        <v>0</v>
      </c>
      <c r="FC181">
        <v>0.72</v>
      </c>
      <c r="FD181">
        <v>24.87</v>
      </c>
      <c r="FE181">
        <v>2.93</v>
      </c>
      <c r="FF181">
        <v>22.13</v>
      </c>
      <c r="FG181">
        <v>2.2000000000000002</v>
      </c>
      <c r="FH181">
        <v>4.79</v>
      </c>
      <c r="FI181">
        <v>72.36</v>
      </c>
      <c r="FJ181">
        <v>91.56</v>
      </c>
      <c r="FK181">
        <v>2.09</v>
      </c>
      <c r="FL181">
        <v>32.32</v>
      </c>
      <c r="FM181">
        <v>3.24</v>
      </c>
      <c r="FN181">
        <v>1</v>
      </c>
      <c r="FO181">
        <v>0.12</v>
      </c>
      <c r="FP181">
        <v>0.05</v>
      </c>
      <c r="FQ181">
        <v>61.5</v>
      </c>
      <c r="FR181">
        <v>30.2</v>
      </c>
      <c r="FS181">
        <v>9.33</v>
      </c>
      <c r="FT181">
        <v>2.59</v>
      </c>
      <c r="FU181">
        <v>3.37</v>
      </c>
      <c r="FV181">
        <v>0</v>
      </c>
      <c r="FW181">
        <v>7.46</v>
      </c>
      <c r="FX181">
        <v>2.94</v>
      </c>
      <c r="FY181">
        <v>4.04</v>
      </c>
      <c r="FZ181">
        <v>1.31</v>
      </c>
      <c r="GA181">
        <v>1.05</v>
      </c>
      <c r="GB181">
        <v>11.65</v>
      </c>
      <c r="GC181">
        <v>13.99</v>
      </c>
      <c r="GD181">
        <v>0.33</v>
      </c>
      <c r="GE181">
        <v>1.36</v>
      </c>
      <c r="GF181">
        <v>4.2699999999999996</v>
      </c>
    </row>
    <row r="182" spans="2:188" x14ac:dyDescent="0.35">
      <c r="B182" t="str">
        <f>IF(AND(F182&gt;='PASO 2 - CHANNEL INPUT '!$G$4,F182&lt;='PASO 2 - CHANNEL INPUT '!$H$4),"OK","FUERA")</f>
        <v>OK</v>
      </c>
      <c r="C182" s="18" t="str">
        <f>IF(AND(F182&gt;='PASO 2 - CHANNEL INPUT '!$G$8,F182&lt;='PASO 2 - CHANNEL INPUT '!$H$8),"OK","FUERA")</f>
        <v>OK</v>
      </c>
      <c r="D182" t="str">
        <f>IF(AND(F182&gt;='PASO 1 - SETUP CAMPAÑA'!$C$3,F182&lt;='PASO 1 - SETUP CAMPAÑA'!$C$4),"OK","FUERA")</f>
        <v>FUERA</v>
      </c>
      <c r="E182" t="s">
        <v>2</v>
      </c>
      <c r="F182">
        <v>87</v>
      </c>
      <c r="G182" s="11">
        <f t="shared" si="273"/>
        <v>15.387499999999999</v>
      </c>
      <c r="H182">
        <f t="shared" si="184"/>
        <v>14.499999999999998</v>
      </c>
      <c r="I182">
        <f t="shared" si="185"/>
        <v>0.88749999999999996</v>
      </c>
      <c r="J182">
        <f t="shared" si="186"/>
        <v>8.5624999999999982</v>
      </c>
      <c r="K182">
        <f t="shared" si="187"/>
        <v>8.5624999999999982</v>
      </c>
      <c r="L182">
        <f t="shared" si="188"/>
        <v>0</v>
      </c>
      <c r="M182">
        <f t="shared" si="189"/>
        <v>16.362499999999997</v>
      </c>
      <c r="N182">
        <f t="shared" si="190"/>
        <v>9.9750000000000014</v>
      </c>
      <c r="O182">
        <f t="shared" si="191"/>
        <v>2.8624999999999998</v>
      </c>
      <c r="P182">
        <f t="shared" si="192"/>
        <v>0.68750000000000011</v>
      </c>
      <c r="Q182">
        <f t="shared" si="193"/>
        <v>26.474999999999998</v>
      </c>
      <c r="R182">
        <f t="shared" si="194"/>
        <v>0.13750000000000001</v>
      </c>
      <c r="S182">
        <f t="shared" si="195"/>
        <v>26.474999999999998</v>
      </c>
      <c r="T182">
        <f t="shared" si="196"/>
        <v>24.337499999999999</v>
      </c>
      <c r="U182" s="11">
        <f t="shared" si="197"/>
        <v>29.8</v>
      </c>
      <c r="V182">
        <f t="shared" si="198"/>
        <v>1.8374999999999999</v>
      </c>
      <c r="W182">
        <f t="shared" si="199"/>
        <v>36.887500000000003</v>
      </c>
      <c r="X182">
        <f t="shared" si="200"/>
        <v>0.375</v>
      </c>
      <c r="Y182">
        <f t="shared" si="201"/>
        <v>0.75</v>
      </c>
      <c r="Z182">
        <f t="shared" si="202"/>
        <v>32.85</v>
      </c>
      <c r="AA182">
        <f t="shared" si="203"/>
        <v>11.3375</v>
      </c>
      <c r="AB182">
        <f t="shared" si="204"/>
        <v>1.1250000000000002</v>
      </c>
      <c r="AC182">
        <f t="shared" si="205"/>
        <v>2.8375000000000004</v>
      </c>
      <c r="AD182" s="11">
        <f t="shared" si="206"/>
        <v>42.1875</v>
      </c>
      <c r="AE182">
        <f t="shared" si="207"/>
        <v>29.774999999999999</v>
      </c>
      <c r="AF182">
        <f t="shared" si="208"/>
        <v>6.35</v>
      </c>
      <c r="AG182">
        <f t="shared" si="209"/>
        <v>57.062499999999993</v>
      </c>
      <c r="AH182">
        <f t="shared" si="210"/>
        <v>32.5</v>
      </c>
      <c r="AI182">
        <f t="shared" si="211"/>
        <v>12.9375</v>
      </c>
      <c r="AJ182">
        <f t="shared" si="212"/>
        <v>11.875</v>
      </c>
      <c r="AK182">
        <f t="shared" si="213"/>
        <v>9.5875000000000004</v>
      </c>
      <c r="AL182">
        <f t="shared" si="214"/>
        <v>0</v>
      </c>
      <c r="AM182">
        <f t="shared" si="215"/>
        <v>7.3375000000000004</v>
      </c>
      <c r="AN182">
        <f t="shared" si="216"/>
        <v>0.1875</v>
      </c>
      <c r="AO182">
        <f t="shared" si="217"/>
        <v>0</v>
      </c>
      <c r="AP182">
        <f t="shared" si="218"/>
        <v>3.2875000000000001</v>
      </c>
      <c r="AQ182">
        <f t="shared" si="219"/>
        <v>0</v>
      </c>
      <c r="AR182">
        <f t="shared" si="220"/>
        <v>1.2875000000000001</v>
      </c>
      <c r="AS182">
        <f t="shared" si="221"/>
        <v>0</v>
      </c>
      <c r="AT182">
        <f t="shared" si="222"/>
        <v>0.67500000000000004</v>
      </c>
      <c r="AU182">
        <f t="shared" si="223"/>
        <v>1.7374999999999998</v>
      </c>
      <c r="AV182">
        <f t="shared" si="224"/>
        <v>3.3</v>
      </c>
      <c r="AW182">
        <f t="shared" si="225"/>
        <v>0</v>
      </c>
      <c r="AX182">
        <f t="shared" si="226"/>
        <v>0.3125</v>
      </c>
      <c r="AY182">
        <f t="shared" si="227"/>
        <v>5.3500000000000005</v>
      </c>
      <c r="AZ182">
        <f t="shared" si="228"/>
        <v>0.71249999999999991</v>
      </c>
      <c r="BA182">
        <f t="shared" si="229"/>
        <v>1.325</v>
      </c>
      <c r="BB182">
        <f t="shared" si="230"/>
        <v>0</v>
      </c>
      <c r="BC182">
        <f t="shared" si="231"/>
        <v>2</v>
      </c>
      <c r="BD182">
        <f t="shared" si="232"/>
        <v>0.17500000000000002</v>
      </c>
      <c r="BE182">
        <f t="shared" si="233"/>
        <v>1.8875000000000002</v>
      </c>
      <c r="BF182">
        <f t="shared" si="234"/>
        <v>0</v>
      </c>
      <c r="BG182">
        <f t="shared" si="235"/>
        <v>0</v>
      </c>
      <c r="BH182">
        <f t="shared" si="236"/>
        <v>0</v>
      </c>
      <c r="BI182">
        <f t="shared" si="237"/>
        <v>1.2625</v>
      </c>
      <c r="BJ182">
        <f t="shared" si="238"/>
        <v>2.875</v>
      </c>
      <c r="BK182">
        <f t="shared" si="239"/>
        <v>40.037500000000001</v>
      </c>
      <c r="BL182">
        <f t="shared" si="240"/>
        <v>34.4375</v>
      </c>
      <c r="BM182">
        <f t="shared" si="241"/>
        <v>4.9750000000000005</v>
      </c>
      <c r="BN182">
        <f t="shared" si="242"/>
        <v>0</v>
      </c>
      <c r="BO182">
        <f t="shared" si="243"/>
        <v>0.82499999999999996</v>
      </c>
      <c r="BP182">
        <f t="shared" si="244"/>
        <v>31.724999999999998</v>
      </c>
      <c r="BQ182">
        <f t="shared" si="245"/>
        <v>5.9125000000000005</v>
      </c>
      <c r="BR182">
        <f t="shared" si="246"/>
        <v>26.012499999999996</v>
      </c>
      <c r="BS182">
        <f t="shared" si="247"/>
        <v>1.45</v>
      </c>
      <c r="BT182">
        <f t="shared" si="248"/>
        <v>5.1124999999999998</v>
      </c>
      <c r="BU182">
        <f t="shared" si="249"/>
        <v>92.912499999999994</v>
      </c>
      <c r="BV182" s="11">
        <f t="shared" si="250"/>
        <v>116.41249999999999</v>
      </c>
      <c r="BW182" s="11">
        <f t="shared" si="251"/>
        <v>2.1124999999999998</v>
      </c>
      <c r="BX182" s="11">
        <f t="shared" si="252"/>
        <v>41.212499999999999</v>
      </c>
      <c r="BY182">
        <f t="shared" si="253"/>
        <v>4.0875000000000004</v>
      </c>
      <c r="BZ182">
        <f t="shared" si="254"/>
        <v>1.1250000000000002</v>
      </c>
      <c r="CA182">
        <f t="shared" si="255"/>
        <v>0.65</v>
      </c>
      <c r="CB182">
        <f t="shared" si="256"/>
        <v>2.5000000000000001E-2</v>
      </c>
      <c r="CC182" s="11">
        <f t="shared" si="257"/>
        <v>73.525000000000006</v>
      </c>
      <c r="CD182" s="11">
        <f t="shared" si="258"/>
        <v>34.087499999999999</v>
      </c>
      <c r="CE182" s="11">
        <f t="shared" si="259"/>
        <v>14.724999999999998</v>
      </c>
      <c r="CF182">
        <f t="shared" si="260"/>
        <v>1.2875000000000001</v>
      </c>
      <c r="CG182">
        <f t="shared" si="261"/>
        <v>3.0249999999999999</v>
      </c>
      <c r="CH182">
        <f t="shared" si="262"/>
        <v>0</v>
      </c>
      <c r="CI182" s="11">
        <f t="shared" si="263"/>
        <v>8.4375</v>
      </c>
      <c r="CJ182">
        <f t="shared" si="264"/>
        <v>1.6625000000000001</v>
      </c>
      <c r="CK182">
        <f t="shared" si="265"/>
        <v>4.2750000000000004</v>
      </c>
      <c r="CL182">
        <f t="shared" si="266"/>
        <v>1.2</v>
      </c>
      <c r="CM182">
        <f t="shared" si="267"/>
        <v>1.2875000000000001</v>
      </c>
      <c r="CN182">
        <f t="shared" si="268"/>
        <v>13.4375</v>
      </c>
      <c r="CO182">
        <f t="shared" si="269"/>
        <v>17.875000000000004</v>
      </c>
      <c r="CP182">
        <f t="shared" si="270"/>
        <v>0</v>
      </c>
      <c r="CQ182">
        <f t="shared" si="271"/>
        <v>2.8125</v>
      </c>
      <c r="CR182">
        <f t="shared" si="272"/>
        <v>7.2625000000000002</v>
      </c>
      <c r="CT182" s="18">
        <f>'PASO 1 - SETUP CAMPAÑA'!G115</f>
        <v>125</v>
      </c>
      <c r="CU182">
        <v>12.31</v>
      </c>
      <c r="CV182">
        <v>11.6</v>
      </c>
      <c r="CW182">
        <v>0.71</v>
      </c>
      <c r="CX182">
        <v>6.85</v>
      </c>
      <c r="CY182">
        <v>6.85</v>
      </c>
      <c r="CZ182">
        <v>0</v>
      </c>
      <c r="DA182">
        <v>13.09</v>
      </c>
      <c r="DB182">
        <v>7.98</v>
      </c>
      <c r="DC182">
        <v>2.29</v>
      </c>
      <c r="DD182">
        <v>0.55000000000000004</v>
      </c>
      <c r="DE182">
        <v>21.18</v>
      </c>
      <c r="DF182">
        <v>0.11</v>
      </c>
      <c r="DG182">
        <v>21.18</v>
      </c>
      <c r="DH182">
        <v>19.47</v>
      </c>
      <c r="DI182">
        <v>23.84</v>
      </c>
      <c r="DJ182">
        <v>1.47</v>
      </c>
      <c r="DK182">
        <v>29.51</v>
      </c>
      <c r="DL182">
        <v>0.3</v>
      </c>
      <c r="DM182">
        <v>0.6</v>
      </c>
      <c r="DN182">
        <v>26.28</v>
      </c>
      <c r="DO182">
        <v>9.07</v>
      </c>
      <c r="DP182">
        <v>0.9</v>
      </c>
      <c r="DQ182">
        <v>2.27</v>
      </c>
      <c r="DR182">
        <v>33.75</v>
      </c>
      <c r="DS182">
        <v>23.82</v>
      </c>
      <c r="DT182">
        <v>5.08</v>
      </c>
      <c r="DU182">
        <v>45.65</v>
      </c>
      <c r="DV182">
        <v>26</v>
      </c>
      <c r="DW182">
        <v>10.35</v>
      </c>
      <c r="DX182">
        <v>9.5</v>
      </c>
      <c r="DY182">
        <v>7.67</v>
      </c>
      <c r="DZ182">
        <v>0</v>
      </c>
      <c r="EA182">
        <v>5.87</v>
      </c>
      <c r="EB182">
        <v>0.15</v>
      </c>
      <c r="EC182">
        <v>0</v>
      </c>
      <c r="ED182">
        <v>2.63</v>
      </c>
      <c r="EE182">
        <v>0</v>
      </c>
      <c r="EF182">
        <v>1.03</v>
      </c>
      <c r="EG182">
        <v>0</v>
      </c>
      <c r="EH182">
        <v>0.54</v>
      </c>
      <c r="EI182">
        <v>1.39</v>
      </c>
      <c r="EJ182">
        <v>2.64</v>
      </c>
      <c r="EK182">
        <v>0</v>
      </c>
      <c r="EL182">
        <v>0.25</v>
      </c>
      <c r="EM182">
        <v>4.28</v>
      </c>
      <c r="EN182">
        <v>0.56999999999999995</v>
      </c>
      <c r="EO182">
        <v>1.06</v>
      </c>
      <c r="EP182">
        <v>0</v>
      </c>
      <c r="EQ182">
        <v>1.6</v>
      </c>
      <c r="ER182">
        <v>0.14000000000000001</v>
      </c>
      <c r="ES182">
        <v>1.51</v>
      </c>
      <c r="ET182">
        <v>0</v>
      </c>
      <c r="EU182">
        <v>0</v>
      </c>
      <c r="EV182">
        <v>0</v>
      </c>
      <c r="EW182">
        <v>1.01</v>
      </c>
      <c r="EX182">
        <v>2.2999999999999998</v>
      </c>
      <c r="EY182">
        <v>32.03</v>
      </c>
      <c r="EZ182">
        <v>27.55</v>
      </c>
      <c r="FA182">
        <v>3.98</v>
      </c>
      <c r="FB182">
        <v>0</v>
      </c>
      <c r="FC182">
        <v>0.66</v>
      </c>
      <c r="FD182">
        <v>25.38</v>
      </c>
      <c r="FE182">
        <v>4.7300000000000004</v>
      </c>
      <c r="FF182">
        <v>20.81</v>
      </c>
      <c r="FG182">
        <v>1.1599999999999999</v>
      </c>
      <c r="FH182">
        <v>4.09</v>
      </c>
      <c r="FI182">
        <v>74.33</v>
      </c>
      <c r="FJ182">
        <v>93.13</v>
      </c>
      <c r="FK182">
        <v>1.69</v>
      </c>
      <c r="FL182">
        <v>32.97</v>
      </c>
      <c r="FM182">
        <v>3.27</v>
      </c>
      <c r="FN182">
        <v>0.9</v>
      </c>
      <c r="FO182">
        <v>0.52</v>
      </c>
      <c r="FP182">
        <v>0.02</v>
      </c>
      <c r="FQ182">
        <v>58.82</v>
      </c>
      <c r="FR182">
        <v>27.27</v>
      </c>
      <c r="FS182">
        <v>11.78</v>
      </c>
      <c r="FT182">
        <v>1.03</v>
      </c>
      <c r="FU182">
        <v>2.42</v>
      </c>
      <c r="FV182">
        <v>0</v>
      </c>
      <c r="FW182">
        <v>6.75</v>
      </c>
      <c r="FX182">
        <v>1.33</v>
      </c>
      <c r="FY182">
        <v>3.42</v>
      </c>
      <c r="FZ182">
        <v>0.96</v>
      </c>
      <c r="GA182">
        <v>1.03</v>
      </c>
      <c r="GB182">
        <v>10.75</v>
      </c>
      <c r="GC182">
        <v>14.3</v>
      </c>
      <c r="GD182">
        <v>0</v>
      </c>
      <c r="GE182">
        <v>2.25</v>
      </c>
      <c r="GF182">
        <v>5.81</v>
      </c>
    </row>
    <row r="183" spans="2:188" x14ac:dyDescent="0.35">
      <c r="B183" t="str">
        <f>IF(AND(F183&gt;='PASO 2 - CHANNEL INPUT '!$G$4,F183&lt;='PASO 2 - CHANNEL INPUT '!$H$4),"OK","FUERA")</f>
        <v>OK</v>
      </c>
      <c r="C183" s="18" t="str">
        <f>IF(AND(F183&gt;='PASO 2 - CHANNEL INPUT '!$G$8,F183&lt;='PASO 2 - CHANNEL INPUT '!$H$8),"OK","FUERA")</f>
        <v>OK</v>
      </c>
      <c r="D183" t="str">
        <f>IF(AND(F183&gt;='PASO 1 - SETUP CAMPAÑA'!$C$3,F183&lt;='PASO 1 - SETUP CAMPAÑA'!$C$4),"OK","FUERA")</f>
        <v>FUERA</v>
      </c>
      <c r="E183" t="s">
        <v>2</v>
      </c>
      <c r="F183">
        <v>88</v>
      </c>
      <c r="G183" s="11">
        <f t="shared" si="273"/>
        <v>8.1648000000000014</v>
      </c>
      <c r="H183">
        <f t="shared" si="184"/>
        <v>7.9464000000000006</v>
      </c>
      <c r="I183">
        <f t="shared" si="185"/>
        <v>0.21839999999999998</v>
      </c>
      <c r="J183">
        <f t="shared" si="186"/>
        <v>4.4268000000000001</v>
      </c>
      <c r="K183">
        <f t="shared" si="187"/>
        <v>4.4268000000000001</v>
      </c>
      <c r="L183">
        <f t="shared" si="188"/>
        <v>0</v>
      </c>
      <c r="M183">
        <f t="shared" si="189"/>
        <v>13.045199999999999</v>
      </c>
      <c r="N183">
        <f t="shared" si="190"/>
        <v>8.484</v>
      </c>
      <c r="O183">
        <f t="shared" si="191"/>
        <v>0.3024</v>
      </c>
      <c r="P183">
        <f t="shared" si="192"/>
        <v>0.69720000000000004</v>
      </c>
      <c r="Q183">
        <f t="shared" si="193"/>
        <v>20.185200000000002</v>
      </c>
      <c r="R183">
        <f t="shared" si="194"/>
        <v>1.6800000000000002E-2</v>
      </c>
      <c r="S183">
        <f t="shared" si="195"/>
        <v>20.185200000000002</v>
      </c>
      <c r="T183">
        <f t="shared" si="196"/>
        <v>18.698400000000003</v>
      </c>
      <c r="U183" s="11">
        <f t="shared" si="197"/>
        <v>21.025200000000002</v>
      </c>
      <c r="V183">
        <f t="shared" si="198"/>
        <v>3.0072000000000001</v>
      </c>
      <c r="W183">
        <f t="shared" si="199"/>
        <v>21.848399999999998</v>
      </c>
      <c r="X183">
        <f t="shared" si="200"/>
        <v>0.23520000000000002</v>
      </c>
      <c r="Y183">
        <f t="shared" si="201"/>
        <v>0.14280000000000001</v>
      </c>
      <c r="Z183">
        <f t="shared" si="202"/>
        <v>18.5304</v>
      </c>
      <c r="AA183">
        <f t="shared" si="203"/>
        <v>8.1311999999999998</v>
      </c>
      <c r="AB183">
        <f t="shared" si="204"/>
        <v>0.36960000000000004</v>
      </c>
      <c r="AC183">
        <f t="shared" si="205"/>
        <v>0.5796</v>
      </c>
      <c r="AD183" s="11">
        <f t="shared" si="206"/>
        <v>26.207999999999998</v>
      </c>
      <c r="AE183">
        <f t="shared" si="207"/>
        <v>25.124399999999998</v>
      </c>
      <c r="AF183">
        <f t="shared" si="208"/>
        <v>5.9556000000000004</v>
      </c>
      <c r="AG183">
        <f t="shared" si="209"/>
        <v>32.936399999999999</v>
      </c>
      <c r="AH183">
        <f t="shared" si="210"/>
        <v>23.184000000000001</v>
      </c>
      <c r="AI183">
        <f t="shared" si="211"/>
        <v>7.9548000000000005</v>
      </c>
      <c r="AJ183">
        <f t="shared" si="212"/>
        <v>5.4851999999999999</v>
      </c>
      <c r="AK183">
        <f t="shared" si="213"/>
        <v>5.67</v>
      </c>
      <c r="AL183">
        <f t="shared" si="214"/>
        <v>0</v>
      </c>
      <c r="AM183">
        <f t="shared" si="215"/>
        <v>5.3591999999999995</v>
      </c>
      <c r="AN183">
        <f t="shared" si="216"/>
        <v>0</v>
      </c>
      <c r="AO183">
        <f t="shared" si="217"/>
        <v>0</v>
      </c>
      <c r="AP183">
        <f t="shared" si="218"/>
        <v>0.89880000000000004</v>
      </c>
      <c r="AQ183">
        <f t="shared" si="219"/>
        <v>0</v>
      </c>
      <c r="AR183">
        <f t="shared" si="220"/>
        <v>1.5624000000000002</v>
      </c>
      <c r="AS183">
        <f t="shared" si="221"/>
        <v>0</v>
      </c>
      <c r="AT183">
        <f t="shared" si="222"/>
        <v>0.56279999999999997</v>
      </c>
      <c r="AU183">
        <f t="shared" si="223"/>
        <v>0.252</v>
      </c>
      <c r="AV183">
        <f t="shared" si="224"/>
        <v>2.2344000000000004</v>
      </c>
      <c r="AW183">
        <f t="shared" si="225"/>
        <v>0</v>
      </c>
      <c r="AX183">
        <f t="shared" si="226"/>
        <v>0</v>
      </c>
      <c r="AY183">
        <f t="shared" si="227"/>
        <v>2.2344000000000004</v>
      </c>
      <c r="AZ183">
        <f t="shared" si="228"/>
        <v>3.8388000000000004</v>
      </c>
      <c r="BA183">
        <f t="shared" si="229"/>
        <v>0.63</v>
      </c>
      <c r="BB183">
        <f t="shared" si="230"/>
        <v>0.15959999999999999</v>
      </c>
      <c r="BC183">
        <f t="shared" si="231"/>
        <v>0.38639999999999997</v>
      </c>
      <c r="BD183">
        <f t="shared" si="232"/>
        <v>0.37800000000000006</v>
      </c>
      <c r="BE183">
        <f t="shared" si="233"/>
        <v>0.2772</v>
      </c>
      <c r="BF183">
        <f t="shared" si="234"/>
        <v>0</v>
      </c>
      <c r="BG183">
        <f t="shared" si="235"/>
        <v>0.40319999999999995</v>
      </c>
      <c r="BH183">
        <f t="shared" si="236"/>
        <v>0.16800000000000001</v>
      </c>
      <c r="BI183">
        <f t="shared" si="237"/>
        <v>0.19319999999999998</v>
      </c>
      <c r="BJ183">
        <f t="shared" si="238"/>
        <v>0.28560000000000002</v>
      </c>
      <c r="BK183">
        <f t="shared" si="239"/>
        <v>24.234000000000002</v>
      </c>
      <c r="BL183">
        <f t="shared" si="240"/>
        <v>23.545200000000001</v>
      </c>
      <c r="BM183">
        <f t="shared" si="241"/>
        <v>0.87359999999999993</v>
      </c>
      <c r="BN183">
        <f t="shared" si="242"/>
        <v>0</v>
      </c>
      <c r="BO183">
        <f t="shared" si="243"/>
        <v>0.16800000000000001</v>
      </c>
      <c r="BP183">
        <f t="shared" si="244"/>
        <v>15.909600000000001</v>
      </c>
      <c r="BQ183">
        <f t="shared" si="245"/>
        <v>2.2092000000000001</v>
      </c>
      <c r="BR183">
        <f t="shared" si="246"/>
        <v>14.07</v>
      </c>
      <c r="BS183">
        <f t="shared" si="247"/>
        <v>0.93240000000000001</v>
      </c>
      <c r="BT183">
        <f t="shared" si="248"/>
        <v>3.5615999999999999</v>
      </c>
      <c r="BU183">
        <f t="shared" si="249"/>
        <v>59.581200000000003</v>
      </c>
      <c r="BV183" s="11">
        <f t="shared" si="250"/>
        <v>76.036799999999999</v>
      </c>
      <c r="BW183" s="11">
        <f t="shared" si="251"/>
        <v>1.9655999999999998</v>
      </c>
      <c r="BX183" s="11">
        <f t="shared" si="252"/>
        <v>24.284400000000002</v>
      </c>
      <c r="BY183">
        <f t="shared" si="253"/>
        <v>2.3940000000000001</v>
      </c>
      <c r="BZ183">
        <f t="shared" si="254"/>
        <v>0.36960000000000004</v>
      </c>
      <c r="CA183">
        <f t="shared" si="255"/>
        <v>0.61319999999999997</v>
      </c>
      <c r="CB183">
        <f t="shared" si="256"/>
        <v>0</v>
      </c>
      <c r="CC183" s="11">
        <f t="shared" si="257"/>
        <v>42.260399999999997</v>
      </c>
      <c r="CD183" s="11">
        <f t="shared" si="258"/>
        <v>21.898799999999998</v>
      </c>
      <c r="CE183" s="11">
        <f t="shared" si="259"/>
        <v>6.2747999999999999</v>
      </c>
      <c r="CF183">
        <f t="shared" si="260"/>
        <v>1.6716000000000002</v>
      </c>
      <c r="CG183">
        <f t="shared" si="261"/>
        <v>0.89880000000000004</v>
      </c>
      <c r="CH183">
        <f t="shared" si="262"/>
        <v>0</v>
      </c>
      <c r="CI183" s="11">
        <f t="shared" si="263"/>
        <v>5.8043999999999993</v>
      </c>
      <c r="CJ183">
        <f t="shared" si="264"/>
        <v>0.53760000000000008</v>
      </c>
      <c r="CK183">
        <f t="shared" si="265"/>
        <v>1.0247999999999999</v>
      </c>
      <c r="CL183">
        <f t="shared" si="266"/>
        <v>0.10079999999999999</v>
      </c>
      <c r="CM183">
        <f t="shared" si="267"/>
        <v>0</v>
      </c>
      <c r="CN183">
        <f t="shared" si="268"/>
        <v>4.1747999999999994</v>
      </c>
      <c r="CO183">
        <f t="shared" si="269"/>
        <v>11.8188</v>
      </c>
      <c r="CP183">
        <f t="shared" si="270"/>
        <v>0</v>
      </c>
      <c r="CQ183">
        <f t="shared" si="271"/>
        <v>0.89039999999999997</v>
      </c>
      <c r="CR183">
        <f t="shared" si="272"/>
        <v>2.3184</v>
      </c>
      <c r="CT183" s="18">
        <f>'PASO 1 - SETUP CAMPAÑA'!G116</f>
        <v>84</v>
      </c>
      <c r="CU183">
        <v>9.7200000000000006</v>
      </c>
      <c r="CV183">
        <v>9.4600000000000009</v>
      </c>
      <c r="CW183">
        <v>0.26</v>
      </c>
      <c r="CX183">
        <v>5.27</v>
      </c>
      <c r="CY183">
        <v>5.27</v>
      </c>
      <c r="CZ183">
        <v>0</v>
      </c>
      <c r="DA183">
        <v>15.53</v>
      </c>
      <c r="DB183">
        <v>10.1</v>
      </c>
      <c r="DC183">
        <v>0.36</v>
      </c>
      <c r="DD183">
        <v>0.83</v>
      </c>
      <c r="DE183">
        <v>24.03</v>
      </c>
      <c r="DF183">
        <v>0.02</v>
      </c>
      <c r="DG183">
        <v>24.03</v>
      </c>
      <c r="DH183">
        <v>22.26</v>
      </c>
      <c r="DI183">
        <v>25.03</v>
      </c>
      <c r="DJ183">
        <v>3.58</v>
      </c>
      <c r="DK183">
        <v>26.01</v>
      </c>
      <c r="DL183">
        <v>0.28000000000000003</v>
      </c>
      <c r="DM183">
        <v>0.17</v>
      </c>
      <c r="DN183">
        <v>22.06</v>
      </c>
      <c r="DO183">
        <v>9.68</v>
      </c>
      <c r="DP183">
        <v>0.44</v>
      </c>
      <c r="DQ183">
        <v>0.69</v>
      </c>
      <c r="DR183">
        <v>31.2</v>
      </c>
      <c r="DS183">
        <v>29.91</v>
      </c>
      <c r="DT183">
        <v>7.09</v>
      </c>
      <c r="DU183">
        <v>39.21</v>
      </c>
      <c r="DV183">
        <v>27.6</v>
      </c>
      <c r="DW183">
        <v>9.4700000000000006</v>
      </c>
      <c r="DX183">
        <v>6.53</v>
      </c>
      <c r="DY183">
        <v>6.75</v>
      </c>
      <c r="DZ183">
        <v>0</v>
      </c>
      <c r="EA183">
        <v>6.38</v>
      </c>
      <c r="EB183">
        <v>0</v>
      </c>
      <c r="EC183">
        <v>0</v>
      </c>
      <c r="ED183">
        <v>1.07</v>
      </c>
      <c r="EE183">
        <v>0</v>
      </c>
      <c r="EF183">
        <v>1.86</v>
      </c>
      <c r="EG183">
        <v>0</v>
      </c>
      <c r="EH183">
        <v>0.67</v>
      </c>
      <c r="EI183">
        <v>0.3</v>
      </c>
      <c r="EJ183">
        <v>2.66</v>
      </c>
      <c r="EK183">
        <v>0</v>
      </c>
      <c r="EL183">
        <v>0</v>
      </c>
      <c r="EM183">
        <v>2.66</v>
      </c>
      <c r="EN183">
        <v>4.57</v>
      </c>
      <c r="EO183">
        <v>0.75</v>
      </c>
      <c r="EP183">
        <v>0.19</v>
      </c>
      <c r="EQ183">
        <v>0.46</v>
      </c>
      <c r="ER183">
        <v>0.45</v>
      </c>
      <c r="ES183">
        <v>0.33</v>
      </c>
      <c r="ET183">
        <v>0</v>
      </c>
      <c r="EU183">
        <v>0.48</v>
      </c>
      <c r="EV183">
        <v>0.2</v>
      </c>
      <c r="EW183">
        <v>0.23</v>
      </c>
      <c r="EX183">
        <v>0.34</v>
      </c>
      <c r="EY183">
        <v>28.85</v>
      </c>
      <c r="EZ183">
        <v>28.03</v>
      </c>
      <c r="FA183">
        <v>1.04</v>
      </c>
      <c r="FB183">
        <v>0</v>
      </c>
      <c r="FC183">
        <v>0.2</v>
      </c>
      <c r="FD183">
        <v>18.940000000000001</v>
      </c>
      <c r="FE183">
        <v>2.63</v>
      </c>
      <c r="FF183">
        <v>16.75</v>
      </c>
      <c r="FG183">
        <v>1.1100000000000001</v>
      </c>
      <c r="FH183">
        <v>4.24</v>
      </c>
      <c r="FI183">
        <v>70.930000000000007</v>
      </c>
      <c r="FJ183">
        <v>90.52</v>
      </c>
      <c r="FK183">
        <v>2.34</v>
      </c>
      <c r="FL183">
        <v>28.91</v>
      </c>
      <c r="FM183">
        <v>2.85</v>
      </c>
      <c r="FN183">
        <v>0.44</v>
      </c>
      <c r="FO183">
        <v>0.73</v>
      </c>
      <c r="FP183">
        <v>0</v>
      </c>
      <c r="FQ183">
        <v>50.31</v>
      </c>
      <c r="FR183">
        <v>26.07</v>
      </c>
      <c r="FS183">
        <v>7.47</v>
      </c>
      <c r="FT183">
        <v>1.99</v>
      </c>
      <c r="FU183">
        <v>1.07</v>
      </c>
      <c r="FV183">
        <v>0</v>
      </c>
      <c r="FW183">
        <v>6.91</v>
      </c>
      <c r="FX183">
        <v>0.64</v>
      </c>
      <c r="FY183">
        <v>1.22</v>
      </c>
      <c r="FZ183">
        <v>0.12</v>
      </c>
      <c r="GA183">
        <v>0</v>
      </c>
      <c r="GB183">
        <v>4.97</v>
      </c>
      <c r="GC183">
        <v>14.07</v>
      </c>
      <c r="GD183">
        <v>0</v>
      </c>
      <c r="GE183">
        <v>1.06</v>
      </c>
      <c r="GF183">
        <v>2.76</v>
      </c>
    </row>
    <row r="184" spans="2:188" x14ac:dyDescent="0.35">
      <c r="B184" t="str">
        <f>IF(AND(F184&gt;='PASO 2 - CHANNEL INPUT '!$G$4,F184&lt;='PASO 2 - CHANNEL INPUT '!$H$4),"OK","FUERA")</f>
        <v>OK</v>
      </c>
      <c r="C184" s="18" t="str">
        <f>IF(AND(F184&gt;='PASO 2 - CHANNEL INPUT '!$G$8,F184&lt;='PASO 2 - CHANNEL INPUT '!$H$8),"OK","FUERA")</f>
        <v>OK</v>
      </c>
      <c r="D184" t="str">
        <f>IF(AND(F184&gt;='PASO 1 - SETUP CAMPAÑA'!$C$3,F184&lt;='PASO 1 - SETUP CAMPAÑA'!$C$4),"OK","FUERA")</f>
        <v>FUERA</v>
      </c>
      <c r="E184" t="s">
        <v>2</v>
      </c>
      <c r="F184">
        <v>89</v>
      </c>
      <c r="G184" s="11">
        <f t="shared" si="273"/>
        <v>4.4540000000000006</v>
      </c>
      <c r="H184">
        <f t="shared" si="184"/>
        <v>4.3520000000000003</v>
      </c>
      <c r="I184">
        <f t="shared" si="185"/>
        <v>9.5200000000000007E-2</v>
      </c>
      <c r="J184">
        <f t="shared" si="186"/>
        <v>5.202</v>
      </c>
      <c r="K184">
        <f t="shared" si="187"/>
        <v>3.1076000000000001</v>
      </c>
      <c r="L184">
        <f t="shared" si="188"/>
        <v>2.0944000000000003</v>
      </c>
      <c r="M184">
        <f t="shared" si="189"/>
        <v>10.8596</v>
      </c>
      <c r="N184">
        <f t="shared" si="190"/>
        <v>6.9836</v>
      </c>
      <c r="O184">
        <f t="shared" si="191"/>
        <v>0.63240000000000007</v>
      </c>
      <c r="P184">
        <f t="shared" si="192"/>
        <v>0.42159999999999997</v>
      </c>
      <c r="Q184">
        <f t="shared" si="193"/>
        <v>16.095600000000001</v>
      </c>
      <c r="R184">
        <f t="shared" si="194"/>
        <v>0</v>
      </c>
      <c r="S184">
        <f t="shared" si="195"/>
        <v>16.095600000000001</v>
      </c>
      <c r="T184">
        <f t="shared" si="196"/>
        <v>15.8848</v>
      </c>
      <c r="U184" s="11">
        <f t="shared" si="197"/>
        <v>19.148800000000001</v>
      </c>
      <c r="V184">
        <f t="shared" si="198"/>
        <v>1.7544</v>
      </c>
      <c r="W184">
        <f t="shared" si="199"/>
        <v>18.897199999999998</v>
      </c>
      <c r="X184">
        <f t="shared" si="200"/>
        <v>0.99959999999999993</v>
      </c>
      <c r="Y184">
        <f t="shared" si="201"/>
        <v>0.18360000000000001</v>
      </c>
      <c r="Z184">
        <f t="shared" si="202"/>
        <v>16.0276</v>
      </c>
      <c r="AA184">
        <f t="shared" si="203"/>
        <v>6.378400000000001</v>
      </c>
      <c r="AB184">
        <f t="shared" si="204"/>
        <v>1.0608</v>
      </c>
      <c r="AC184">
        <f t="shared" si="205"/>
        <v>0.34</v>
      </c>
      <c r="AD184" s="11">
        <f t="shared" si="206"/>
        <v>21.467599999999997</v>
      </c>
      <c r="AE184">
        <f t="shared" si="207"/>
        <v>19.998800000000003</v>
      </c>
      <c r="AF184">
        <f t="shared" si="208"/>
        <v>3.7467999999999999</v>
      </c>
      <c r="AG184">
        <f t="shared" si="209"/>
        <v>28.757200000000001</v>
      </c>
      <c r="AH184">
        <f t="shared" si="210"/>
        <v>16.3064</v>
      </c>
      <c r="AI184">
        <f t="shared" si="211"/>
        <v>4.6920000000000002</v>
      </c>
      <c r="AJ184">
        <f t="shared" si="212"/>
        <v>3.0055999999999998</v>
      </c>
      <c r="AK184">
        <f t="shared" si="213"/>
        <v>5.0320000000000009</v>
      </c>
      <c r="AL184">
        <f t="shared" si="214"/>
        <v>0</v>
      </c>
      <c r="AM184">
        <f t="shared" si="215"/>
        <v>4.2704000000000004</v>
      </c>
      <c r="AN184">
        <f t="shared" si="216"/>
        <v>2.7200000000000002E-2</v>
      </c>
      <c r="AO184">
        <f t="shared" si="217"/>
        <v>0</v>
      </c>
      <c r="AP184">
        <f t="shared" si="218"/>
        <v>2.5228000000000002</v>
      </c>
      <c r="AQ184">
        <f t="shared" si="219"/>
        <v>0</v>
      </c>
      <c r="AR184">
        <f t="shared" si="220"/>
        <v>1.2716000000000001</v>
      </c>
      <c r="AS184">
        <f t="shared" si="221"/>
        <v>4.7600000000000003E-2</v>
      </c>
      <c r="AT184">
        <f t="shared" si="222"/>
        <v>0.75480000000000003</v>
      </c>
      <c r="AU184">
        <f t="shared" si="223"/>
        <v>0.34</v>
      </c>
      <c r="AV184">
        <f t="shared" si="224"/>
        <v>0.71400000000000008</v>
      </c>
      <c r="AW184">
        <f t="shared" si="225"/>
        <v>0</v>
      </c>
      <c r="AX184">
        <f t="shared" si="226"/>
        <v>0</v>
      </c>
      <c r="AY184">
        <f t="shared" si="227"/>
        <v>0.88400000000000012</v>
      </c>
      <c r="AZ184">
        <f t="shared" si="228"/>
        <v>0</v>
      </c>
      <c r="BA184">
        <f t="shared" si="229"/>
        <v>2.4275999999999995</v>
      </c>
      <c r="BB184">
        <f t="shared" si="230"/>
        <v>0.36720000000000003</v>
      </c>
      <c r="BC184">
        <f t="shared" si="231"/>
        <v>0.9655999999999999</v>
      </c>
      <c r="BD184">
        <f t="shared" si="232"/>
        <v>0.18360000000000001</v>
      </c>
      <c r="BE184">
        <f t="shared" si="233"/>
        <v>0.76160000000000005</v>
      </c>
      <c r="BF184">
        <f t="shared" si="234"/>
        <v>0.37400000000000005</v>
      </c>
      <c r="BG184">
        <f t="shared" si="235"/>
        <v>0.19040000000000001</v>
      </c>
      <c r="BH184">
        <f t="shared" si="236"/>
        <v>0.21760000000000002</v>
      </c>
      <c r="BI184">
        <f t="shared" si="237"/>
        <v>0.32639999999999997</v>
      </c>
      <c r="BJ184">
        <f t="shared" si="238"/>
        <v>0.16319999999999998</v>
      </c>
      <c r="BK184">
        <f t="shared" si="239"/>
        <v>21.107199999999999</v>
      </c>
      <c r="BL184">
        <f t="shared" si="240"/>
        <v>20.6312</v>
      </c>
      <c r="BM184">
        <f t="shared" si="241"/>
        <v>0.5915999999999999</v>
      </c>
      <c r="BN184">
        <f t="shared" si="242"/>
        <v>0</v>
      </c>
      <c r="BO184">
        <f t="shared" si="243"/>
        <v>6.8000000000000005E-2</v>
      </c>
      <c r="BP184">
        <f t="shared" si="244"/>
        <v>15.898399999999999</v>
      </c>
      <c r="BQ184">
        <f t="shared" si="245"/>
        <v>1.9039999999999999</v>
      </c>
      <c r="BR184">
        <f t="shared" si="246"/>
        <v>14.0692</v>
      </c>
      <c r="BS184">
        <f t="shared" si="247"/>
        <v>2.0808</v>
      </c>
      <c r="BT184">
        <f t="shared" si="248"/>
        <v>1.2716000000000001</v>
      </c>
      <c r="BU184">
        <f t="shared" si="249"/>
        <v>49.143599999999999</v>
      </c>
      <c r="BV184" s="11">
        <f t="shared" si="250"/>
        <v>61.825600000000001</v>
      </c>
      <c r="BW184" s="11">
        <f t="shared" si="251"/>
        <v>1.2580000000000002</v>
      </c>
      <c r="BX184" s="11">
        <f t="shared" si="252"/>
        <v>18.802</v>
      </c>
      <c r="BY184">
        <f t="shared" si="253"/>
        <v>1.734</v>
      </c>
      <c r="BZ184">
        <f t="shared" si="254"/>
        <v>1.0608</v>
      </c>
      <c r="CA184">
        <f t="shared" si="255"/>
        <v>3.4000000000000002E-2</v>
      </c>
      <c r="CB184">
        <f t="shared" si="256"/>
        <v>6.8000000000000005E-3</v>
      </c>
      <c r="CC184" s="11">
        <f t="shared" si="257"/>
        <v>35.829199999999993</v>
      </c>
      <c r="CD184" s="11">
        <f t="shared" si="258"/>
        <v>17.577999999999999</v>
      </c>
      <c r="CE184" s="11">
        <f t="shared" si="259"/>
        <v>4.5491999999999999</v>
      </c>
      <c r="CF184">
        <f t="shared" si="260"/>
        <v>1.2444</v>
      </c>
      <c r="CG184">
        <f t="shared" si="261"/>
        <v>0.77519999999999989</v>
      </c>
      <c r="CH184">
        <f t="shared" si="262"/>
        <v>7.4800000000000005E-2</v>
      </c>
      <c r="CI184" s="11">
        <f t="shared" si="263"/>
        <v>4.5288000000000004</v>
      </c>
      <c r="CJ184">
        <f t="shared" si="264"/>
        <v>0.48279999999999995</v>
      </c>
      <c r="CK184">
        <f t="shared" si="265"/>
        <v>0.77519999999999989</v>
      </c>
      <c r="CL184">
        <f t="shared" si="266"/>
        <v>0.68679999999999997</v>
      </c>
      <c r="CM184">
        <f t="shared" si="267"/>
        <v>0.37400000000000005</v>
      </c>
      <c r="CN184">
        <f t="shared" si="268"/>
        <v>4.2363999999999997</v>
      </c>
      <c r="CO184">
        <f t="shared" si="269"/>
        <v>8.017199999999999</v>
      </c>
      <c r="CP184">
        <f t="shared" si="270"/>
        <v>0</v>
      </c>
      <c r="CQ184">
        <f t="shared" si="271"/>
        <v>0.78879999999999995</v>
      </c>
      <c r="CR184">
        <f t="shared" si="272"/>
        <v>1.0880000000000001</v>
      </c>
      <c r="CT184" s="18">
        <f>'PASO 1 - SETUP CAMPAÑA'!G117</f>
        <v>68</v>
      </c>
      <c r="CU184">
        <v>6.55</v>
      </c>
      <c r="CV184">
        <v>6.4</v>
      </c>
      <c r="CW184">
        <v>0.14000000000000001</v>
      </c>
      <c r="CX184">
        <v>7.65</v>
      </c>
      <c r="CY184">
        <v>4.57</v>
      </c>
      <c r="CZ184">
        <v>3.08</v>
      </c>
      <c r="DA184">
        <v>15.97</v>
      </c>
      <c r="DB184">
        <v>10.27</v>
      </c>
      <c r="DC184">
        <v>0.93</v>
      </c>
      <c r="DD184">
        <v>0.62</v>
      </c>
      <c r="DE184">
        <v>23.67</v>
      </c>
      <c r="DF184">
        <v>0</v>
      </c>
      <c r="DG184">
        <v>23.67</v>
      </c>
      <c r="DH184">
        <v>23.36</v>
      </c>
      <c r="DI184">
        <v>28.16</v>
      </c>
      <c r="DJ184">
        <v>2.58</v>
      </c>
      <c r="DK184">
        <v>27.79</v>
      </c>
      <c r="DL184">
        <v>1.47</v>
      </c>
      <c r="DM184">
        <v>0.27</v>
      </c>
      <c r="DN184">
        <v>23.57</v>
      </c>
      <c r="DO184">
        <v>9.3800000000000008</v>
      </c>
      <c r="DP184">
        <v>1.56</v>
      </c>
      <c r="DQ184">
        <v>0.5</v>
      </c>
      <c r="DR184">
        <v>31.57</v>
      </c>
      <c r="DS184">
        <v>29.41</v>
      </c>
      <c r="DT184">
        <v>5.51</v>
      </c>
      <c r="DU184">
        <v>42.29</v>
      </c>
      <c r="DV184">
        <v>23.98</v>
      </c>
      <c r="DW184">
        <v>6.9</v>
      </c>
      <c r="DX184">
        <v>4.42</v>
      </c>
      <c r="DY184">
        <v>7.4</v>
      </c>
      <c r="DZ184">
        <v>0</v>
      </c>
      <c r="EA184">
        <v>6.28</v>
      </c>
      <c r="EB184">
        <v>0.04</v>
      </c>
      <c r="EC184">
        <v>0</v>
      </c>
      <c r="ED184">
        <v>3.71</v>
      </c>
      <c r="EE184">
        <v>0</v>
      </c>
      <c r="EF184">
        <v>1.87</v>
      </c>
      <c r="EG184">
        <v>7.0000000000000007E-2</v>
      </c>
      <c r="EH184">
        <v>1.1100000000000001</v>
      </c>
      <c r="EI184">
        <v>0.5</v>
      </c>
      <c r="EJ184">
        <v>1.05</v>
      </c>
      <c r="EK184">
        <v>0</v>
      </c>
      <c r="EL184">
        <v>0</v>
      </c>
      <c r="EM184">
        <v>1.3</v>
      </c>
      <c r="EN184">
        <v>0</v>
      </c>
      <c r="EO184">
        <v>3.57</v>
      </c>
      <c r="EP184">
        <v>0.54</v>
      </c>
      <c r="EQ184">
        <v>1.42</v>
      </c>
      <c r="ER184">
        <v>0.27</v>
      </c>
      <c r="ES184">
        <v>1.1200000000000001</v>
      </c>
      <c r="ET184">
        <v>0.55000000000000004</v>
      </c>
      <c r="EU184">
        <v>0.28000000000000003</v>
      </c>
      <c r="EV184">
        <v>0.32</v>
      </c>
      <c r="EW184">
        <v>0.48</v>
      </c>
      <c r="EX184">
        <v>0.24</v>
      </c>
      <c r="EY184">
        <v>31.04</v>
      </c>
      <c r="EZ184">
        <v>30.34</v>
      </c>
      <c r="FA184">
        <v>0.87</v>
      </c>
      <c r="FB184">
        <v>0</v>
      </c>
      <c r="FC184">
        <v>0.1</v>
      </c>
      <c r="FD184">
        <v>23.38</v>
      </c>
      <c r="FE184">
        <v>2.8</v>
      </c>
      <c r="FF184">
        <v>20.69</v>
      </c>
      <c r="FG184">
        <v>3.06</v>
      </c>
      <c r="FH184">
        <v>1.87</v>
      </c>
      <c r="FI184">
        <v>72.27</v>
      </c>
      <c r="FJ184">
        <v>90.92</v>
      </c>
      <c r="FK184">
        <v>1.85</v>
      </c>
      <c r="FL184">
        <v>27.65</v>
      </c>
      <c r="FM184">
        <v>2.5499999999999998</v>
      </c>
      <c r="FN184">
        <v>1.56</v>
      </c>
      <c r="FO184">
        <v>0.05</v>
      </c>
      <c r="FP184">
        <v>0.01</v>
      </c>
      <c r="FQ184">
        <v>52.69</v>
      </c>
      <c r="FR184">
        <v>25.85</v>
      </c>
      <c r="FS184">
        <v>6.69</v>
      </c>
      <c r="FT184">
        <v>1.83</v>
      </c>
      <c r="FU184">
        <v>1.1399999999999999</v>
      </c>
      <c r="FV184">
        <v>0.11</v>
      </c>
      <c r="FW184">
        <v>6.66</v>
      </c>
      <c r="FX184">
        <v>0.71</v>
      </c>
      <c r="FY184">
        <v>1.1399999999999999</v>
      </c>
      <c r="FZ184">
        <v>1.01</v>
      </c>
      <c r="GA184">
        <v>0.55000000000000004</v>
      </c>
      <c r="GB184">
        <v>6.23</v>
      </c>
      <c r="GC184">
        <v>11.79</v>
      </c>
      <c r="GD184">
        <v>0</v>
      </c>
      <c r="GE184">
        <v>1.1599999999999999</v>
      </c>
      <c r="GF184">
        <v>1.6</v>
      </c>
    </row>
    <row r="185" spans="2:188" x14ac:dyDescent="0.35">
      <c r="B185" t="str">
        <f>IF(AND(F185&gt;='PASO 2 - CHANNEL INPUT '!$G$4,F185&lt;='PASO 2 - CHANNEL INPUT '!$H$4),"OK","FUERA")</f>
        <v>OK</v>
      </c>
      <c r="C185" s="18" t="str">
        <f>IF(AND(F185&gt;='PASO 2 - CHANNEL INPUT '!$G$8,F185&lt;='PASO 2 - CHANNEL INPUT '!$H$8),"OK","FUERA")</f>
        <v>OK</v>
      </c>
      <c r="D185" t="str">
        <f>IF(AND(F185&gt;='PASO 1 - SETUP CAMPAÑA'!$C$3,F185&lt;='PASO 1 - SETUP CAMPAÑA'!$C$4),"OK","FUERA")</f>
        <v>FUERA</v>
      </c>
      <c r="E185" t="s">
        <v>2</v>
      </c>
      <c r="F185">
        <v>90</v>
      </c>
      <c r="G185" s="11">
        <f t="shared" si="273"/>
        <v>4.94001</v>
      </c>
      <c r="H185">
        <f t="shared" si="184"/>
        <v>4.9164299999999992</v>
      </c>
      <c r="I185">
        <f t="shared" si="185"/>
        <v>2.3579999999999997E-2</v>
      </c>
      <c r="J185">
        <f t="shared" si="186"/>
        <v>1.4855399999999999</v>
      </c>
      <c r="K185">
        <f t="shared" si="187"/>
        <v>1.4855399999999999</v>
      </c>
      <c r="L185">
        <f t="shared" si="188"/>
        <v>0</v>
      </c>
      <c r="M185">
        <f t="shared" si="189"/>
        <v>5.1993899999999993</v>
      </c>
      <c r="N185">
        <f t="shared" si="190"/>
        <v>2.7431399999999999</v>
      </c>
      <c r="O185">
        <f t="shared" si="191"/>
        <v>0.12576000000000001</v>
      </c>
      <c r="P185">
        <f t="shared" si="192"/>
        <v>0.73883999999999983</v>
      </c>
      <c r="Q185">
        <f t="shared" si="193"/>
        <v>7.6517099999999987</v>
      </c>
      <c r="R185">
        <f t="shared" si="194"/>
        <v>0</v>
      </c>
      <c r="S185">
        <f t="shared" si="195"/>
        <v>7.6517099999999987</v>
      </c>
      <c r="T185">
        <f t="shared" si="196"/>
        <v>7.2469199999999994</v>
      </c>
      <c r="U185" s="11">
        <f t="shared" si="197"/>
        <v>8.0132699999999986</v>
      </c>
      <c r="V185">
        <f t="shared" si="198"/>
        <v>0.57770999999999995</v>
      </c>
      <c r="W185">
        <f t="shared" si="199"/>
        <v>12.171209999999999</v>
      </c>
      <c r="X185">
        <f t="shared" si="200"/>
        <v>0.43230000000000002</v>
      </c>
      <c r="Y185">
        <f t="shared" si="201"/>
        <v>0.27509999999999996</v>
      </c>
      <c r="Z185">
        <f t="shared" si="202"/>
        <v>8.5045199999999994</v>
      </c>
      <c r="AA185">
        <f t="shared" si="203"/>
        <v>5.24655</v>
      </c>
      <c r="AB185">
        <f t="shared" si="204"/>
        <v>0.70740000000000003</v>
      </c>
      <c r="AC185">
        <f t="shared" si="205"/>
        <v>0.18470999999999996</v>
      </c>
      <c r="AD185" s="11">
        <f t="shared" si="206"/>
        <v>13.88076</v>
      </c>
      <c r="AE185">
        <f t="shared" si="207"/>
        <v>10.55598</v>
      </c>
      <c r="AF185">
        <f t="shared" si="208"/>
        <v>3.1282799999999997</v>
      </c>
      <c r="AG185">
        <f t="shared" si="209"/>
        <v>14.733569999999999</v>
      </c>
      <c r="AH185">
        <f t="shared" si="210"/>
        <v>10.540259999999998</v>
      </c>
      <c r="AI185">
        <f t="shared" si="211"/>
        <v>3.19902</v>
      </c>
      <c r="AJ185">
        <f t="shared" si="212"/>
        <v>4.5823799999999997</v>
      </c>
      <c r="AK185">
        <f t="shared" si="213"/>
        <v>2.2793999999999999</v>
      </c>
      <c r="AL185">
        <f t="shared" si="214"/>
        <v>0</v>
      </c>
      <c r="AM185">
        <f t="shared" si="215"/>
        <v>1.99251</v>
      </c>
      <c r="AN185">
        <f t="shared" si="216"/>
        <v>0</v>
      </c>
      <c r="AO185">
        <f t="shared" si="217"/>
        <v>0.11396999999999999</v>
      </c>
      <c r="AP185">
        <f t="shared" si="218"/>
        <v>1.1161199999999998</v>
      </c>
      <c r="AQ185">
        <f t="shared" si="219"/>
        <v>0</v>
      </c>
      <c r="AR185">
        <f t="shared" si="220"/>
        <v>1.9139099999999998</v>
      </c>
      <c r="AS185">
        <f t="shared" si="221"/>
        <v>0</v>
      </c>
      <c r="AT185">
        <f t="shared" si="222"/>
        <v>0.27116999999999997</v>
      </c>
      <c r="AU185">
        <f t="shared" si="223"/>
        <v>1.1789999999999998E-2</v>
      </c>
      <c r="AV185">
        <f t="shared" si="224"/>
        <v>0.16899</v>
      </c>
      <c r="AW185">
        <f t="shared" si="225"/>
        <v>0</v>
      </c>
      <c r="AX185">
        <f t="shared" si="226"/>
        <v>0</v>
      </c>
      <c r="AY185">
        <f t="shared" si="227"/>
        <v>0.18078</v>
      </c>
      <c r="AZ185">
        <f t="shared" si="228"/>
        <v>0.33405000000000001</v>
      </c>
      <c r="BA185">
        <f t="shared" si="229"/>
        <v>0.60128999999999999</v>
      </c>
      <c r="BB185">
        <f t="shared" si="230"/>
        <v>0</v>
      </c>
      <c r="BC185">
        <f t="shared" si="231"/>
        <v>1.1082599999999998</v>
      </c>
      <c r="BD185">
        <f t="shared" si="232"/>
        <v>0.15326999999999999</v>
      </c>
      <c r="BE185">
        <f t="shared" si="233"/>
        <v>3.9299999999999995E-2</v>
      </c>
      <c r="BF185">
        <f t="shared" si="234"/>
        <v>0</v>
      </c>
      <c r="BG185">
        <f t="shared" si="235"/>
        <v>0.43623000000000001</v>
      </c>
      <c r="BH185">
        <f t="shared" si="236"/>
        <v>0.14147999999999999</v>
      </c>
      <c r="BI185">
        <f t="shared" si="237"/>
        <v>0.16899</v>
      </c>
      <c r="BJ185">
        <f t="shared" si="238"/>
        <v>6.2880000000000005E-2</v>
      </c>
      <c r="BK185">
        <f t="shared" si="239"/>
        <v>10.398779999999999</v>
      </c>
      <c r="BL185">
        <f t="shared" si="240"/>
        <v>10.166909999999998</v>
      </c>
      <c r="BM185">
        <f t="shared" si="241"/>
        <v>0.31439999999999996</v>
      </c>
      <c r="BN185">
        <f t="shared" si="242"/>
        <v>0</v>
      </c>
      <c r="BO185">
        <f t="shared" si="243"/>
        <v>0</v>
      </c>
      <c r="BP185">
        <f t="shared" si="244"/>
        <v>9.6992399999999996</v>
      </c>
      <c r="BQ185">
        <f t="shared" si="245"/>
        <v>0.43623000000000001</v>
      </c>
      <c r="BR185">
        <f t="shared" si="246"/>
        <v>9.5813399999999991</v>
      </c>
      <c r="BS185">
        <f t="shared" si="247"/>
        <v>3.1440000000000003E-2</v>
      </c>
      <c r="BT185">
        <f t="shared" si="248"/>
        <v>1.5012599999999998</v>
      </c>
      <c r="BU185">
        <f t="shared" si="249"/>
        <v>27.364589999999996</v>
      </c>
      <c r="BV185" s="11">
        <f t="shared" si="250"/>
        <v>34.556490000000004</v>
      </c>
      <c r="BW185" s="11">
        <f t="shared" si="251"/>
        <v>0.64058999999999988</v>
      </c>
      <c r="BX185" s="11">
        <f t="shared" si="252"/>
        <v>10.540259999999998</v>
      </c>
      <c r="BY185">
        <f t="shared" si="253"/>
        <v>1.3833599999999999</v>
      </c>
      <c r="BZ185">
        <f t="shared" si="254"/>
        <v>0.70740000000000003</v>
      </c>
      <c r="CA185">
        <f t="shared" si="255"/>
        <v>2.3579999999999997E-2</v>
      </c>
      <c r="CB185">
        <f t="shared" si="256"/>
        <v>0</v>
      </c>
      <c r="CC185" s="11">
        <f t="shared" si="257"/>
        <v>23.426729999999996</v>
      </c>
      <c r="CD185" s="11">
        <f t="shared" si="258"/>
        <v>9.8682299999999987</v>
      </c>
      <c r="CE185" s="11">
        <f t="shared" si="259"/>
        <v>3.6391799999999996</v>
      </c>
      <c r="CF185">
        <f t="shared" si="260"/>
        <v>0.63666</v>
      </c>
      <c r="CG185">
        <f t="shared" si="261"/>
        <v>0.54626999999999992</v>
      </c>
      <c r="CH185">
        <f t="shared" si="262"/>
        <v>0</v>
      </c>
      <c r="CI185" s="11">
        <f t="shared" si="263"/>
        <v>3.1872299999999996</v>
      </c>
      <c r="CJ185">
        <f t="shared" si="264"/>
        <v>0.47159999999999996</v>
      </c>
      <c r="CK185">
        <f t="shared" si="265"/>
        <v>0.56591999999999998</v>
      </c>
      <c r="CL185">
        <f t="shared" si="266"/>
        <v>1.2261599999999999</v>
      </c>
      <c r="CM185">
        <f t="shared" si="267"/>
        <v>0.24758999999999998</v>
      </c>
      <c r="CN185">
        <f t="shared" si="268"/>
        <v>2.9042699999999995</v>
      </c>
      <c r="CO185">
        <f t="shared" si="269"/>
        <v>4.0321799999999994</v>
      </c>
      <c r="CP185">
        <f t="shared" si="270"/>
        <v>0</v>
      </c>
      <c r="CQ185">
        <f t="shared" si="271"/>
        <v>0.60521999999999998</v>
      </c>
      <c r="CR185">
        <f t="shared" si="272"/>
        <v>1.05324</v>
      </c>
      <c r="CT185" s="18">
        <f>'PASO 1 - SETUP CAMPAÑA'!$G$118/10</f>
        <v>39.299999999999997</v>
      </c>
      <c r="CU185">
        <v>12.57</v>
      </c>
      <c r="CV185">
        <v>12.51</v>
      </c>
      <c r="CW185">
        <v>0.06</v>
      </c>
      <c r="CX185">
        <v>3.78</v>
      </c>
      <c r="CY185">
        <v>3.78</v>
      </c>
      <c r="CZ185">
        <v>0</v>
      </c>
      <c r="DA185">
        <v>13.23</v>
      </c>
      <c r="DB185">
        <v>6.98</v>
      </c>
      <c r="DC185">
        <v>0.32</v>
      </c>
      <c r="DD185">
        <v>1.88</v>
      </c>
      <c r="DE185">
        <v>19.47</v>
      </c>
      <c r="DF185">
        <v>0</v>
      </c>
      <c r="DG185">
        <v>19.47</v>
      </c>
      <c r="DH185">
        <v>18.440000000000001</v>
      </c>
      <c r="DI185">
        <v>20.39</v>
      </c>
      <c r="DJ185">
        <v>1.47</v>
      </c>
      <c r="DK185">
        <v>30.97</v>
      </c>
      <c r="DL185">
        <v>1.1000000000000001</v>
      </c>
      <c r="DM185">
        <v>0.7</v>
      </c>
      <c r="DN185">
        <v>21.64</v>
      </c>
      <c r="DO185">
        <v>13.35</v>
      </c>
      <c r="DP185">
        <v>1.8</v>
      </c>
      <c r="DQ185">
        <v>0.47</v>
      </c>
      <c r="DR185">
        <v>35.32</v>
      </c>
      <c r="DS185">
        <v>26.86</v>
      </c>
      <c r="DT185">
        <v>7.96</v>
      </c>
      <c r="DU185">
        <v>37.49</v>
      </c>
      <c r="DV185">
        <v>26.82</v>
      </c>
      <c r="DW185">
        <v>8.14</v>
      </c>
      <c r="DX185">
        <v>11.66</v>
      </c>
      <c r="DY185">
        <v>5.8</v>
      </c>
      <c r="DZ185">
        <v>0</v>
      </c>
      <c r="EA185">
        <v>5.07</v>
      </c>
      <c r="EB185">
        <v>0</v>
      </c>
      <c r="EC185">
        <v>0.28999999999999998</v>
      </c>
      <c r="ED185">
        <v>2.84</v>
      </c>
      <c r="EE185">
        <v>0</v>
      </c>
      <c r="EF185">
        <v>4.87</v>
      </c>
      <c r="EG185">
        <v>0</v>
      </c>
      <c r="EH185">
        <v>0.69</v>
      </c>
      <c r="EI185">
        <v>0.03</v>
      </c>
      <c r="EJ185">
        <v>0.43</v>
      </c>
      <c r="EK185">
        <v>0</v>
      </c>
      <c r="EL185">
        <v>0</v>
      </c>
      <c r="EM185">
        <v>0.46</v>
      </c>
      <c r="EN185">
        <v>0.85</v>
      </c>
      <c r="EO185">
        <v>1.53</v>
      </c>
      <c r="EP185">
        <v>0</v>
      </c>
      <c r="EQ185">
        <v>2.82</v>
      </c>
      <c r="ER185">
        <v>0.39</v>
      </c>
      <c r="ES185">
        <v>0.1</v>
      </c>
      <c r="ET185">
        <v>0</v>
      </c>
      <c r="EU185">
        <v>1.1100000000000001</v>
      </c>
      <c r="EV185">
        <v>0.36</v>
      </c>
      <c r="EW185">
        <v>0.43</v>
      </c>
      <c r="EX185">
        <v>0.16</v>
      </c>
      <c r="EY185">
        <v>26.46</v>
      </c>
      <c r="EZ185">
        <v>25.87</v>
      </c>
      <c r="FA185">
        <v>0.8</v>
      </c>
      <c r="FB185">
        <v>0</v>
      </c>
      <c r="FC185">
        <v>0</v>
      </c>
      <c r="FD185">
        <v>24.68</v>
      </c>
      <c r="FE185">
        <v>1.1100000000000001</v>
      </c>
      <c r="FF185">
        <v>24.38</v>
      </c>
      <c r="FG185">
        <v>0.08</v>
      </c>
      <c r="FH185">
        <v>3.82</v>
      </c>
      <c r="FI185">
        <v>69.63</v>
      </c>
      <c r="FJ185">
        <v>87.93</v>
      </c>
      <c r="FK185">
        <v>1.63</v>
      </c>
      <c r="FL185">
        <v>26.82</v>
      </c>
      <c r="FM185">
        <v>3.52</v>
      </c>
      <c r="FN185">
        <v>1.8</v>
      </c>
      <c r="FO185">
        <v>0.06</v>
      </c>
      <c r="FP185">
        <v>0</v>
      </c>
      <c r="FQ185">
        <v>59.61</v>
      </c>
      <c r="FR185">
        <v>25.11</v>
      </c>
      <c r="FS185">
        <v>9.26</v>
      </c>
      <c r="FT185">
        <v>1.62</v>
      </c>
      <c r="FU185">
        <v>1.39</v>
      </c>
      <c r="FV185">
        <v>0</v>
      </c>
      <c r="FW185">
        <v>8.11</v>
      </c>
      <c r="FX185">
        <v>1.2</v>
      </c>
      <c r="FY185">
        <v>1.44</v>
      </c>
      <c r="FZ185">
        <v>3.12</v>
      </c>
      <c r="GA185">
        <v>0.63</v>
      </c>
      <c r="GB185">
        <v>7.39</v>
      </c>
      <c r="GC185">
        <v>10.26</v>
      </c>
      <c r="GD185">
        <v>0</v>
      </c>
      <c r="GE185">
        <v>1.54</v>
      </c>
      <c r="GF185">
        <v>2.68</v>
      </c>
    </row>
    <row r="186" spans="2:188" x14ac:dyDescent="0.35">
      <c r="B186" t="str">
        <f>IF(AND(F186&gt;='PASO 2 - CHANNEL INPUT '!$G$4,F186&lt;='PASO 2 - CHANNEL INPUT '!$H$4),"OK","FUERA")</f>
        <v>OK</v>
      </c>
      <c r="C186" s="18" t="str">
        <f>IF(AND(F186&gt;='PASO 2 - CHANNEL INPUT '!$G$8,F186&lt;='PASO 2 - CHANNEL INPUT '!$H$8),"OK","FUERA")</f>
        <v>OK</v>
      </c>
      <c r="D186" t="str">
        <f>IF(AND(F186&gt;='PASO 1 - SETUP CAMPAÑA'!$C$3,F186&lt;='PASO 1 - SETUP CAMPAÑA'!$C$4),"OK","FUERA")</f>
        <v>FUERA</v>
      </c>
      <c r="E186" t="s">
        <v>2</v>
      </c>
      <c r="F186">
        <v>91</v>
      </c>
      <c r="G186" s="11">
        <f t="shared" si="273"/>
        <v>4.5312899999999994</v>
      </c>
      <c r="H186">
        <f t="shared" si="184"/>
        <v>4.5312899999999994</v>
      </c>
      <c r="I186">
        <f t="shared" si="185"/>
        <v>0</v>
      </c>
      <c r="J186">
        <f t="shared" si="186"/>
        <v>2.7981599999999998</v>
      </c>
      <c r="K186">
        <f t="shared" si="187"/>
        <v>2.7981599999999998</v>
      </c>
      <c r="L186">
        <f t="shared" si="188"/>
        <v>0</v>
      </c>
      <c r="M186">
        <f t="shared" si="189"/>
        <v>5.3683799999999993</v>
      </c>
      <c r="N186">
        <f t="shared" si="190"/>
        <v>2.8688999999999996</v>
      </c>
      <c r="O186">
        <f t="shared" si="191"/>
        <v>1.1789999999999998E-2</v>
      </c>
      <c r="P186">
        <f t="shared" si="192"/>
        <v>0.43230000000000002</v>
      </c>
      <c r="Q186">
        <f t="shared" si="193"/>
        <v>8.728530000000001</v>
      </c>
      <c r="R186">
        <f t="shared" si="194"/>
        <v>0</v>
      </c>
      <c r="S186">
        <f t="shared" si="195"/>
        <v>8.728530000000001</v>
      </c>
      <c r="T186">
        <f t="shared" si="196"/>
        <v>8.2844399999999982</v>
      </c>
      <c r="U186" s="11">
        <f t="shared" si="197"/>
        <v>9.773909999999999</v>
      </c>
      <c r="V186">
        <f t="shared" si="198"/>
        <v>1.1043299999999998</v>
      </c>
      <c r="W186">
        <f t="shared" si="199"/>
        <v>9.6874499999999983</v>
      </c>
      <c r="X186">
        <f t="shared" si="200"/>
        <v>0.21221999999999999</v>
      </c>
      <c r="Y186">
        <f t="shared" si="201"/>
        <v>0.18863999999999997</v>
      </c>
      <c r="Z186">
        <f t="shared" si="202"/>
        <v>6.4255499999999994</v>
      </c>
      <c r="AA186">
        <f t="shared" si="203"/>
        <v>5.2229699999999992</v>
      </c>
      <c r="AB186">
        <f t="shared" si="204"/>
        <v>0.31047000000000002</v>
      </c>
      <c r="AC186">
        <f t="shared" si="205"/>
        <v>1.3872899999999999</v>
      </c>
      <c r="AD186" s="11">
        <f t="shared" si="206"/>
        <v>12.12012</v>
      </c>
      <c r="AE186">
        <f t="shared" si="207"/>
        <v>9.4044899999999991</v>
      </c>
      <c r="AF186">
        <f t="shared" si="208"/>
        <v>3.4269599999999998</v>
      </c>
      <c r="AG186">
        <f t="shared" si="209"/>
        <v>18.08586</v>
      </c>
      <c r="AH186">
        <f t="shared" si="210"/>
        <v>12.285179999999999</v>
      </c>
      <c r="AI186">
        <f t="shared" si="211"/>
        <v>1.7567099999999998</v>
      </c>
      <c r="AJ186">
        <f t="shared" si="212"/>
        <v>2.7431399999999999</v>
      </c>
      <c r="AK186">
        <f t="shared" si="213"/>
        <v>4.1147099999999996</v>
      </c>
      <c r="AL186">
        <f t="shared" si="214"/>
        <v>0.26330999999999999</v>
      </c>
      <c r="AM186">
        <f t="shared" si="215"/>
        <v>3.1125599999999993</v>
      </c>
      <c r="AN186">
        <f t="shared" si="216"/>
        <v>0</v>
      </c>
      <c r="AO186">
        <f t="shared" si="217"/>
        <v>0</v>
      </c>
      <c r="AP186">
        <f t="shared" si="218"/>
        <v>1.6545299999999998</v>
      </c>
      <c r="AQ186">
        <f t="shared" si="219"/>
        <v>0</v>
      </c>
      <c r="AR186">
        <f t="shared" si="220"/>
        <v>0.47945999999999994</v>
      </c>
      <c r="AS186">
        <f t="shared" si="221"/>
        <v>0</v>
      </c>
      <c r="AT186">
        <f t="shared" si="222"/>
        <v>0.36155999999999999</v>
      </c>
      <c r="AU186">
        <f t="shared" si="223"/>
        <v>0</v>
      </c>
      <c r="AV186">
        <f t="shared" si="224"/>
        <v>0.30653999999999998</v>
      </c>
      <c r="AW186">
        <f t="shared" si="225"/>
        <v>0</v>
      </c>
      <c r="AX186">
        <f t="shared" si="226"/>
        <v>0</v>
      </c>
      <c r="AY186">
        <f t="shared" si="227"/>
        <v>0.30653999999999998</v>
      </c>
      <c r="AZ186">
        <f t="shared" si="228"/>
        <v>0.68381999999999987</v>
      </c>
      <c r="BA186">
        <f t="shared" si="229"/>
        <v>0.17685000000000001</v>
      </c>
      <c r="BB186">
        <f t="shared" si="230"/>
        <v>0.27509999999999996</v>
      </c>
      <c r="BC186">
        <f t="shared" si="231"/>
        <v>1.5720000000000001E-2</v>
      </c>
      <c r="BD186">
        <f t="shared" si="232"/>
        <v>0.30260999999999999</v>
      </c>
      <c r="BE186">
        <f t="shared" si="233"/>
        <v>0</v>
      </c>
      <c r="BF186">
        <f t="shared" si="234"/>
        <v>0</v>
      </c>
      <c r="BG186">
        <f t="shared" si="235"/>
        <v>0.19256999999999999</v>
      </c>
      <c r="BH186">
        <f t="shared" si="236"/>
        <v>6.6809999999999994E-2</v>
      </c>
      <c r="BI186">
        <f t="shared" si="237"/>
        <v>0</v>
      </c>
      <c r="BJ186">
        <f t="shared" si="238"/>
        <v>0.64451999999999987</v>
      </c>
      <c r="BK186">
        <f t="shared" si="239"/>
        <v>12.55242</v>
      </c>
      <c r="BL186">
        <f t="shared" si="240"/>
        <v>11.754629999999999</v>
      </c>
      <c r="BM186">
        <f t="shared" si="241"/>
        <v>0.72705000000000009</v>
      </c>
      <c r="BN186">
        <f t="shared" si="242"/>
        <v>0</v>
      </c>
      <c r="BO186">
        <f t="shared" si="243"/>
        <v>0.14934</v>
      </c>
      <c r="BP186">
        <f t="shared" si="244"/>
        <v>6.4805699999999993</v>
      </c>
      <c r="BQ186">
        <f t="shared" si="245"/>
        <v>1.4187299999999998</v>
      </c>
      <c r="BR186">
        <f t="shared" si="246"/>
        <v>5.3172899999999998</v>
      </c>
      <c r="BS186">
        <f t="shared" si="247"/>
        <v>1.12005</v>
      </c>
      <c r="BT186">
        <f t="shared" si="248"/>
        <v>1.2340200000000001</v>
      </c>
      <c r="BU186">
        <f t="shared" si="249"/>
        <v>29.88372</v>
      </c>
      <c r="BV186" s="11">
        <f t="shared" si="250"/>
        <v>35.908410000000003</v>
      </c>
      <c r="BW186" s="11">
        <f t="shared" si="251"/>
        <v>0</v>
      </c>
      <c r="BX186" s="11">
        <f t="shared" si="252"/>
        <v>10.52061</v>
      </c>
      <c r="BY186">
        <f t="shared" si="253"/>
        <v>0.70740000000000003</v>
      </c>
      <c r="BZ186">
        <f t="shared" si="254"/>
        <v>0.31047000000000002</v>
      </c>
      <c r="CA186">
        <f t="shared" si="255"/>
        <v>0</v>
      </c>
      <c r="CB186">
        <f t="shared" si="256"/>
        <v>0</v>
      </c>
      <c r="CC186" s="11">
        <f t="shared" si="257"/>
        <v>21.579629999999995</v>
      </c>
      <c r="CD186" s="11">
        <f t="shared" si="258"/>
        <v>9.73461</v>
      </c>
      <c r="CE186" s="11">
        <f t="shared" si="259"/>
        <v>3.1439999999999997</v>
      </c>
      <c r="CF186">
        <f t="shared" si="260"/>
        <v>0.52661999999999998</v>
      </c>
      <c r="CG186">
        <f t="shared" si="261"/>
        <v>1.3126199999999999</v>
      </c>
      <c r="CH186">
        <f t="shared" si="262"/>
        <v>0</v>
      </c>
      <c r="CI186" s="11">
        <f t="shared" si="263"/>
        <v>1.8903299999999998</v>
      </c>
      <c r="CJ186">
        <f t="shared" si="264"/>
        <v>0.22008000000000003</v>
      </c>
      <c r="CK186">
        <f t="shared" si="265"/>
        <v>0.60914999999999997</v>
      </c>
      <c r="CL186">
        <f t="shared" si="266"/>
        <v>0.16112999999999997</v>
      </c>
      <c r="CM186">
        <f t="shared" si="267"/>
        <v>0.11004000000000001</v>
      </c>
      <c r="CN186">
        <f t="shared" si="268"/>
        <v>2.0986199999999995</v>
      </c>
      <c r="CO186">
        <f t="shared" si="269"/>
        <v>3.9417899999999997</v>
      </c>
      <c r="CP186">
        <f t="shared" si="270"/>
        <v>0</v>
      </c>
      <c r="CQ186">
        <f t="shared" si="271"/>
        <v>0</v>
      </c>
      <c r="CR186">
        <f t="shared" si="272"/>
        <v>1.21044</v>
      </c>
      <c r="CT186" s="18">
        <f>'PASO 1 - SETUP CAMPAÑA'!$G$118/10</f>
        <v>39.299999999999997</v>
      </c>
      <c r="CU186">
        <v>11.53</v>
      </c>
      <c r="CV186">
        <v>11.53</v>
      </c>
      <c r="CW186">
        <v>0</v>
      </c>
      <c r="CX186">
        <v>7.12</v>
      </c>
      <c r="CY186">
        <v>7.12</v>
      </c>
      <c r="CZ186">
        <v>0</v>
      </c>
      <c r="DA186">
        <v>13.66</v>
      </c>
      <c r="DB186">
        <v>7.3</v>
      </c>
      <c r="DC186">
        <v>0.03</v>
      </c>
      <c r="DD186">
        <v>1.1000000000000001</v>
      </c>
      <c r="DE186">
        <v>22.21</v>
      </c>
      <c r="DF186">
        <v>0</v>
      </c>
      <c r="DG186">
        <v>22.21</v>
      </c>
      <c r="DH186">
        <v>21.08</v>
      </c>
      <c r="DI186">
        <v>24.87</v>
      </c>
      <c r="DJ186">
        <v>2.81</v>
      </c>
      <c r="DK186">
        <v>24.65</v>
      </c>
      <c r="DL186">
        <v>0.54</v>
      </c>
      <c r="DM186">
        <v>0.48</v>
      </c>
      <c r="DN186">
        <v>16.350000000000001</v>
      </c>
      <c r="DO186">
        <v>13.29</v>
      </c>
      <c r="DP186">
        <v>0.79</v>
      </c>
      <c r="DQ186">
        <v>3.53</v>
      </c>
      <c r="DR186">
        <v>30.84</v>
      </c>
      <c r="DS186">
        <v>23.93</v>
      </c>
      <c r="DT186">
        <v>8.7200000000000006</v>
      </c>
      <c r="DU186">
        <v>46.02</v>
      </c>
      <c r="DV186">
        <v>31.26</v>
      </c>
      <c r="DW186">
        <v>4.47</v>
      </c>
      <c r="DX186">
        <v>6.98</v>
      </c>
      <c r="DY186">
        <v>10.47</v>
      </c>
      <c r="DZ186">
        <v>0.67</v>
      </c>
      <c r="EA186">
        <v>7.92</v>
      </c>
      <c r="EB186">
        <v>0</v>
      </c>
      <c r="EC186">
        <v>0</v>
      </c>
      <c r="ED186">
        <v>4.21</v>
      </c>
      <c r="EE186">
        <v>0</v>
      </c>
      <c r="EF186">
        <v>1.22</v>
      </c>
      <c r="EG186">
        <v>0</v>
      </c>
      <c r="EH186">
        <v>0.92</v>
      </c>
      <c r="EI186">
        <v>0</v>
      </c>
      <c r="EJ186">
        <v>0.78</v>
      </c>
      <c r="EK186">
        <v>0</v>
      </c>
      <c r="EL186">
        <v>0</v>
      </c>
      <c r="EM186">
        <v>0.78</v>
      </c>
      <c r="EN186">
        <v>1.74</v>
      </c>
      <c r="EO186">
        <v>0.45</v>
      </c>
      <c r="EP186">
        <v>0.7</v>
      </c>
      <c r="EQ186">
        <v>0.04</v>
      </c>
      <c r="ER186">
        <v>0.77</v>
      </c>
      <c r="ES186">
        <v>0</v>
      </c>
      <c r="ET186">
        <v>0</v>
      </c>
      <c r="EU186">
        <v>0.49</v>
      </c>
      <c r="EV186">
        <v>0.17</v>
      </c>
      <c r="EW186">
        <v>0</v>
      </c>
      <c r="EX186">
        <v>1.64</v>
      </c>
      <c r="EY186">
        <v>31.94</v>
      </c>
      <c r="EZ186">
        <v>29.91</v>
      </c>
      <c r="FA186">
        <v>1.85</v>
      </c>
      <c r="FB186">
        <v>0</v>
      </c>
      <c r="FC186">
        <v>0.38</v>
      </c>
      <c r="FD186">
        <v>16.489999999999998</v>
      </c>
      <c r="FE186">
        <v>3.61</v>
      </c>
      <c r="FF186">
        <v>13.53</v>
      </c>
      <c r="FG186">
        <v>2.85</v>
      </c>
      <c r="FH186">
        <v>3.14</v>
      </c>
      <c r="FI186">
        <v>76.040000000000006</v>
      </c>
      <c r="FJ186">
        <v>91.37</v>
      </c>
      <c r="FK186">
        <v>0</v>
      </c>
      <c r="FL186">
        <v>26.77</v>
      </c>
      <c r="FM186">
        <v>1.8</v>
      </c>
      <c r="FN186">
        <v>0.79</v>
      </c>
      <c r="FO186">
        <v>0</v>
      </c>
      <c r="FP186">
        <v>0</v>
      </c>
      <c r="FQ186">
        <v>54.91</v>
      </c>
      <c r="FR186">
        <v>24.77</v>
      </c>
      <c r="FS186">
        <v>8</v>
      </c>
      <c r="FT186">
        <v>1.34</v>
      </c>
      <c r="FU186">
        <v>3.34</v>
      </c>
      <c r="FV186">
        <v>0</v>
      </c>
      <c r="FW186">
        <v>4.8099999999999996</v>
      </c>
      <c r="FX186">
        <v>0.56000000000000005</v>
      </c>
      <c r="FY186">
        <v>1.55</v>
      </c>
      <c r="FZ186">
        <v>0.41</v>
      </c>
      <c r="GA186">
        <v>0.28000000000000003</v>
      </c>
      <c r="GB186">
        <v>5.34</v>
      </c>
      <c r="GC186">
        <v>10.029999999999999</v>
      </c>
      <c r="GD186">
        <v>0</v>
      </c>
      <c r="GE186">
        <v>0</v>
      </c>
      <c r="GF186">
        <v>3.08</v>
      </c>
    </row>
    <row r="187" spans="2:188" x14ac:dyDescent="0.35">
      <c r="B187" t="str">
        <f>IF(AND(F187&gt;='PASO 2 - CHANNEL INPUT '!$G$4,F187&lt;='PASO 2 - CHANNEL INPUT '!$H$4),"OK","FUERA")</f>
        <v>OK</v>
      </c>
      <c r="C187" s="18" t="str">
        <f>IF(AND(F187&gt;='PASO 2 - CHANNEL INPUT '!$G$8,F187&lt;='PASO 2 - CHANNEL INPUT '!$H$8),"OK","FUERA")</f>
        <v>OK</v>
      </c>
      <c r="D187" t="str">
        <f>IF(AND(F187&gt;='PASO 1 - SETUP CAMPAÑA'!$C$3,F187&lt;='PASO 1 - SETUP CAMPAÑA'!$C$4),"OK","FUERA")</f>
        <v>FUERA</v>
      </c>
      <c r="E187" t="s">
        <v>2</v>
      </c>
      <c r="F187">
        <v>92</v>
      </c>
      <c r="G187" s="11">
        <f t="shared" si="273"/>
        <v>3.4623300000000001</v>
      </c>
      <c r="H187">
        <f t="shared" si="184"/>
        <v>3.4623300000000001</v>
      </c>
      <c r="I187">
        <f t="shared" si="185"/>
        <v>0.25545000000000001</v>
      </c>
      <c r="J187">
        <f t="shared" si="186"/>
        <v>2.1261299999999999</v>
      </c>
      <c r="K187">
        <f t="shared" si="187"/>
        <v>2.1261299999999999</v>
      </c>
      <c r="L187">
        <f t="shared" si="188"/>
        <v>0</v>
      </c>
      <c r="M187">
        <f t="shared" si="189"/>
        <v>4.6884899999999998</v>
      </c>
      <c r="N187">
        <f t="shared" si="190"/>
        <v>4.1815199999999999</v>
      </c>
      <c r="O187">
        <f t="shared" si="191"/>
        <v>0.29081999999999997</v>
      </c>
      <c r="P187">
        <f t="shared" si="192"/>
        <v>6.6809999999999994E-2</v>
      </c>
      <c r="Q187">
        <f t="shared" si="193"/>
        <v>7.8993000000000002</v>
      </c>
      <c r="R187">
        <f t="shared" si="194"/>
        <v>9.0389999999999998E-2</v>
      </c>
      <c r="S187">
        <f t="shared" si="195"/>
        <v>7.9896899999999986</v>
      </c>
      <c r="T187">
        <f t="shared" si="196"/>
        <v>7.7027999999999999</v>
      </c>
      <c r="U187" s="11">
        <f t="shared" si="197"/>
        <v>8.9328899999999987</v>
      </c>
      <c r="V187">
        <f t="shared" si="198"/>
        <v>3.1440000000000003E-2</v>
      </c>
      <c r="W187">
        <f t="shared" si="199"/>
        <v>10.611000000000001</v>
      </c>
      <c r="X187">
        <f t="shared" si="200"/>
        <v>7.8600000000000007E-3</v>
      </c>
      <c r="Y187">
        <f t="shared" si="201"/>
        <v>0</v>
      </c>
      <c r="Z187">
        <f t="shared" si="202"/>
        <v>7.4434199999999997</v>
      </c>
      <c r="AA187">
        <f t="shared" si="203"/>
        <v>4.6727699999999999</v>
      </c>
      <c r="AB187">
        <f t="shared" si="204"/>
        <v>7.8600000000000007E-3</v>
      </c>
      <c r="AC187">
        <f t="shared" si="205"/>
        <v>0.12969</v>
      </c>
      <c r="AD187" s="11">
        <f t="shared" si="206"/>
        <v>11.848949999999999</v>
      </c>
      <c r="AE187">
        <f t="shared" si="207"/>
        <v>12.650669999999998</v>
      </c>
      <c r="AF187">
        <f t="shared" si="208"/>
        <v>3.98502</v>
      </c>
      <c r="AG187">
        <f t="shared" si="209"/>
        <v>10.662089999999999</v>
      </c>
      <c r="AH187">
        <f t="shared" si="210"/>
        <v>11.593499999999999</v>
      </c>
      <c r="AI187">
        <f t="shared" si="211"/>
        <v>2.86104</v>
      </c>
      <c r="AJ187">
        <f t="shared" si="212"/>
        <v>2.3579999999999997</v>
      </c>
      <c r="AK187">
        <f t="shared" si="213"/>
        <v>3.3797999999999995</v>
      </c>
      <c r="AL187">
        <f t="shared" si="214"/>
        <v>0</v>
      </c>
      <c r="AM187">
        <f t="shared" si="215"/>
        <v>1.9728599999999996</v>
      </c>
      <c r="AN187">
        <f t="shared" si="216"/>
        <v>0</v>
      </c>
      <c r="AO187">
        <f t="shared" si="217"/>
        <v>0</v>
      </c>
      <c r="AP187">
        <f t="shared" si="218"/>
        <v>0.60128999999999999</v>
      </c>
      <c r="AQ187">
        <f t="shared" si="219"/>
        <v>0</v>
      </c>
      <c r="AR187">
        <f t="shared" si="220"/>
        <v>2.8138799999999997</v>
      </c>
      <c r="AS187">
        <f t="shared" si="221"/>
        <v>0</v>
      </c>
      <c r="AT187">
        <f t="shared" si="222"/>
        <v>0.18470999999999996</v>
      </c>
      <c r="AU187">
        <f t="shared" si="223"/>
        <v>0</v>
      </c>
      <c r="AV187">
        <f t="shared" si="224"/>
        <v>0.67596000000000001</v>
      </c>
      <c r="AW187">
        <f t="shared" si="225"/>
        <v>0</v>
      </c>
      <c r="AX187">
        <f t="shared" si="226"/>
        <v>0</v>
      </c>
      <c r="AY187">
        <f t="shared" si="227"/>
        <v>0.67596000000000001</v>
      </c>
      <c r="AZ187">
        <f t="shared" si="228"/>
        <v>0.24758999999999998</v>
      </c>
      <c r="BA187">
        <f t="shared" si="229"/>
        <v>0.18470999999999996</v>
      </c>
      <c r="BB187">
        <f t="shared" si="230"/>
        <v>0.16505999999999998</v>
      </c>
      <c r="BC187">
        <f t="shared" si="231"/>
        <v>5.1089999999999997E-2</v>
      </c>
      <c r="BD187">
        <f t="shared" si="232"/>
        <v>0.33011999999999997</v>
      </c>
      <c r="BE187">
        <f t="shared" si="233"/>
        <v>1.0925399999999998</v>
      </c>
      <c r="BF187">
        <f t="shared" si="234"/>
        <v>0</v>
      </c>
      <c r="BG187">
        <f t="shared" si="235"/>
        <v>0.20043</v>
      </c>
      <c r="BH187">
        <f t="shared" si="236"/>
        <v>0</v>
      </c>
      <c r="BI187">
        <f t="shared" si="237"/>
        <v>0.51090000000000002</v>
      </c>
      <c r="BJ187">
        <f t="shared" si="238"/>
        <v>2.3579999999999997E-2</v>
      </c>
      <c r="BK187">
        <f t="shared" si="239"/>
        <v>12.450239999999997</v>
      </c>
      <c r="BL187">
        <f t="shared" si="240"/>
        <v>11.935410000000001</v>
      </c>
      <c r="BM187">
        <f t="shared" si="241"/>
        <v>0.51090000000000002</v>
      </c>
      <c r="BN187">
        <f t="shared" si="242"/>
        <v>0</v>
      </c>
      <c r="BO187">
        <f t="shared" si="243"/>
        <v>0</v>
      </c>
      <c r="BP187">
        <f t="shared" si="244"/>
        <v>8.0289900000000003</v>
      </c>
      <c r="BQ187">
        <f t="shared" si="245"/>
        <v>1.2536699999999998</v>
      </c>
      <c r="BR187">
        <f t="shared" si="246"/>
        <v>7.3215899999999996</v>
      </c>
      <c r="BS187">
        <f t="shared" si="247"/>
        <v>0.40871999999999997</v>
      </c>
      <c r="BT187">
        <f t="shared" si="248"/>
        <v>1.9846499999999998</v>
      </c>
      <c r="BU187">
        <f t="shared" si="249"/>
        <v>28.335299999999997</v>
      </c>
      <c r="BV187" s="11">
        <f t="shared" si="250"/>
        <v>35.963429999999995</v>
      </c>
      <c r="BW187" s="11">
        <f t="shared" si="251"/>
        <v>1.5327</v>
      </c>
      <c r="BX187" s="11">
        <f t="shared" si="252"/>
        <v>13.185149999999998</v>
      </c>
      <c r="BY187">
        <f t="shared" si="253"/>
        <v>2.3579999999999997</v>
      </c>
      <c r="BZ187">
        <f t="shared" si="254"/>
        <v>7.8600000000000007E-3</v>
      </c>
      <c r="CA187">
        <f t="shared" si="255"/>
        <v>0</v>
      </c>
      <c r="CB187">
        <f t="shared" si="256"/>
        <v>0</v>
      </c>
      <c r="CC187" s="11">
        <f t="shared" si="257"/>
        <v>19.732529999999997</v>
      </c>
      <c r="CD187" s="11">
        <f t="shared" si="258"/>
        <v>12.847169999999998</v>
      </c>
      <c r="CE187" s="11">
        <f t="shared" si="259"/>
        <v>3.6902700000000004</v>
      </c>
      <c r="CF187">
        <f t="shared" si="260"/>
        <v>0.73098000000000007</v>
      </c>
      <c r="CG187">
        <f t="shared" si="261"/>
        <v>0.42050999999999999</v>
      </c>
      <c r="CH187">
        <f t="shared" si="262"/>
        <v>0</v>
      </c>
      <c r="CI187" s="11">
        <f t="shared" si="263"/>
        <v>3.1597199999999992</v>
      </c>
      <c r="CJ187">
        <f t="shared" si="264"/>
        <v>0.8331599999999999</v>
      </c>
      <c r="CK187">
        <f t="shared" si="265"/>
        <v>1.49733</v>
      </c>
      <c r="CL187">
        <f t="shared" si="266"/>
        <v>0.35763</v>
      </c>
      <c r="CM187">
        <f t="shared" si="267"/>
        <v>0.24758999999999998</v>
      </c>
      <c r="CN187">
        <f t="shared" si="268"/>
        <v>3.8592599999999999</v>
      </c>
      <c r="CO187">
        <f t="shared" si="269"/>
        <v>7.16439</v>
      </c>
      <c r="CP187">
        <f t="shared" si="270"/>
        <v>0</v>
      </c>
      <c r="CQ187">
        <f t="shared" si="271"/>
        <v>0.31047000000000002</v>
      </c>
      <c r="CR187">
        <f t="shared" si="272"/>
        <v>1.05324</v>
      </c>
      <c r="CT187" s="18">
        <f>'PASO 1 - SETUP CAMPAÑA'!$G$118/10</f>
        <v>39.299999999999997</v>
      </c>
      <c r="CU187">
        <v>8.81</v>
      </c>
      <c r="CV187">
        <v>8.81</v>
      </c>
      <c r="CW187">
        <v>0.65</v>
      </c>
      <c r="CX187">
        <v>5.41</v>
      </c>
      <c r="CY187">
        <v>5.41</v>
      </c>
      <c r="CZ187">
        <v>0</v>
      </c>
      <c r="DA187">
        <v>11.93</v>
      </c>
      <c r="DB187">
        <v>10.64</v>
      </c>
      <c r="DC187">
        <v>0.74</v>
      </c>
      <c r="DD187">
        <v>0.17</v>
      </c>
      <c r="DE187">
        <v>20.100000000000001</v>
      </c>
      <c r="DF187">
        <v>0.23</v>
      </c>
      <c r="DG187">
        <v>20.329999999999998</v>
      </c>
      <c r="DH187">
        <v>19.600000000000001</v>
      </c>
      <c r="DI187">
        <v>22.73</v>
      </c>
      <c r="DJ187">
        <v>0.08</v>
      </c>
      <c r="DK187">
        <v>27</v>
      </c>
      <c r="DL187">
        <v>0.02</v>
      </c>
      <c r="DM187">
        <v>0</v>
      </c>
      <c r="DN187">
        <v>18.940000000000001</v>
      </c>
      <c r="DO187">
        <v>11.89</v>
      </c>
      <c r="DP187">
        <v>0.02</v>
      </c>
      <c r="DQ187">
        <v>0.33</v>
      </c>
      <c r="DR187">
        <v>30.15</v>
      </c>
      <c r="DS187">
        <v>32.19</v>
      </c>
      <c r="DT187">
        <v>10.14</v>
      </c>
      <c r="DU187">
        <v>27.13</v>
      </c>
      <c r="DV187">
        <v>29.5</v>
      </c>
      <c r="DW187">
        <v>7.28</v>
      </c>
      <c r="DX187">
        <v>6</v>
      </c>
      <c r="DY187">
        <v>8.6</v>
      </c>
      <c r="DZ187">
        <v>0</v>
      </c>
      <c r="EA187">
        <v>5.0199999999999996</v>
      </c>
      <c r="EB187">
        <v>0</v>
      </c>
      <c r="EC187">
        <v>0</v>
      </c>
      <c r="ED187">
        <v>1.53</v>
      </c>
      <c r="EE187">
        <v>0</v>
      </c>
      <c r="EF187">
        <v>7.16</v>
      </c>
      <c r="EG187">
        <v>0</v>
      </c>
      <c r="EH187">
        <v>0.47</v>
      </c>
      <c r="EI187">
        <v>0</v>
      </c>
      <c r="EJ187">
        <v>1.72</v>
      </c>
      <c r="EK187">
        <v>0</v>
      </c>
      <c r="EL187">
        <v>0</v>
      </c>
      <c r="EM187">
        <v>1.72</v>
      </c>
      <c r="EN187">
        <v>0.63</v>
      </c>
      <c r="EO187">
        <v>0.47</v>
      </c>
      <c r="EP187">
        <v>0.42</v>
      </c>
      <c r="EQ187">
        <v>0.13</v>
      </c>
      <c r="ER187">
        <v>0.84</v>
      </c>
      <c r="ES187">
        <v>2.78</v>
      </c>
      <c r="ET187">
        <v>0</v>
      </c>
      <c r="EU187">
        <v>0.51</v>
      </c>
      <c r="EV187">
        <v>0</v>
      </c>
      <c r="EW187">
        <v>1.3</v>
      </c>
      <c r="EX187">
        <v>0.06</v>
      </c>
      <c r="EY187">
        <v>31.68</v>
      </c>
      <c r="EZ187">
        <v>30.37</v>
      </c>
      <c r="FA187">
        <v>1.3</v>
      </c>
      <c r="FB187">
        <v>0</v>
      </c>
      <c r="FC187">
        <v>0</v>
      </c>
      <c r="FD187">
        <v>20.43</v>
      </c>
      <c r="FE187">
        <v>3.19</v>
      </c>
      <c r="FF187">
        <v>18.63</v>
      </c>
      <c r="FG187">
        <v>1.04</v>
      </c>
      <c r="FH187">
        <v>5.05</v>
      </c>
      <c r="FI187">
        <v>72.099999999999994</v>
      </c>
      <c r="FJ187">
        <v>91.51</v>
      </c>
      <c r="FK187">
        <v>3.9</v>
      </c>
      <c r="FL187">
        <v>33.549999999999997</v>
      </c>
      <c r="FM187">
        <v>6</v>
      </c>
      <c r="FN187">
        <v>0.02</v>
      </c>
      <c r="FO187">
        <v>0</v>
      </c>
      <c r="FP187">
        <v>0</v>
      </c>
      <c r="FQ187">
        <v>50.21</v>
      </c>
      <c r="FR187">
        <v>32.69</v>
      </c>
      <c r="FS187">
        <v>9.39</v>
      </c>
      <c r="FT187">
        <v>1.86</v>
      </c>
      <c r="FU187">
        <v>1.07</v>
      </c>
      <c r="FV187">
        <v>0</v>
      </c>
      <c r="FW187">
        <v>8.0399999999999991</v>
      </c>
      <c r="FX187">
        <v>2.12</v>
      </c>
      <c r="FY187">
        <v>3.81</v>
      </c>
      <c r="FZ187">
        <v>0.91</v>
      </c>
      <c r="GA187">
        <v>0.63</v>
      </c>
      <c r="GB187">
        <v>9.82</v>
      </c>
      <c r="GC187">
        <v>18.23</v>
      </c>
      <c r="GD187">
        <v>0</v>
      </c>
      <c r="GE187">
        <v>0.79</v>
      </c>
      <c r="GF187">
        <v>2.68</v>
      </c>
    </row>
    <row r="188" spans="2:188" x14ac:dyDescent="0.35">
      <c r="B188" t="str">
        <f>IF(AND(F188&gt;='PASO 2 - CHANNEL INPUT '!$G$4,F188&lt;='PASO 2 - CHANNEL INPUT '!$H$4),"OK","FUERA")</f>
        <v>OK</v>
      </c>
      <c r="C188" s="18" t="str">
        <f>IF(AND(F188&gt;='PASO 2 - CHANNEL INPUT '!$G$8,F188&lt;='PASO 2 - CHANNEL INPUT '!$H$8),"OK","FUERA")</f>
        <v>OK</v>
      </c>
      <c r="D188" t="str">
        <f>IF(AND(F188&gt;='PASO 1 - SETUP CAMPAÑA'!$C$3,F188&lt;='PASO 1 - SETUP CAMPAÑA'!$C$4),"OK","FUERA")</f>
        <v>FUERA</v>
      </c>
      <c r="E188" t="s">
        <v>2</v>
      </c>
      <c r="F188">
        <v>93</v>
      </c>
      <c r="G188" s="11">
        <f t="shared" si="273"/>
        <v>3.1243499999999997</v>
      </c>
      <c r="H188">
        <f t="shared" si="184"/>
        <v>3.1243499999999997</v>
      </c>
      <c r="I188">
        <f t="shared" si="185"/>
        <v>0</v>
      </c>
      <c r="J188">
        <f t="shared" si="186"/>
        <v>1.7763599999999997</v>
      </c>
      <c r="K188">
        <f t="shared" si="187"/>
        <v>1.7763599999999997</v>
      </c>
      <c r="L188">
        <f t="shared" si="188"/>
        <v>0</v>
      </c>
      <c r="M188">
        <f t="shared" si="189"/>
        <v>4.2011699999999994</v>
      </c>
      <c r="N188">
        <f t="shared" si="190"/>
        <v>2.6134499999999998</v>
      </c>
      <c r="O188">
        <f t="shared" si="191"/>
        <v>0.13754999999999998</v>
      </c>
      <c r="P188">
        <f t="shared" si="192"/>
        <v>0.17685000000000001</v>
      </c>
      <c r="Q188">
        <f t="shared" si="193"/>
        <v>6.3037199999999993</v>
      </c>
      <c r="R188">
        <f t="shared" si="194"/>
        <v>0</v>
      </c>
      <c r="S188">
        <f t="shared" si="195"/>
        <v>6.3037199999999993</v>
      </c>
      <c r="T188">
        <f t="shared" si="196"/>
        <v>6.1386599999999998</v>
      </c>
      <c r="U188" s="11">
        <f t="shared" si="197"/>
        <v>7.687079999999999</v>
      </c>
      <c r="V188">
        <f t="shared" si="198"/>
        <v>2.3579999999999997E-2</v>
      </c>
      <c r="W188">
        <f t="shared" si="199"/>
        <v>8.6499299999999995</v>
      </c>
      <c r="X188">
        <f t="shared" si="200"/>
        <v>0</v>
      </c>
      <c r="Y188">
        <f t="shared" si="201"/>
        <v>1.9649999999999997E-2</v>
      </c>
      <c r="Z188">
        <f t="shared" si="202"/>
        <v>6.429479999999999</v>
      </c>
      <c r="AA188">
        <f t="shared" si="203"/>
        <v>2.6999099999999996</v>
      </c>
      <c r="AB188">
        <f t="shared" si="204"/>
        <v>1.9649999999999997E-2</v>
      </c>
      <c r="AC188">
        <f t="shared" si="205"/>
        <v>0</v>
      </c>
      <c r="AD188" s="11">
        <f t="shared" si="206"/>
        <v>9.1254599999999986</v>
      </c>
      <c r="AE188">
        <f t="shared" si="207"/>
        <v>10.300529999999998</v>
      </c>
      <c r="AF188">
        <f t="shared" si="208"/>
        <v>3.1754399999999996</v>
      </c>
      <c r="AG188">
        <f t="shared" si="209"/>
        <v>16.014749999999999</v>
      </c>
      <c r="AH188">
        <f t="shared" si="210"/>
        <v>13.558499999999999</v>
      </c>
      <c r="AI188">
        <f t="shared" si="211"/>
        <v>1.3833599999999999</v>
      </c>
      <c r="AJ188">
        <f t="shared" si="212"/>
        <v>1.27332</v>
      </c>
      <c r="AK188">
        <f t="shared" si="213"/>
        <v>2.6095199999999998</v>
      </c>
      <c r="AL188">
        <f t="shared" si="214"/>
        <v>0</v>
      </c>
      <c r="AM188">
        <f t="shared" si="215"/>
        <v>3.1439999999999997</v>
      </c>
      <c r="AN188">
        <f t="shared" si="216"/>
        <v>0</v>
      </c>
      <c r="AO188">
        <f t="shared" si="217"/>
        <v>0</v>
      </c>
      <c r="AP188">
        <f t="shared" si="218"/>
        <v>1.58379</v>
      </c>
      <c r="AQ188">
        <f t="shared" si="219"/>
        <v>0</v>
      </c>
      <c r="AR188">
        <f t="shared" si="220"/>
        <v>0</v>
      </c>
      <c r="AS188">
        <f t="shared" si="221"/>
        <v>0.22793999999999998</v>
      </c>
      <c r="AT188">
        <f t="shared" si="222"/>
        <v>0.24758999999999998</v>
      </c>
      <c r="AU188">
        <f t="shared" si="223"/>
        <v>0</v>
      </c>
      <c r="AV188">
        <f t="shared" si="224"/>
        <v>0.75848999999999989</v>
      </c>
      <c r="AW188">
        <f t="shared" si="225"/>
        <v>0</v>
      </c>
      <c r="AX188">
        <f t="shared" si="226"/>
        <v>0</v>
      </c>
      <c r="AY188">
        <f t="shared" si="227"/>
        <v>0.75848999999999989</v>
      </c>
      <c r="AZ188">
        <f t="shared" si="228"/>
        <v>0.59736</v>
      </c>
      <c r="BA188">
        <f t="shared" si="229"/>
        <v>0.27902999999999994</v>
      </c>
      <c r="BB188">
        <f t="shared" si="230"/>
        <v>0</v>
      </c>
      <c r="BC188">
        <f t="shared" si="231"/>
        <v>0</v>
      </c>
      <c r="BD188">
        <f t="shared" si="232"/>
        <v>0.97071000000000007</v>
      </c>
      <c r="BE188">
        <f t="shared" si="233"/>
        <v>0.74276999999999993</v>
      </c>
      <c r="BF188">
        <f t="shared" si="234"/>
        <v>0.64058999999999988</v>
      </c>
      <c r="BG188">
        <f t="shared" si="235"/>
        <v>0.70740000000000003</v>
      </c>
      <c r="BH188">
        <f t="shared" si="236"/>
        <v>0</v>
      </c>
      <c r="BI188">
        <f t="shared" si="237"/>
        <v>0.39692999999999995</v>
      </c>
      <c r="BJ188">
        <f t="shared" si="238"/>
        <v>0.29474999999999996</v>
      </c>
      <c r="BK188">
        <f t="shared" si="239"/>
        <v>12.674249999999999</v>
      </c>
      <c r="BL188">
        <f t="shared" si="240"/>
        <v>11.93934</v>
      </c>
      <c r="BM188">
        <f t="shared" si="241"/>
        <v>0.60914999999999997</v>
      </c>
      <c r="BN188">
        <f t="shared" si="242"/>
        <v>0</v>
      </c>
      <c r="BO188">
        <f t="shared" si="243"/>
        <v>0.12576000000000001</v>
      </c>
      <c r="BP188">
        <f t="shared" si="244"/>
        <v>8.5280999999999985</v>
      </c>
      <c r="BQ188">
        <f t="shared" si="245"/>
        <v>0.98642999999999981</v>
      </c>
      <c r="BR188">
        <f t="shared" si="246"/>
        <v>7.5416699999999999</v>
      </c>
      <c r="BS188">
        <f t="shared" si="247"/>
        <v>0.21221999999999999</v>
      </c>
      <c r="BT188">
        <f t="shared" si="248"/>
        <v>0.73098000000000007</v>
      </c>
      <c r="BU188">
        <f t="shared" si="249"/>
        <v>29.895509999999994</v>
      </c>
      <c r="BV188" s="11">
        <f t="shared" si="250"/>
        <v>33.805859999999996</v>
      </c>
      <c r="BW188" s="11">
        <f t="shared" si="251"/>
        <v>0</v>
      </c>
      <c r="BX188" s="11">
        <f t="shared" si="252"/>
        <v>8.4966600000000003</v>
      </c>
      <c r="BY188">
        <f t="shared" si="253"/>
        <v>0.96284999999999998</v>
      </c>
      <c r="BZ188">
        <f t="shared" si="254"/>
        <v>1.9649999999999997E-2</v>
      </c>
      <c r="CA188">
        <f t="shared" si="255"/>
        <v>1.5720000000000001E-2</v>
      </c>
      <c r="CB188">
        <f t="shared" si="256"/>
        <v>0</v>
      </c>
      <c r="CC188" s="11">
        <f t="shared" si="257"/>
        <v>22.33812</v>
      </c>
      <c r="CD188" s="11">
        <f t="shared" si="258"/>
        <v>8.4966600000000003</v>
      </c>
      <c r="CE188" s="11">
        <f t="shared" si="259"/>
        <v>2.1732899999999997</v>
      </c>
      <c r="CF188">
        <f t="shared" si="260"/>
        <v>0.72705000000000009</v>
      </c>
      <c r="CG188">
        <f t="shared" si="261"/>
        <v>0.27902999999999994</v>
      </c>
      <c r="CH188">
        <f t="shared" si="262"/>
        <v>0</v>
      </c>
      <c r="CI188" s="11">
        <f t="shared" si="263"/>
        <v>2.4955499999999997</v>
      </c>
      <c r="CJ188">
        <f t="shared" si="264"/>
        <v>0.19649999999999998</v>
      </c>
      <c r="CK188">
        <f t="shared" si="265"/>
        <v>0.84887999999999997</v>
      </c>
      <c r="CL188">
        <f t="shared" si="266"/>
        <v>3.1440000000000003E-2</v>
      </c>
      <c r="CM188">
        <f t="shared" si="267"/>
        <v>0</v>
      </c>
      <c r="CN188">
        <f t="shared" si="268"/>
        <v>1.6938299999999999</v>
      </c>
      <c r="CO188">
        <f t="shared" si="269"/>
        <v>4.0754099999999989</v>
      </c>
      <c r="CP188">
        <f t="shared" si="270"/>
        <v>0</v>
      </c>
      <c r="CQ188">
        <f t="shared" si="271"/>
        <v>0.16899</v>
      </c>
      <c r="CR188">
        <f t="shared" si="272"/>
        <v>0.57377999999999996</v>
      </c>
      <c r="CT188" s="18">
        <f>'PASO 1 - SETUP CAMPAÑA'!$G$118/10</f>
        <v>39.299999999999997</v>
      </c>
      <c r="CU188">
        <v>7.95</v>
      </c>
      <c r="CV188">
        <v>7.95</v>
      </c>
      <c r="CW188">
        <v>0</v>
      </c>
      <c r="CX188">
        <v>4.5199999999999996</v>
      </c>
      <c r="CY188">
        <v>4.5199999999999996</v>
      </c>
      <c r="CZ188">
        <v>0</v>
      </c>
      <c r="DA188">
        <v>10.69</v>
      </c>
      <c r="DB188">
        <v>6.65</v>
      </c>
      <c r="DC188">
        <v>0.35</v>
      </c>
      <c r="DD188">
        <v>0.45</v>
      </c>
      <c r="DE188">
        <v>16.04</v>
      </c>
      <c r="DF188">
        <v>0</v>
      </c>
      <c r="DG188">
        <v>16.04</v>
      </c>
      <c r="DH188">
        <v>15.62</v>
      </c>
      <c r="DI188">
        <v>19.559999999999999</v>
      </c>
      <c r="DJ188">
        <v>0.06</v>
      </c>
      <c r="DK188">
        <v>22.01</v>
      </c>
      <c r="DL188">
        <v>0</v>
      </c>
      <c r="DM188">
        <v>0.05</v>
      </c>
      <c r="DN188">
        <v>16.36</v>
      </c>
      <c r="DO188">
        <v>6.87</v>
      </c>
      <c r="DP188">
        <v>0.05</v>
      </c>
      <c r="DQ188">
        <v>0</v>
      </c>
      <c r="DR188">
        <v>23.22</v>
      </c>
      <c r="DS188">
        <v>26.21</v>
      </c>
      <c r="DT188">
        <v>8.08</v>
      </c>
      <c r="DU188">
        <v>40.75</v>
      </c>
      <c r="DV188">
        <v>34.5</v>
      </c>
      <c r="DW188">
        <v>3.52</v>
      </c>
      <c r="DX188">
        <v>3.24</v>
      </c>
      <c r="DY188">
        <v>6.64</v>
      </c>
      <c r="DZ188">
        <v>0</v>
      </c>
      <c r="EA188">
        <v>8</v>
      </c>
      <c r="EB188">
        <v>0</v>
      </c>
      <c r="EC188">
        <v>0</v>
      </c>
      <c r="ED188">
        <v>4.03</v>
      </c>
      <c r="EE188">
        <v>0</v>
      </c>
      <c r="EF188">
        <v>0</v>
      </c>
      <c r="EG188">
        <v>0.57999999999999996</v>
      </c>
      <c r="EH188">
        <v>0.63</v>
      </c>
      <c r="EI188">
        <v>0</v>
      </c>
      <c r="EJ188">
        <v>1.93</v>
      </c>
      <c r="EK188">
        <v>0</v>
      </c>
      <c r="EL188">
        <v>0</v>
      </c>
      <c r="EM188">
        <v>1.93</v>
      </c>
      <c r="EN188">
        <v>1.52</v>
      </c>
      <c r="EO188">
        <v>0.71</v>
      </c>
      <c r="EP188">
        <v>0</v>
      </c>
      <c r="EQ188">
        <v>0</v>
      </c>
      <c r="ER188">
        <v>2.4700000000000002</v>
      </c>
      <c r="ES188">
        <v>1.89</v>
      </c>
      <c r="ET188">
        <v>1.63</v>
      </c>
      <c r="EU188">
        <v>1.8</v>
      </c>
      <c r="EV188">
        <v>0</v>
      </c>
      <c r="EW188">
        <v>1.01</v>
      </c>
      <c r="EX188">
        <v>0.75</v>
      </c>
      <c r="EY188">
        <v>32.25</v>
      </c>
      <c r="EZ188">
        <v>30.38</v>
      </c>
      <c r="FA188">
        <v>1.55</v>
      </c>
      <c r="FB188">
        <v>0</v>
      </c>
      <c r="FC188">
        <v>0.32</v>
      </c>
      <c r="FD188">
        <v>21.7</v>
      </c>
      <c r="FE188">
        <v>2.5099999999999998</v>
      </c>
      <c r="FF188">
        <v>19.190000000000001</v>
      </c>
      <c r="FG188">
        <v>0.54</v>
      </c>
      <c r="FH188">
        <v>1.86</v>
      </c>
      <c r="FI188">
        <v>76.069999999999993</v>
      </c>
      <c r="FJ188">
        <v>86.02</v>
      </c>
      <c r="FK188">
        <v>0</v>
      </c>
      <c r="FL188">
        <v>21.62</v>
      </c>
      <c r="FM188">
        <v>2.4500000000000002</v>
      </c>
      <c r="FN188">
        <v>0.05</v>
      </c>
      <c r="FO188">
        <v>0.04</v>
      </c>
      <c r="FP188">
        <v>0</v>
      </c>
      <c r="FQ188">
        <v>56.84</v>
      </c>
      <c r="FR188">
        <v>21.62</v>
      </c>
      <c r="FS188">
        <v>5.53</v>
      </c>
      <c r="FT188">
        <v>1.85</v>
      </c>
      <c r="FU188">
        <v>0.71</v>
      </c>
      <c r="FV188">
        <v>0</v>
      </c>
      <c r="FW188">
        <v>6.35</v>
      </c>
      <c r="FX188">
        <v>0.5</v>
      </c>
      <c r="FY188">
        <v>2.16</v>
      </c>
      <c r="FZ188">
        <v>0.08</v>
      </c>
      <c r="GA188">
        <v>0</v>
      </c>
      <c r="GB188">
        <v>4.3099999999999996</v>
      </c>
      <c r="GC188">
        <v>10.37</v>
      </c>
      <c r="GD188">
        <v>0</v>
      </c>
      <c r="GE188">
        <v>0.43</v>
      </c>
      <c r="GF188">
        <v>1.46</v>
      </c>
    </row>
    <row r="189" spans="2:188" x14ac:dyDescent="0.35">
      <c r="B189" t="str">
        <f>IF(AND(F189&gt;='PASO 2 - CHANNEL INPUT '!$G$4,F189&lt;='PASO 2 - CHANNEL INPUT '!$H$4),"OK","FUERA")</f>
        <v>OK</v>
      </c>
      <c r="C189" s="18" t="str">
        <f>IF(AND(F189&gt;='PASO 2 - CHANNEL INPUT '!$G$8,F189&lt;='PASO 2 - CHANNEL INPUT '!$H$8),"OK","FUERA")</f>
        <v>OK</v>
      </c>
      <c r="D189" t="str">
        <f>IF(AND(F189&gt;='PASO 1 - SETUP CAMPAÑA'!$C$3,F189&lt;='PASO 1 - SETUP CAMPAÑA'!$C$4),"OK","FUERA")</f>
        <v>FUERA</v>
      </c>
      <c r="E189" t="s">
        <v>2</v>
      </c>
      <c r="F189">
        <v>94</v>
      </c>
      <c r="G189" s="11">
        <f t="shared" si="273"/>
        <v>2.1536399999999998</v>
      </c>
      <c r="H189">
        <f t="shared" si="184"/>
        <v>2.1536399999999998</v>
      </c>
      <c r="I189">
        <f t="shared" si="185"/>
        <v>0</v>
      </c>
      <c r="J189">
        <f t="shared" si="186"/>
        <v>0.56198999999999999</v>
      </c>
      <c r="K189">
        <f t="shared" si="187"/>
        <v>0.56198999999999999</v>
      </c>
      <c r="L189">
        <f t="shared" si="188"/>
        <v>0</v>
      </c>
      <c r="M189">
        <f t="shared" si="189"/>
        <v>7.8914399999999985</v>
      </c>
      <c r="N189">
        <f t="shared" si="190"/>
        <v>4.7552999999999992</v>
      </c>
      <c r="O189">
        <f t="shared" si="191"/>
        <v>0</v>
      </c>
      <c r="P189">
        <f t="shared" si="192"/>
        <v>1.2261599999999999</v>
      </c>
      <c r="Q189">
        <f t="shared" si="193"/>
        <v>11.05509</v>
      </c>
      <c r="R189">
        <f t="shared" si="194"/>
        <v>0</v>
      </c>
      <c r="S189">
        <f t="shared" si="195"/>
        <v>11.05509</v>
      </c>
      <c r="T189">
        <f t="shared" si="196"/>
        <v>10.485239999999999</v>
      </c>
      <c r="U189" s="11">
        <f t="shared" si="197"/>
        <v>10.485239999999999</v>
      </c>
      <c r="V189">
        <f t="shared" si="198"/>
        <v>0</v>
      </c>
      <c r="W189">
        <f t="shared" si="199"/>
        <v>7.3137299999999987</v>
      </c>
      <c r="X189">
        <f t="shared" si="200"/>
        <v>0.10217999999999999</v>
      </c>
      <c r="Y189">
        <f t="shared" si="201"/>
        <v>7.8600000000000007E-3</v>
      </c>
      <c r="Z189">
        <f t="shared" si="202"/>
        <v>6.260489999999999</v>
      </c>
      <c r="AA189">
        <f t="shared" si="203"/>
        <v>3.2933400000000002</v>
      </c>
      <c r="AB189">
        <f t="shared" si="204"/>
        <v>0.10217999999999999</v>
      </c>
      <c r="AC189">
        <f t="shared" si="205"/>
        <v>0.32225999999999994</v>
      </c>
      <c r="AD189" s="11">
        <f t="shared" si="206"/>
        <v>9.2394299999999987</v>
      </c>
      <c r="AE189">
        <f t="shared" si="207"/>
        <v>14.706060000000001</v>
      </c>
      <c r="AF189">
        <f t="shared" si="208"/>
        <v>5.0618399999999992</v>
      </c>
      <c r="AG189">
        <f t="shared" si="209"/>
        <v>13.76286</v>
      </c>
      <c r="AH189">
        <f t="shared" si="210"/>
        <v>8.0722199999999997</v>
      </c>
      <c r="AI189">
        <f t="shared" si="211"/>
        <v>3.6116699999999997</v>
      </c>
      <c r="AJ189">
        <f t="shared" si="212"/>
        <v>2.1064799999999999</v>
      </c>
      <c r="AK189">
        <f t="shared" si="213"/>
        <v>0.31833</v>
      </c>
      <c r="AL189">
        <f t="shared" si="214"/>
        <v>0</v>
      </c>
      <c r="AM189">
        <f t="shared" si="215"/>
        <v>1.3244099999999999</v>
      </c>
      <c r="AN189">
        <f t="shared" si="216"/>
        <v>0.12969</v>
      </c>
      <c r="AO189">
        <f t="shared" si="217"/>
        <v>0</v>
      </c>
      <c r="AP189">
        <f t="shared" si="218"/>
        <v>0.70740000000000003</v>
      </c>
      <c r="AQ189">
        <f t="shared" si="219"/>
        <v>0</v>
      </c>
      <c r="AR189">
        <f t="shared" si="220"/>
        <v>0.80957999999999997</v>
      </c>
      <c r="AS189">
        <f t="shared" si="221"/>
        <v>0</v>
      </c>
      <c r="AT189">
        <f t="shared" si="222"/>
        <v>2.1025499999999999</v>
      </c>
      <c r="AU189">
        <f t="shared" si="223"/>
        <v>0</v>
      </c>
      <c r="AV189">
        <f t="shared" si="224"/>
        <v>8.2529999999999992E-2</v>
      </c>
      <c r="AW189">
        <f t="shared" si="225"/>
        <v>0</v>
      </c>
      <c r="AX189">
        <f t="shared" si="226"/>
        <v>0</v>
      </c>
      <c r="AY189">
        <f t="shared" si="227"/>
        <v>8.2529999999999992E-2</v>
      </c>
      <c r="AZ189">
        <f t="shared" si="228"/>
        <v>0</v>
      </c>
      <c r="BA189">
        <f t="shared" si="229"/>
        <v>1.1711399999999998</v>
      </c>
      <c r="BB189">
        <f t="shared" si="230"/>
        <v>0.40871999999999997</v>
      </c>
      <c r="BC189">
        <f t="shared" si="231"/>
        <v>2.7510000000000003E-2</v>
      </c>
      <c r="BD189">
        <f t="shared" si="232"/>
        <v>0.62487000000000004</v>
      </c>
      <c r="BE189">
        <f t="shared" si="233"/>
        <v>0</v>
      </c>
      <c r="BF189">
        <f t="shared" si="234"/>
        <v>0</v>
      </c>
      <c r="BG189">
        <f t="shared" si="235"/>
        <v>0.34190999999999994</v>
      </c>
      <c r="BH189">
        <f t="shared" si="236"/>
        <v>0</v>
      </c>
      <c r="BI189">
        <f t="shared" si="237"/>
        <v>0</v>
      </c>
      <c r="BJ189">
        <f t="shared" si="238"/>
        <v>0</v>
      </c>
      <c r="BK189">
        <f t="shared" si="239"/>
        <v>7.7931899999999983</v>
      </c>
      <c r="BL189">
        <f t="shared" si="240"/>
        <v>7.7931899999999983</v>
      </c>
      <c r="BM189">
        <f t="shared" si="241"/>
        <v>0</v>
      </c>
      <c r="BN189">
        <f t="shared" si="242"/>
        <v>0</v>
      </c>
      <c r="BO189">
        <f t="shared" si="243"/>
        <v>0</v>
      </c>
      <c r="BP189">
        <f t="shared" si="244"/>
        <v>9.1726199999999984</v>
      </c>
      <c r="BQ189">
        <f t="shared" si="245"/>
        <v>1.83138</v>
      </c>
      <c r="BR189">
        <f t="shared" si="246"/>
        <v>8.0132699999999986</v>
      </c>
      <c r="BS189">
        <f t="shared" si="247"/>
        <v>0.13754999999999998</v>
      </c>
      <c r="BT189">
        <f t="shared" si="248"/>
        <v>2.5112699999999997</v>
      </c>
      <c r="BU189">
        <f t="shared" si="249"/>
        <v>27.706499999999995</v>
      </c>
      <c r="BV189" s="11">
        <f t="shared" si="250"/>
        <v>33.731189999999998</v>
      </c>
      <c r="BW189" s="11">
        <f t="shared" si="251"/>
        <v>0.89603999999999984</v>
      </c>
      <c r="BX189" s="11">
        <f t="shared" si="252"/>
        <v>10.870379999999999</v>
      </c>
      <c r="BY189">
        <f t="shared" si="253"/>
        <v>1.4737499999999999</v>
      </c>
      <c r="BZ189">
        <f t="shared" si="254"/>
        <v>0.10217999999999999</v>
      </c>
      <c r="CA189">
        <f t="shared" si="255"/>
        <v>2.6684699999999997</v>
      </c>
      <c r="CB189">
        <f t="shared" si="256"/>
        <v>0</v>
      </c>
      <c r="CC189" s="11">
        <f t="shared" si="257"/>
        <v>16.113</v>
      </c>
      <c r="CD189" s="11">
        <f t="shared" si="258"/>
        <v>10.59135</v>
      </c>
      <c r="CE189" s="11">
        <f t="shared" si="259"/>
        <v>2.2558199999999999</v>
      </c>
      <c r="CF189">
        <f t="shared" si="260"/>
        <v>0.48731999999999992</v>
      </c>
      <c r="CG189">
        <f t="shared" si="261"/>
        <v>1.28511</v>
      </c>
      <c r="CH189">
        <f t="shared" si="262"/>
        <v>0</v>
      </c>
      <c r="CI189" s="11">
        <f t="shared" si="263"/>
        <v>5.2544099999999991</v>
      </c>
      <c r="CJ189">
        <f t="shared" si="264"/>
        <v>0.23579999999999998</v>
      </c>
      <c r="CK189">
        <f t="shared" si="265"/>
        <v>0.53840999999999994</v>
      </c>
      <c r="CL189">
        <f t="shared" si="266"/>
        <v>0</v>
      </c>
      <c r="CM189">
        <f t="shared" si="267"/>
        <v>0.64058999999999988</v>
      </c>
      <c r="CN189">
        <f t="shared" si="268"/>
        <v>5.4587699999999995</v>
      </c>
      <c r="CO189">
        <f t="shared" si="269"/>
        <v>6.1897499999999992</v>
      </c>
      <c r="CP189">
        <f t="shared" si="270"/>
        <v>0</v>
      </c>
      <c r="CQ189">
        <f t="shared" si="271"/>
        <v>0</v>
      </c>
      <c r="CR189">
        <f t="shared" si="272"/>
        <v>0.14147999999999999</v>
      </c>
      <c r="CT189" s="18">
        <f>'PASO 1 - SETUP CAMPAÑA'!$G$118/10</f>
        <v>39.299999999999997</v>
      </c>
      <c r="CU189">
        <v>5.48</v>
      </c>
      <c r="CV189">
        <v>5.48</v>
      </c>
      <c r="CW189">
        <v>0</v>
      </c>
      <c r="CX189">
        <v>1.43</v>
      </c>
      <c r="CY189">
        <v>1.43</v>
      </c>
      <c r="CZ189">
        <v>0</v>
      </c>
      <c r="DA189">
        <v>20.079999999999998</v>
      </c>
      <c r="DB189">
        <v>12.1</v>
      </c>
      <c r="DC189">
        <v>0</v>
      </c>
      <c r="DD189">
        <v>3.12</v>
      </c>
      <c r="DE189">
        <v>28.13</v>
      </c>
      <c r="DF189">
        <v>0</v>
      </c>
      <c r="DG189">
        <v>28.13</v>
      </c>
      <c r="DH189">
        <v>26.68</v>
      </c>
      <c r="DI189">
        <v>26.68</v>
      </c>
      <c r="DJ189">
        <v>0</v>
      </c>
      <c r="DK189">
        <v>18.61</v>
      </c>
      <c r="DL189">
        <v>0.26</v>
      </c>
      <c r="DM189">
        <v>0.02</v>
      </c>
      <c r="DN189">
        <v>15.93</v>
      </c>
      <c r="DO189">
        <v>8.3800000000000008</v>
      </c>
      <c r="DP189">
        <v>0.26</v>
      </c>
      <c r="DQ189">
        <v>0.82</v>
      </c>
      <c r="DR189">
        <v>23.51</v>
      </c>
      <c r="DS189">
        <v>37.42</v>
      </c>
      <c r="DT189">
        <v>12.88</v>
      </c>
      <c r="DU189">
        <v>35.020000000000003</v>
      </c>
      <c r="DV189">
        <v>20.54</v>
      </c>
      <c r="DW189">
        <v>9.19</v>
      </c>
      <c r="DX189">
        <v>5.36</v>
      </c>
      <c r="DY189">
        <v>0.81</v>
      </c>
      <c r="DZ189">
        <v>0</v>
      </c>
      <c r="EA189">
        <v>3.37</v>
      </c>
      <c r="EB189">
        <v>0.33</v>
      </c>
      <c r="EC189">
        <v>0</v>
      </c>
      <c r="ED189">
        <v>1.8</v>
      </c>
      <c r="EE189">
        <v>0</v>
      </c>
      <c r="EF189">
        <v>2.06</v>
      </c>
      <c r="EG189">
        <v>0</v>
      </c>
      <c r="EH189">
        <v>5.35</v>
      </c>
      <c r="EI189">
        <v>0</v>
      </c>
      <c r="EJ189">
        <v>0.21</v>
      </c>
      <c r="EK189">
        <v>0</v>
      </c>
      <c r="EL189">
        <v>0</v>
      </c>
      <c r="EM189">
        <v>0.21</v>
      </c>
      <c r="EN189">
        <v>0</v>
      </c>
      <c r="EO189">
        <v>2.98</v>
      </c>
      <c r="EP189">
        <v>1.04</v>
      </c>
      <c r="EQ189">
        <v>7.0000000000000007E-2</v>
      </c>
      <c r="ER189">
        <v>1.59</v>
      </c>
      <c r="ES189">
        <v>0</v>
      </c>
      <c r="ET189">
        <v>0</v>
      </c>
      <c r="EU189">
        <v>0.87</v>
      </c>
      <c r="EV189">
        <v>0</v>
      </c>
      <c r="EW189">
        <v>0</v>
      </c>
      <c r="EX189">
        <v>0</v>
      </c>
      <c r="EY189">
        <v>19.829999999999998</v>
      </c>
      <c r="EZ189">
        <v>19.829999999999998</v>
      </c>
      <c r="FA189">
        <v>0</v>
      </c>
      <c r="FB189">
        <v>0</v>
      </c>
      <c r="FC189">
        <v>0</v>
      </c>
      <c r="FD189">
        <v>23.34</v>
      </c>
      <c r="FE189">
        <v>4.66</v>
      </c>
      <c r="FF189">
        <v>20.39</v>
      </c>
      <c r="FG189">
        <v>0.35</v>
      </c>
      <c r="FH189">
        <v>6.39</v>
      </c>
      <c r="FI189">
        <v>70.5</v>
      </c>
      <c r="FJ189">
        <v>85.83</v>
      </c>
      <c r="FK189">
        <v>2.2799999999999998</v>
      </c>
      <c r="FL189">
        <v>27.66</v>
      </c>
      <c r="FM189">
        <v>3.75</v>
      </c>
      <c r="FN189">
        <v>0.26</v>
      </c>
      <c r="FO189">
        <v>6.79</v>
      </c>
      <c r="FP189">
        <v>0</v>
      </c>
      <c r="FQ189">
        <v>41</v>
      </c>
      <c r="FR189">
        <v>26.95</v>
      </c>
      <c r="FS189">
        <v>5.74</v>
      </c>
      <c r="FT189">
        <v>1.24</v>
      </c>
      <c r="FU189">
        <v>3.27</v>
      </c>
      <c r="FV189">
        <v>0</v>
      </c>
      <c r="FW189">
        <v>13.37</v>
      </c>
      <c r="FX189">
        <v>0.6</v>
      </c>
      <c r="FY189">
        <v>1.37</v>
      </c>
      <c r="FZ189">
        <v>0</v>
      </c>
      <c r="GA189">
        <v>1.63</v>
      </c>
      <c r="GB189">
        <v>13.89</v>
      </c>
      <c r="GC189">
        <v>15.75</v>
      </c>
      <c r="GD189">
        <v>0</v>
      </c>
      <c r="GE189">
        <v>0</v>
      </c>
      <c r="GF189">
        <v>0.36</v>
      </c>
    </row>
    <row r="190" spans="2:188" x14ac:dyDescent="0.35">
      <c r="B190" t="str">
        <f>IF(AND(F190&gt;='PASO 2 - CHANNEL INPUT '!$G$4,F190&lt;='PASO 2 - CHANNEL INPUT '!$H$4),"OK","FUERA")</f>
        <v>OK</v>
      </c>
      <c r="C190" s="18" t="str">
        <f>IF(AND(F190&gt;='PASO 2 - CHANNEL INPUT '!$G$8,F190&lt;='PASO 2 - CHANNEL INPUT '!$H$8),"OK","FUERA")</f>
        <v>OK</v>
      </c>
      <c r="D190" t="str">
        <f>IF(AND(F190&gt;='PASO 1 - SETUP CAMPAÑA'!$C$3,F190&lt;='PASO 1 - SETUP CAMPAÑA'!$C$4),"OK","FUERA")</f>
        <v>FUERA</v>
      </c>
      <c r="E190" t="s">
        <v>2</v>
      </c>
      <c r="F190">
        <v>95</v>
      </c>
      <c r="G190" s="11">
        <f t="shared" si="273"/>
        <v>3.9064199999999993</v>
      </c>
      <c r="H190">
        <f t="shared" si="184"/>
        <v>3.9064199999999993</v>
      </c>
      <c r="I190">
        <f t="shared" si="185"/>
        <v>0</v>
      </c>
      <c r="J190">
        <f t="shared" si="186"/>
        <v>1.34799</v>
      </c>
      <c r="K190">
        <f t="shared" si="187"/>
        <v>1.34799</v>
      </c>
      <c r="L190">
        <f t="shared" si="188"/>
        <v>0</v>
      </c>
      <c r="M190">
        <f t="shared" si="189"/>
        <v>7.2626399999999993</v>
      </c>
      <c r="N190">
        <f t="shared" si="190"/>
        <v>2.1614999999999998</v>
      </c>
      <c r="O190">
        <f t="shared" si="191"/>
        <v>0.27509999999999996</v>
      </c>
      <c r="P190">
        <f t="shared" si="192"/>
        <v>0</v>
      </c>
      <c r="Q190">
        <f t="shared" si="193"/>
        <v>10.147259999999999</v>
      </c>
      <c r="R190">
        <f t="shared" si="194"/>
        <v>0</v>
      </c>
      <c r="S190">
        <f t="shared" si="195"/>
        <v>10.147259999999999</v>
      </c>
      <c r="T190">
        <f t="shared" si="196"/>
        <v>9.4241399999999995</v>
      </c>
      <c r="U190" s="11">
        <f t="shared" si="197"/>
        <v>10.611000000000001</v>
      </c>
      <c r="V190">
        <f t="shared" si="198"/>
        <v>0.76634999999999998</v>
      </c>
      <c r="W190">
        <f t="shared" si="199"/>
        <v>8.5516799999999993</v>
      </c>
      <c r="X190">
        <f t="shared" si="200"/>
        <v>0</v>
      </c>
      <c r="Y190">
        <f t="shared" si="201"/>
        <v>0</v>
      </c>
      <c r="Z190">
        <f t="shared" si="202"/>
        <v>8.3551800000000007</v>
      </c>
      <c r="AA190">
        <f t="shared" si="203"/>
        <v>1.9453499999999999</v>
      </c>
      <c r="AB190">
        <f t="shared" si="204"/>
        <v>0</v>
      </c>
      <c r="AC190">
        <f t="shared" si="205"/>
        <v>0.33798</v>
      </c>
      <c r="AD190" s="11">
        <f t="shared" si="206"/>
        <v>9.8407199999999992</v>
      </c>
      <c r="AE190">
        <f t="shared" si="207"/>
        <v>8.6695799999999998</v>
      </c>
      <c r="AF190">
        <f t="shared" si="208"/>
        <v>2.3383500000000002</v>
      </c>
      <c r="AG190">
        <f t="shared" si="209"/>
        <v>11.617079999999998</v>
      </c>
      <c r="AH190">
        <f t="shared" si="210"/>
        <v>10.088310000000002</v>
      </c>
      <c r="AI190">
        <f t="shared" si="211"/>
        <v>3.1872299999999996</v>
      </c>
      <c r="AJ190">
        <f t="shared" si="212"/>
        <v>3.1872299999999996</v>
      </c>
      <c r="AK190">
        <f t="shared" si="213"/>
        <v>3.3405</v>
      </c>
      <c r="AL190">
        <f t="shared" si="214"/>
        <v>0</v>
      </c>
      <c r="AM190">
        <f t="shared" si="215"/>
        <v>2.70777</v>
      </c>
      <c r="AN190">
        <f t="shared" si="216"/>
        <v>0</v>
      </c>
      <c r="AO190">
        <f t="shared" si="217"/>
        <v>0</v>
      </c>
      <c r="AP190">
        <f t="shared" si="218"/>
        <v>0.81350999999999996</v>
      </c>
      <c r="AQ190">
        <f t="shared" si="219"/>
        <v>0</v>
      </c>
      <c r="AR190">
        <f t="shared" si="220"/>
        <v>2.9710799999999997</v>
      </c>
      <c r="AS190">
        <f t="shared" si="221"/>
        <v>0</v>
      </c>
      <c r="AT190">
        <f t="shared" si="222"/>
        <v>0</v>
      </c>
      <c r="AU190">
        <f t="shared" si="223"/>
        <v>0</v>
      </c>
      <c r="AV190">
        <f t="shared" si="224"/>
        <v>1.4069399999999999</v>
      </c>
      <c r="AW190">
        <f t="shared" si="225"/>
        <v>0</v>
      </c>
      <c r="AX190">
        <f t="shared" si="226"/>
        <v>0</v>
      </c>
      <c r="AY190">
        <f t="shared" si="227"/>
        <v>1.4069399999999999</v>
      </c>
      <c r="AZ190">
        <f t="shared" si="228"/>
        <v>1.7292000000000001</v>
      </c>
      <c r="BA190">
        <f t="shared" si="229"/>
        <v>0.76241999999999999</v>
      </c>
      <c r="BB190">
        <f t="shared" si="230"/>
        <v>0</v>
      </c>
      <c r="BC190">
        <f t="shared" si="231"/>
        <v>5.1089999999999997E-2</v>
      </c>
      <c r="BD190">
        <f t="shared" si="232"/>
        <v>0</v>
      </c>
      <c r="BE190">
        <f t="shared" si="233"/>
        <v>0</v>
      </c>
      <c r="BF190">
        <f t="shared" si="234"/>
        <v>0</v>
      </c>
      <c r="BG190">
        <f t="shared" si="235"/>
        <v>0</v>
      </c>
      <c r="BH190">
        <f t="shared" si="236"/>
        <v>0.22400999999999996</v>
      </c>
      <c r="BI190">
        <f t="shared" si="237"/>
        <v>0</v>
      </c>
      <c r="BJ190">
        <f t="shared" si="238"/>
        <v>0</v>
      </c>
      <c r="BK190">
        <f t="shared" si="239"/>
        <v>16.321289999999998</v>
      </c>
      <c r="BL190">
        <f t="shared" si="240"/>
        <v>16.321289999999998</v>
      </c>
      <c r="BM190">
        <f t="shared" si="241"/>
        <v>0</v>
      </c>
      <c r="BN190">
        <f t="shared" si="242"/>
        <v>0</v>
      </c>
      <c r="BO190">
        <f t="shared" si="243"/>
        <v>0</v>
      </c>
      <c r="BP190">
        <f t="shared" si="244"/>
        <v>7.7971199999999987</v>
      </c>
      <c r="BQ190">
        <f t="shared" si="245"/>
        <v>1.9689299999999998</v>
      </c>
      <c r="BR190">
        <f t="shared" si="246"/>
        <v>7.5573899999999998</v>
      </c>
      <c r="BS190">
        <f t="shared" si="247"/>
        <v>1.3676399999999997</v>
      </c>
      <c r="BT190">
        <f t="shared" si="248"/>
        <v>0.55805999999999989</v>
      </c>
      <c r="BU190">
        <f t="shared" si="249"/>
        <v>27.934439999999999</v>
      </c>
      <c r="BV190" s="11">
        <f t="shared" si="250"/>
        <v>37.016669999999998</v>
      </c>
      <c r="BW190" s="11">
        <f t="shared" si="251"/>
        <v>1.7252699999999996</v>
      </c>
      <c r="BX190" s="11">
        <f t="shared" si="252"/>
        <v>8.8424999999999994</v>
      </c>
      <c r="BY190">
        <f t="shared" si="253"/>
        <v>2.7117</v>
      </c>
      <c r="BZ190">
        <f t="shared" si="254"/>
        <v>0</v>
      </c>
      <c r="CA190">
        <f t="shared" si="255"/>
        <v>0</v>
      </c>
      <c r="CB190">
        <f t="shared" si="256"/>
        <v>0</v>
      </c>
      <c r="CC190" s="11">
        <f t="shared" si="257"/>
        <v>22.868669999999998</v>
      </c>
      <c r="CD190" s="11">
        <f t="shared" si="258"/>
        <v>6.7517399999999999</v>
      </c>
      <c r="CE190" s="11">
        <f t="shared" si="259"/>
        <v>1.2458099999999999</v>
      </c>
      <c r="CF190">
        <f t="shared" si="260"/>
        <v>0.22008000000000003</v>
      </c>
      <c r="CG190">
        <f t="shared" si="261"/>
        <v>0.66023999999999994</v>
      </c>
      <c r="CH190">
        <f t="shared" si="262"/>
        <v>0</v>
      </c>
      <c r="CI190" s="11">
        <f t="shared" si="263"/>
        <v>2.7352799999999995</v>
      </c>
      <c r="CJ190">
        <f t="shared" si="264"/>
        <v>0</v>
      </c>
      <c r="CK190">
        <f t="shared" si="265"/>
        <v>0</v>
      </c>
      <c r="CL190">
        <f t="shared" si="266"/>
        <v>0</v>
      </c>
      <c r="CM190">
        <f t="shared" si="267"/>
        <v>0</v>
      </c>
      <c r="CN190">
        <f t="shared" si="268"/>
        <v>2.85711</v>
      </c>
      <c r="CO190">
        <f t="shared" si="269"/>
        <v>4.4173199999999992</v>
      </c>
      <c r="CP190">
        <f t="shared" si="270"/>
        <v>0</v>
      </c>
      <c r="CQ190">
        <f t="shared" si="271"/>
        <v>0</v>
      </c>
      <c r="CR190">
        <f t="shared" si="272"/>
        <v>0</v>
      </c>
      <c r="CT190" s="18">
        <f>'PASO 1 - SETUP CAMPAÑA'!$G$118/10</f>
        <v>39.299999999999997</v>
      </c>
      <c r="CU190">
        <v>9.94</v>
      </c>
      <c r="CV190">
        <v>9.94</v>
      </c>
      <c r="CW190">
        <v>0</v>
      </c>
      <c r="CX190">
        <v>3.43</v>
      </c>
      <c r="CY190">
        <v>3.43</v>
      </c>
      <c r="CZ190">
        <v>0</v>
      </c>
      <c r="DA190">
        <v>18.48</v>
      </c>
      <c r="DB190">
        <v>5.5</v>
      </c>
      <c r="DC190">
        <v>0.7</v>
      </c>
      <c r="DD190">
        <v>0</v>
      </c>
      <c r="DE190">
        <v>25.82</v>
      </c>
      <c r="DF190">
        <v>0</v>
      </c>
      <c r="DG190">
        <v>25.82</v>
      </c>
      <c r="DH190">
        <v>23.98</v>
      </c>
      <c r="DI190">
        <v>27</v>
      </c>
      <c r="DJ190">
        <v>1.95</v>
      </c>
      <c r="DK190">
        <v>21.76</v>
      </c>
      <c r="DL190">
        <v>0</v>
      </c>
      <c r="DM190">
        <v>0</v>
      </c>
      <c r="DN190">
        <v>21.26</v>
      </c>
      <c r="DO190">
        <v>4.95</v>
      </c>
      <c r="DP190">
        <v>0</v>
      </c>
      <c r="DQ190">
        <v>0.86</v>
      </c>
      <c r="DR190">
        <v>25.04</v>
      </c>
      <c r="DS190">
        <v>22.06</v>
      </c>
      <c r="DT190">
        <v>5.95</v>
      </c>
      <c r="DU190">
        <v>29.56</v>
      </c>
      <c r="DV190">
        <v>25.67</v>
      </c>
      <c r="DW190">
        <v>8.11</v>
      </c>
      <c r="DX190">
        <v>8.11</v>
      </c>
      <c r="DY190">
        <v>8.5</v>
      </c>
      <c r="DZ190">
        <v>0</v>
      </c>
      <c r="EA190">
        <v>6.89</v>
      </c>
      <c r="EB190">
        <v>0</v>
      </c>
      <c r="EC190">
        <v>0</v>
      </c>
      <c r="ED190">
        <v>2.0699999999999998</v>
      </c>
      <c r="EE190">
        <v>0</v>
      </c>
      <c r="EF190">
        <v>7.56</v>
      </c>
      <c r="EG190">
        <v>0</v>
      </c>
      <c r="EH190">
        <v>0</v>
      </c>
      <c r="EI190">
        <v>0</v>
      </c>
      <c r="EJ190">
        <v>3.58</v>
      </c>
      <c r="EK190">
        <v>0</v>
      </c>
      <c r="EL190">
        <v>0</v>
      </c>
      <c r="EM190">
        <v>3.58</v>
      </c>
      <c r="EN190">
        <v>4.4000000000000004</v>
      </c>
      <c r="EO190">
        <v>1.94</v>
      </c>
      <c r="EP190">
        <v>0</v>
      </c>
      <c r="EQ190">
        <v>0.13</v>
      </c>
      <c r="ER190">
        <v>0</v>
      </c>
      <c r="ES190">
        <v>0</v>
      </c>
      <c r="ET190">
        <v>0</v>
      </c>
      <c r="EU190">
        <v>0</v>
      </c>
      <c r="EV190">
        <v>0.56999999999999995</v>
      </c>
      <c r="EW190">
        <v>0</v>
      </c>
      <c r="EX190">
        <v>0</v>
      </c>
      <c r="EY190">
        <v>41.53</v>
      </c>
      <c r="EZ190">
        <v>41.53</v>
      </c>
      <c r="FA190">
        <v>0</v>
      </c>
      <c r="FB190">
        <v>0</v>
      </c>
      <c r="FC190">
        <v>0</v>
      </c>
      <c r="FD190">
        <v>19.84</v>
      </c>
      <c r="FE190">
        <v>5.01</v>
      </c>
      <c r="FF190">
        <v>19.23</v>
      </c>
      <c r="FG190">
        <v>3.48</v>
      </c>
      <c r="FH190">
        <v>1.42</v>
      </c>
      <c r="FI190">
        <v>71.08</v>
      </c>
      <c r="FJ190">
        <v>94.19</v>
      </c>
      <c r="FK190">
        <v>4.3899999999999997</v>
      </c>
      <c r="FL190">
        <v>22.5</v>
      </c>
      <c r="FM190">
        <v>6.9</v>
      </c>
      <c r="FN190">
        <v>0</v>
      </c>
      <c r="FO190">
        <v>0</v>
      </c>
      <c r="FP190">
        <v>0</v>
      </c>
      <c r="FQ190">
        <v>58.19</v>
      </c>
      <c r="FR190">
        <v>17.18</v>
      </c>
      <c r="FS190">
        <v>3.17</v>
      </c>
      <c r="FT190">
        <v>0.56000000000000005</v>
      </c>
      <c r="FU190">
        <v>1.68</v>
      </c>
      <c r="FV190">
        <v>0</v>
      </c>
      <c r="FW190">
        <v>6.96</v>
      </c>
      <c r="FX190">
        <v>0</v>
      </c>
      <c r="FY190">
        <v>0</v>
      </c>
      <c r="FZ190">
        <v>0</v>
      </c>
      <c r="GA190">
        <v>0</v>
      </c>
      <c r="GB190">
        <v>7.27</v>
      </c>
      <c r="GC190">
        <v>11.24</v>
      </c>
      <c r="GD190">
        <v>0</v>
      </c>
      <c r="GE190">
        <v>0</v>
      </c>
      <c r="GF190">
        <v>0</v>
      </c>
    </row>
    <row r="191" spans="2:188" x14ac:dyDescent="0.35">
      <c r="B191" t="str">
        <f>IF(AND(F191&gt;='PASO 2 - CHANNEL INPUT '!$G$4,F191&lt;='PASO 2 - CHANNEL INPUT '!$H$4),"OK","FUERA")</f>
        <v>OK</v>
      </c>
      <c r="C191" s="18" t="str">
        <f>IF(AND(F191&gt;='PASO 2 - CHANNEL INPUT '!$G$8,F191&lt;='PASO 2 - CHANNEL INPUT '!$H$8),"OK","FUERA")</f>
        <v>OK</v>
      </c>
      <c r="D191" t="str">
        <f>IF(AND(F191&gt;='PASO 1 - SETUP CAMPAÑA'!$C$3,F191&lt;='PASO 1 - SETUP CAMPAÑA'!$C$4),"OK","FUERA")</f>
        <v>FUERA</v>
      </c>
      <c r="E191" t="s">
        <v>2</v>
      </c>
      <c r="F191">
        <v>96</v>
      </c>
      <c r="G191" s="11">
        <f t="shared" si="273"/>
        <v>6.3705300000000005</v>
      </c>
      <c r="H191">
        <f t="shared" si="184"/>
        <v>6.3705300000000005</v>
      </c>
      <c r="I191">
        <f t="shared" si="185"/>
        <v>0</v>
      </c>
      <c r="J191">
        <f t="shared" si="186"/>
        <v>4.6806299999999998</v>
      </c>
      <c r="K191">
        <f t="shared" si="187"/>
        <v>4.6806299999999998</v>
      </c>
      <c r="L191">
        <f t="shared" si="188"/>
        <v>0</v>
      </c>
      <c r="M191">
        <f t="shared" si="189"/>
        <v>3.7059899999999995</v>
      </c>
      <c r="N191">
        <f t="shared" si="190"/>
        <v>5.9225099999999999</v>
      </c>
      <c r="O191">
        <f t="shared" si="191"/>
        <v>0.30260999999999999</v>
      </c>
      <c r="P191">
        <f t="shared" si="192"/>
        <v>1.1711399999999998</v>
      </c>
      <c r="Q191">
        <f t="shared" si="193"/>
        <v>13.609590000000001</v>
      </c>
      <c r="R191">
        <f t="shared" si="194"/>
        <v>0</v>
      </c>
      <c r="S191">
        <f t="shared" si="195"/>
        <v>13.609590000000001</v>
      </c>
      <c r="T191">
        <f t="shared" si="196"/>
        <v>9.4870199999999993</v>
      </c>
      <c r="U191" s="11">
        <f t="shared" si="197"/>
        <v>10.82715</v>
      </c>
      <c r="V191">
        <f t="shared" si="198"/>
        <v>0</v>
      </c>
      <c r="W191">
        <f t="shared" si="199"/>
        <v>14.108699999999999</v>
      </c>
      <c r="X191">
        <f t="shared" si="200"/>
        <v>0</v>
      </c>
      <c r="Y191">
        <f t="shared" si="201"/>
        <v>2.3579999999999997E-2</v>
      </c>
      <c r="Z191">
        <f t="shared" si="202"/>
        <v>12.304829999999999</v>
      </c>
      <c r="AA191">
        <f t="shared" si="203"/>
        <v>2.2125899999999996</v>
      </c>
      <c r="AB191">
        <f t="shared" si="204"/>
        <v>2.3579999999999997E-2</v>
      </c>
      <c r="AC191">
        <f t="shared" si="205"/>
        <v>0.38120999999999999</v>
      </c>
      <c r="AD191" s="11">
        <f t="shared" si="206"/>
        <v>14.210879999999998</v>
      </c>
      <c r="AE191">
        <f t="shared" si="207"/>
        <v>12.206579999999999</v>
      </c>
      <c r="AF191">
        <f t="shared" si="208"/>
        <v>3.0418199999999995</v>
      </c>
      <c r="AG191">
        <f t="shared" si="209"/>
        <v>18.490649999999999</v>
      </c>
      <c r="AH191">
        <f t="shared" si="210"/>
        <v>5.8714199999999996</v>
      </c>
      <c r="AI191">
        <f t="shared" si="211"/>
        <v>2.1418499999999998</v>
      </c>
      <c r="AJ191">
        <f t="shared" si="212"/>
        <v>1.0021499999999999</v>
      </c>
      <c r="AK191">
        <f t="shared" si="213"/>
        <v>4.7474400000000001</v>
      </c>
      <c r="AL191">
        <f t="shared" si="214"/>
        <v>0</v>
      </c>
      <c r="AM191">
        <f t="shared" si="215"/>
        <v>1.8235199999999998</v>
      </c>
      <c r="AN191">
        <f t="shared" si="216"/>
        <v>0</v>
      </c>
      <c r="AO191">
        <f t="shared" si="217"/>
        <v>0</v>
      </c>
      <c r="AP191">
        <f t="shared" si="218"/>
        <v>0</v>
      </c>
      <c r="AQ191">
        <f t="shared" si="219"/>
        <v>0</v>
      </c>
      <c r="AR191">
        <f t="shared" si="220"/>
        <v>0</v>
      </c>
      <c r="AS191">
        <f t="shared" si="221"/>
        <v>0</v>
      </c>
      <c r="AT191">
        <f t="shared" si="222"/>
        <v>0</v>
      </c>
      <c r="AU191">
        <f t="shared" si="223"/>
        <v>0</v>
      </c>
      <c r="AV191">
        <f t="shared" si="224"/>
        <v>0.73883999999999983</v>
      </c>
      <c r="AW191">
        <f t="shared" si="225"/>
        <v>0</v>
      </c>
      <c r="AX191">
        <f t="shared" si="226"/>
        <v>0</v>
      </c>
      <c r="AY191">
        <f t="shared" si="227"/>
        <v>0.73883999999999983</v>
      </c>
      <c r="AZ191">
        <f t="shared" si="228"/>
        <v>0</v>
      </c>
      <c r="BA191">
        <f t="shared" si="229"/>
        <v>0</v>
      </c>
      <c r="BB191">
        <f t="shared" si="230"/>
        <v>0</v>
      </c>
      <c r="BC191">
        <f t="shared" si="231"/>
        <v>2.0278799999999997</v>
      </c>
      <c r="BD191">
        <f t="shared" si="232"/>
        <v>0</v>
      </c>
      <c r="BE191">
        <f t="shared" si="233"/>
        <v>0</v>
      </c>
      <c r="BF191">
        <f t="shared" si="234"/>
        <v>0</v>
      </c>
      <c r="BG191">
        <f t="shared" si="235"/>
        <v>0</v>
      </c>
      <c r="BH191">
        <f t="shared" si="236"/>
        <v>0.11004000000000001</v>
      </c>
      <c r="BI191">
        <f t="shared" si="237"/>
        <v>0</v>
      </c>
      <c r="BJ191">
        <f t="shared" si="238"/>
        <v>0.46766999999999992</v>
      </c>
      <c r="BK191">
        <f t="shared" si="239"/>
        <v>9.9153900000000004</v>
      </c>
      <c r="BL191">
        <f t="shared" si="240"/>
        <v>9.4477199999999986</v>
      </c>
      <c r="BM191">
        <f t="shared" si="241"/>
        <v>0.46766999999999992</v>
      </c>
      <c r="BN191">
        <f t="shared" si="242"/>
        <v>0</v>
      </c>
      <c r="BO191">
        <f t="shared" si="243"/>
        <v>0</v>
      </c>
      <c r="BP191">
        <f t="shared" si="244"/>
        <v>7.9346700000000006</v>
      </c>
      <c r="BQ191">
        <f t="shared" si="245"/>
        <v>0.57377999999999996</v>
      </c>
      <c r="BR191">
        <f t="shared" si="246"/>
        <v>7.3608899999999995</v>
      </c>
      <c r="BS191">
        <f t="shared" si="247"/>
        <v>1.6466700000000001</v>
      </c>
      <c r="BT191">
        <f t="shared" si="248"/>
        <v>1.59951</v>
      </c>
      <c r="BU191">
        <f t="shared" si="249"/>
        <v>30.654</v>
      </c>
      <c r="BV191" s="11">
        <f t="shared" si="250"/>
        <v>37.067759999999993</v>
      </c>
      <c r="BW191" s="11">
        <f t="shared" si="251"/>
        <v>0</v>
      </c>
      <c r="BX191" s="11">
        <f t="shared" si="252"/>
        <v>11.589569999999998</v>
      </c>
      <c r="BY191">
        <f t="shared" si="253"/>
        <v>1.21044</v>
      </c>
      <c r="BZ191">
        <f t="shared" si="254"/>
        <v>2.3579999999999997E-2</v>
      </c>
      <c r="CA191">
        <f t="shared" si="255"/>
        <v>0</v>
      </c>
      <c r="CB191">
        <f t="shared" si="256"/>
        <v>0</v>
      </c>
      <c r="CC191" s="11">
        <f t="shared" si="257"/>
        <v>15.126569999999999</v>
      </c>
      <c r="CD191" s="11">
        <f t="shared" si="258"/>
        <v>11.16906</v>
      </c>
      <c r="CE191" s="11">
        <f t="shared" si="259"/>
        <v>3.5291399999999999</v>
      </c>
      <c r="CF191">
        <f t="shared" si="260"/>
        <v>0</v>
      </c>
      <c r="CG191">
        <f t="shared" si="261"/>
        <v>0</v>
      </c>
      <c r="CH191">
        <f t="shared" si="262"/>
        <v>0</v>
      </c>
      <c r="CI191" s="11">
        <f t="shared" si="263"/>
        <v>3.3562199999999995</v>
      </c>
      <c r="CJ191">
        <f t="shared" si="264"/>
        <v>0</v>
      </c>
      <c r="CK191">
        <f t="shared" si="265"/>
        <v>1.5444899999999999</v>
      </c>
      <c r="CL191">
        <f t="shared" si="266"/>
        <v>0</v>
      </c>
      <c r="CM191">
        <f t="shared" si="267"/>
        <v>0</v>
      </c>
      <c r="CN191">
        <f t="shared" si="268"/>
        <v>3.0260999999999996</v>
      </c>
      <c r="CO191">
        <f t="shared" si="269"/>
        <v>4.9517999999999995</v>
      </c>
      <c r="CP191">
        <f t="shared" si="270"/>
        <v>0</v>
      </c>
      <c r="CQ191">
        <f t="shared" si="271"/>
        <v>0</v>
      </c>
      <c r="CR191">
        <f t="shared" si="272"/>
        <v>7.8599999999999989E-2</v>
      </c>
      <c r="CT191" s="18">
        <f>'PASO 1 - SETUP CAMPAÑA'!$G$118/10</f>
        <v>39.299999999999997</v>
      </c>
      <c r="CU191">
        <v>16.21</v>
      </c>
      <c r="CV191">
        <v>16.21</v>
      </c>
      <c r="CW191">
        <v>0</v>
      </c>
      <c r="CX191">
        <v>11.91</v>
      </c>
      <c r="CY191">
        <v>11.91</v>
      </c>
      <c r="CZ191">
        <v>0</v>
      </c>
      <c r="DA191">
        <v>9.43</v>
      </c>
      <c r="DB191">
        <v>15.07</v>
      </c>
      <c r="DC191">
        <v>0.77</v>
      </c>
      <c r="DD191">
        <v>2.98</v>
      </c>
      <c r="DE191">
        <v>34.630000000000003</v>
      </c>
      <c r="DF191">
        <v>0</v>
      </c>
      <c r="DG191">
        <v>34.630000000000003</v>
      </c>
      <c r="DH191">
        <v>24.14</v>
      </c>
      <c r="DI191">
        <v>27.55</v>
      </c>
      <c r="DJ191">
        <v>0</v>
      </c>
      <c r="DK191">
        <v>35.9</v>
      </c>
      <c r="DL191">
        <v>0</v>
      </c>
      <c r="DM191">
        <v>0.06</v>
      </c>
      <c r="DN191">
        <v>31.31</v>
      </c>
      <c r="DO191">
        <v>5.63</v>
      </c>
      <c r="DP191">
        <v>0.06</v>
      </c>
      <c r="DQ191">
        <v>0.97</v>
      </c>
      <c r="DR191">
        <v>36.159999999999997</v>
      </c>
      <c r="DS191">
        <v>31.06</v>
      </c>
      <c r="DT191">
        <v>7.74</v>
      </c>
      <c r="DU191">
        <v>47.05</v>
      </c>
      <c r="DV191">
        <v>14.94</v>
      </c>
      <c r="DW191">
        <v>5.45</v>
      </c>
      <c r="DX191">
        <v>2.5499999999999998</v>
      </c>
      <c r="DY191">
        <v>12.08</v>
      </c>
      <c r="DZ191">
        <v>0</v>
      </c>
      <c r="EA191">
        <v>4.6399999999999997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1.88</v>
      </c>
      <c r="EK191">
        <v>0</v>
      </c>
      <c r="EL191">
        <v>0</v>
      </c>
      <c r="EM191">
        <v>1.88</v>
      </c>
      <c r="EN191">
        <v>0</v>
      </c>
      <c r="EO191">
        <v>0</v>
      </c>
      <c r="EP191">
        <v>0</v>
      </c>
      <c r="EQ191">
        <v>5.16</v>
      </c>
      <c r="ER191">
        <v>0</v>
      </c>
      <c r="ES191">
        <v>0</v>
      </c>
      <c r="ET191">
        <v>0</v>
      </c>
      <c r="EU191">
        <v>0</v>
      </c>
      <c r="EV191">
        <v>0.28000000000000003</v>
      </c>
      <c r="EW191">
        <v>0</v>
      </c>
      <c r="EX191">
        <v>1.19</v>
      </c>
      <c r="EY191">
        <v>25.23</v>
      </c>
      <c r="EZ191">
        <v>24.04</v>
      </c>
      <c r="FA191">
        <v>1.19</v>
      </c>
      <c r="FB191">
        <v>0</v>
      </c>
      <c r="FC191">
        <v>0</v>
      </c>
      <c r="FD191">
        <v>20.190000000000001</v>
      </c>
      <c r="FE191">
        <v>1.46</v>
      </c>
      <c r="FF191">
        <v>18.73</v>
      </c>
      <c r="FG191">
        <v>4.1900000000000004</v>
      </c>
      <c r="FH191">
        <v>4.07</v>
      </c>
      <c r="FI191">
        <v>78</v>
      </c>
      <c r="FJ191">
        <v>94.32</v>
      </c>
      <c r="FK191">
        <v>0</v>
      </c>
      <c r="FL191">
        <v>29.49</v>
      </c>
      <c r="FM191">
        <v>3.08</v>
      </c>
      <c r="FN191">
        <v>0.06</v>
      </c>
      <c r="FO191">
        <v>0</v>
      </c>
      <c r="FP191">
        <v>0</v>
      </c>
      <c r="FQ191">
        <v>38.49</v>
      </c>
      <c r="FR191">
        <v>28.42</v>
      </c>
      <c r="FS191">
        <v>8.98</v>
      </c>
      <c r="FT191">
        <v>0</v>
      </c>
      <c r="FU191">
        <v>0</v>
      </c>
      <c r="FV191">
        <v>0</v>
      </c>
      <c r="FW191">
        <v>8.5399999999999991</v>
      </c>
      <c r="FX191">
        <v>0</v>
      </c>
      <c r="FY191">
        <v>3.93</v>
      </c>
      <c r="FZ191">
        <v>0</v>
      </c>
      <c r="GA191">
        <v>0</v>
      </c>
      <c r="GB191">
        <v>7.7</v>
      </c>
      <c r="GC191">
        <v>12.6</v>
      </c>
      <c r="GD191">
        <v>0</v>
      </c>
      <c r="GE191">
        <v>0</v>
      </c>
      <c r="GF191">
        <v>0.2</v>
      </c>
    </row>
    <row r="192" spans="2:188" x14ac:dyDescent="0.35">
      <c r="B192" t="str">
        <f>IF(AND(F192&gt;='PASO 2 - CHANNEL INPUT '!$G$4,F192&lt;='PASO 2 - CHANNEL INPUT '!$H$4),"OK","FUERA")</f>
        <v>OK</v>
      </c>
      <c r="C192" s="18" t="str">
        <f>IF(AND(F192&gt;='PASO 2 - CHANNEL INPUT '!$G$8,F192&lt;='PASO 2 - CHANNEL INPUT '!$H$8),"OK","FUERA")</f>
        <v>OK</v>
      </c>
      <c r="D192" t="str">
        <f>IF(AND(F192&gt;='PASO 1 - SETUP CAMPAÑA'!$C$3,F192&lt;='PASO 1 - SETUP CAMPAÑA'!$C$4),"OK","FUERA")</f>
        <v>FUERA</v>
      </c>
      <c r="E192" t="s">
        <v>2</v>
      </c>
      <c r="F192">
        <v>97</v>
      </c>
      <c r="G192" s="11">
        <f t="shared" si="273"/>
        <v>1.0964700000000001</v>
      </c>
      <c r="H192">
        <f t="shared" si="184"/>
        <v>1.0964700000000001</v>
      </c>
      <c r="I192">
        <f t="shared" si="185"/>
        <v>0</v>
      </c>
      <c r="J192">
        <f t="shared" si="186"/>
        <v>1.43052</v>
      </c>
      <c r="K192">
        <f t="shared" si="187"/>
        <v>1.43052</v>
      </c>
      <c r="L192">
        <f t="shared" si="188"/>
        <v>0</v>
      </c>
      <c r="M192">
        <f t="shared" si="189"/>
        <v>1.1750700000000001</v>
      </c>
      <c r="N192">
        <f t="shared" si="190"/>
        <v>8.78355</v>
      </c>
      <c r="O192">
        <f t="shared" si="191"/>
        <v>4.9714499999999999</v>
      </c>
      <c r="P192">
        <f t="shared" si="192"/>
        <v>0</v>
      </c>
      <c r="Q192">
        <f t="shared" si="193"/>
        <v>9.9586199999999998</v>
      </c>
      <c r="R192">
        <f t="shared" si="194"/>
        <v>0</v>
      </c>
      <c r="S192">
        <f t="shared" si="195"/>
        <v>9.9586199999999998</v>
      </c>
      <c r="T192">
        <f t="shared" si="196"/>
        <v>9.9586199999999998</v>
      </c>
      <c r="U192" s="11">
        <f t="shared" si="197"/>
        <v>9.9586199999999998</v>
      </c>
      <c r="V192">
        <f t="shared" si="198"/>
        <v>1.2222299999999999</v>
      </c>
      <c r="W192">
        <f t="shared" si="199"/>
        <v>0.57377999999999996</v>
      </c>
      <c r="X192">
        <f t="shared" si="200"/>
        <v>0</v>
      </c>
      <c r="Y192">
        <f t="shared" si="201"/>
        <v>0.94319999999999993</v>
      </c>
      <c r="Z192">
        <f t="shared" si="202"/>
        <v>2.2047300000000001</v>
      </c>
      <c r="AA192">
        <f t="shared" si="203"/>
        <v>0.53447999999999996</v>
      </c>
      <c r="AB192">
        <f t="shared" si="204"/>
        <v>0.94319999999999993</v>
      </c>
      <c r="AC192">
        <f t="shared" si="205"/>
        <v>0</v>
      </c>
      <c r="AD192" s="11">
        <f t="shared" si="206"/>
        <v>2.7392099999999999</v>
      </c>
      <c r="AE192">
        <f t="shared" si="207"/>
        <v>9.1726199999999984</v>
      </c>
      <c r="AF192">
        <f t="shared" si="208"/>
        <v>17.284139999999997</v>
      </c>
      <c r="AG192">
        <f t="shared" si="209"/>
        <v>21.328110000000002</v>
      </c>
      <c r="AH192">
        <f t="shared" si="210"/>
        <v>7.2901499999999997</v>
      </c>
      <c r="AI192">
        <f t="shared" si="211"/>
        <v>7.3058699999999996</v>
      </c>
      <c r="AJ192">
        <f t="shared" si="212"/>
        <v>3.7924499999999997</v>
      </c>
      <c r="AK192">
        <f t="shared" si="213"/>
        <v>1.1554199999999999</v>
      </c>
      <c r="AL192">
        <f t="shared" si="214"/>
        <v>0</v>
      </c>
      <c r="AM192">
        <f t="shared" si="215"/>
        <v>2.9828699999999997</v>
      </c>
      <c r="AN192">
        <f t="shared" si="216"/>
        <v>0.98642999999999981</v>
      </c>
      <c r="AO192">
        <f t="shared" si="217"/>
        <v>0.50304000000000004</v>
      </c>
      <c r="AP192">
        <f t="shared" si="218"/>
        <v>0</v>
      </c>
      <c r="AQ192">
        <f t="shared" si="219"/>
        <v>0</v>
      </c>
      <c r="AR192">
        <f t="shared" si="220"/>
        <v>0</v>
      </c>
      <c r="AS192">
        <f t="shared" si="221"/>
        <v>0</v>
      </c>
      <c r="AT192">
        <f t="shared" si="222"/>
        <v>0</v>
      </c>
      <c r="AU192">
        <f t="shared" si="223"/>
        <v>0</v>
      </c>
      <c r="AV192">
        <f t="shared" si="224"/>
        <v>0</v>
      </c>
      <c r="AW192">
        <f t="shared" si="225"/>
        <v>0</v>
      </c>
      <c r="AX192">
        <f t="shared" si="226"/>
        <v>0</v>
      </c>
      <c r="AY192">
        <f t="shared" si="227"/>
        <v>0</v>
      </c>
      <c r="AZ192">
        <f t="shared" si="228"/>
        <v>0</v>
      </c>
      <c r="BA192">
        <f t="shared" si="229"/>
        <v>0</v>
      </c>
      <c r="BB192">
        <f t="shared" si="230"/>
        <v>0</v>
      </c>
      <c r="BC192">
        <f t="shared" si="231"/>
        <v>0</v>
      </c>
      <c r="BD192">
        <f t="shared" si="232"/>
        <v>2.4719699999999998</v>
      </c>
      <c r="BE192">
        <f t="shared" si="233"/>
        <v>0</v>
      </c>
      <c r="BF192">
        <f t="shared" si="234"/>
        <v>0</v>
      </c>
      <c r="BG192">
        <f t="shared" si="235"/>
        <v>0</v>
      </c>
      <c r="BH192">
        <f t="shared" si="236"/>
        <v>0</v>
      </c>
      <c r="BI192">
        <f t="shared" si="237"/>
        <v>0</v>
      </c>
      <c r="BJ192">
        <f t="shared" si="238"/>
        <v>0</v>
      </c>
      <c r="BK192">
        <f t="shared" si="239"/>
        <v>6.6141899999999989</v>
      </c>
      <c r="BL192">
        <f t="shared" si="240"/>
        <v>6.6141899999999989</v>
      </c>
      <c r="BM192">
        <f t="shared" si="241"/>
        <v>0</v>
      </c>
      <c r="BN192">
        <f t="shared" si="242"/>
        <v>0</v>
      </c>
      <c r="BO192">
        <f t="shared" si="243"/>
        <v>0</v>
      </c>
      <c r="BP192">
        <f t="shared" si="244"/>
        <v>2.53878</v>
      </c>
      <c r="BQ192">
        <f t="shared" si="245"/>
        <v>0</v>
      </c>
      <c r="BR192">
        <f t="shared" si="246"/>
        <v>2.53878</v>
      </c>
      <c r="BS192">
        <f t="shared" si="247"/>
        <v>0</v>
      </c>
      <c r="BT192">
        <f t="shared" si="248"/>
        <v>0.98642999999999981</v>
      </c>
      <c r="BU192">
        <f t="shared" si="249"/>
        <v>30.701159999999998</v>
      </c>
      <c r="BV192" s="11">
        <f t="shared" si="250"/>
        <v>37.134569999999997</v>
      </c>
      <c r="BW192" s="11">
        <f t="shared" si="251"/>
        <v>0</v>
      </c>
      <c r="BX192" s="11">
        <f t="shared" si="252"/>
        <v>5.4626999999999999</v>
      </c>
      <c r="BY192">
        <f t="shared" si="253"/>
        <v>0</v>
      </c>
      <c r="BZ192">
        <f t="shared" si="254"/>
        <v>0.94319999999999993</v>
      </c>
      <c r="CA192">
        <f t="shared" si="255"/>
        <v>0</v>
      </c>
      <c r="CB192">
        <f t="shared" si="256"/>
        <v>0</v>
      </c>
      <c r="CC192" s="11">
        <f t="shared" si="257"/>
        <v>16.380240000000001</v>
      </c>
      <c r="CD192" s="11">
        <f t="shared" si="258"/>
        <v>5.4626999999999999</v>
      </c>
      <c r="CE192" s="11">
        <f t="shared" si="259"/>
        <v>2.07897</v>
      </c>
      <c r="CF192">
        <f t="shared" si="260"/>
        <v>2.07504</v>
      </c>
      <c r="CG192">
        <f t="shared" si="261"/>
        <v>0</v>
      </c>
      <c r="CH192">
        <f t="shared" si="262"/>
        <v>0</v>
      </c>
      <c r="CI192" s="11">
        <f t="shared" si="263"/>
        <v>2.07504</v>
      </c>
      <c r="CJ192">
        <f t="shared" si="264"/>
        <v>0</v>
      </c>
      <c r="CK192">
        <f t="shared" si="265"/>
        <v>0</v>
      </c>
      <c r="CL192">
        <f t="shared" si="266"/>
        <v>0</v>
      </c>
      <c r="CM192">
        <f t="shared" si="267"/>
        <v>0</v>
      </c>
      <c r="CN192">
        <f t="shared" si="268"/>
        <v>1.2222299999999999</v>
      </c>
      <c r="CO192">
        <f t="shared" si="269"/>
        <v>3.98502</v>
      </c>
      <c r="CP192">
        <f t="shared" si="270"/>
        <v>0</v>
      </c>
      <c r="CQ192">
        <f t="shared" si="271"/>
        <v>0</v>
      </c>
      <c r="CR192">
        <f t="shared" si="272"/>
        <v>0</v>
      </c>
      <c r="CT192" s="18">
        <f>'PASO 1 - SETUP CAMPAÑA'!$G$118/10</f>
        <v>39.299999999999997</v>
      </c>
      <c r="CU192">
        <v>2.79</v>
      </c>
      <c r="CV192">
        <v>2.79</v>
      </c>
      <c r="CW192">
        <v>0</v>
      </c>
      <c r="CX192">
        <v>3.64</v>
      </c>
      <c r="CY192">
        <v>3.64</v>
      </c>
      <c r="CZ192">
        <v>0</v>
      </c>
      <c r="DA192">
        <v>2.99</v>
      </c>
      <c r="DB192">
        <v>22.35</v>
      </c>
      <c r="DC192">
        <v>12.65</v>
      </c>
      <c r="DD192">
        <v>0</v>
      </c>
      <c r="DE192">
        <v>25.34</v>
      </c>
      <c r="DF192">
        <v>0</v>
      </c>
      <c r="DG192">
        <v>25.34</v>
      </c>
      <c r="DH192">
        <v>25.34</v>
      </c>
      <c r="DI192">
        <v>25.34</v>
      </c>
      <c r="DJ192">
        <v>3.11</v>
      </c>
      <c r="DK192">
        <v>1.46</v>
      </c>
      <c r="DL192">
        <v>0</v>
      </c>
      <c r="DM192">
        <v>2.4</v>
      </c>
      <c r="DN192">
        <v>5.61</v>
      </c>
      <c r="DO192">
        <v>1.36</v>
      </c>
      <c r="DP192">
        <v>2.4</v>
      </c>
      <c r="DQ192">
        <v>0</v>
      </c>
      <c r="DR192">
        <v>6.97</v>
      </c>
      <c r="DS192">
        <v>23.34</v>
      </c>
      <c r="DT192">
        <v>43.98</v>
      </c>
      <c r="DU192">
        <v>54.27</v>
      </c>
      <c r="DV192">
        <v>18.55</v>
      </c>
      <c r="DW192">
        <v>18.59</v>
      </c>
      <c r="DX192">
        <v>9.65</v>
      </c>
      <c r="DY192">
        <v>2.94</v>
      </c>
      <c r="DZ192">
        <v>0</v>
      </c>
      <c r="EA192">
        <v>7.59</v>
      </c>
      <c r="EB192">
        <v>2.5099999999999998</v>
      </c>
      <c r="EC192">
        <v>1.28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6.29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16.829999999999998</v>
      </c>
      <c r="EZ192">
        <v>16.829999999999998</v>
      </c>
      <c r="FA192">
        <v>0</v>
      </c>
      <c r="FB192">
        <v>0</v>
      </c>
      <c r="FC192">
        <v>0</v>
      </c>
      <c r="FD192">
        <v>6.46</v>
      </c>
      <c r="FE192">
        <v>0</v>
      </c>
      <c r="FF192">
        <v>6.46</v>
      </c>
      <c r="FG192">
        <v>0</v>
      </c>
      <c r="FH192">
        <v>2.5099999999999998</v>
      </c>
      <c r="FI192">
        <v>78.12</v>
      </c>
      <c r="FJ192">
        <v>94.49</v>
      </c>
      <c r="FK192">
        <v>0</v>
      </c>
      <c r="FL192">
        <v>13.9</v>
      </c>
      <c r="FM192">
        <v>0</v>
      </c>
      <c r="FN192">
        <v>2.4</v>
      </c>
      <c r="FO192">
        <v>0</v>
      </c>
      <c r="FP192">
        <v>0</v>
      </c>
      <c r="FQ192">
        <v>41.68</v>
      </c>
      <c r="FR192">
        <v>13.9</v>
      </c>
      <c r="FS192">
        <v>5.29</v>
      </c>
      <c r="FT192">
        <v>5.28</v>
      </c>
      <c r="FU192">
        <v>0</v>
      </c>
      <c r="FV192">
        <v>0</v>
      </c>
      <c r="FW192">
        <v>5.28</v>
      </c>
      <c r="FX192">
        <v>0</v>
      </c>
      <c r="FY192">
        <v>0</v>
      </c>
      <c r="FZ192">
        <v>0</v>
      </c>
      <c r="GA192">
        <v>0</v>
      </c>
      <c r="GB192">
        <v>3.11</v>
      </c>
      <c r="GC192">
        <v>10.14</v>
      </c>
      <c r="GD192">
        <v>0</v>
      </c>
      <c r="GE192">
        <v>0</v>
      </c>
      <c r="GF192">
        <v>0</v>
      </c>
    </row>
    <row r="193" spans="2:188" x14ac:dyDescent="0.35">
      <c r="B193" t="str">
        <f>IF(AND(F193&gt;='PASO 2 - CHANNEL INPUT '!$G$4,F193&lt;='PASO 2 - CHANNEL INPUT '!$H$4),"OK","FUERA")</f>
        <v>OK</v>
      </c>
      <c r="C193" s="18" t="str">
        <f>IF(AND(F193&gt;='PASO 2 - CHANNEL INPUT '!$G$8,F193&lt;='PASO 2 - CHANNEL INPUT '!$H$8),"OK","FUERA")</f>
        <v>OK</v>
      </c>
      <c r="D193" t="str">
        <f>IF(AND(F193&gt;='PASO 1 - SETUP CAMPAÑA'!$C$3,F193&lt;='PASO 1 - SETUP CAMPAÑA'!$C$4),"OK","FUERA")</f>
        <v>FUERA</v>
      </c>
      <c r="E193" t="s">
        <v>2</v>
      </c>
      <c r="F193">
        <v>98</v>
      </c>
      <c r="G193" s="11">
        <f t="shared" si="273"/>
        <v>2.5545</v>
      </c>
      <c r="H193">
        <f t="shared" si="184"/>
        <v>2.4798299999999993</v>
      </c>
      <c r="I193">
        <f t="shared" si="185"/>
        <v>7.467E-2</v>
      </c>
      <c r="J193">
        <f t="shared" si="186"/>
        <v>2.3147699999999998</v>
      </c>
      <c r="K193">
        <f t="shared" si="187"/>
        <v>2.3147699999999998</v>
      </c>
      <c r="L193">
        <f t="shared" si="188"/>
        <v>0</v>
      </c>
      <c r="M193">
        <f t="shared" si="189"/>
        <v>4.2050999999999998</v>
      </c>
      <c r="N193">
        <f t="shared" si="190"/>
        <v>5.5766699999999991</v>
      </c>
      <c r="O193">
        <f t="shared" si="191"/>
        <v>0</v>
      </c>
      <c r="P193">
        <f t="shared" si="192"/>
        <v>0</v>
      </c>
      <c r="Q193">
        <f t="shared" si="193"/>
        <v>10.55598</v>
      </c>
      <c r="R193">
        <f t="shared" si="194"/>
        <v>0</v>
      </c>
      <c r="S193">
        <f t="shared" si="195"/>
        <v>10.55598</v>
      </c>
      <c r="T193">
        <f t="shared" si="196"/>
        <v>9.3769799999999996</v>
      </c>
      <c r="U193" s="11">
        <f t="shared" si="197"/>
        <v>11.695680000000001</v>
      </c>
      <c r="V193">
        <f t="shared" si="198"/>
        <v>0</v>
      </c>
      <c r="W193">
        <f t="shared" si="199"/>
        <v>18.844349999999999</v>
      </c>
      <c r="X193">
        <f t="shared" si="200"/>
        <v>1.75278</v>
      </c>
      <c r="Y193">
        <f t="shared" si="201"/>
        <v>1.75278</v>
      </c>
      <c r="Z193">
        <f t="shared" si="202"/>
        <v>13.1655</v>
      </c>
      <c r="AA193">
        <f t="shared" si="203"/>
        <v>7.4316299999999993</v>
      </c>
      <c r="AB193">
        <f t="shared" si="204"/>
        <v>1.75278</v>
      </c>
      <c r="AC193">
        <f t="shared" si="205"/>
        <v>0</v>
      </c>
      <c r="AD193" s="11">
        <f t="shared" si="206"/>
        <v>20.59713</v>
      </c>
      <c r="AE193">
        <f t="shared" si="207"/>
        <v>14.596019999999999</v>
      </c>
      <c r="AF193">
        <f t="shared" si="208"/>
        <v>5.6984999999999992</v>
      </c>
      <c r="AG193">
        <f t="shared" si="209"/>
        <v>22.947269999999996</v>
      </c>
      <c r="AH193">
        <f t="shared" si="210"/>
        <v>5.8085399999999989</v>
      </c>
      <c r="AI193">
        <f t="shared" si="211"/>
        <v>6.9836099999999997</v>
      </c>
      <c r="AJ193">
        <f t="shared" si="212"/>
        <v>8.7560399999999987</v>
      </c>
      <c r="AK193">
        <f t="shared" si="213"/>
        <v>4.7592299999999996</v>
      </c>
      <c r="AL193">
        <f t="shared" si="214"/>
        <v>0</v>
      </c>
      <c r="AM193">
        <f t="shared" si="215"/>
        <v>0.64844999999999997</v>
      </c>
      <c r="AN193">
        <f t="shared" si="216"/>
        <v>0</v>
      </c>
      <c r="AO193">
        <f t="shared" si="217"/>
        <v>0</v>
      </c>
      <c r="AP193">
        <f t="shared" si="218"/>
        <v>0</v>
      </c>
      <c r="AQ193">
        <f t="shared" si="219"/>
        <v>0</v>
      </c>
      <c r="AR193">
        <f t="shared" si="220"/>
        <v>0</v>
      </c>
      <c r="AS193">
        <f t="shared" si="221"/>
        <v>0</v>
      </c>
      <c r="AT193">
        <f t="shared" si="222"/>
        <v>0</v>
      </c>
      <c r="AU193">
        <f t="shared" si="223"/>
        <v>0</v>
      </c>
      <c r="AV193">
        <f t="shared" si="224"/>
        <v>2.2401</v>
      </c>
      <c r="AW193">
        <f t="shared" si="225"/>
        <v>0</v>
      </c>
      <c r="AX193">
        <f t="shared" si="226"/>
        <v>0</v>
      </c>
      <c r="AY193">
        <f t="shared" si="227"/>
        <v>2.2401</v>
      </c>
      <c r="AZ193">
        <f t="shared" si="228"/>
        <v>0</v>
      </c>
      <c r="BA193">
        <f t="shared" si="229"/>
        <v>0</v>
      </c>
      <c r="BB193">
        <f t="shared" si="230"/>
        <v>0</v>
      </c>
      <c r="BC193">
        <f t="shared" si="231"/>
        <v>0</v>
      </c>
      <c r="BD193">
        <f t="shared" si="232"/>
        <v>0</v>
      </c>
      <c r="BE193">
        <f t="shared" si="233"/>
        <v>0</v>
      </c>
      <c r="BF193">
        <f t="shared" si="234"/>
        <v>0</v>
      </c>
      <c r="BG193">
        <f t="shared" si="235"/>
        <v>0</v>
      </c>
      <c r="BH193">
        <f t="shared" si="236"/>
        <v>0</v>
      </c>
      <c r="BI193">
        <f t="shared" si="237"/>
        <v>0</v>
      </c>
      <c r="BJ193">
        <f t="shared" si="238"/>
        <v>0</v>
      </c>
      <c r="BK193">
        <f t="shared" si="239"/>
        <v>7.6477799999999991</v>
      </c>
      <c r="BL193">
        <f t="shared" si="240"/>
        <v>7.6477799999999991</v>
      </c>
      <c r="BM193">
        <f t="shared" si="241"/>
        <v>0</v>
      </c>
      <c r="BN193">
        <f t="shared" si="242"/>
        <v>0</v>
      </c>
      <c r="BO193">
        <f t="shared" si="243"/>
        <v>0</v>
      </c>
      <c r="BP193">
        <f t="shared" si="244"/>
        <v>2.9082000000000003</v>
      </c>
      <c r="BQ193">
        <f t="shared" si="245"/>
        <v>0</v>
      </c>
      <c r="BR193">
        <f t="shared" si="246"/>
        <v>2.9082000000000003</v>
      </c>
      <c r="BS193">
        <f t="shared" si="247"/>
        <v>0</v>
      </c>
      <c r="BT193">
        <f t="shared" si="248"/>
        <v>0.52268999999999999</v>
      </c>
      <c r="BU193">
        <f t="shared" si="249"/>
        <v>32.677949999999996</v>
      </c>
      <c r="BV193" s="11">
        <f t="shared" si="250"/>
        <v>38.608319999999992</v>
      </c>
      <c r="BW193" s="11">
        <f t="shared" si="251"/>
        <v>0</v>
      </c>
      <c r="BX193" s="11">
        <f t="shared" si="252"/>
        <v>14.816099999999999</v>
      </c>
      <c r="BY193">
        <f t="shared" si="253"/>
        <v>2.7510000000000003E-2</v>
      </c>
      <c r="BZ193">
        <f t="shared" si="254"/>
        <v>1.75278</v>
      </c>
      <c r="CA193">
        <f t="shared" si="255"/>
        <v>0</v>
      </c>
      <c r="CB193">
        <f t="shared" si="256"/>
        <v>0</v>
      </c>
      <c r="CC193" s="11">
        <f t="shared" si="257"/>
        <v>16.136579999999999</v>
      </c>
      <c r="CD193" s="11">
        <f t="shared" si="258"/>
        <v>14.816099999999999</v>
      </c>
      <c r="CE193" s="11">
        <f t="shared" si="259"/>
        <v>1.4619600000000001</v>
      </c>
      <c r="CF193">
        <f t="shared" si="260"/>
        <v>0</v>
      </c>
      <c r="CG193">
        <f t="shared" si="261"/>
        <v>0</v>
      </c>
      <c r="CH193">
        <f t="shared" si="262"/>
        <v>0</v>
      </c>
      <c r="CI193" s="11">
        <f t="shared" si="263"/>
        <v>0.52268999999999999</v>
      </c>
      <c r="CJ193">
        <f t="shared" si="264"/>
        <v>0</v>
      </c>
      <c r="CK193">
        <f t="shared" si="265"/>
        <v>0</v>
      </c>
      <c r="CL193">
        <f t="shared" si="266"/>
        <v>0</v>
      </c>
      <c r="CM193">
        <f t="shared" si="267"/>
        <v>0</v>
      </c>
      <c r="CN193">
        <f t="shared" si="268"/>
        <v>1.4619600000000001</v>
      </c>
      <c r="CO193">
        <f t="shared" si="269"/>
        <v>1.4619600000000001</v>
      </c>
      <c r="CP193">
        <f t="shared" si="270"/>
        <v>0</v>
      </c>
      <c r="CQ193">
        <f t="shared" si="271"/>
        <v>0.93533999999999984</v>
      </c>
      <c r="CR193">
        <f t="shared" si="272"/>
        <v>0.62879999999999991</v>
      </c>
      <c r="CT193" s="18">
        <f>'PASO 1 - SETUP CAMPAÑA'!$G$118/10</f>
        <v>39.299999999999997</v>
      </c>
      <c r="CU193">
        <v>6.5</v>
      </c>
      <c r="CV193">
        <v>6.31</v>
      </c>
      <c r="CW193">
        <v>0.19</v>
      </c>
      <c r="CX193">
        <v>5.89</v>
      </c>
      <c r="CY193">
        <v>5.89</v>
      </c>
      <c r="CZ193">
        <v>0</v>
      </c>
      <c r="DA193">
        <v>10.7</v>
      </c>
      <c r="DB193">
        <v>14.19</v>
      </c>
      <c r="DC193">
        <v>0</v>
      </c>
      <c r="DD193">
        <v>0</v>
      </c>
      <c r="DE193">
        <v>26.86</v>
      </c>
      <c r="DF193">
        <v>0</v>
      </c>
      <c r="DG193">
        <v>26.86</v>
      </c>
      <c r="DH193">
        <v>23.86</v>
      </c>
      <c r="DI193">
        <v>29.76</v>
      </c>
      <c r="DJ193">
        <v>0</v>
      </c>
      <c r="DK193">
        <v>47.95</v>
      </c>
      <c r="DL193">
        <v>4.46</v>
      </c>
      <c r="DM193">
        <v>4.46</v>
      </c>
      <c r="DN193">
        <v>33.5</v>
      </c>
      <c r="DO193">
        <v>18.91</v>
      </c>
      <c r="DP193">
        <v>4.46</v>
      </c>
      <c r="DQ193">
        <v>0</v>
      </c>
      <c r="DR193">
        <v>52.41</v>
      </c>
      <c r="DS193">
        <v>37.14</v>
      </c>
      <c r="DT193">
        <v>14.5</v>
      </c>
      <c r="DU193">
        <v>58.39</v>
      </c>
      <c r="DV193">
        <v>14.78</v>
      </c>
      <c r="DW193">
        <v>17.77</v>
      </c>
      <c r="DX193">
        <v>22.28</v>
      </c>
      <c r="DY193">
        <v>12.11</v>
      </c>
      <c r="DZ193">
        <v>0</v>
      </c>
      <c r="EA193">
        <v>1.65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5.7</v>
      </c>
      <c r="EK193">
        <v>0</v>
      </c>
      <c r="EL193">
        <v>0</v>
      </c>
      <c r="EM193">
        <v>5.7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19.46</v>
      </c>
      <c r="EZ193">
        <v>19.46</v>
      </c>
      <c r="FA193">
        <v>0</v>
      </c>
      <c r="FB193">
        <v>0</v>
      </c>
      <c r="FC193">
        <v>0</v>
      </c>
      <c r="FD193">
        <v>7.4</v>
      </c>
      <c r="FE193">
        <v>0</v>
      </c>
      <c r="FF193">
        <v>7.4</v>
      </c>
      <c r="FG193">
        <v>0</v>
      </c>
      <c r="FH193">
        <v>1.33</v>
      </c>
      <c r="FI193">
        <v>83.15</v>
      </c>
      <c r="FJ193">
        <v>98.24</v>
      </c>
      <c r="FK193">
        <v>0</v>
      </c>
      <c r="FL193">
        <v>37.700000000000003</v>
      </c>
      <c r="FM193">
        <v>7.0000000000000007E-2</v>
      </c>
      <c r="FN193">
        <v>4.46</v>
      </c>
      <c r="FO193">
        <v>0</v>
      </c>
      <c r="FP193">
        <v>0</v>
      </c>
      <c r="FQ193">
        <v>41.06</v>
      </c>
      <c r="FR193">
        <v>37.700000000000003</v>
      </c>
      <c r="FS193">
        <v>3.72</v>
      </c>
      <c r="FT193">
        <v>0</v>
      </c>
      <c r="FU193">
        <v>0</v>
      </c>
      <c r="FV193">
        <v>0</v>
      </c>
      <c r="FW193">
        <v>1.33</v>
      </c>
      <c r="FX193">
        <v>0</v>
      </c>
      <c r="FY193">
        <v>0</v>
      </c>
      <c r="FZ193">
        <v>0</v>
      </c>
      <c r="GA193">
        <v>0</v>
      </c>
      <c r="GB193">
        <v>3.72</v>
      </c>
      <c r="GC193">
        <v>3.72</v>
      </c>
      <c r="GD193">
        <v>0</v>
      </c>
      <c r="GE193">
        <v>2.38</v>
      </c>
      <c r="GF193">
        <v>1.6</v>
      </c>
    </row>
    <row r="194" spans="2:188" x14ac:dyDescent="0.35">
      <c r="B194" t="str">
        <f>IF(AND(F194&gt;='PASO 2 - CHANNEL INPUT '!$G$4,F194&lt;='PASO 2 - CHANNEL INPUT '!$H$4),"OK","FUERA")</f>
        <v>OK</v>
      </c>
      <c r="C194" s="18" t="str">
        <f>IF(AND(F194&gt;='PASO 2 - CHANNEL INPUT '!$G$8,F194&lt;='PASO 2 - CHANNEL INPUT '!$H$8),"OK","FUERA")</f>
        <v>OK</v>
      </c>
      <c r="D194" t="str">
        <f>IF(AND(F194&gt;='PASO 1 - SETUP CAMPAÑA'!$C$3,F194&lt;='PASO 1 - SETUP CAMPAÑA'!$C$4),"OK","FUERA")</f>
        <v>FUERA</v>
      </c>
      <c r="E194" t="s">
        <v>2</v>
      </c>
      <c r="F194">
        <v>99</v>
      </c>
      <c r="G194" s="11">
        <f t="shared" si="273"/>
        <v>11.554199999999998</v>
      </c>
      <c r="H194">
        <f t="shared" si="184"/>
        <v>11.554199999999998</v>
      </c>
      <c r="I194">
        <f t="shared" si="185"/>
        <v>0</v>
      </c>
      <c r="J194">
        <f t="shared" si="186"/>
        <v>0.76634999999999998</v>
      </c>
      <c r="K194">
        <f t="shared" si="187"/>
        <v>0.76634999999999998</v>
      </c>
      <c r="L194">
        <f t="shared" si="188"/>
        <v>0</v>
      </c>
      <c r="M194">
        <f t="shared" si="189"/>
        <v>9.73461</v>
      </c>
      <c r="N194">
        <f t="shared" si="190"/>
        <v>1.1711399999999998</v>
      </c>
      <c r="O194">
        <f t="shared" si="191"/>
        <v>0</v>
      </c>
      <c r="P194">
        <f t="shared" si="192"/>
        <v>0</v>
      </c>
      <c r="Q194">
        <f t="shared" si="193"/>
        <v>10.905749999999999</v>
      </c>
      <c r="R194">
        <f t="shared" si="194"/>
        <v>0</v>
      </c>
      <c r="S194">
        <f t="shared" si="195"/>
        <v>10.905749999999999</v>
      </c>
      <c r="T194">
        <f t="shared" si="196"/>
        <v>10.905749999999999</v>
      </c>
      <c r="U194" s="11">
        <f t="shared" si="197"/>
        <v>10.905749999999999</v>
      </c>
      <c r="V194">
        <f t="shared" si="198"/>
        <v>9.73461</v>
      </c>
      <c r="W194">
        <f t="shared" si="199"/>
        <v>17.85399</v>
      </c>
      <c r="X194">
        <f t="shared" si="200"/>
        <v>0</v>
      </c>
      <c r="Y194">
        <f t="shared" si="201"/>
        <v>0</v>
      </c>
      <c r="Z194">
        <f t="shared" si="202"/>
        <v>17.280209999999997</v>
      </c>
      <c r="AA194">
        <f t="shared" si="203"/>
        <v>2.0042999999999997</v>
      </c>
      <c r="AB194">
        <f t="shared" si="204"/>
        <v>0</v>
      </c>
      <c r="AC194">
        <f t="shared" si="205"/>
        <v>0</v>
      </c>
      <c r="AD194" s="11">
        <f t="shared" si="206"/>
        <v>19.284510000000001</v>
      </c>
      <c r="AE194">
        <f t="shared" si="207"/>
        <v>7.4473499999999992</v>
      </c>
      <c r="AF194">
        <f t="shared" si="208"/>
        <v>3.8474699999999991</v>
      </c>
      <c r="AG194">
        <f t="shared" si="209"/>
        <v>7.9189499999999988</v>
      </c>
      <c r="AH194">
        <f t="shared" si="210"/>
        <v>18.156600000000001</v>
      </c>
      <c r="AI194">
        <f t="shared" si="211"/>
        <v>1.5327</v>
      </c>
      <c r="AJ194">
        <f t="shared" si="212"/>
        <v>1.19865</v>
      </c>
      <c r="AK194">
        <f t="shared" si="213"/>
        <v>1.4541000000000002</v>
      </c>
      <c r="AL194">
        <f t="shared" si="214"/>
        <v>0</v>
      </c>
      <c r="AM194">
        <f t="shared" si="215"/>
        <v>9.1333199999999994</v>
      </c>
      <c r="AN194">
        <f t="shared" si="216"/>
        <v>0</v>
      </c>
      <c r="AO194">
        <f t="shared" si="217"/>
        <v>0</v>
      </c>
      <c r="AP194">
        <f t="shared" si="218"/>
        <v>9.73461</v>
      </c>
      <c r="AQ194">
        <f t="shared" si="219"/>
        <v>0</v>
      </c>
      <c r="AR194">
        <f t="shared" si="220"/>
        <v>0</v>
      </c>
      <c r="AS194">
        <f t="shared" si="221"/>
        <v>0</v>
      </c>
      <c r="AT194">
        <f t="shared" si="222"/>
        <v>0</v>
      </c>
      <c r="AU194">
        <f t="shared" si="223"/>
        <v>0</v>
      </c>
      <c r="AV194">
        <f t="shared" si="224"/>
        <v>0</v>
      </c>
      <c r="AW194">
        <f t="shared" si="225"/>
        <v>0</v>
      </c>
      <c r="AX194">
        <f t="shared" si="226"/>
        <v>0</v>
      </c>
      <c r="AY194">
        <f t="shared" si="227"/>
        <v>0</v>
      </c>
      <c r="AZ194">
        <f t="shared" si="228"/>
        <v>0</v>
      </c>
      <c r="BA194">
        <f t="shared" si="229"/>
        <v>0</v>
      </c>
      <c r="BB194">
        <f t="shared" si="230"/>
        <v>0</v>
      </c>
      <c r="BC194">
        <f t="shared" si="231"/>
        <v>1.0611000000000002</v>
      </c>
      <c r="BD194">
        <f t="shared" si="232"/>
        <v>0</v>
      </c>
      <c r="BE194">
        <f t="shared" si="233"/>
        <v>0</v>
      </c>
      <c r="BF194">
        <f t="shared" si="234"/>
        <v>0</v>
      </c>
      <c r="BG194">
        <f t="shared" si="235"/>
        <v>0</v>
      </c>
      <c r="BH194">
        <f t="shared" si="236"/>
        <v>0</v>
      </c>
      <c r="BI194">
        <f t="shared" si="237"/>
        <v>0</v>
      </c>
      <c r="BJ194">
        <f t="shared" si="238"/>
        <v>2.6488199999999997</v>
      </c>
      <c r="BK194">
        <f t="shared" si="239"/>
        <v>24.515339999999998</v>
      </c>
      <c r="BL194">
        <f t="shared" si="240"/>
        <v>21.387059999999998</v>
      </c>
      <c r="BM194">
        <f t="shared" si="241"/>
        <v>2.6488199999999997</v>
      </c>
      <c r="BN194">
        <f t="shared" si="242"/>
        <v>0</v>
      </c>
      <c r="BO194">
        <f t="shared" si="243"/>
        <v>0.48338999999999999</v>
      </c>
      <c r="BP194">
        <f t="shared" si="244"/>
        <v>5.9657399999999994</v>
      </c>
      <c r="BQ194">
        <f t="shared" si="245"/>
        <v>1.5366299999999999</v>
      </c>
      <c r="BR194">
        <f t="shared" si="246"/>
        <v>5.9657399999999994</v>
      </c>
      <c r="BS194">
        <f t="shared" si="247"/>
        <v>0</v>
      </c>
      <c r="BT194">
        <f t="shared" si="248"/>
        <v>1.2379499999999999</v>
      </c>
      <c r="BU194">
        <f t="shared" si="249"/>
        <v>28.005179999999999</v>
      </c>
      <c r="BV194" s="11">
        <f t="shared" si="250"/>
        <v>38.513999999999996</v>
      </c>
      <c r="BW194" s="11">
        <f t="shared" si="251"/>
        <v>0</v>
      </c>
      <c r="BX194" s="11">
        <f t="shared" si="252"/>
        <v>12.968999999999999</v>
      </c>
      <c r="BY194">
        <f t="shared" si="253"/>
        <v>0</v>
      </c>
      <c r="BZ194">
        <f t="shared" si="254"/>
        <v>0</v>
      </c>
      <c r="CA194">
        <f t="shared" si="255"/>
        <v>0</v>
      </c>
      <c r="CB194">
        <f t="shared" si="256"/>
        <v>0</v>
      </c>
      <c r="CC194" s="11">
        <f t="shared" si="257"/>
        <v>20.105879999999996</v>
      </c>
      <c r="CD194" s="11">
        <f t="shared" si="258"/>
        <v>12.968999999999999</v>
      </c>
      <c r="CE194" s="11">
        <f t="shared" si="259"/>
        <v>1.5327</v>
      </c>
      <c r="CF194">
        <f t="shared" si="260"/>
        <v>0</v>
      </c>
      <c r="CG194">
        <f t="shared" si="261"/>
        <v>0.13361999999999999</v>
      </c>
      <c r="CH194">
        <f t="shared" si="262"/>
        <v>0</v>
      </c>
      <c r="CI194" s="11">
        <f t="shared" si="263"/>
        <v>6.5237999999999996</v>
      </c>
      <c r="CJ194">
        <f t="shared" si="264"/>
        <v>0</v>
      </c>
      <c r="CK194">
        <f t="shared" si="265"/>
        <v>0.33405000000000001</v>
      </c>
      <c r="CL194">
        <f t="shared" si="266"/>
        <v>0</v>
      </c>
      <c r="CM194">
        <f t="shared" si="267"/>
        <v>0</v>
      </c>
      <c r="CN194">
        <f t="shared" si="268"/>
        <v>7.3844699999999985</v>
      </c>
      <c r="CO194">
        <f t="shared" si="269"/>
        <v>8.7796199999999995</v>
      </c>
      <c r="CP194">
        <f t="shared" si="270"/>
        <v>0</v>
      </c>
      <c r="CQ194">
        <f t="shared" si="271"/>
        <v>0.13361999999999999</v>
      </c>
      <c r="CR194">
        <f t="shared" si="272"/>
        <v>1.19865</v>
      </c>
      <c r="CT194" s="18">
        <f>'PASO 1 - SETUP CAMPAÑA'!$G$118/10</f>
        <v>39.299999999999997</v>
      </c>
      <c r="CU194">
        <v>29.4</v>
      </c>
      <c r="CV194">
        <v>29.4</v>
      </c>
      <c r="CW194">
        <v>0</v>
      </c>
      <c r="CX194">
        <v>1.95</v>
      </c>
      <c r="CY194">
        <v>1.95</v>
      </c>
      <c r="CZ194">
        <v>0</v>
      </c>
      <c r="DA194">
        <v>24.77</v>
      </c>
      <c r="DB194">
        <v>2.98</v>
      </c>
      <c r="DC194">
        <v>0</v>
      </c>
      <c r="DD194">
        <v>0</v>
      </c>
      <c r="DE194">
        <v>27.75</v>
      </c>
      <c r="DF194">
        <v>0</v>
      </c>
      <c r="DG194">
        <v>27.75</v>
      </c>
      <c r="DH194">
        <v>27.75</v>
      </c>
      <c r="DI194">
        <v>27.75</v>
      </c>
      <c r="DJ194">
        <v>24.77</v>
      </c>
      <c r="DK194">
        <v>45.43</v>
      </c>
      <c r="DL194">
        <v>0</v>
      </c>
      <c r="DM194">
        <v>0</v>
      </c>
      <c r="DN194">
        <v>43.97</v>
      </c>
      <c r="DO194">
        <v>5.0999999999999996</v>
      </c>
      <c r="DP194">
        <v>0</v>
      </c>
      <c r="DQ194">
        <v>0</v>
      </c>
      <c r="DR194">
        <v>49.07</v>
      </c>
      <c r="DS194">
        <v>18.95</v>
      </c>
      <c r="DT194">
        <v>9.7899999999999991</v>
      </c>
      <c r="DU194">
        <v>20.149999999999999</v>
      </c>
      <c r="DV194">
        <v>46.2</v>
      </c>
      <c r="DW194">
        <v>3.9</v>
      </c>
      <c r="DX194">
        <v>3.05</v>
      </c>
      <c r="DY194">
        <v>3.7</v>
      </c>
      <c r="DZ194">
        <v>0</v>
      </c>
      <c r="EA194">
        <v>23.24</v>
      </c>
      <c r="EB194">
        <v>0</v>
      </c>
      <c r="EC194">
        <v>0</v>
      </c>
      <c r="ED194">
        <v>24.77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2.7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6.74</v>
      </c>
      <c r="EY194">
        <v>62.38</v>
      </c>
      <c r="EZ194">
        <v>54.42</v>
      </c>
      <c r="FA194">
        <v>6.74</v>
      </c>
      <c r="FB194">
        <v>0</v>
      </c>
      <c r="FC194">
        <v>1.23</v>
      </c>
      <c r="FD194">
        <v>15.18</v>
      </c>
      <c r="FE194">
        <v>3.91</v>
      </c>
      <c r="FF194">
        <v>15.18</v>
      </c>
      <c r="FG194">
        <v>0</v>
      </c>
      <c r="FH194">
        <v>3.15</v>
      </c>
      <c r="FI194">
        <v>71.260000000000005</v>
      </c>
      <c r="FJ194">
        <v>98</v>
      </c>
      <c r="FK194">
        <v>0</v>
      </c>
      <c r="FL194">
        <v>33</v>
      </c>
      <c r="FM194">
        <v>0</v>
      </c>
      <c r="FN194">
        <v>0</v>
      </c>
      <c r="FO194">
        <v>0</v>
      </c>
      <c r="FP194">
        <v>0</v>
      </c>
      <c r="FQ194">
        <v>51.16</v>
      </c>
      <c r="FR194">
        <v>33</v>
      </c>
      <c r="FS194">
        <v>3.9</v>
      </c>
      <c r="FT194">
        <v>0</v>
      </c>
      <c r="FU194">
        <v>0.34</v>
      </c>
      <c r="FV194">
        <v>0</v>
      </c>
      <c r="FW194">
        <v>16.600000000000001</v>
      </c>
      <c r="FX194">
        <v>0</v>
      </c>
      <c r="FY194">
        <v>0.85</v>
      </c>
      <c r="FZ194">
        <v>0</v>
      </c>
      <c r="GA194">
        <v>0</v>
      </c>
      <c r="GB194">
        <v>18.79</v>
      </c>
      <c r="GC194">
        <v>22.34</v>
      </c>
      <c r="GD194">
        <v>0</v>
      </c>
      <c r="GE194">
        <v>0.34</v>
      </c>
      <c r="GF194">
        <v>3.05</v>
      </c>
    </row>
    <row r="195" spans="2:188" s="18" customFormat="1" x14ac:dyDescent="0.35">
      <c r="B195" t="str">
        <f>IF(AND(F195&gt;='PASO 2 - CHANNEL INPUT '!$G$4,F195&lt;='PASO 2 - CHANNEL INPUT '!$H$4),"OK","FUERA")</f>
        <v>OK</v>
      </c>
      <c r="C195" s="18" t="str">
        <f>IF(AND(F195&gt;='PASO 2 - CHANNEL INPUT '!$G$8,F195&lt;='PASO 2 - CHANNEL INPUT '!$H$8),"OK","FUERA")</f>
        <v>OK</v>
      </c>
      <c r="D195" t="str">
        <f>IF(AND(F195&gt;='PASO 1 - SETUP CAMPAÑA'!$C$3,F195&lt;='PASO 1 - SETUP CAMPAÑA'!$C$4),"OK","FUERA")</f>
        <v>FUERA</v>
      </c>
      <c r="E195" s="18" t="str">
        <f t="shared" ref="E195:E203" si="274">+E196</f>
        <v>HOMBRES</v>
      </c>
      <c r="F195" s="18">
        <v>4</v>
      </c>
      <c r="G195" s="119">
        <f t="shared" si="273"/>
        <v>20.702399999999997</v>
      </c>
      <c r="H195" s="18">
        <f t="shared" ref="H195:H258" si="275">+CV195%*$CT195</f>
        <v>20.293799999999997</v>
      </c>
      <c r="I195" s="18">
        <f t="shared" ref="I195:I258" si="276">+CW195%*$CT195</f>
        <v>0.52210000000000001</v>
      </c>
      <c r="J195" s="18">
        <f t="shared" ref="J195:J258" si="277">+CX195%*$CT195</f>
        <v>5.7885</v>
      </c>
      <c r="K195" s="18">
        <f t="shared" ref="K195:K258" si="278">+CY195%*$CT195</f>
        <v>5.7885</v>
      </c>
      <c r="L195" s="18">
        <f t="shared" ref="L195:L258" si="279">+CZ195%*$CT195</f>
        <v>0</v>
      </c>
      <c r="M195" s="18">
        <f t="shared" ref="M195:M258" si="280">+DA195%*$CT195</f>
        <v>10.827899999999998</v>
      </c>
      <c r="N195" s="18">
        <f t="shared" ref="N195:N258" si="281">+DB195%*$CT195</f>
        <v>34.299699999999994</v>
      </c>
      <c r="O195" s="18">
        <f t="shared" ref="O195:O258" si="282">+DC195%*$CT195</f>
        <v>5.1074999999999999</v>
      </c>
      <c r="P195" s="18">
        <f t="shared" ref="P195:P258" si="283">+DD195%*$CT195</f>
        <v>7.5364000000000004</v>
      </c>
      <c r="Q195" s="18">
        <f t="shared" ref="Q195:Q258" si="284">+DE195%*$CT195</f>
        <v>40.519500000000008</v>
      </c>
      <c r="R195" s="18">
        <f t="shared" ref="R195:R258" si="285">+DF195%*$CT195</f>
        <v>1.3846999999999998</v>
      </c>
      <c r="S195" s="18">
        <f t="shared" ref="S195:S258" si="286">+DG195%*$CT195</f>
        <v>40.519500000000008</v>
      </c>
      <c r="T195" s="18">
        <f t="shared" ref="T195:T258" si="287">+DH195%*$CT195</f>
        <v>39.361800000000002</v>
      </c>
      <c r="U195" s="119">
        <f t="shared" ref="U195:U258" si="288">+DI195%*$CT195</f>
        <v>44.265000000000001</v>
      </c>
      <c r="V195" s="18">
        <f t="shared" ref="V195:V258" si="289">+DJ195%*$CT195</f>
        <v>0.45400000000000001</v>
      </c>
      <c r="W195" s="18">
        <f t="shared" ref="W195:W258" si="290">+DK195%*$CT195</f>
        <v>72.662700000000001</v>
      </c>
      <c r="X195" s="18">
        <f t="shared" ref="X195:X258" si="291">+DL195%*$CT195</f>
        <v>11.2592</v>
      </c>
      <c r="Y195" s="18">
        <f t="shared" ref="Y195:Y258" si="292">+DM195%*$CT195</f>
        <v>9.6475000000000009</v>
      </c>
      <c r="Z195" s="18">
        <f t="shared" ref="Z195:Z258" si="293">+DN195%*$CT195</f>
        <v>25.946100000000001</v>
      </c>
      <c r="AA195" s="18">
        <f t="shared" ref="AA195:AA258" si="294">+DO195%*$CT195</f>
        <v>69.87060000000001</v>
      </c>
      <c r="AB195" s="18">
        <f t="shared" ref="AB195:AB258" si="295">+DP195%*$CT195</f>
        <v>19.8171</v>
      </c>
      <c r="AC195" s="18">
        <f t="shared" ref="AC195:AC258" si="296">+DQ195%*$CT195</f>
        <v>1.2485000000000002</v>
      </c>
      <c r="AD195" s="119">
        <f t="shared" ref="AD195:AD258" si="297">+DR195%*$CT195</f>
        <v>89.89200000000001</v>
      </c>
      <c r="AE195" s="18">
        <f t="shared" ref="AE195:AE258" si="298">+DS195%*$CT195</f>
        <v>30.281799999999997</v>
      </c>
      <c r="AF195" s="18">
        <f t="shared" ref="AF195:AF258" si="299">+DT195%*$CT195</f>
        <v>8.4898000000000007</v>
      </c>
      <c r="AG195" s="18">
        <f t="shared" ref="AG195:AG258" si="300">+DU195%*$CT195</f>
        <v>31.553000000000004</v>
      </c>
      <c r="AH195" s="18">
        <f t="shared" ref="AH195:AH258" si="301">+DV195%*$CT195</f>
        <v>16.162399999999998</v>
      </c>
      <c r="AI195" s="18">
        <f t="shared" ref="AI195:AI258" si="302">+DW195%*$CT195</f>
        <v>10.623599999999998</v>
      </c>
      <c r="AJ195" s="18">
        <f t="shared" ref="AJ195:AJ258" si="303">+DX195%*$CT195</f>
        <v>8.7394999999999996</v>
      </c>
      <c r="AK195" s="18">
        <f t="shared" ref="AK195:AK258" si="304">+DY195%*$CT195</f>
        <v>5.311799999999999</v>
      </c>
      <c r="AL195" s="18">
        <f t="shared" ref="AL195:AL258" si="305">+DZ195%*$CT195</f>
        <v>0.6129</v>
      </c>
      <c r="AM195" s="18">
        <f t="shared" ref="AM195:AM258" si="306">+EA195%*$CT195</f>
        <v>6.4467999999999996</v>
      </c>
      <c r="AN195" s="18">
        <f t="shared" ref="AN195:AN258" si="307">+EB195%*$CT195</f>
        <v>0</v>
      </c>
      <c r="AO195" s="18">
        <f t="shared" ref="AO195:AO258" si="308">+EC195%*$CT195</f>
        <v>0</v>
      </c>
      <c r="AP195" s="18">
        <f t="shared" ref="AP195:AP258" si="309">+ED195%*$CT195</f>
        <v>3.0418000000000003</v>
      </c>
      <c r="AQ195" s="18">
        <f t="shared" ref="AQ195:AQ258" si="310">+EE195%*$CT195</f>
        <v>0</v>
      </c>
      <c r="AR195" s="18">
        <f t="shared" ref="AR195:AR258" si="311">+EF195%*$CT195</f>
        <v>1.9976</v>
      </c>
      <c r="AS195" s="18">
        <f t="shared" ref="AS195:AS258" si="312">+EG195%*$CT195</f>
        <v>0</v>
      </c>
      <c r="AT195" s="18">
        <f t="shared" ref="AT195:AT258" si="313">+EH195%*$CT195</f>
        <v>0</v>
      </c>
      <c r="AU195" s="18">
        <f t="shared" ref="AU195:AU258" si="314">+EI195%*$CT195</f>
        <v>0.52210000000000001</v>
      </c>
      <c r="AV195" s="18">
        <f t="shared" ref="AV195:AV258" si="315">+EJ195%*$CT195</f>
        <v>1.135</v>
      </c>
      <c r="AW195" s="18">
        <f t="shared" ref="AW195:AW258" si="316">+EK195%*$CT195</f>
        <v>0</v>
      </c>
      <c r="AX195" s="18">
        <f t="shared" ref="AX195:AX258" si="317">+EL195%*$CT195</f>
        <v>0</v>
      </c>
      <c r="AY195" s="18">
        <f t="shared" ref="AY195:AY258" si="318">+EM195%*$CT195</f>
        <v>1.135</v>
      </c>
      <c r="AZ195" s="18">
        <f t="shared" ref="AZ195:AZ258" si="319">+EN195%*$CT195</f>
        <v>0.24970000000000001</v>
      </c>
      <c r="BA195" s="18">
        <f t="shared" ref="BA195:BA258" si="320">+EO195%*$CT195</f>
        <v>0</v>
      </c>
      <c r="BB195" s="18">
        <f t="shared" ref="BB195:BB258" si="321">+EP195%*$CT195</f>
        <v>1.7024999999999999</v>
      </c>
      <c r="BC195" s="18">
        <f t="shared" ref="BC195:BC258" si="322">+EQ195%*$CT195</f>
        <v>0.29509999999999997</v>
      </c>
      <c r="BD195" s="18">
        <f t="shared" ref="BD195:BD258" si="323">+ER195%*$CT195</f>
        <v>0</v>
      </c>
      <c r="BE195" s="18">
        <f t="shared" ref="BE195:BE258" si="324">+ES195%*$CT195</f>
        <v>1.9067999999999998</v>
      </c>
      <c r="BF195" s="18">
        <f t="shared" ref="BF195:BF258" si="325">+ET195%*$CT195</f>
        <v>0</v>
      </c>
      <c r="BG195" s="18">
        <f t="shared" ref="BG195:BG258" si="326">+EU195%*$CT195</f>
        <v>1.8160000000000001</v>
      </c>
      <c r="BH195" s="18">
        <f t="shared" ref="BH195:BH258" si="327">+EV195%*$CT195</f>
        <v>0.36320000000000002</v>
      </c>
      <c r="BI195" s="18">
        <f t="shared" ref="BI195:BI258" si="328">+EW195%*$CT195</f>
        <v>0.79449999999999987</v>
      </c>
      <c r="BJ195" s="18">
        <f t="shared" ref="BJ195:BJ258" si="329">+EX195%*$CT195</f>
        <v>0</v>
      </c>
      <c r="BK195" s="18">
        <f t="shared" ref="BK195:BK258" si="330">+EY195%*$CT195</f>
        <v>25.106200000000001</v>
      </c>
      <c r="BL195" s="18">
        <f t="shared" ref="BL195:BL258" si="331">+EZ195%*$CT195</f>
        <v>24.311700000000002</v>
      </c>
      <c r="BM195" s="18">
        <f t="shared" ref="BM195:BM258" si="332">+FA195%*$CT195</f>
        <v>0.79449999999999987</v>
      </c>
      <c r="BN195" s="18">
        <f t="shared" ref="BN195:BN258" si="333">+FB195%*$CT195</f>
        <v>0</v>
      </c>
      <c r="BO195" s="18">
        <f t="shared" ref="BO195:BO258" si="334">+FC195%*$CT195</f>
        <v>6.8099999999999994E-2</v>
      </c>
      <c r="BP195" s="18">
        <f t="shared" ref="BP195:BP258" si="335">+FD195%*$CT195</f>
        <v>93.319700000000012</v>
      </c>
      <c r="BQ195" s="18">
        <f t="shared" ref="BQ195:BQ258" si="336">+FE195%*$CT195</f>
        <v>28.602</v>
      </c>
      <c r="BR195" s="18">
        <f t="shared" ref="BR195:BR258" si="337">+FF195%*$CT195</f>
        <v>74.319800000000001</v>
      </c>
      <c r="BS195" s="18">
        <f t="shared" ref="BS195:BS258" si="338">+FG195%*$CT195</f>
        <v>2.3380999999999998</v>
      </c>
      <c r="BT195" s="18">
        <f t="shared" ref="BT195:BT258" si="339">+FH195%*$CT195</f>
        <v>55.410700000000006</v>
      </c>
      <c r="BU195" s="18">
        <f t="shared" ref="BU195:BU258" si="340">+FI195%*$CT195</f>
        <v>73.775000000000006</v>
      </c>
      <c r="BV195" s="119">
        <f t="shared" ref="BV195:BV258" si="341">+FJ195%*$CT195</f>
        <v>174.15440000000001</v>
      </c>
      <c r="BW195" s="119">
        <f t="shared" ref="BW195:BW258" si="342">+FK195%*$CT195</f>
        <v>10.373900000000001</v>
      </c>
      <c r="BX195" s="119">
        <f t="shared" ref="BX195:BX258" si="343">+FL195%*$CT195</f>
        <v>217.51139999999998</v>
      </c>
      <c r="BY195" s="18">
        <f t="shared" ref="BY195:BY258" si="344">+FM195%*$CT195</f>
        <v>45.172999999999995</v>
      </c>
      <c r="BZ195" s="18">
        <f t="shared" ref="BZ195:BZ258" si="345">+FN195%*$CT195</f>
        <v>19.8171</v>
      </c>
      <c r="CA195" s="18">
        <f t="shared" ref="CA195:CA258" si="346">+FO195%*$CT195</f>
        <v>4.1768000000000001</v>
      </c>
      <c r="CB195" s="18">
        <f t="shared" ref="CB195:CB258" si="347">+FP195%*$CT195</f>
        <v>0</v>
      </c>
      <c r="CC195" s="119">
        <f t="shared" ref="CC195:CC258" si="348">+FQ195%*$CT195</f>
        <v>191.54259999999999</v>
      </c>
      <c r="CD195" s="119">
        <f t="shared" ref="CD195:CD258" si="349">+FR195%*$CT195</f>
        <v>205.75280000000001</v>
      </c>
      <c r="CE195" s="119">
        <f t="shared" ref="CE195:CE258" si="350">+FS195%*$CT195</f>
        <v>147.86779999999999</v>
      </c>
      <c r="CF195" s="18">
        <f t="shared" ref="CF195:CF258" si="351">+FT195%*$CT195</f>
        <v>31.008199999999999</v>
      </c>
      <c r="CG195" s="18">
        <f t="shared" ref="CG195:CG258" si="352">+FU195%*$CT195</f>
        <v>93.841800000000006</v>
      </c>
      <c r="CH195" s="18">
        <f t="shared" ref="CH195:CH258" si="353">+FV195%*$CT195</f>
        <v>5.8792999999999997</v>
      </c>
      <c r="CI195" s="119">
        <f t="shared" ref="CI195:CI258" si="354">+FW195%*$CT195</f>
        <v>82.264799999999994</v>
      </c>
      <c r="CJ195" s="18">
        <f t="shared" ref="CJ195:CJ258" si="355">+FX195%*$CT195</f>
        <v>12.4169</v>
      </c>
      <c r="CK195" s="18">
        <f t="shared" ref="CK195:CK258" si="356">+FY195%*$CT195</f>
        <v>24.243599999999997</v>
      </c>
      <c r="CL195" s="18">
        <f t="shared" ref="CL195:CL258" si="357">+FZ195%*$CT195</f>
        <v>9.7383000000000006</v>
      </c>
      <c r="CM195" s="18">
        <f t="shared" ref="CM195:CM258" si="358">+GA195%*$CT195</f>
        <v>11.940200000000001</v>
      </c>
      <c r="CN195" s="18">
        <f t="shared" ref="CN195:CN258" si="359">+GB195%*$CT195</f>
        <v>110.52630000000001</v>
      </c>
      <c r="CO195" s="18">
        <f t="shared" ref="CO195:CO258" si="360">+GC195%*$CT195</f>
        <v>138.81049999999999</v>
      </c>
      <c r="CP195" s="18">
        <f t="shared" ref="CP195:CP258" si="361">+GD195%*$CT195</f>
        <v>1.7479</v>
      </c>
      <c r="CQ195" s="18">
        <f t="shared" ref="CQ195:CQ258" si="362">+GE195%*$CT195</f>
        <v>27.716700000000003</v>
      </c>
      <c r="CR195" s="18">
        <f t="shared" ref="CR195:CR258" si="363">+GF195%*$CT195</f>
        <v>27.625900000000001</v>
      </c>
      <c r="CT195" s="18">
        <f>+'PASO 1 - SETUP CAMPAÑA'!F32</f>
        <v>227</v>
      </c>
      <c r="CU195" s="18">
        <v>9.1199999999999992</v>
      </c>
      <c r="CV195" s="18">
        <v>8.94</v>
      </c>
      <c r="CW195" s="18">
        <v>0.23</v>
      </c>
      <c r="CX195" s="18">
        <v>2.5499999999999998</v>
      </c>
      <c r="CY195" s="18">
        <v>2.5499999999999998</v>
      </c>
      <c r="CZ195" s="18">
        <v>0</v>
      </c>
      <c r="DA195" s="18">
        <v>4.7699999999999996</v>
      </c>
      <c r="DB195" s="18">
        <v>15.11</v>
      </c>
      <c r="DC195" s="18">
        <v>2.25</v>
      </c>
      <c r="DD195" s="18">
        <v>3.32</v>
      </c>
      <c r="DE195" s="18">
        <v>17.850000000000001</v>
      </c>
      <c r="DF195" s="18">
        <v>0.61</v>
      </c>
      <c r="DG195" s="18">
        <v>17.850000000000001</v>
      </c>
      <c r="DH195" s="18">
        <v>17.34</v>
      </c>
      <c r="DI195" s="18">
        <v>19.5</v>
      </c>
      <c r="DJ195" s="18">
        <v>0.2</v>
      </c>
      <c r="DK195" s="18">
        <v>32.01</v>
      </c>
      <c r="DL195" s="18">
        <v>4.96</v>
      </c>
      <c r="DM195" s="18">
        <v>4.25</v>
      </c>
      <c r="DN195" s="18">
        <v>11.43</v>
      </c>
      <c r="DO195" s="18">
        <v>30.78</v>
      </c>
      <c r="DP195" s="18">
        <v>8.73</v>
      </c>
      <c r="DQ195" s="18">
        <v>0.55000000000000004</v>
      </c>
      <c r="DR195" s="18">
        <v>39.6</v>
      </c>
      <c r="DS195" s="18">
        <v>13.34</v>
      </c>
      <c r="DT195" s="18">
        <v>3.74</v>
      </c>
      <c r="DU195" s="18">
        <v>13.9</v>
      </c>
      <c r="DV195" s="18">
        <v>7.12</v>
      </c>
      <c r="DW195" s="18">
        <v>4.68</v>
      </c>
      <c r="DX195" s="18">
        <v>3.85</v>
      </c>
      <c r="DY195" s="18">
        <v>2.34</v>
      </c>
      <c r="DZ195" s="18">
        <v>0.27</v>
      </c>
      <c r="EA195" s="18">
        <v>2.84</v>
      </c>
      <c r="EB195" s="18">
        <v>0</v>
      </c>
      <c r="EC195" s="18">
        <v>0</v>
      </c>
      <c r="ED195" s="18">
        <v>1.34</v>
      </c>
      <c r="EE195" s="18">
        <v>0</v>
      </c>
      <c r="EF195" s="18">
        <v>0.88</v>
      </c>
      <c r="EG195" s="18">
        <v>0</v>
      </c>
      <c r="EH195" s="18">
        <v>0</v>
      </c>
      <c r="EI195" s="18">
        <v>0.23</v>
      </c>
      <c r="EJ195" s="18">
        <v>0.5</v>
      </c>
      <c r="EK195" s="18">
        <v>0</v>
      </c>
      <c r="EL195" s="18">
        <v>0</v>
      </c>
      <c r="EM195" s="18">
        <v>0.5</v>
      </c>
      <c r="EN195" s="18">
        <v>0.11</v>
      </c>
      <c r="EO195" s="18">
        <v>0</v>
      </c>
      <c r="EP195" s="18">
        <v>0.75</v>
      </c>
      <c r="EQ195" s="18">
        <v>0.13</v>
      </c>
      <c r="ER195" s="18">
        <v>0</v>
      </c>
      <c r="ES195" s="18">
        <v>0.84</v>
      </c>
      <c r="ET195" s="18">
        <v>0</v>
      </c>
      <c r="EU195" s="18">
        <v>0.8</v>
      </c>
      <c r="EV195" s="18">
        <v>0.16</v>
      </c>
      <c r="EW195" s="18">
        <v>0.35</v>
      </c>
      <c r="EX195" s="18">
        <v>0</v>
      </c>
      <c r="EY195" s="18">
        <v>11.06</v>
      </c>
      <c r="EZ195" s="18">
        <v>10.71</v>
      </c>
      <c r="FA195" s="18">
        <v>0.35</v>
      </c>
      <c r="FB195" s="18">
        <v>0</v>
      </c>
      <c r="FC195" s="18">
        <v>0.03</v>
      </c>
      <c r="FD195" s="18">
        <v>41.11</v>
      </c>
      <c r="FE195" s="18">
        <v>12.6</v>
      </c>
      <c r="FF195" s="18">
        <v>32.74</v>
      </c>
      <c r="FG195" s="18">
        <v>1.03</v>
      </c>
      <c r="FH195" s="18">
        <v>24.41</v>
      </c>
      <c r="FI195" s="18">
        <v>32.5</v>
      </c>
      <c r="FJ195" s="18">
        <v>76.72</v>
      </c>
      <c r="FK195" s="18">
        <v>4.57</v>
      </c>
      <c r="FL195" s="18">
        <v>95.82</v>
      </c>
      <c r="FM195" s="18">
        <v>19.899999999999999</v>
      </c>
      <c r="FN195" s="18">
        <v>8.73</v>
      </c>
      <c r="FO195" s="18">
        <v>1.84</v>
      </c>
      <c r="FP195" s="18">
        <v>0</v>
      </c>
      <c r="FQ195" s="18">
        <v>84.38</v>
      </c>
      <c r="FR195" s="18">
        <v>90.64</v>
      </c>
      <c r="FS195" s="18">
        <v>65.14</v>
      </c>
      <c r="FT195" s="18">
        <v>13.66</v>
      </c>
      <c r="FU195" s="18">
        <v>41.34</v>
      </c>
      <c r="FV195" s="18">
        <v>2.59</v>
      </c>
      <c r="FW195" s="18">
        <v>36.24</v>
      </c>
      <c r="FX195" s="18">
        <v>5.47</v>
      </c>
      <c r="FY195" s="18">
        <v>10.68</v>
      </c>
      <c r="FZ195" s="18">
        <v>4.29</v>
      </c>
      <c r="GA195" s="18">
        <v>5.26</v>
      </c>
      <c r="GB195" s="18">
        <v>48.69</v>
      </c>
      <c r="GC195" s="18">
        <v>61.15</v>
      </c>
      <c r="GD195" s="18">
        <v>0.77</v>
      </c>
      <c r="GE195" s="18">
        <v>12.21</v>
      </c>
      <c r="GF195" s="18">
        <v>12.17</v>
      </c>
    </row>
    <row r="196" spans="2:188" s="18" customFormat="1" x14ac:dyDescent="0.35">
      <c r="B196" t="str">
        <f>IF(AND(F196&gt;='PASO 2 - CHANNEL INPUT '!$G$4,F196&lt;='PASO 2 - CHANNEL INPUT '!$H$4),"OK","FUERA")</f>
        <v>OK</v>
      </c>
      <c r="C196" s="18" t="str">
        <f>IF(AND(F196&gt;='PASO 2 - CHANNEL INPUT '!$G$8,F196&lt;='PASO 2 - CHANNEL INPUT '!$H$8),"OK","FUERA")</f>
        <v>OK</v>
      </c>
      <c r="D196" t="str">
        <f>IF(AND(F196&gt;='PASO 1 - SETUP CAMPAÑA'!$C$3,F196&lt;='PASO 1 - SETUP CAMPAÑA'!$C$4),"OK","FUERA")</f>
        <v>FUERA</v>
      </c>
      <c r="E196" s="18" t="str">
        <f t="shared" si="274"/>
        <v>HOMBRES</v>
      </c>
      <c r="F196" s="18">
        <v>5</v>
      </c>
      <c r="G196" s="119">
        <f t="shared" ref="G196:G259" si="364">+CU196%*$CT196</f>
        <v>20.702399999999997</v>
      </c>
      <c r="H196" s="18">
        <f t="shared" si="275"/>
        <v>20.293799999999997</v>
      </c>
      <c r="I196" s="18">
        <f t="shared" si="276"/>
        <v>0.52210000000000001</v>
      </c>
      <c r="J196" s="18">
        <f t="shared" si="277"/>
        <v>5.7885</v>
      </c>
      <c r="K196" s="18">
        <f t="shared" si="278"/>
        <v>5.7885</v>
      </c>
      <c r="L196" s="18">
        <f t="shared" si="279"/>
        <v>0</v>
      </c>
      <c r="M196" s="18">
        <f t="shared" si="280"/>
        <v>10.827899999999998</v>
      </c>
      <c r="N196" s="18">
        <f t="shared" si="281"/>
        <v>34.299699999999994</v>
      </c>
      <c r="O196" s="18">
        <f t="shared" si="282"/>
        <v>5.1074999999999999</v>
      </c>
      <c r="P196" s="18">
        <f t="shared" si="283"/>
        <v>7.5364000000000004</v>
      </c>
      <c r="Q196" s="18">
        <f t="shared" si="284"/>
        <v>40.519500000000008</v>
      </c>
      <c r="R196" s="18">
        <f t="shared" si="285"/>
        <v>1.3846999999999998</v>
      </c>
      <c r="S196" s="18">
        <f t="shared" si="286"/>
        <v>40.519500000000008</v>
      </c>
      <c r="T196" s="18">
        <f t="shared" si="287"/>
        <v>39.361800000000002</v>
      </c>
      <c r="U196" s="119">
        <f t="shared" si="288"/>
        <v>44.265000000000001</v>
      </c>
      <c r="V196" s="18">
        <f t="shared" si="289"/>
        <v>0.45400000000000001</v>
      </c>
      <c r="W196" s="18">
        <f t="shared" si="290"/>
        <v>72.662700000000001</v>
      </c>
      <c r="X196" s="18">
        <f t="shared" si="291"/>
        <v>11.2592</v>
      </c>
      <c r="Y196" s="18">
        <f t="shared" si="292"/>
        <v>9.6475000000000009</v>
      </c>
      <c r="Z196" s="18">
        <f t="shared" si="293"/>
        <v>25.946100000000001</v>
      </c>
      <c r="AA196" s="18">
        <f t="shared" si="294"/>
        <v>69.87060000000001</v>
      </c>
      <c r="AB196" s="18">
        <f t="shared" si="295"/>
        <v>19.8171</v>
      </c>
      <c r="AC196" s="18">
        <f t="shared" si="296"/>
        <v>1.2485000000000002</v>
      </c>
      <c r="AD196" s="119">
        <f t="shared" si="297"/>
        <v>89.89200000000001</v>
      </c>
      <c r="AE196" s="18">
        <f t="shared" si="298"/>
        <v>30.281799999999997</v>
      </c>
      <c r="AF196" s="18">
        <f t="shared" si="299"/>
        <v>8.4898000000000007</v>
      </c>
      <c r="AG196" s="18">
        <f t="shared" si="300"/>
        <v>31.553000000000004</v>
      </c>
      <c r="AH196" s="18">
        <f t="shared" si="301"/>
        <v>16.162399999999998</v>
      </c>
      <c r="AI196" s="18">
        <f t="shared" si="302"/>
        <v>10.623599999999998</v>
      </c>
      <c r="AJ196" s="18">
        <f t="shared" si="303"/>
        <v>8.7394999999999996</v>
      </c>
      <c r="AK196" s="18">
        <f t="shared" si="304"/>
        <v>5.311799999999999</v>
      </c>
      <c r="AL196" s="18">
        <f t="shared" si="305"/>
        <v>0.6129</v>
      </c>
      <c r="AM196" s="18">
        <f t="shared" si="306"/>
        <v>6.4467999999999996</v>
      </c>
      <c r="AN196" s="18">
        <f t="shared" si="307"/>
        <v>0</v>
      </c>
      <c r="AO196" s="18">
        <f t="shared" si="308"/>
        <v>0</v>
      </c>
      <c r="AP196" s="18">
        <f t="shared" si="309"/>
        <v>3.0418000000000003</v>
      </c>
      <c r="AQ196" s="18">
        <f t="shared" si="310"/>
        <v>0</v>
      </c>
      <c r="AR196" s="18">
        <f t="shared" si="311"/>
        <v>1.9976</v>
      </c>
      <c r="AS196" s="18">
        <f t="shared" si="312"/>
        <v>0</v>
      </c>
      <c r="AT196" s="18">
        <f t="shared" si="313"/>
        <v>0</v>
      </c>
      <c r="AU196" s="18">
        <f t="shared" si="314"/>
        <v>0.52210000000000001</v>
      </c>
      <c r="AV196" s="18">
        <f t="shared" si="315"/>
        <v>1.135</v>
      </c>
      <c r="AW196" s="18">
        <f t="shared" si="316"/>
        <v>0</v>
      </c>
      <c r="AX196" s="18">
        <f t="shared" si="317"/>
        <v>0</v>
      </c>
      <c r="AY196" s="18">
        <f t="shared" si="318"/>
        <v>1.135</v>
      </c>
      <c r="AZ196" s="18">
        <f t="shared" si="319"/>
        <v>0.24970000000000001</v>
      </c>
      <c r="BA196" s="18">
        <f t="shared" si="320"/>
        <v>0</v>
      </c>
      <c r="BB196" s="18">
        <f t="shared" si="321"/>
        <v>1.7024999999999999</v>
      </c>
      <c r="BC196" s="18">
        <f t="shared" si="322"/>
        <v>0.29509999999999997</v>
      </c>
      <c r="BD196" s="18">
        <f t="shared" si="323"/>
        <v>0</v>
      </c>
      <c r="BE196" s="18">
        <f t="shared" si="324"/>
        <v>1.9067999999999998</v>
      </c>
      <c r="BF196" s="18">
        <f t="shared" si="325"/>
        <v>0</v>
      </c>
      <c r="BG196" s="18">
        <f t="shared" si="326"/>
        <v>1.8160000000000001</v>
      </c>
      <c r="BH196" s="18">
        <f t="shared" si="327"/>
        <v>0.36320000000000002</v>
      </c>
      <c r="BI196" s="18">
        <f t="shared" si="328"/>
        <v>0.79449999999999987</v>
      </c>
      <c r="BJ196" s="18">
        <f t="shared" si="329"/>
        <v>0</v>
      </c>
      <c r="BK196" s="18">
        <f t="shared" si="330"/>
        <v>25.106200000000001</v>
      </c>
      <c r="BL196" s="18">
        <f t="shared" si="331"/>
        <v>24.311700000000002</v>
      </c>
      <c r="BM196" s="18">
        <f t="shared" si="332"/>
        <v>0.79449999999999987</v>
      </c>
      <c r="BN196" s="18">
        <f t="shared" si="333"/>
        <v>0</v>
      </c>
      <c r="BO196" s="18">
        <f t="shared" si="334"/>
        <v>6.8099999999999994E-2</v>
      </c>
      <c r="BP196" s="18">
        <f t="shared" si="335"/>
        <v>93.319700000000012</v>
      </c>
      <c r="BQ196" s="18">
        <f t="shared" si="336"/>
        <v>28.602</v>
      </c>
      <c r="BR196" s="18">
        <f t="shared" si="337"/>
        <v>74.319800000000001</v>
      </c>
      <c r="BS196" s="18">
        <f t="shared" si="338"/>
        <v>2.3380999999999998</v>
      </c>
      <c r="BT196" s="18">
        <f t="shared" si="339"/>
        <v>55.410700000000006</v>
      </c>
      <c r="BU196" s="18">
        <f t="shared" si="340"/>
        <v>73.775000000000006</v>
      </c>
      <c r="BV196" s="119">
        <f t="shared" si="341"/>
        <v>174.15440000000001</v>
      </c>
      <c r="BW196" s="119">
        <f t="shared" si="342"/>
        <v>10.373900000000001</v>
      </c>
      <c r="BX196" s="119">
        <f t="shared" si="343"/>
        <v>217.51139999999998</v>
      </c>
      <c r="BY196" s="18">
        <f t="shared" si="344"/>
        <v>45.172999999999995</v>
      </c>
      <c r="BZ196" s="18">
        <f t="shared" si="345"/>
        <v>19.8171</v>
      </c>
      <c r="CA196" s="18">
        <f t="shared" si="346"/>
        <v>4.1768000000000001</v>
      </c>
      <c r="CB196" s="18">
        <f t="shared" si="347"/>
        <v>0</v>
      </c>
      <c r="CC196" s="119">
        <f t="shared" si="348"/>
        <v>191.54259999999999</v>
      </c>
      <c r="CD196" s="119">
        <f t="shared" si="349"/>
        <v>205.75280000000001</v>
      </c>
      <c r="CE196" s="119">
        <f t="shared" si="350"/>
        <v>147.86779999999999</v>
      </c>
      <c r="CF196" s="18">
        <f t="shared" si="351"/>
        <v>31.008199999999999</v>
      </c>
      <c r="CG196" s="18">
        <f t="shared" si="352"/>
        <v>93.841800000000006</v>
      </c>
      <c r="CH196" s="18">
        <f t="shared" si="353"/>
        <v>5.8792999999999997</v>
      </c>
      <c r="CI196" s="119">
        <f t="shared" si="354"/>
        <v>82.264799999999994</v>
      </c>
      <c r="CJ196" s="18">
        <f t="shared" si="355"/>
        <v>12.4169</v>
      </c>
      <c r="CK196" s="18">
        <f t="shared" si="356"/>
        <v>24.243599999999997</v>
      </c>
      <c r="CL196" s="18">
        <f t="shared" si="357"/>
        <v>9.7383000000000006</v>
      </c>
      <c r="CM196" s="18">
        <f t="shared" si="358"/>
        <v>11.940200000000001</v>
      </c>
      <c r="CN196" s="18">
        <f t="shared" si="359"/>
        <v>110.52630000000001</v>
      </c>
      <c r="CO196" s="18">
        <f t="shared" si="360"/>
        <v>138.81049999999999</v>
      </c>
      <c r="CP196" s="18">
        <f t="shared" si="361"/>
        <v>1.7479</v>
      </c>
      <c r="CQ196" s="18">
        <f t="shared" si="362"/>
        <v>27.716700000000003</v>
      </c>
      <c r="CR196" s="18">
        <f t="shared" si="363"/>
        <v>27.625900000000001</v>
      </c>
      <c r="CT196" s="18">
        <f>+'PASO 1 - SETUP CAMPAÑA'!F33</f>
        <v>227</v>
      </c>
      <c r="CU196" s="18">
        <v>9.1199999999999992</v>
      </c>
      <c r="CV196" s="18">
        <v>8.94</v>
      </c>
      <c r="CW196" s="18">
        <v>0.23</v>
      </c>
      <c r="CX196" s="18">
        <v>2.5499999999999998</v>
      </c>
      <c r="CY196" s="18">
        <v>2.5499999999999998</v>
      </c>
      <c r="CZ196" s="18">
        <v>0</v>
      </c>
      <c r="DA196" s="18">
        <v>4.7699999999999996</v>
      </c>
      <c r="DB196" s="18">
        <v>15.11</v>
      </c>
      <c r="DC196" s="18">
        <v>2.25</v>
      </c>
      <c r="DD196" s="18">
        <v>3.32</v>
      </c>
      <c r="DE196" s="18">
        <v>17.850000000000001</v>
      </c>
      <c r="DF196" s="18">
        <v>0.61</v>
      </c>
      <c r="DG196" s="18">
        <v>17.850000000000001</v>
      </c>
      <c r="DH196" s="18">
        <v>17.34</v>
      </c>
      <c r="DI196" s="18">
        <v>19.5</v>
      </c>
      <c r="DJ196" s="18">
        <v>0.2</v>
      </c>
      <c r="DK196" s="18">
        <v>32.01</v>
      </c>
      <c r="DL196" s="18">
        <v>4.96</v>
      </c>
      <c r="DM196" s="18">
        <v>4.25</v>
      </c>
      <c r="DN196" s="18">
        <v>11.43</v>
      </c>
      <c r="DO196" s="18">
        <v>30.78</v>
      </c>
      <c r="DP196" s="18">
        <v>8.73</v>
      </c>
      <c r="DQ196" s="18">
        <v>0.55000000000000004</v>
      </c>
      <c r="DR196" s="18">
        <v>39.6</v>
      </c>
      <c r="DS196" s="18">
        <v>13.34</v>
      </c>
      <c r="DT196" s="18">
        <v>3.74</v>
      </c>
      <c r="DU196" s="18">
        <v>13.9</v>
      </c>
      <c r="DV196" s="18">
        <v>7.12</v>
      </c>
      <c r="DW196" s="18">
        <v>4.68</v>
      </c>
      <c r="DX196" s="18">
        <v>3.85</v>
      </c>
      <c r="DY196" s="18">
        <v>2.34</v>
      </c>
      <c r="DZ196" s="18">
        <v>0.27</v>
      </c>
      <c r="EA196" s="18">
        <v>2.84</v>
      </c>
      <c r="EB196" s="18">
        <v>0</v>
      </c>
      <c r="EC196" s="18">
        <v>0</v>
      </c>
      <c r="ED196" s="18">
        <v>1.34</v>
      </c>
      <c r="EE196" s="18">
        <v>0</v>
      </c>
      <c r="EF196" s="18">
        <v>0.88</v>
      </c>
      <c r="EG196" s="18">
        <v>0</v>
      </c>
      <c r="EH196" s="18">
        <v>0</v>
      </c>
      <c r="EI196" s="18">
        <v>0.23</v>
      </c>
      <c r="EJ196" s="18">
        <v>0.5</v>
      </c>
      <c r="EK196" s="18">
        <v>0</v>
      </c>
      <c r="EL196" s="18">
        <v>0</v>
      </c>
      <c r="EM196" s="18">
        <v>0.5</v>
      </c>
      <c r="EN196" s="18">
        <v>0.11</v>
      </c>
      <c r="EO196" s="18">
        <v>0</v>
      </c>
      <c r="EP196" s="18">
        <v>0.75</v>
      </c>
      <c r="EQ196" s="18">
        <v>0.13</v>
      </c>
      <c r="ER196" s="18">
        <v>0</v>
      </c>
      <c r="ES196" s="18">
        <v>0.84</v>
      </c>
      <c r="ET196" s="18">
        <v>0</v>
      </c>
      <c r="EU196" s="18">
        <v>0.8</v>
      </c>
      <c r="EV196" s="18">
        <v>0.16</v>
      </c>
      <c r="EW196" s="18">
        <v>0.35</v>
      </c>
      <c r="EX196" s="18">
        <v>0</v>
      </c>
      <c r="EY196" s="18">
        <v>11.06</v>
      </c>
      <c r="EZ196" s="18">
        <v>10.71</v>
      </c>
      <c r="FA196" s="18">
        <v>0.35</v>
      </c>
      <c r="FB196" s="18">
        <v>0</v>
      </c>
      <c r="FC196" s="18">
        <v>0.03</v>
      </c>
      <c r="FD196" s="18">
        <v>41.11</v>
      </c>
      <c r="FE196" s="18">
        <v>12.6</v>
      </c>
      <c r="FF196" s="18">
        <v>32.74</v>
      </c>
      <c r="FG196" s="18">
        <v>1.03</v>
      </c>
      <c r="FH196" s="18">
        <v>24.41</v>
      </c>
      <c r="FI196" s="18">
        <v>32.5</v>
      </c>
      <c r="FJ196" s="18">
        <v>76.72</v>
      </c>
      <c r="FK196" s="18">
        <v>4.57</v>
      </c>
      <c r="FL196" s="18">
        <v>95.82</v>
      </c>
      <c r="FM196" s="18">
        <v>19.899999999999999</v>
      </c>
      <c r="FN196" s="18">
        <v>8.73</v>
      </c>
      <c r="FO196" s="18">
        <v>1.84</v>
      </c>
      <c r="FP196" s="18">
        <v>0</v>
      </c>
      <c r="FQ196" s="18">
        <v>84.38</v>
      </c>
      <c r="FR196" s="18">
        <v>90.64</v>
      </c>
      <c r="FS196" s="18">
        <v>65.14</v>
      </c>
      <c r="FT196" s="18">
        <v>13.66</v>
      </c>
      <c r="FU196" s="18">
        <v>41.34</v>
      </c>
      <c r="FV196" s="18">
        <v>2.59</v>
      </c>
      <c r="FW196" s="18">
        <v>36.24</v>
      </c>
      <c r="FX196" s="18">
        <v>5.47</v>
      </c>
      <c r="FY196" s="18">
        <v>10.68</v>
      </c>
      <c r="FZ196" s="18">
        <v>4.29</v>
      </c>
      <c r="GA196" s="18">
        <v>5.26</v>
      </c>
      <c r="GB196" s="18">
        <v>48.69</v>
      </c>
      <c r="GC196" s="18">
        <v>61.15</v>
      </c>
      <c r="GD196" s="18">
        <v>0.77</v>
      </c>
      <c r="GE196" s="18">
        <v>12.21</v>
      </c>
      <c r="GF196" s="18">
        <v>12.17</v>
      </c>
    </row>
    <row r="197" spans="2:188" s="18" customFormat="1" x14ac:dyDescent="0.35">
      <c r="B197" t="str">
        <f>IF(AND(F197&gt;='PASO 2 - CHANNEL INPUT '!$G$4,F197&lt;='PASO 2 - CHANNEL INPUT '!$H$4),"OK","FUERA")</f>
        <v>OK</v>
      </c>
      <c r="C197" s="18" t="str">
        <f>IF(AND(F197&gt;='PASO 2 - CHANNEL INPUT '!$G$8,F197&lt;='PASO 2 - CHANNEL INPUT '!$H$8),"OK","FUERA")</f>
        <v>OK</v>
      </c>
      <c r="D197" t="str">
        <f>IF(AND(F197&gt;='PASO 1 - SETUP CAMPAÑA'!$C$3,F197&lt;='PASO 1 - SETUP CAMPAÑA'!$C$4),"OK","FUERA")</f>
        <v>FUERA</v>
      </c>
      <c r="E197" s="18" t="str">
        <f t="shared" si="274"/>
        <v>HOMBRES</v>
      </c>
      <c r="F197" s="18">
        <v>6</v>
      </c>
      <c r="G197" s="119">
        <f t="shared" si="364"/>
        <v>21.705599999999997</v>
      </c>
      <c r="H197" s="18">
        <f t="shared" si="275"/>
        <v>21.277199999999997</v>
      </c>
      <c r="I197" s="18">
        <f t="shared" si="276"/>
        <v>0.5474</v>
      </c>
      <c r="J197" s="18">
        <f t="shared" si="277"/>
        <v>6.069</v>
      </c>
      <c r="K197" s="18">
        <f t="shared" si="278"/>
        <v>6.069</v>
      </c>
      <c r="L197" s="18">
        <f t="shared" si="279"/>
        <v>0</v>
      </c>
      <c r="M197" s="18">
        <f t="shared" si="280"/>
        <v>11.352599999999999</v>
      </c>
      <c r="N197" s="18">
        <f t="shared" si="281"/>
        <v>35.961799999999997</v>
      </c>
      <c r="O197" s="18">
        <f t="shared" si="282"/>
        <v>5.3549999999999995</v>
      </c>
      <c r="P197" s="18">
        <f t="shared" si="283"/>
        <v>7.9016000000000002</v>
      </c>
      <c r="Q197" s="18">
        <f t="shared" si="284"/>
        <v>42.483000000000004</v>
      </c>
      <c r="R197" s="18">
        <f t="shared" si="285"/>
        <v>1.4518</v>
      </c>
      <c r="S197" s="18">
        <f t="shared" si="286"/>
        <v>42.483000000000004</v>
      </c>
      <c r="T197" s="18">
        <f t="shared" si="287"/>
        <v>41.269199999999998</v>
      </c>
      <c r="U197" s="119">
        <f t="shared" si="288"/>
        <v>46.410000000000004</v>
      </c>
      <c r="V197" s="18">
        <f t="shared" si="289"/>
        <v>0.47600000000000003</v>
      </c>
      <c r="W197" s="18">
        <f t="shared" si="290"/>
        <v>76.183800000000005</v>
      </c>
      <c r="X197" s="18">
        <f t="shared" si="291"/>
        <v>11.8048</v>
      </c>
      <c r="Y197" s="18">
        <f t="shared" si="292"/>
        <v>10.115</v>
      </c>
      <c r="Z197" s="18">
        <f t="shared" si="293"/>
        <v>27.203399999999998</v>
      </c>
      <c r="AA197" s="18">
        <f t="shared" si="294"/>
        <v>73.256399999999999</v>
      </c>
      <c r="AB197" s="18">
        <f t="shared" si="295"/>
        <v>20.7774</v>
      </c>
      <c r="AC197" s="18">
        <f t="shared" si="296"/>
        <v>1.3090000000000002</v>
      </c>
      <c r="AD197" s="119">
        <f t="shared" si="297"/>
        <v>94.248000000000005</v>
      </c>
      <c r="AE197" s="18">
        <f t="shared" si="298"/>
        <v>31.749199999999998</v>
      </c>
      <c r="AF197" s="18">
        <f t="shared" si="299"/>
        <v>8.9012000000000011</v>
      </c>
      <c r="AG197" s="18">
        <f t="shared" si="300"/>
        <v>33.082000000000001</v>
      </c>
      <c r="AH197" s="18">
        <f t="shared" si="301"/>
        <v>16.945599999999999</v>
      </c>
      <c r="AI197" s="18">
        <f t="shared" si="302"/>
        <v>11.138399999999999</v>
      </c>
      <c r="AJ197" s="18">
        <f t="shared" si="303"/>
        <v>9.1630000000000003</v>
      </c>
      <c r="AK197" s="18">
        <f t="shared" si="304"/>
        <v>5.5691999999999995</v>
      </c>
      <c r="AL197" s="18">
        <f t="shared" si="305"/>
        <v>0.64260000000000006</v>
      </c>
      <c r="AM197" s="18">
        <f t="shared" si="306"/>
        <v>6.7591999999999999</v>
      </c>
      <c r="AN197" s="18">
        <f t="shared" si="307"/>
        <v>0</v>
      </c>
      <c r="AO197" s="18">
        <f t="shared" si="308"/>
        <v>0</v>
      </c>
      <c r="AP197" s="18">
        <f t="shared" si="309"/>
        <v>3.1892</v>
      </c>
      <c r="AQ197" s="18">
        <f t="shared" si="310"/>
        <v>0</v>
      </c>
      <c r="AR197" s="18">
        <f t="shared" si="311"/>
        <v>2.0944000000000003</v>
      </c>
      <c r="AS197" s="18">
        <f t="shared" si="312"/>
        <v>0</v>
      </c>
      <c r="AT197" s="18">
        <f t="shared" si="313"/>
        <v>0</v>
      </c>
      <c r="AU197" s="18">
        <f t="shared" si="314"/>
        <v>0.5474</v>
      </c>
      <c r="AV197" s="18">
        <f t="shared" si="315"/>
        <v>1.19</v>
      </c>
      <c r="AW197" s="18">
        <f t="shared" si="316"/>
        <v>0</v>
      </c>
      <c r="AX197" s="18">
        <f t="shared" si="317"/>
        <v>0</v>
      </c>
      <c r="AY197" s="18">
        <f t="shared" si="318"/>
        <v>1.19</v>
      </c>
      <c r="AZ197" s="18">
        <f t="shared" si="319"/>
        <v>0.26180000000000003</v>
      </c>
      <c r="BA197" s="18">
        <f t="shared" si="320"/>
        <v>0</v>
      </c>
      <c r="BB197" s="18">
        <f t="shared" si="321"/>
        <v>1.7849999999999999</v>
      </c>
      <c r="BC197" s="18">
        <f t="shared" si="322"/>
        <v>0.30940000000000001</v>
      </c>
      <c r="BD197" s="18">
        <f t="shared" si="323"/>
        <v>0</v>
      </c>
      <c r="BE197" s="18">
        <f t="shared" si="324"/>
        <v>1.9991999999999999</v>
      </c>
      <c r="BF197" s="18">
        <f t="shared" si="325"/>
        <v>0</v>
      </c>
      <c r="BG197" s="18">
        <f t="shared" si="326"/>
        <v>1.9040000000000001</v>
      </c>
      <c r="BH197" s="18">
        <f t="shared" si="327"/>
        <v>0.38080000000000003</v>
      </c>
      <c r="BI197" s="18">
        <f t="shared" si="328"/>
        <v>0.83299999999999996</v>
      </c>
      <c r="BJ197" s="18">
        <f t="shared" si="329"/>
        <v>0</v>
      </c>
      <c r="BK197" s="18">
        <f t="shared" si="330"/>
        <v>26.322800000000001</v>
      </c>
      <c r="BL197" s="18">
        <f t="shared" si="331"/>
        <v>25.489800000000002</v>
      </c>
      <c r="BM197" s="18">
        <f t="shared" si="332"/>
        <v>0.83299999999999996</v>
      </c>
      <c r="BN197" s="18">
        <f t="shared" si="333"/>
        <v>0</v>
      </c>
      <c r="BO197" s="18">
        <f t="shared" si="334"/>
        <v>7.1399999999999991E-2</v>
      </c>
      <c r="BP197" s="18">
        <f t="shared" si="335"/>
        <v>97.841800000000006</v>
      </c>
      <c r="BQ197" s="18">
        <f t="shared" si="336"/>
        <v>29.988</v>
      </c>
      <c r="BR197" s="18">
        <f t="shared" si="337"/>
        <v>77.921199999999999</v>
      </c>
      <c r="BS197" s="18">
        <f t="shared" si="338"/>
        <v>2.4514</v>
      </c>
      <c r="BT197" s="18">
        <f t="shared" si="339"/>
        <v>58.095800000000004</v>
      </c>
      <c r="BU197" s="18">
        <f t="shared" si="340"/>
        <v>77.350000000000009</v>
      </c>
      <c r="BV197" s="119">
        <f t="shared" si="341"/>
        <v>182.59360000000001</v>
      </c>
      <c r="BW197" s="119">
        <f t="shared" si="342"/>
        <v>10.876600000000002</v>
      </c>
      <c r="BX197" s="119">
        <f t="shared" si="343"/>
        <v>228.05159999999998</v>
      </c>
      <c r="BY197" s="18">
        <f t="shared" si="344"/>
        <v>47.361999999999995</v>
      </c>
      <c r="BZ197" s="18">
        <f t="shared" si="345"/>
        <v>20.7774</v>
      </c>
      <c r="CA197" s="18">
        <f t="shared" si="346"/>
        <v>4.3792</v>
      </c>
      <c r="CB197" s="18">
        <f t="shared" si="347"/>
        <v>0</v>
      </c>
      <c r="CC197" s="119">
        <f t="shared" si="348"/>
        <v>200.8244</v>
      </c>
      <c r="CD197" s="119">
        <f t="shared" si="349"/>
        <v>215.72319999999999</v>
      </c>
      <c r="CE197" s="119">
        <f t="shared" si="350"/>
        <v>155.03319999999999</v>
      </c>
      <c r="CF197" s="18">
        <f t="shared" si="351"/>
        <v>32.510800000000003</v>
      </c>
      <c r="CG197" s="18">
        <f t="shared" si="352"/>
        <v>98.389200000000017</v>
      </c>
      <c r="CH197" s="18">
        <f t="shared" si="353"/>
        <v>6.1642000000000001</v>
      </c>
      <c r="CI197" s="119">
        <f t="shared" si="354"/>
        <v>86.251199999999997</v>
      </c>
      <c r="CJ197" s="18">
        <f t="shared" si="355"/>
        <v>13.018599999999999</v>
      </c>
      <c r="CK197" s="18">
        <f t="shared" si="356"/>
        <v>25.418399999999998</v>
      </c>
      <c r="CL197" s="18">
        <f t="shared" si="357"/>
        <v>10.2102</v>
      </c>
      <c r="CM197" s="18">
        <f t="shared" si="358"/>
        <v>12.518800000000001</v>
      </c>
      <c r="CN197" s="18">
        <f t="shared" si="359"/>
        <v>115.8822</v>
      </c>
      <c r="CO197" s="18">
        <f t="shared" si="360"/>
        <v>145.53699999999998</v>
      </c>
      <c r="CP197" s="18">
        <f t="shared" si="361"/>
        <v>1.8326</v>
      </c>
      <c r="CQ197" s="18">
        <f t="shared" si="362"/>
        <v>29.059800000000003</v>
      </c>
      <c r="CR197" s="18">
        <f t="shared" si="363"/>
        <v>28.964600000000001</v>
      </c>
      <c r="CT197" s="18">
        <f>+'PASO 1 - SETUP CAMPAÑA'!F34</f>
        <v>238</v>
      </c>
      <c r="CU197" s="18">
        <v>9.1199999999999992</v>
      </c>
      <c r="CV197" s="18">
        <v>8.94</v>
      </c>
      <c r="CW197" s="18">
        <v>0.23</v>
      </c>
      <c r="CX197" s="18">
        <v>2.5499999999999998</v>
      </c>
      <c r="CY197" s="18">
        <v>2.5499999999999998</v>
      </c>
      <c r="CZ197" s="18">
        <v>0</v>
      </c>
      <c r="DA197" s="18">
        <v>4.7699999999999996</v>
      </c>
      <c r="DB197" s="18">
        <v>15.11</v>
      </c>
      <c r="DC197" s="18">
        <v>2.25</v>
      </c>
      <c r="DD197" s="18">
        <v>3.32</v>
      </c>
      <c r="DE197" s="18">
        <v>17.850000000000001</v>
      </c>
      <c r="DF197" s="18">
        <v>0.61</v>
      </c>
      <c r="DG197" s="18">
        <v>17.850000000000001</v>
      </c>
      <c r="DH197" s="18">
        <v>17.34</v>
      </c>
      <c r="DI197" s="18">
        <v>19.5</v>
      </c>
      <c r="DJ197" s="18">
        <v>0.2</v>
      </c>
      <c r="DK197" s="18">
        <v>32.01</v>
      </c>
      <c r="DL197" s="18">
        <v>4.96</v>
      </c>
      <c r="DM197" s="18">
        <v>4.25</v>
      </c>
      <c r="DN197" s="18">
        <v>11.43</v>
      </c>
      <c r="DO197" s="18">
        <v>30.78</v>
      </c>
      <c r="DP197" s="18">
        <v>8.73</v>
      </c>
      <c r="DQ197" s="18">
        <v>0.55000000000000004</v>
      </c>
      <c r="DR197" s="18">
        <v>39.6</v>
      </c>
      <c r="DS197" s="18">
        <v>13.34</v>
      </c>
      <c r="DT197" s="18">
        <v>3.74</v>
      </c>
      <c r="DU197" s="18">
        <v>13.9</v>
      </c>
      <c r="DV197" s="18">
        <v>7.12</v>
      </c>
      <c r="DW197" s="18">
        <v>4.68</v>
      </c>
      <c r="DX197" s="18">
        <v>3.85</v>
      </c>
      <c r="DY197" s="18">
        <v>2.34</v>
      </c>
      <c r="DZ197" s="18">
        <v>0.27</v>
      </c>
      <c r="EA197" s="18">
        <v>2.84</v>
      </c>
      <c r="EB197" s="18">
        <v>0</v>
      </c>
      <c r="EC197" s="18">
        <v>0</v>
      </c>
      <c r="ED197" s="18">
        <v>1.34</v>
      </c>
      <c r="EE197" s="18">
        <v>0</v>
      </c>
      <c r="EF197" s="18">
        <v>0.88</v>
      </c>
      <c r="EG197" s="18">
        <v>0</v>
      </c>
      <c r="EH197" s="18">
        <v>0</v>
      </c>
      <c r="EI197" s="18">
        <v>0.23</v>
      </c>
      <c r="EJ197" s="18">
        <v>0.5</v>
      </c>
      <c r="EK197" s="18">
        <v>0</v>
      </c>
      <c r="EL197" s="18">
        <v>0</v>
      </c>
      <c r="EM197" s="18">
        <v>0.5</v>
      </c>
      <c r="EN197" s="18">
        <v>0.11</v>
      </c>
      <c r="EO197" s="18">
        <v>0</v>
      </c>
      <c r="EP197" s="18">
        <v>0.75</v>
      </c>
      <c r="EQ197" s="18">
        <v>0.13</v>
      </c>
      <c r="ER197" s="18">
        <v>0</v>
      </c>
      <c r="ES197" s="18">
        <v>0.84</v>
      </c>
      <c r="ET197" s="18">
        <v>0</v>
      </c>
      <c r="EU197" s="18">
        <v>0.8</v>
      </c>
      <c r="EV197" s="18">
        <v>0.16</v>
      </c>
      <c r="EW197" s="18">
        <v>0.35</v>
      </c>
      <c r="EX197" s="18">
        <v>0</v>
      </c>
      <c r="EY197" s="18">
        <v>11.06</v>
      </c>
      <c r="EZ197" s="18">
        <v>10.71</v>
      </c>
      <c r="FA197" s="18">
        <v>0.35</v>
      </c>
      <c r="FB197" s="18">
        <v>0</v>
      </c>
      <c r="FC197" s="18">
        <v>0.03</v>
      </c>
      <c r="FD197" s="18">
        <v>41.11</v>
      </c>
      <c r="FE197" s="18">
        <v>12.6</v>
      </c>
      <c r="FF197" s="18">
        <v>32.74</v>
      </c>
      <c r="FG197" s="18">
        <v>1.03</v>
      </c>
      <c r="FH197" s="18">
        <v>24.41</v>
      </c>
      <c r="FI197" s="18">
        <v>32.5</v>
      </c>
      <c r="FJ197" s="18">
        <v>76.72</v>
      </c>
      <c r="FK197" s="18">
        <v>4.57</v>
      </c>
      <c r="FL197" s="18">
        <v>95.82</v>
      </c>
      <c r="FM197" s="18">
        <v>19.899999999999999</v>
      </c>
      <c r="FN197" s="18">
        <v>8.73</v>
      </c>
      <c r="FO197" s="18">
        <v>1.84</v>
      </c>
      <c r="FP197" s="18">
        <v>0</v>
      </c>
      <c r="FQ197" s="18">
        <v>84.38</v>
      </c>
      <c r="FR197" s="18">
        <v>90.64</v>
      </c>
      <c r="FS197" s="18">
        <v>65.14</v>
      </c>
      <c r="FT197" s="18">
        <v>13.66</v>
      </c>
      <c r="FU197" s="18">
        <v>41.34</v>
      </c>
      <c r="FV197" s="18">
        <v>2.59</v>
      </c>
      <c r="FW197" s="18">
        <v>36.24</v>
      </c>
      <c r="FX197" s="18">
        <v>5.47</v>
      </c>
      <c r="FY197" s="18">
        <v>10.68</v>
      </c>
      <c r="FZ197" s="18">
        <v>4.29</v>
      </c>
      <c r="GA197" s="18">
        <v>5.26</v>
      </c>
      <c r="GB197" s="18">
        <v>48.69</v>
      </c>
      <c r="GC197" s="18">
        <v>61.15</v>
      </c>
      <c r="GD197" s="18">
        <v>0.77</v>
      </c>
      <c r="GE197" s="18">
        <v>12.21</v>
      </c>
      <c r="GF197" s="18">
        <v>12.17</v>
      </c>
    </row>
    <row r="198" spans="2:188" s="18" customFormat="1" x14ac:dyDescent="0.35">
      <c r="B198" t="str">
        <f>IF(AND(F198&gt;='PASO 2 - CHANNEL INPUT '!$G$4,F198&lt;='PASO 2 - CHANNEL INPUT '!$H$4),"OK","FUERA")</f>
        <v>OK</v>
      </c>
      <c r="C198" s="18" t="str">
        <f>IF(AND(F198&gt;='PASO 2 - CHANNEL INPUT '!$G$8,F198&lt;='PASO 2 - CHANNEL INPUT '!$H$8),"OK","FUERA")</f>
        <v>OK</v>
      </c>
      <c r="D198" t="str">
        <f>IF(AND(F198&gt;='PASO 1 - SETUP CAMPAÑA'!$C$3,F198&lt;='PASO 1 - SETUP CAMPAÑA'!$C$4),"OK","FUERA")</f>
        <v>FUERA</v>
      </c>
      <c r="E198" s="18" t="str">
        <f t="shared" si="274"/>
        <v>HOMBRES</v>
      </c>
      <c r="F198" s="18">
        <v>7</v>
      </c>
      <c r="G198" s="119">
        <f t="shared" si="364"/>
        <v>22.799999999999997</v>
      </c>
      <c r="H198" s="18">
        <f t="shared" si="275"/>
        <v>22.349999999999998</v>
      </c>
      <c r="I198" s="18">
        <f t="shared" si="276"/>
        <v>0.57499999999999996</v>
      </c>
      <c r="J198" s="18">
        <f t="shared" si="277"/>
        <v>6.375</v>
      </c>
      <c r="K198" s="18">
        <f t="shared" si="278"/>
        <v>6.375</v>
      </c>
      <c r="L198" s="18">
        <f t="shared" si="279"/>
        <v>0</v>
      </c>
      <c r="M198" s="18">
        <f t="shared" si="280"/>
        <v>11.924999999999999</v>
      </c>
      <c r="N198" s="18">
        <f t="shared" si="281"/>
        <v>37.774999999999999</v>
      </c>
      <c r="O198" s="18">
        <f t="shared" si="282"/>
        <v>5.625</v>
      </c>
      <c r="P198" s="18">
        <f t="shared" si="283"/>
        <v>8.3000000000000007</v>
      </c>
      <c r="Q198" s="18">
        <f t="shared" si="284"/>
        <v>44.625000000000007</v>
      </c>
      <c r="R198" s="18">
        <f t="shared" si="285"/>
        <v>1.5249999999999999</v>
      </c>
      <c r="S198" s="18">
        <f t="shared" si="286"/>
        <v>44.625000000000007</v>
      </c>
      <c r="T198" s="18">
        <f t="shared" si="287"/>
        <v>43.35</v>
      </c>
      <c r="U198" s="119">
        <f t="shared" si="288"/>
        <v>48.75</v>
      </c>
      <c r="V198" s="18">
        <f t="shared" si="289"/>
        <v>0.5</v>
      </c>
      <c r="W198" s="18">
        <f t="shared" si="290"/>
        <v>80.025000000000006</v>
      </c>
      <c r="X198" s="18">
        <f t="shared" si="291"/>
        <v>12.4</v>
      </c>
      <c r="Y198" s="18">
        <f t="shared" si="292"/>
        <v>10.625</v>
      </c>
      <c r="Z198" s="18">
        <f t="shared" si="293"/>
        <v>28.574999999999999</v>
      </c>
      <c r="AA198" s="18">
        <f t="shared" si="294"/>
        <v>76.95</v>
      </c>
      <c r="AB198" s="18">
        <f t="shared" si="295"/>
        <v>21.824999999999999</v>
      </c>
      <c r="AC198" s="18">
        <f t="shared" si="296"/>
        <v>1.3750000000000002</v>
      </c>
      <c r="AD198" s="119">
        <f t="shared" si="297"/>
        <v>99</v>
      </c>
      <c r="AE198" s="18">
        <f t="shared" si="298"/>
        <v>33.349999999999994</v>
      </c>
      <c r="AF198" s="18">
        <f t="shared" si="299"/>
        <v>9.3500000000000014</v>
      </c>
      <c r="AG198" s="18">
        <f t="shared" si="300"/>
        <v>34.75</v>
      </c>
      <c r="AH198" s="18">
        <f t="shared" si="301"/>
        <v>17.8</v>
      </c>
      <c r="AI198" s="18">
        <f t="shared" si="302"/>
        <v>11.7</v>
      </c>
      <c r="AJ198" s="18">
        <f t="shared" si="303"/>
        <v>9.625</v>
      </c>
      <c r="AK198" s="18">
        <f t="shared" si="304"/>
        <v>5.85</v>
      </c>
      <c r="AL198" s="18">
        <f t="shared" si="305"/>
        <v>0.67500000000000004</v>
      </c>
      <c r="AM198" s="18">
        <f t="shared" si="306"/>
        <v>7.1</v>
      </c>
      <c r="AN198" s="18">
        <f t="shared" si="307"/>
        <v>0</v>
      </c>
      <c r="AO198" s="18">
        <f t="shared" si="308"/>
        <v>0</v>
      </c>
      <c r="AP198" s="18">
        <f t="shared" si="309"/>
        <v>3.35</v>
      </c>
      <c r="AQ198" s="18">
        <f t="shared" si="310"/>
        <v>0</v>
      </c>
      <c r="AR198" s="18">
        <f t="shared" si="311"/>
        <v>2.2000000000000002</v>
      </c>
      <c r="AS198" s="18">
        <f t="shared" si="312"/>
        <v>0</v>
      </c>
      <c r="AT198" s="18">
        <f t="shared" si="313"/>
        <v>0</v>
      </c>
      <c r="AU198" s="18">
        <f t="shared" si="314"/>
        <v>0.57499999999999996</v>
      </c>
      <c r="AV198" s="18">
        <f t="shared" si="315"/>
        <v>1.25</v>
      </c>
      <c r="AW198" s="18">
        <f t="shared" si="316"/>
        <v>0</v>
      </c>
      <c r="AX198" s="18">
        <f t="shared" si="317"/>
        <v>0</v>
      </c>
      <c r="AY198" s="18">
        <f t="shared" si="318"/>
        <v>1.25</v>
      </c>
      <c r="AZ198" s="18">
        <f t="shared" si="319"/>
        <v>0.27500000000000002</v>
      </c>
      <c r="BA198" s="18">
        <f t="shared" si="320"/>
        <v>0</v>
      </c>
      <c r="BB198" s="18">
        <f t="shared" si="321"/>
        <v>1.875</v>
      </c>
      <c r="BC198" s="18">
        <f t="shared" si="322"/>
        <v>0.32500000000000001</v>
      </c>
      <c r="BD198" s="18">
        <f t="shared" si="323"/>
        <v>0</v>
      </c>
      <c r="BE198" s="18">
        <f t="shared" si="324"/>
        <v>2.1</v>
      </c>
      <c r="BF198" s="18">
        <f t="shared" si="325"/>
        <v>0</v>
      </c>
      <c r="BG198" s="18">
        <f t="shared" si="326"/>
        <v>2</v>
      </c>
      <c r="BH198" s="18">
        <f t="shared" si="327"/>
        <v>0.4</v>
      </c>
      <c r="BI198" s="18">
        <f t="shared" si="328"/>
        <v>0.87499999999999989</v>
      </c>
      <c r="BJ198" s="18">
        <f t="shared" si="329"/>
        <v>0</v>
      </c>
      <c r="BK198" s="18">
        <f t="shared" si="330"/>
        <v>27.650000000000002</v>
      </c>
      <c r="BL198" s="18">
        <f t="shared" si="331"/>
        <v>26.775000000000002</v>
      </c>
      <c r="BM198" s="18">
        <f t="shared" si="332"/>
        <v>0.87499999999999989</v>
      </c>
      <c r="BN198" s="18">
        <f t="shared" si="333"/>
        <v>0</v>
      </c>
      <c r="BO198" s="18">
        <f t="shared" si="334"/>
        <v>7.4999999999999997E-2</v>
      </c>
      <c r="BP198" s="18">
        <f t="shared" si="335"/>
        <v>102.77500000000001</v>
      </c>
      <c r="BQ198" s="18">
        <f t="shared" si="336"/>
        <v>31.5</v>
      </c>
      <c r="BR198" s="18">
        <f t="shared" si="337"/>
        <v>81.850000000000009</v>
      </c>
      <c r="BS198" s="18">
        <f t="shared" si="338"/>
        <v>2.5750000000000002</v>
      </c>
      <c r="BT198" s="18">
        <f t="shared" si="339"/>
        <v>61.025000000000006</v>
      </c>
      <c r="BU198" s="18">
        <f t="shared" si="340"/>
        <v>81.25</v>
      </c>
      <c r="BV198" s="119">
        <f t="shared" si="341"/>
        <v>191.8</v>
      </c>
      <c r="BW198" s="119">
        <f t="shared" si="342"/>
        <v>11.425000000000001</v>
      </c>
      <c r="BX198" s="119">
        <f t="shared" si="343"/>
        <v>239.54999999999998</v>
      </c>
      <c r="BY198" s="18">
        <f t="shared" si="344"/>
        <v>49.749999999999993</v>
      </c>
      <c r="BZ198" s="18">
        <f t="shared" si="345"/>
        <v>21.824999999999999</v>
      </c>
      <c r="CA198" s="18">
        <f t="shared" si="346"/>
        <v>4.5999999999999996</v>
      </c>
      <c r="CB198" s="18">
        <f t="shared" si="347"/>
        <v>0</v>
      </c>
      <c r="CC198" s="119">
        <f t="shared" si="348"/>
        <v>210.95</v>
      </c>
      <c r="CD198" s="119">
        <f t="shared" si="349"/>
        <v>226.6</v>
      </c>
      <c r="CE198" s="119">
        <f t="shared" si="350"/>
        <v>162.85</v>
      </c>
      <c r="CF198" s="18">
        <f t="shared" si="351"/>
        <v>34.15</v>
      </c>
      <c r="CG198" s="18">
        <f t="shared" si="352"/>
        <v>103.35000000000001</v>
      </c>
      <c r="CH198" s="18">
        <f t="shared" si="353"/>
        <v>6.4749999999999996</v>
      </c>
      <c r="CI198" s="119">
        <f t="shared" si="354"/>
        <v>90.6</v>
      </c>
      <c r="CJ198" s="18">
        <f t="shared" si="355"/>
        <v>13.674999999999999</v>
      </c>
      <c r="CK198" s="18">
        <f t="shared" si="356"/>
        <v>26.7</v>
      </c>
      <c r="CL198" s="18">
        <f t="shared" si="357"/>
        <v>10.725</v>
      </c>
      <c r="CM198" s="18">
        <f t="shared" si="358"/>
        <v>13.15</v>
      </c>
      <c r="CN198" s="18">
        <f t="shared" si="359"/>
        <v>121.72499999999999</v>
      </c>
      <c r="CO198" s="18">
        <f t="shared" si="360"/>
        <v>152.87499999999997</v>
      </c>
      <c r="CP198" s="18">
        <f t="shared" si="361"/>
        <v>1.925</v>
      </c>
      <c r="CQ198" s="18">
        <f t="shared" si="362"/>
        <v>30.525000000000002</v>
      </c>
      <c r="CR198" s="18">
        <f t="shared" si="363"/>
        <v>30.425000000000001</v>
      </c>
      <c r="CT198" s="18">
        <f>+'PASO 1 - SETUP CAMPAÑA'!F35</f>
        <v>250</v>
      </c>
      <c r="CU198" s="18">
        <v>9.1199999999999992</v>
      </c>
      <c r="CV198" s="18">
        <v>8.94</v>
      </c>
      <c r="CW198" s="18">
        <v>0.23</v>
      </c>
      <c r="CX198" s="18">
        <v>2.5499999999999998</v>
      </c>
      <c r="CY198" s="18">
        <v>2.5499999999999998</v>
      </c>
      <c r="CZ198" s="18">
        <v>0</v>
      </c>
      <c r="DA198" s="18">
        <v>4.7699999999999996</v>
      </c>
      <c r="DB198" s="18">
        <v>15.11</v>
      </c>
      <c r="DC198" s="18">
        <v>2.25</v>
      </c>
      <c r="DD198" s="18">
        <v>3.32</v>
      </c>
      <c r="DE198" s="18">
        <v>17.850000000000001</v>
      </c>
      <c r="DF198" s="18">
        <v>0.61</v>
      </c>
      <c r="DG198" s="18">
        <v>17.850000000000001</v>
      </c>
      <c r="DH198" s="18">
        <v>17.34</v>
      </c>
      <c r="DI198" s="18">
        <v>19.5</v>
      </c>
      <c r="DJ198" s="18">
        <v>0.2</v>
      </c>
      <c r="DK198" s="18">
        <v>32.01</v>
      </c>
      <c r="DL198" s="18">
        <v>4.96</v>
      </c>
      <c r="DM198" s="18">
        <v>4.25</v>
      </c>
      <c r="DN198" s="18">
        <v>11.43</v>
      </c>
      <c r="DO198" s="18">
        <v>30.78</v>
      </c>
      <c r="DP198" s="18">
        <v>8.73</v>
      </c>
      <c r="DQ198" s="18">
        <v>0.55000000000000004</v>
      </c>
      <c r="DR198" s="18">
        <v>39.6</v>
      </c>
      <c r="DS198" s="18">
        <v>13.34</v>
      </c>
      <c r="DT198" s="18">
        <v>3.74</v>
      </c>
      <c r="DU198" s="18">
        <v>13.9</v>
      </c>
      <c r="DV198" s="18">
        <v>7.12</v>
      </c>
      <c r="DW198" s="18">
        <v>4.68</v>
      </c>
      <c r="DX198" s="18">
        <v>3.85</v>
      </c>
      <c r="DY198" s="18">
        <v>2.34</v>
      </c>
      <c r="DZ198" s="18">
        <v>0.27</v>
      </c>
      <c r="EA198" s="18">
        <v>2.84</v>
      </c>
      <c r="EB198" s="18">
        <v>0</v>
      </c>
      <c r="EC198" s="18">
        <v>0</v>
      </c>
      <c r="ED198" s="18">
        <v>1.34</v>
      </c>
      <c r="EE198" s="18">
        <v>0</v>
      </c>
      <c r="EF198" s="18">
        <v>0.88</v>
      </c>
      <c r="EG198" s="18">
        <v>0</v>
      </c>
      <c r="EH198" s="18">
        <v>0</v>
      </c>
      <c r="EI198" s="18">
        <v>0.23</v>
      </c>
      <c r="EJ198" s="18">
        <v>0.5</v>
      </c>
      <c r="EK198" s="18">
        <v>0</v>
      </c>
      <c r="EL198" s="18">
        <v>0</v>
      </c>
      <c r="EM198" s="18">
        <v>0.5</v>
      </c>
      <c r="EN198" s="18">
        <v>0.11</v>
      </c>
      <c r="EO198" s="18">
        <v>0</v>
      </c>
      <c r="EP198" s="18">
        <v>0.75</v>
      </c>
      <c r="EQ198" s="18">
        <v>0.13</v>
      </c>
      <c r="ER198" s="18">
        <v>0</v>
      </c>
      <c r="ES198" s="18">
        <v>0.84</v>
      </c>
      <c r="ET198" s="18">
        <v>0</v>
      </c>
      <c r="EU198" s="18">
        <v>0.8</v>
      </c>
      <c r="EV198" s="18">
        <v>0.16</v>
      </c>
      <c r="EW198" s="18">
        <v>0.35</v>
      </c>
      <c r="EX198" s="18">
        <v>0</v>
      </c>
      <c r="EY198" s="18">
        <v>11.06</v>
      </c>
      <c r="EZ198" s="18">
        <v>10.71</v>
      </c>
      <c r="FA198" s="18">
        <v>0.35</v>
      </c>
      <c r="FB198" s="18">
        <v>0</v>
      </c>
      <c r="FC198" s="18">
        <v>0.03</v>
      </c>
      <c r="FD198" s="18">
        <v>41.11</v>
      </c>
      <c r="FE198" s="18">
        <v>12.6</v>
      </c>
      <c r="FF198" s="18">
        <v>32.74</v>
      </c>
      <c r="FG198" s="18">
        <v>1.03</v>
      </c>
      <c r="FH198" s="18">
        <v>24.41</v>
      </c>
      <c r="FI198" s="18">
        <v>32.5</v>
      </c>
      <c r="FJ198" s="18">
        <v>76.72</v>
      </c>
      <c r="FK198" s="18">
        <v>4.57</v>
      </c>
      <c r="FL198" s="18">
        <v>95.82</v>
      </c>
      <c r="FM198" s="18">
        <v>19.899999999999999</v>
      </c>
      <c r="FN198" s="18">
        <v>8.73</v>
      </c>
      <c r="FO198" s="18">
        <v>1.84</v>
      </c>
      <c r="FP198" s="18">
        <v>0</v>
      </c>
      <c r="FQ198" s="18">
        <v>84.38</v>
      </c>
      <c r="FR198" s="18">
        <v>90.64</v>
      </c>
      <c r="FS198" s="18">
        <v>65.14</v>
      </c>
      <c r="FT198" s="18">
        <v>13.66</v>
      </c>
      <c r="FU198" s="18">
        <v>41.34</v>
      </c>
      <c r="FV198" s="18">
        <v>2.59</v>
      </c>
      <c r="FW198" s="18">
        <v>36.24</v>
      </c>
      <c r="FX198" s="18">
        <v>5.47</v>
      </c>
      <c r="FY198" s="18">
        <v>10.68</v>
      </c>
      <c r="FZ198" s="18">
        <v>4.29</v>
      </c>
      <c r="GA198" s="18">
        <v>5.26</v>
      </c>
      <c r="GB198" s="18">
        <v>48.69</v>
      </c>
      <c r="GC198" s="18">
        <v>61.15</v>
      </c>
      <c r="GD198" s="18">
        <v>0.77</v>
      </c>
      <c r="GE198" s="18">
        <v>12.21</v>
      </c>
      <c r="GF198" s="18">
        <v>12.17</v>
      </c>
    </row>
    <row r="199" spans="2:188" s="18" customFormat="1" x14ac:dyDescent="0.35">
      <c r="B199" t="str">
        <f>IF(AND(F199&gt;='PASO 2 - CHANNEL INPUT '!$G$4,F199&lt;='PASO 2 - CHANNEL INPUT '!$H$4),"OK","FUERA")</f>
        <v>OK</v>
      </c>
      <c r="C199" s="18" t="str">
        <f>IF(AND(F199&gt;='PASO 2 - CHANNEL INPUT '!$G$8,F199&lt;='PASO 2 - CHANNEL INPUT '!$H$8),"OK","FUERA")</f>
        <v>OK</v>
      </c>
      <c r="D199" t="str">
        <f>IF(AND(F199&gt;='PASO 1 - SETUP CAMPAÑA'!$C$3,F199&lt;='PASO 1 - SETUP CAMPAÑA'!$C$4),"OK","FUERA")</f>
        <v>FUERA</v>
      </c>
      <c r="E199" s="18" t="str">
        <f t="shared" si="274"/>
        <v>HOMBRES</v>
      </c>
      <c r="F199" s="18">
        <v>8</v>
      </c>
      <c r="G199" s="119">
        <f t="shared" si="364"/>
        <v>18.331199999999999</v>
      </c>
      <c r="H199" s="18">
        <f t="shared" si="275"/>
        <v>17.9694</v>
      </c>
      <c r="I199" s="18">
        <f t="shared" si="276"/>
        <v>0.46229999999999999</v>
      </c>
      <c r="J199" s="18">
        <f t="shared" si="277"/>
        <v>5.1254999999999997</v>
      </c>
      <c r="K199" s="18">
        <f t="shared" si="278"/>
        <v>5.1254999999999997</v>
      </c>
      <c r="L199" s="18">
        <f t="shared" si="279"/>
        <v>0</v>
      </c>
      <c r="M199" s="18">
        <f t="shared" si="280"/>
        <v>9.5876999999999981</v>
      </c>
      <c r="N199" s="18">
        <f t="shared" si="281"/>
        <v>30.371099999999998</v>
      </c>
      <c r="O199" s="18">
        <f t="shared" si="282"/>
        <v>4.5225</v>
      </c>
      <c r="P199" s="18">
        <f t="shared" si="283"/>
        <v>6.6732000000000005</v>
      </c>
      <c r="Q199" s="18">
        <f t="shared" si="284"/>
        <v>35.878500000000003</v>
      </c>
      <c r="R199" s="18">
        <f t="shared" si="285"/>
        <v>1.2261</v>
      </c>
      <c r="S199" s="18">
        <f t="shared" si="286"/>
        <v>35.878500000000003</v>
      </c>
      <c r="T199" s="18">
        <f t="shared" si="287"/>
        <v>34.853400000000001</v>
      </c>
      <c r="U199" s="119">
        <f t="shared" si="288"/>
        <v>39.195</v>
      </c>
      <c r="V199" s="18">
        <f t="shared" si="289"/>
        <v>0.40200000000000002</v>
      </c>
      <c r="W199" s="18">
        <f t="shared" si="290"/>
        <v>64.340099999999993</v>
      </c>
      <c r="X199" s="18">
        <f t="shared" si="291"/>
        <v>9.9695999999999998</v>
      </c>
      <c r="Y199" s="18">
        <f t="shared" si="292"/>
        <v>8.5425000000000004</v>
      </c>
      <c r="Z199" s="18">
        <f t="shared" si="293"/>
        <v>22.974299999999999</v>
      </c>
      <c r="AA199" s="18">
        <f t="shared" si="294"/>
        <v>61.867800000000003</v>
      </c>
      <c r="AB199" s="18">
        <f t="shared" si="295"/>
        <v>17.5473</v>
      </c>
      <c r="AC199" s="18">
        <f t="shared" si="296"/>
        <v>1.1055000000000001</v>
      </c>
      <c r="AD199" s="119">
        <f t="shared" si="297"/>
        <v>79.596000000000004</v>
      </c>
      <c r="AE199" s="18">
        <f t="shared" si="298"/>
        <v>26.813399999999998</v>
      </c>
      <c r="AF199" s="18">
        <f t="shared" si="299"/>
        <v>7.5174000000000003</v>
      </c>
      <c r="AG199" s="18">
        <f t="shared" si="300"/>
        <v>27.939000000000004</v>
      </c>
      <c r="AH199" s="18">
        <f t="shared" si="301"/>
        <v>14.311199999999999</v>
      </c>
      <c r="AI199" s="18">
        <f t="shared" si="302"/>
        <v>9.4067999999999987</v>
      </c>
      <c r="AJ199" s="18">
        <f t="shared" si="303"/>
        <v>7.7385000000000002</v>
      </c>
      <c r="AK199" s="18">
        <f t="shared" si="304"/>
        <v>4.7033999999999994</v>
      </c>
      <c r="AL199" s="18">
        <f t="shared" si="305"/>
        <v>0.54270000000000007</v>
      </c>
      <c r="AM199" s="18">
        <f t="shared" si="306"/>
        <v>5.7083999999999993</v>
      </c>
      <c r="AN199" s="18">
        <f t="shared" si="307"/>
        <v>0</v>
      </c>
      <c r="AO199" s="18">
        <f t="shared" si="308"/>
        <v>0</v>
      </c>
      <c r="AP199" s="18">
        <f t="shared" si="309"/>
        <v>2.6934</v>
      </c>
      <c r="AQ199" s="18">
        <f t="shared" si="310"/>
        <v>0</v>
      </c>
      <c r="AR199" s="18">
        <f t="shared" si="311"/>
        <v>1.7688000000000001</v>
      </c>
      <c r="AS199" s="18">
        <f t="shared" si="312"/>
        <v>0</v>
      </c>
      <c r="AT199" s="18">
        <f t="shared" si="313"/>
        <v>0</v>
      </c>
      <c r="AU199" s="18">
        <f t="shared" si="314"/>
        <v>0.46229999999999999</v>
      </c>
      <c r="AV199" s="18">
        <f t="shared" si="315"/>
        <v>1.0050000000000001</v>
      </c>
      <c r="AW199" s="18">
        <f t="shared" si="316"/>
        <v>0</v>
      </c>
      <c r="AX199" s="18">
        <f t="shared" si="317"/>
        <v>0</v>
      </c>
      <c r="AY199" s="18">
        <f t="shared" si="318"/>
        <v>1.0050000000000001</v>
      </c>
      <c r="AZ199" s="18">
        <f t="shared" si="319"/>
        <v>0.22110000000000002</v>
      </c>
      <c r="BA199" s="18">
        <f t="shared" si="320"/>
        <v>0</v>
      </c>
      <c r="BB199" s="18">
        <f t="shared" si="321"/>
        <v>1.5074999999999998</v>
      </c>
      <c r="BC199" s="18">
        <f t="shared" si="322"/>
        <v>0.26129999999999998</v>
      </c>
      <c r="BD199" s="18">
        <f t="shared" si="323"/>
        <v>0</v>
      </c>
      <c r="BE199" s="18">
        <f t="shared" si="324"/>
        <v>1.6883999999999999</v>
      </c>
      <c r="BF199" s="18">
        <f t="shared" si="325"/>
        <v>0</v>
      </c>
      <c r="BG199" s="18">
        <f t="shared" si="326"/>
        <v>1.6080000000000001</v>
      </c>
      <c r="BH199" s="18">
        <f t="shared" si="327"/>
        <v>0.3216</v>
      </c>
      <c r="BI199" s="18">
        <f t="shared" si="328"/>
        <v>0.7034999999999999</v>
      </c>
      <c r="BJ199" s="18">
        <f t="shared" si="329"/>
        <v>0</v>
      </c>
      <c r="BK199" s="18">
        <f t="shared" si="330"/>
        <v>22.230599999999999</v>
      </c>
      <c r="BL199" s="18">
        <f t="shared" si="331"/>
        <v>21.527100000000004</v>
      </c>
      <c r="BM199" s="18">
        <f t="shared" si="332"/>
        <v>0.7034999999999999</v>
      </c>
      <c r="BN199" s="18">
        <f t="shared" si="333"/>
        <v>0</v>
      </c>
      <c r="BO199" s="18">
        <f t="shared" si="334"/>
        <v>6.0299999999999992E-2</v>
      </c>
      <c r="BP199" s="18">
        <f t="shared" si="335"/>
        <v>82.631100000000004</v>
      </c>
      <c r="BQ199" s="18">
        <f t="shared" si="336"/>
        <v>25.326000000000001</v>
      </c>
      <c r="BR199" s="18">
        <f t="shared" si="337"/>
        <v>65.807400000000001</v>
      </c>
      <c r="BS199" s="18">
        <f t="shared" si="338"/>
        <v>2.0703</v>
      </c>
      <c r="BT199" s="18">
        <f t="shared" si="339"/>
        <v>49.064100000000003</v>
      </c>
      <c r="BU199" s="18">
        <f t="shared" si="340"/>
        <v>65.325000000000003</v>
      </c>
      <c r="BV199" s="119">
        <f t="shared" si="341"/>
        <v>154.2072</v>
      </c>
      <c r="BW199" s="119">
        <f t="shared" si="342"/>
        <v>9.1857000000000006</v>
      </c>
      <c r="BX199" s="119">
        <f t="shared" si="343"/>
        <v>192.59819999999999</v>
      </c>
      <c r="BY199" s="18">
        <f t="shared" si="344"/>
        <v>39.998999999999995</v>
      </c>
      <c r="BZ199" s="18">
        <f t="shared" si="345"/>
        <v>17.5473</v>
      </c>
      <c r="CA199" s="18">
        <f t="shared" si="346"/>
        <v>3.6983999999999999</v>
      </c>
      <c r="CB199" s="18">
        <f t="shared" si="347"/>
        <v>0</v>
      </c>
      <c r="CC199" s="119">
        <f t="shared" si="348"/>
        <v>169.60380000000001</v>
      </c>
      <c r="CD199" s="119">
        <f t="shared" si="349"/>
        <v>182.18639999999999</v>
      </c>
      <c r="CE199" s="119">
        <f t="shared" si="350"/>
        <v>130.9314</v>
      </c>
      <c r="CF199" s="18">
        <f t="shared" si="351"/>
        <v>27.456599999999998</v>
      </c>
      <c r="CG199" s="18">
        <f t="shared" si="352"/>
        <v>83.093400000000003</v>
      </c>
      <c r="CH199" s="18">
        <f t="shared" si="353"/>
        <v>5.2058999999999997</v>
      </c>
      <c r="CI199" s="119">
        <f t="shared" si="354"/>
        <v>72.842399999999998</v>
      </c>
      <c r="CJ199" s="18">
        <f t="shared" si="355"/>
        <v>10.9947</v>
      </c>
      <c r="CK199" s="18">
        <f t="shared" si="356"/>
        <v>21.466799999999999</v>
      </c>
      <c r="CL199" s="18">
        <f t="shared" si="357"/>
        <v>8.6228999999999996</v>
      </c>
      <c r="CM199" s="18">
        <f t="shared" si="358"/>
        <v>10.5726</v>
      </c>
      <c r="CN199" s="18">
        <f t="shared" si="359"/>
        <v>97.866900000000001</v>
      </c>
      <c r="CO199" s="18">
        <f t="shared" si="360"/>
        <v>122.91149999999999</v>
      </c>
      <c r="CP199" s="18">
        <f t="shared" si="361"/>
        <v>1.5477000000000001</v>
      </c>
      <c r="CQ199" s="18">
        <f t="shared" si="362"/>
        <v>24.542100000000001</v>
      </c>
      <c r="CR199" s="18">
        <f t="shared" si="363"/>
        <v>24.4617</v>
      </c>
      <c r="CT199" s="18">
        <f>+'PASO 1 - SETUP CAMPAÑA'!F36</f>
        <v>201</v>
      </c>
      <c r="CU199" s="18">
        <v>9.1199999999999992</v>
      </c>
      <c r="CV199" s="18">
        <v>8.94</v>
      </c>
      <c r="CW199" s="18">
        <v>0.23</v>
      </c>
      <c r="CX199" s="18">
        <v>2.5499999999999998</v>
      </c>
      <c r="CY199" s="18">
        <v>2.5499999999999998</v>
      </c>
      <c r="CZ199" s="18">
        <v>0</v>
      </c>
      <c r="DA199" s="18">
        <v>4.7699999999999996</v>
      </c>
      <c r="DB199" s="18">
        <v>15.11</v>
      </c>
      <c r="DC199" s="18">
        <v>2.25</v>
      </c>
      <c r="DD199" s="18">
        <v>3.32</v>
      </c>
      <c r="DE199" s="18">
        <v>17.850000000000001</v>
      </c>
      <c r="DF199" s="18">
        <v>0.61</v>
      </c>
      <c r="DG199" s="18">
        <v>17.850000000000001</v>
      </c>
      <c r="DH199" s="18">
        <v>17.34</v>
      </c>
      <c r="DI199" s="18">
        <v>19.5</v>
      </c>
      <c r="DJ199" s="18">
        <v>0.2</v>
      </c>
      <c r="DK199" s="18">
        <v>32.01</v>
      </c>
      <c r="DL199" s="18">
        <v>4.96</v>
      </c>
      <c r="DM199" s="18">
        <v>4.25</v>
      </c>
      <c r="DN199" s="18">
        <v>11.43</v>
      </c>
      <c r="DO199" s="18">
        <v>30.78</v>
      </c>
      <c r="DP199" s="18">
        <v>8.73</v>
      </c>
      <c r="DQ199" s="18">
        <v>0.55000000000000004</v>
      </c>
      <c r="DR199" s="18">
        <v>39.6</v>
      </c>
      <c r="DS199" s="18">
        <v>13.34</v>
      </c>
      <c r="DT199" s="18">
        <v>3.74</v>
      </c>
      <c r="DU199" s="18">
        <v>13.9</v>
      </c>
      <c r="DV199" s="18">
        <v>7.12</v>
      </c>
      <c r="DW199" s="18">
        <v>4.68</v>
      </c>
      <c r="DX199" s="18">
        <v>3.85</v>
      </c>
      <c r="DY199" s="18">
        <v>2.34</v>
      </c>
      <c r="DZ199" s="18">
        <v>0.27</v>
      </c>
      <c r="EA199" s="18">
        <v>2.84</v>
      </c>
      <c r="EB199" s="18">
        <v>0</v>
      </c>
      <c r="EC199" s="18">
        <v>0</v>
      </c>
      <c r="ED199" s="18">
        <v>1.34</v>
      </c>
      <c r="EE199" s="18">
        <v>0</v>
      </c>
      <c r="EF199" s="18">
        <v>0.88</v>
      </c>
      <c r="EG199" s="18">
        <v>0</v>
      </c>
      <c r="EH199" s="18">
        <v>0</v>
      </c>
      <c r="EI199" s="18">
        <v>0.23</v>
      </c>
      <c r="EJ199" s="18">
        <v>0.5</v>
      </c>
      <c r="EK199" s="18">
        <v>0</v>
      </c>
      <c r="EL199" s="18">
        <v>0</v>
      </c>
      <c r="EM199" s="18">
        <v>0.5</v>
      </c>
      <c r="EN199" s="18">
        <v>0.11</v>
      </c>
      <c r="EO199" s="18">
        <v>0</v>
      </c>
      <c r="EP199" s="18">
        <v>0.75</v>
      </c>
      <c r="EQ199" s="18">
        <v>0.13</v>
      </c>
      <c r="ER199" s="18">
        <v>0</v>
      </c>
      <c r="ES199" s="18">
        <v>0.84</v>
      </c>
      <c r="ET199" s="18">
        <v>0</v>
      </c>
      <c r="EU199" s="18">
        <v>0.8</v>
      </c>
      <c r="EV199" s="18">
        <v>0.16</v>
      </c>
      <c r="EW199" s="18">
        <v>0.35</v>
      </c>
      <c r="EX199" s="18">
        <v>0</v>
      </c>
      <c r="EY199" s="18">
        <v>11.06</v>
      </c>
      <c r="EZ199" s="18">
        <v>10.71</v>
      </c>
      <c r="FA199" s="18">
        <v>0.35</v>
      </c>
      <c r="FB199" s="18">
        <v>0</v>
      </c>
      <c r="FC199" s="18">
        <v>0.03</v>
      </c>
      <c r="FD199" s="18">
        <v>41.11</v>
      </c>
      <c r="FE199" s="18">
        <v>12.6</v>
      </c>
      <c r="FF199" s="18">
        <v>32.74</v>
      </c>
      <c r="FG199" s="18">
        <v>1.03</v>
      </c>
      <c r="FH199" s="18">
        <v>24.41</v>
      </c>
      <c r="FI199" s="18">
        <v>32.5</v>
      </c>
      <c r="FJ199" s="18">
        <v>76.72</v>
      </c>
      <c r="FK199" s="18">
        <v>4.57</v>
      </c>
      <c r="FL199" s="18">
        <v>95.82</v>
      </c>
      <c r="FM199" s="18">
        <v>19.899999999999999</v>
      </c>
      <c r="FN199" s="18">
        <v>8.73</v>
      </c>
      <c r="FO199" s="18">
        <v>1.84</v>
      </c>
      <c r="FP199" s="18">
        <v>0</v>
      </c>
      <c r="FQ199" s="18">
        <v>84.38</v>
      </c>
      <c r="FR199" s="18">
        <v>90.64</v>
      </c>
      <c r="FS199" s="18">
        <v>65.14</v>
      </c>
      <c r="FT199" s="18">
        <v>13.66</v>
      </c>
      <c r="FU199" s="18">
        <v>41.34</v>
      </c>
      <c r="FV199" s="18">
        <v>2.59</v>
      </c>
      <c r="FW199" s="18">
        <v>36.24</v>
      </c>
      <c r="FX199" s="18">
        <v>5.47</v>
      </c>
      <c r="FY199" s="18">
        <v>10.68</v>
      </c>
      <c r="FZ199" s="18">
        <v>4.29</v>
      </c>
      <c r="GA199" s="18">
        <v>5.26</v>
      </c>
      <c r="GB199" s="18">
        <v>48.69</v>
      </c>
      <c r="GC199" s="18">
        <v>61.15</v>
      </c>
      <c r="GD199" s="18">
        <v>0.77</v>
      </c>
      <c r="GE199" s="18">
        <v>12.21</v>
      </c>
      <c r="GF199" s="18">
        <v>12.17</v>
      </c>
    </row>
    <row r="200" spans="2:188" s="18" customFormat="1" x14ac:dyDescent="0.35">
      <c r="B200" t="str">
        <f>IF(AND(F200&gt;='PASO 2 - CHANNEL INPUT '!$G$4,F200&lt;='PASO 2 - CHANNEL INPUT '!$H$4),"OK","FUERA")</f>
        <v>OK</v>
      </c>
      <c r="C200" s="18" t="str">
        <f>IF(AND(F200&gt;='PASO 2 - CHANNEL INPUT '!$G$8,F200&lt;='PASO 2 - CHANNEL INPUT '!$H$8),"OK","FUERA")</f>
        <v>OK</v>
      </c>
      <c r="D200" t="str">
        <f>IF(AND(F200&gt;='PASO 1 - SETUP CAMPAÑA'!$C$3,F200&lt;='PASO 1 - SETUP CAMPAÑA'!$C$4),"OK","FUERA")</f>
        <v>FUERA</v>
      </c>
      <c r="E200" s="18" t="str">
        <f t="shared" si="274"/>
        <v>HOMBRES</v>
      </c>
      <c r="F200" s="18">
        <v>9</v>
      </c>
      <c r="G200" s="119">
        <f t="shared" si="364"/>
        <v>17.966399999999997</v>
      </c>
      <c r="H200" s="18">
        <f t="shared" si="275"/>
        <v>17.611799999999999</v>
      </c>
      <c r="I200" s="18">
        <f t="shared" si="276"/>
        <v>0.4531</v>
      </c>
      <c r="J200" s="18">
        <f t="shared" si="277"/>
        <v>5.0234999999999994</v>
      </c>
      <c r="K200" s="18">
        <f t="shared" si="278"/>
        <v>5.0234999999999994</v>
      </c>
      <c r="L200" s="18">
        <f t="shared" si="279"/>
        <v>0</v>
      </c>
      <c r="M200" s="18">
        <f t="shared" si="280"/>
        <v>9.3968999999999987</v>
      </c>
      <c r="N200" s="18">
        <f t="shared" si="281"/>
        <v>29.766699999999997</v>
      </c>
      <c r="O200" s="18">
        <f t="shared" si="282"/>
        <v>4.4325000000000001</v>
      </c>
      <c r="P200" s="18">
        <f t="shared" si="283"/>
        <v>6.5404</v>
      </c>
      <c r="Q200" s="18">
        <f t="shared" si="284"/>
        <v>35.164500000000004</v>
      </c>
      <c r="R200" s="18">
        <f t="shared" si="285"/>
        <v>1.2017</v>
      </c>
      <c r="S200" s="18">
        <f t="shared" si="286"/>
        <v>35.164500000000004</v>
      </c>
      <c r="T200" s="18">
        <f t="shared" si="287"/>
        <v>34.159799999999997</v>
      </c>
      <c r="U200" s="119">
        <f t="shared" si="288"/>
        <v>38.414999999999999</v>
      </c>
      <c r="V200" s="18">
        <f t="shared" si="289"/>
        <v>0.39400000000000002</v>
      </c>
      <c r="W200" s="18">
        <f t="shared" si="290"/>
        <v>63.059699999999999</v>
      </c>
      <c r="X200" s="18">
        <f t="shared" si="291"/>
        <v>9.7712000000000003</v>
      </c>
      <c r="Y200" s="18">
        <f t="shared" si="292"/>
        <v>8.3725000000000005</v>
      </c>
      <c r="Z200" s="18">
        <f t="shared" si="293"/>
        <v>22.517099999999999</v>
      </c>
      <c r="AA200" s="18">
        <f t="shared" si="294"/>
        <v>60.636600000000001</v>
      </c>
      <c r="AB200" s="18">
        <f t="shared" si="295"/>
        <v>17.1981</v>
      </c>
      <c r="AC200" s="18">
        <f t="shared" si="296"/>
        <v>1.0835000000000001</v>
      </c>
      <c r="AD200" s="119">
        <f t="shared" si="297"/>
        <v>78.012</v>
      </c>
      <c r="AE200" s="18">
        <f t="shared" si="298"/>
        <v>26.279799999999998</v>
      </c>
      <c r="AF200" s="18">
        <f t="shared" si="299"/>
        <v>7.3678000000000008</v>
      </c>
      <c r="AG200" s="18">
        <f t="shared" si="300"/>
        <v>27.383000000000003</v>
      </c>
      <c r="AH200" s="18">
        <f t="shared" si="301"/>
        <v>14.026400000000001</v>
      </c>
      <c r="AI200" s="18">
        <f t="shared" si="302"/>
        <v>9.219599999999998</v>
      </c>
      <c r="AJ200" s="18">
        <f t="shared" si="303"/>
        <v>7.5845000000000002</v>
      </c>
      <c r="AK200" s="18">
        <f t="shared" si="304"/>
        <v>4.609799999999999</v>
      </c>
      <c r="AL200" s="18">
        <f t="shared" si="305"/>
        <v>0.53190000000000004</v>
      </c>
      <c r="AM200" s="18">
        <f t="shared" si="306"/>
        <v>5.5947999999999993</v>
      </c>
      <c r="AN200" s="18">
        <f t="shared" si="307"/>
        <v>0</v>
      </c>
      <c r="AO200" s="18">
        <f t="shared" si="308"/>
        <v>0</v>
      </c>
      <c r="AP200" s="18">
        <f t="shared" si="309"/>
        <v>2.6398000000000001</v>
      </c>
      <c r="AQ200" s="18">
        <f t="shared" si="310"/>
        <v>0</v>
      </c>
      <c r="AR200" s="18">
        <f t="shared" si="311"/>
        <v>1.7336</v>
      </c>
      <c r="AS200" s="18">
        <f t="shared" si="312"/>
        <v>0</v>
      </c>
      <c r="AT200" s="18">
        <f t="shared" si="313"/>
        <v>0</v>
      </c>
      <c r="AU200" s="18">
        <f t="shared" si="314"/>
        <v>0.4531</v>
      </c>
      <c r="AV200" s="18">
        <f t="shared" si="315"/>
        <v>0.98499999999999999</v>
      </c>
      <c r="AW200" s="18">
        <f t="shared" si="316"/>
        <v>0</v>
      </c>
      <c r="AX200" s="18">
        <f t="shared" si="317"/>
        <v>0</v>
      </c>
      <c r="AY200" s="18">
        <f t="shared" si="318"/>
        <v>0.98499999999999999</v>
      </c>
      <c r="AZ200" s="18">
        <f t="shared" si="319"/>
        <v>0.2167</v>
      </c>
      <c r="BA200" s="18">
        <f t="shared" si="320"/>
        <v>0</v>
      </c>
      <c r="BB200" s="18">
        <f t="shared" si="321"/>
        <v>1.4775</v>
      </c>
      <c r="BC200" s="18">
        <f t="shared" si="322"/>
        <v>0.25609999999999999</v>
      </c>
      <c r="BD200" s="18">
        <f t="shared" si="323"/>
        <v>0</v>
      </c>
      <c r="BE200" s="18">
        <f t="shared" si="324"/>
        <v>1.6547999999999998</v>
      </c>
      <c r="BF200" s="18">
        <f t="shared" si="325"/>
        <v>0</v>
      </c>
      <c r="BG200" s="18">
        <f t="shared" si="326"/>
        <v>1.5760000000000001</v>
      </c>
      <c r="BH200" s="18">
        <f t="shared" si="327"/>
        <v>0.31520000000000004</v>
      </c>
      <c r="BI200" s="18">
        <f t="shared" si="328"/>
        <v>0.68949999999999989</v>
      </c>
      <c r="BJ200" s="18">
        <f t="shared" si="329"/>
        <v>0</v>
      </c>
      <c r="BK200" s="18">
        <f t="shared" si="330"/>
        <v>21.7882</v>
      </c>
      <c r="BL200" s="18">
        <f t="shared" si="331"/>
        <v>21.098700000000004</v>
      </c>
      <c r="BM200" s="18">
        <f t="shared" si="332"/>
        <v>0.68949999999999989</v>
      </c>
      <c r="BN200" s="18">
        <f t="shared" si="333"/>
        <v>0</v>
      </c>
      <c r="BO200" s="18">
        <f t="shared" si="334"/>
        <v>5.9099999999999993E-2</v>
      </c>
      <c r="BP200" s="18">
        <f t="shared" si="335"/>
        <v>80.986699999999999</v>
      </c>
      <c r="BQ200" s="18">
        <f t="shared" si="336"/>
        <v>24.821999999999999</v>
      </c>
      <c r="BR200" s="18">
        <f t="shared" si="337"/>
        <v>64.497799999999998</v>
      </c>
      <c r="BS200" s="18">
        <f t="shared" si="338"/>
        <v>2.0291000000000001</v>
      </c>
      <c r="BT200" s="18">
        <f t="shared" si="339"/>
        <v>48.087700000000005</v>
      </c>
      <c r="BU200" s="18">
        <f t="shared" si="340"/>
        <v>64.025000000000006</v>
      </c>
      <c r="BV200" s="119">
        <f t="shared" si="341"/>
        <v>151.13839999999999</v>
      </c>
      <c r="BW200" s="119">
        <f t="shared" si="342"/>
        <v>9.0029000000000003</v>
      </c>
      <c r="BX200" s="119">
        <f t="shared" si="343"/>
        <v>188.7654</v>
      </c>
      <c r="BY200" s="18">
        <f t="shared" si="344"/>
        <v>39.202999999999996</v>
      </c>
      <c r="BZ200" s="18">
        <f t="shared" si="345"/>
        <v>17.1981</v>
      </c>
      <c r="CA200" s="18">
        <f t="shared" si="346"/>
        <v>3.6248</v>
      </c>
      <c r="CB200" s="18">
        <f t="shared" si="347"/>
        <v>0</v>
      </c>
      <c r="CC200" s="119">
        <f t="shared" si="348"/>
        <v>166.2286</v>
      </c>
      <c r="CD200" s="119">
        <f t="shared" si="349"/>
        <v>178.5608</v>
      </c>
      <c r="CE200" s="119">
        <f t="shared" si="350"/>
        <v>128.32579999999999</v>
      </c>
      <c r="CF200" s="18">
        <f t="shared" si="351"/>
        <v>26.9102</v>
      </c>
      <c r="CG200" s="18">
        <f t="shared" si="352"/>
        <v>81.439800000000005</v>
      </c>
      <c r="CH200" s="18">
        <f t="shared" si="353"/>
        <v>5.1022999999999996</v>
      </c>
      <c r="CI200" s="119">
        <f t="shared" si="354"/>
        <v>71.392799999999994</v>
      </c>
      <c r="CJ200" s="18">
        <f t="shared" si="355"/>
        <v>10.7759</v>
      </c>
      <c r="CK200" s="18">
        <f t="shared" si="356"/>
        <v>21.0396</v>
      </c>
      <c r="CL200" s="18">
        <f t="shared" si="357"/>
        <v>8.4512999999999998</v>
      </c>
      <c r="CM200" s="18">
        <f t="shared" si="358"/>
        <v>10.3622</v>
      </c>
      <c r="CN200" s="18">
        <f t="shared" si="359"/>
        <v>95.919300000000007</v>
      </c>
      <c r="CO200" s="18">
        <f t="shared" si="360"/>
        <v>120.46549999999999</v>
      </c>
      <c r="CP200" s="18">
        <f t="shared" si="361"/>
        <v>1.5169000000000001</v>
      </c>
      <c r="CQ200" s="18">
        <f t="shared" si="362"/>
        <v>24.053700000000003</v>
      </c>
      <c r="CR200" s="18">
        <f t="shared" si="363"/>
        <v>23.974900000000002</v>
      </c>
      <c r="CT200" s="18">
        <f>+'PASO 1 - SETUP CAMPAÑA'!F37</f>
        <v>197</v>
      </c>
      <c r="CU200" s="18">
        <v>9.1199999999999992</v>
      </c>
      <c r="CV200" s="18">
        <v>8.94</v>
      </c>
      <c r="CW200" s="18">
        <v>0.23</v>
      </c>
      <c r="CX200" s="18">
        <v>2.5499999999999998</v>
      </c>
      <c r="CY200" s="18">
        <v>2.5499999999999998</v>
      </c>
      <c r="CZ200" s="18">
        <v>0</v>
      </c>
      <c r="DA200" s="18">
        <v>4.7699999999999996</v>
      </c>
      <c r="DB200" s="18">
        <v>15.11</v>
      </c>
      <c r="DC200" s="18">
        <v>2.25</v>
      </c>
      <c r="DD200" s="18">
        <v>3.32</v>
      </c>
      <c r="DE200" s="18">
        <v>17.850000000000001</v>
      </c>
      <c r="DF200" s="18">
        <v>0.61</v>
      </c>
      <c r="DG200" s="18">
        <v>17.850000000000001</v>
      </c>
      <c r="DH200" s="18">
        <v>17.34</v>
      </c>
      <c r="DI200" s="18">
        <v>19.5</v>
      </c>
      <c r="DJ200" s="18">
        <v>0.2</v>
      </c>
      <c r="DK200" s="18">
        <v>32.01</v>
      </c>
      <c r="DL200" s="18">
        <v>4.96</v>
      </c>
      <c r="DM200" s="18">
        <v>4.25</v>
      </c>
      <c r="DN200" s="18">
        <v>11.43</v>
      </c>
      <c r="DO200" s="18">
        <v>30.78</v>
      </c>
      <c r="DP200" s="18">
        <v>8.73</v>
      </c>
      <c r="DQ200" s="18">
        <v>0.55000000000000004</v>
      </c>
      <c r="DR200" s="18">
        <v>39.6</v>
      </c>
      <c r="DS200" s="18">
        <v>13.34</v>
      </c>
      <c r="DT200" s="18">
        <v>3.74</v>
      </c>
      <c r="DU200" s="18">
        <v>13.9</v>
      </c>
      <c r="DV200" s="18">
        <v>7.12</v>
      </c>
      <c r="DW200" s="18">
        <v>4.68</v>
      </c>
      <c r="DX200" s="18">
        <v>3.85</v>
      </c>
      <c r="DY200" s="18">
        <v>2.34</v>
      </c>
      <c r="DZ200" s="18">
        <v>0.27</v>
      </c>
      <c r="EA200" s="18">
        <v>2.84</v>
      </c>
      <c r="EB200" s="18">
        <v>0</v>
      </c>
      <c r="EC200" s="18">
        <v>0</v>
      </c>
      <c r="ED200" s="18">
        <v>1.34</v>
      </c>
      <c r="EE200" s="18">
        <v>0</v>
      </c>
      <c r="EF200" s="18">
        <v>0.88</v>
      </c>
      <c r="EG200" s="18">
        <v>0</v>
      </c>
      <c r="EH200" s="18">
        <v>0</v>
      </c>
      <c r="EI200" s="18">
        <v>0.23</v>
      </c>
      <c r="EJ200" s="18">
        <v>0.5</v>
      </c>
      <c r="EK200" s="18">
        <v>0</v>
      </c>
      <c r="EL200" s="18">
        <v>0</v>
      </c>
      <c r="EM200" s="18">
        <v>0.5</v>
      </c>
      <c r="EN200" s="18">
        <v>0.11</v>
      </c>
      <c r="EO200" s="18">
        <v>0</v>
      </c>
      <c r="EP200" s="18">
        <v>0.75</v>
      </c>
      <c r="EQ200" s="18">
        <v>0.13</v>
      </c>
      <c r="ER200" s="18">
        <v>0</v>
      </c>
      <c r="ES200" s="18">
        <v>0.84</v>
      </c>
      <c r="ET200" s="18">
        <v>0</v>
      </c>
      <c r="EU200" s="18">
        <v>0.8</v>
      </c>
      <c r="EV200" s="18">
        <v>0.16</v>
      </c>
      <c r="EW200" s="18">
        <v>0.35</v>
      </c>
      <c r="EX200" s="18">
        <v>0</v>
      </c>
      <c r="EY200" s="18">
        <v>11.06</v>
      </c>
      <c r="EZ200" s="18">
        <v>10.71</v>
      </c>
      <c r="FA200" s="18">
        <v>0.35</v>
      </c>
      <c r="FB200" s="18">
        <v>0</v>
      </c>
      <c r="FC200" s="18">
        <v>0.03</v>
      </c>
      <c r="FD200" s="18">
        <v>41.11</v>
      </c>
      <c r="FE200" s="18">
        <v>12.6</v>
      </c>
      <c r="FF200" s="18">
        <v>32.74</v>
      </c>
      <c r="FG200" s="18">
        <v>1.03</v>
      </c>
      <c r="FH200" s="18">
        <v>24.41</v>
      </c>
      <c r="FI200" s="18">
        <v>32.5</v>
      </c>
      <c r="FJ200" s="18">
        <v>76.72</v>
      </c>
      <c r="FK200" s="18">
        <v>4.57</v>
      </c>
      <c r="FL200" s="18">
        <v>95.82</v>
      </c>
      <c r="FM200" s="18">
        <v>19.899999999999999</v>
      </c>
      <c r="FN200" s="18">
        <v>8.73</v>
      </c>
      <c r="FO200" s="18">
        <v>1.84</v>
      </c>
      <c r="FP200" s="18">
        <v>0</v>
      </c>
      <c r="FQ200" s="18">
        <v>84.38</v>
      </c>
      <c r="FR200" s="18">
        <v>90.64</v>
      </c>
      <c r="FS200" s="18">
        <v>65.14</v>
      </c>
      <c r="FT200" s="18">
        <v>13.66</v>
      </c>
      <c r="FU200" s="18">
        <v>41.34</v>
      </c>
      <c r="FV200" s="18">
        <v>2.59</v>
      </c>
      <c r="FW200" s="18">
        <v>36.24</v>
      </c>
      <c r="FX200" s="18">
        <v>5.47</v>
      </c>
      <c r="FY200" s="18">
        <v>10.68</v>
      </c>
      <c r="FZ200" s="18">
        <v>4.29</v>
      </c>
      <c r="GA200" s="18">
        <v>5.26</v>
      </c>
      <c r="GB200" s="18">
        <v>48.69</v>
      </c>
      <c r="GC200" s="18">
        <v>61.15</v>
      </c>
      <c r="GD200" s="18">
        <v>0.77</v>
      </c>
      <c r="GE200" s="18">
        <v>12.21</v>
      </c>
      <c r="GF200" s="18">
        <v>12.17</v>
      </c>
    </row>
    <row r="201" spans="2:188" s="18" customFormat="1" x14ac:dyDescent="0.35">
      <c r="B201" t="str">
        <f>IF(AND(F201&gt;='PASO 2 - CHANNEL INPUT '!$G$4,F201&lt;='PASO 2 - CHANNEL INPUT '!$H$4),"OK","FUERA")</f>
        <v>OK</v>
      </c>
      <c r="C201" s="18" t="str">
        <f>IF(AND(F201&gt;='PASO 2 - CHANNEL INPUT '!$G$8,F201&lt;='PASO 2 - CHANNEL INPUT '!$H$8),"OK","FUERA")</f>
        <v>OK</v>
      </c>
      <c r="D201" t="str">
        <f>IF(AND(F201&gt;='PASO 1 - SETUP CAMPAÑA'!$C$3,F201&lt;='PASO 1 - SETUP CAMPAÑA'!$C$4),"OK","FUERA")</f>
        <v>FUERA</v>
      </c>
      <c r="E201" s="18" t="str">
        <f t="shared" si="274"/>
        <v>HOMBRES</v>
      </c>
      <c r="F201" s="18">
        <v>10</v>
      </c>
      <c r="G201" s="119">
        <f t="shared" si="364"/>
        <v>24.897599999999997</v>
      </c>
      <c r="H201" s="18">
        <f t="shared" si="275"/>
        <v>24.406199999999998</v>
      </c>
      <c r="I201" s="18">
        <f t="shared" si="276"/>
        <v>0.62790000000000001</v>
      </c>
      <c r="J201" s="18">
        <f t="shared" si="277"/>
        <v>6.9614999999999991</v>
      </c>
      <c r="K201" s="18">
        <f t="shared" si="278"/>
        <v>6.9614999999999991</v>
      </c>
      <c r="L201" s="18">
        <f t="shared" si="279"/>
        <v>0</v>
      </c>
      <c r="M201" s="18">
        <f t="shared" si="280"/>
        <v>13.022099999999998</v>
      </c>
      <c r="N201" s="18">
        <f t="shared" si="281"/>
        <v>41.250299999999996</v>
      </c>
      <c r="O201" s="18">
        <f t="shared" si="282"/>
        <v>6.1425000000000001</v>
      </c>
      <c r="P201" s="18">
        <f t="shared" si="283"/>
        <v>9.0635999999999992</v>
      </c>
      <c r="Q201" s="18">
        <f t="shared" si="284"/>
        <v>48.730500000000006</v>
      </c>
      <c r="R201" s="18">
        <f t="shared" si="285"/>
        <v>1.6652999999999998</v>
      </c>
      <c r="S201" s="18">
        <f t="shared" si="286"/>
        <v>48.730500000000006</v>
      </c>
      <c r="T201" s="18">
        <f t="shared" si="287"/>
        <v>47.338200000000001</v>
      </c>
      <c r="U201" s="119">
        <f t="shared" si="288"/>
        <v>53.234999999999999</v>
      </c>
      <c r="V201" s="18">
        <f t="shared" si="289"/>
        <v>0.54600000000000004</v>
      </c>
      <c r="W201" s="18">
        <f t="shared" si="290"/>
        <v>87.387299999999996</v>
      </c>
      <c r="X201" s="18">
        <f t="shared" si="291"/>
        <v>13.540799999999999</v>
      </c>
      <c r="Y201" s="18">
        <f t="shared" si="292"/>
        <v>11.602500000000001</v>
      </c>
      <c r="Z201" s="18">
        <f t="shared" si="293"/>
        <v>31.203900000000001</v>
      </c>
      <c r="AA201" s="18">
        <f t="shared" si="294"/>
        <v>84.02940000000001</v>
      </c>
      <c r="AB201" s="18">
        <f t="shared" si="295"/>
        <v>23.832900000000002</v>
      </c>
      <c r="AC201" s="18">
        <f t="shared" si="296"/>
        <v>1.5015000000000001</v>
      </c>
      <c r="AD201" s="119">
        <f t="shared" si="297"/>
        <v>108.108</v>
      </c>
      <c r="AE201" s="18">
        <f t="shared" si="298"/>
        <v>36.418199999999999</v>
      </c>
      <c r="AF201" s="18">
        <f t="shared" si="299"/>
        <v>10.2102</v>
      </c>
      <c r="AG201" s="18">
        <f t="shared" si="300"/>
        <v>37.947000000000003</v>
      </c>
      <c r="AH201" s="18">
        <f t="shared" si="301"/>
        <v>19.4376</v>
      </c>
      <c r="AI201" s="18">
        <f t="shared" si="302"/>
        <v>12.776399999999999</v>
      </c>
      <c r="AJ201" s="18">
        <f t="shared" si="303"/>
        <v>10.5105</v>
      </c>
      <c r="AK201" s="18">
        <f t="shared" si="304"/>
        <v>6.3881999999999994</v>
      </c>
      <c r="AL201" s="18">
        <f t="shared" si="305"/>
        <v>0.73710000000000009</v>
      </c>
      <c r="AM201" s="18">
        <f t="shared" si="306"/>
        <v>7.7531999999999996</v>
      </c>
      <c r="AN201" s="18">
        <f t="shared" si="307"/>
        <v>0</v>
      </c>
      <c r="AO201" s="18">
        <f t="shared" si="308"/>
        <v>0</v>
      </c>
      <c r="AP201" s="18">
        <f t="shared" si="309"/>
        <v>3.6582000000000003</v>
      </c>
      <c r="AQ201" s="18">
        <f t="shared" si="310"/>
        <v>0</v>
      </c>
      <c r="AR201" s="18">
        <f t="shared" si="311"/>
        <v>2.4024000000000001</v>
      </c>
      <c r="AS201" s="18">
        <f t="shared" si="312"/>
        <v>0</v>
      </c>
      <c r="AT201" s="18">
        <f t="shared" si="313"/>
        <v>0</v>
      </c>
      <c r="AU201" s="18">
        <f t="shared" si="314"/>
        <v>0.62790000000000001</v>
      </c>
      <c r="AV201" s="18">
        <f t="shared" si="315"/>
        <v>1.365</v>
      </c>
      <c r="AW201" s="18">
        <f t="shared" si="316"/>
        <v>0</v>
      </c>
      <c r="AX201" s="18">
        <f t="shared" si="317"/>
        <v>0</v>
      </c>
      <c r="AY201" s="18">
        <f t="shared" si="318"/>
        <v>1.365</v>
      </c>
      <c r="AZ201" s="18">
        <f t="shared" si="319"/>
        <v>0.30030000000000001</v>
      </c>
      <c r="BA201" s="18">
        <f t="shared" si="320"/>
        <v>0</v>
      </c>
      <c r="BB201" s="18">
        <f t="shared" si="321"/>
        <v>2.0474999999999999</v>
      </c>
      <c r="BC201" s="18">
        <f t="shared" si="322"/>
        <v>0.35489999999999999</v>
      </c>
      <c r="BD201" s="18">
        <f t="shared" si="323"/>
        <v>0</v>
      </c>
      <c r="BE201" s="18">
        <f t="shared" si="324"/>
        <v>2.2931999999999997</v>
      </c>
      <c r="BF201" s="18">
        <f t="shared" si="325"/>
        <v>0</v>
      </c>
      <c r="BG201" s="18">
        <f t="shared" si="326"/>
        <v>2.1840000000000002</v>
      </c>
      <c r="BH201" s="18">
        <f t="shared" si="327"/>
        <v>0.43680000000000002</v>
      </c>
      <c r="BI201" s="18">
        <f t="shared" si="328"/>
        <v>0.9554999999999999</v>
      </c>
      <c r="BJ201" s="18">
        <f t="shared" si="329"/>
        <v>0</v>
      </c>
      <c r="BK201" s="18">
        <f t="shared" si="330"/>
        <v>30.1938</v>
      </c>
      <c r="BL201" s="18">
        <f t="shared" si="331"/>
        <v>29.238300000000002</v>
      </c>
      <c r="BM201" s="18">
        <f t="shared" si="332"/>
        <v>0.9554999999999999</v>
      </c>
      <c r="BN201" s="18">
        <f t="shared" si="333"/>
        <v>0</v>
      </c>
      <c r="BO201" s="18">
        <f t="shared" si="334"/>
        <v>8.1899999999999987E-2</v>
      </c>
      <c r="BP201" s="18">
        <f t="shared" si="335"/>
        <v>112.2303</v>
      </c>
      <c r="BQ201" s="18">
        <f t="shared" si="336"/>
        <v>34.398000000000003</v>
      </c>
      <c r="BR201" s="18">
        <f t="shared" si="337"/>
        <v>89.380200000000002</v>
      </c>
      <c r="BS201" s="18">
        <f t="shared" si="338"/>
        <v>2.8119000000000001</v>
      </c>
      <c r="BT201" s="18">
        <f t="shared" si="339"/>
        <v>66.639300000000006</v>
      </c>
      <c r="BU201" s="18">
        <f t="shared" si="340"/>
        <v>88.725000000000009</v>
      </c>
      <c r="BV201" s="119">
        <f t="shared" si="341"/>
        <v>209.44559999999998</v>
      </c>
      <c r="BW201" s="119">
        <f t="shared" si="342"/>
        <v>12.476100000000001</v>
      </c>
      <c r="BX201" s="119">
        <f t="shared" si="343"/>
        <v>261.58859999999999</v>
      </c>
      <c r="BY201" s="18">
        <f t="shared" si="344"/>
        <v>54.326999999999998</v>
      </c>
      <c r="BZ201" s="18">
        <f t="shared" si="345"/>
        <v>23.832900000000002</v>
      </c>
      <c r="CA201" s="18">
        <f t="shared" si="346"/>
        <v>5.0232000000000001</v>
      </c>
      <c r="CB201" s="18">
        <f t="shared" si="347"/>
        <v>0</v>
      </c>
      <c r="CC201" s="119">
        <f t="shared" si="348"/>
        <v>230.35740000000001</v>
      </c>
      <c r="CD201" s="119">
        <f t="shared" si="349"/>
        <v>247.44720000000001</v>
      </c>
      <c r="CE201" s="119">
        <f t="shared" si="350"/>
        <v>177.8322</v>
      </c>
      <c r="CF201" s="18">
        <f t="shared" si="351"/>
        <v>37.291800000000002</v>
      </c>
      <c r="CG201" s="18">
        <f t="shared" si="352"/>
        <v>112.85820000000001</v>
      </c>
      <c r="CH201" s="18">
        <f t="shared" si="353"/>
        <v>7.0706999999999995</v>
      </c>
      <c r="CI201" s="119">
        <f t="shared" si="354"/>
        <v>98.935199999999995</v>
      </c>
      <c r="CJ201" s="18">
        <f t="shared" si="355"/>
        <v>14.9331</v>
      </c>
      <c r="CK201" s="18">
        <f t="shared" si="356"/>
        <v>29.156399999999998</v>
      </c>
      <c r="CL201" s="18">
        <f t="shared" si="357"/>
        <v>11.7117</v>
      </c>
      <c r="CM201" s="18">
        <f t="shared" si="358"/>
        <v>14.3598</v>
      </c>
      <c r="CN201" s="18">
        <f t="shared" si="359"/>
        <v>132.9237</v>
      </c>
      <c r="CO201" s="18">
        <f t="shared" si="360"/>
        <v>166.93949999999998</v>
      </c>
      <c r="CP201" s="18">
        <f t="shared" si="361"/>
        <v>2.1021000000000001</v>
      </c>
      <c r="CQ201" s="18">
        <f t="shared" si="362"/>
        <v>33.333300000000001</v>
      </c>
      <c r="CR201" s="18">
        <f t="shared" si="363"/>
        <v>33.2241</v>
      </c>
      <c r="CT201" s="18">
        <f>+'PASO 1 - SETUP CAMPAÑA'!F38</f>
        <v>273</v>
      </c>
      <c r="CU201" s="18">
        <v>9.1199999999999992</v>
      </c>
      <c r="CV201" s="18">
        <v>8.94</v>
      </c>
      <c r="CW201" s="18">
        <v>0.23</v>
      </c>
      <c r="CX201" s="18">
        <v>2.5499999999999998</v>
      </c>
      <c r="CY201" s="18">
        <v>2.5499999999999998</v>
      </c>
      <c r="CZ201" s="18">
        <v>0</v>
      </c>
      <c r="DA201" s="18">
        <v>4.7699999999999996</v>
      </c>
      <c r="DB201" s="18">
        <v>15.11</v>
      </c>
      <c r="DC201" s="18">
        <v>2.25</v>
      </c>
      <c r="DD201" s="18">
        <v>3.32</v>
      </c>
      <c r="DE201" s="18">
        <v>17.850000000000001</v>
      </c>
      <c r="DF201" s="18">
        <v>0.61</v>
      </c>
      <c r="DG201" s="18">
        <v>17.850000000000001</v>
      </c>
      <c r="DH201" s="18">
        <v>17.34</v>
      </c>
      <c r="DI201" s="18">
        <v>19.5</v>
      </c>
      <c r="DJ201" s="18">
        <v>0.2</v>
      </c>
      <c r="DK201" s="18">
        <v>32.01</v>
      </c>
      <c r="DL201" s="18">
        <v>4.96</v>
      </c>
      <c r="DM201" s="18">
        <v>4.25</v>
      </c>
      <c r="DN201" s="18">
        <v>11.43</v>
      </c>
      <c r="DO201" s="18">
        <v>30.78</v>
      </c>
      <c r="DP201" s="18">
        <v>8.73</v>
      </c>
      <c r="DQ201" s="18">
        <v>0.55000000000000004</v>
      </c>
      <c r="DR201" s="18">
        <v>39.6</v>
      </c>
      <c r="DS201" s="18">
        <v>13.34</v>
      </c>
      <c r="DT201" s="18">
        <v>3.74</v>
      </c>
      <c r="DU201" s="18">
        <v>13.9</v>
      </c>
      <c r="DV201" s="18">
        <v>7.12</v>
      </c>
      <c r="DW201" s="18">
        <v>4.68</v>
      </c>
      <c r="DX201" s="18">
        <v>3.85</v>
      </c>
      <c r="DY201" s="18">
        <v>2.34</v>
      </c>
      <c r="DZ201" s="18">
        <v>0.27</v>
      </c>
      <c r="EA201" s="18">
        <v>2.84</v>
      </c>
      <c r="EB201" s="18">
        <v>0</v>
      </c>
      <c r="EC201" s="18">
        <v>0</v>
      </c>
      <c r="ED201" s="18">
        <v>1.34</v>
      </c>
      <c r="EE201" s="18">
        <v>0</v>
      </c>
      <c r="EF201" s="18">
        <v>0.88</v>
      </c>
      <c r="EG201" s="18">
        <v>0</v>
      </c>
      <c r="EH201" s="18">
        <v>0</v>
      </c>
      <c r="EI201" s="18">
        <v>0.23</v>
      </c>
      <c r="EJ201" s="18">
        <v>0.5</v>
      </c>
      <c r="EK201" s="18">
        <v>0</v>
      </c>
      <c r="EL201" s="18">
        <v>0</v>
      </c>
      <c r="EM201" s="18">
        <v>0.5</v>
      </c>
      <c r="EN201" s="18">
        <v>0.11</v>
      </c>
      <c r="EO201" s="18">
        <v>0</v>
      </c>
      <c r="EP201" s="18">
        <v>0.75</v>
      </c>
      <c r="EQ201" s="18">
        <v>0.13</v>
      </c>
      <c r="ER201" s="18">
        <v>0</v>
      </c>
      <c r="ES201" s="18">
        <v>0.84</v>
      </c>
      <c r="ET201" s="18">
        <v>0</v>
      </c>
      <c r="EU201" s="18">
        <v>0.8</v>
      </c>
      <c r="EV201" s="18">
        <v>0.16</v>
      </c>
      <c r="EW201" s="18">
        <v>0.35</v>
      </c>
      <c r="EX201" s="18">
        <v>0</v>
      </c>
      <c r="EY201" s="18">
        <v>11.06</v>
      </c>
      <c r="EZ201" s="18">
        <v>10.71</v>
      </c>
      <c r="FA201" s="18">
        <v>0.35</v>
      </c>
      <c r="FB201" s="18">
        <v>0</v>
      </c>
      <c r="FC201" s="18">
        <v>0.03</v>
      </c>
      <c r="FD201" s="18">
        <v>41.11</v>
      </c>
      <c r="FE201" s="18">
        <v>12.6</v>
      </c>
      <c r="FF201" s="18">
        <v>32.74</v>
      </c>
      <c r="FG201" s="18">
        <v>1.03</v>
      </c>
      <c r="FH201" s="18">
        <v>24.41</v>
      </c>
      <c r="FI201" s="18">
        <v>32.5</v>
      </c>
      <c r="FJ201" s="18">
        <v>76.72</v>
      </c>
      <c r="FK201" s="18">
        <v>4.57</v>
      </c>
      <c r="FL201" s="18">
        <v>95.82</v>
      </c>
      <c r="FM201" s="18">
        <v>19.899999999999999</v>
      </c>
      <c r="FN201" s="18">
        <v>8.73</v>
      </c>
      <c r="FO201" s="18">
        <v>1.84</v>
      </c>
      <c r="FP201" s="18">
        <v>0</v>
      </c>
      <c r="FQ201" s="18">
        <v>84.38</v>
      </c>
      <c r="FR201" s="18">
        <v>90.64</v>
      </c>
      <c r="FS201" s="18">
        <v>65.14</v>
      </c>
      <c r="FT201" s="18">
        <v>13.66</v>
      </c>
      <c r="FU201" s="18">
        <v>41.34</v>
      </c>
      <c r="FV201" s="18">
        <v>2.59</v>
      </c>
      <c r="FW201" s="18">
        <v>36.24</v>
      </c>
      <c r="FX201" s="18">
        <v>5.47</v>
      </c>
      <c r="FY201" s="18">
        <v>10.68</v>
      </c>
      <c r="FZ201" s="18">
        <v>4.29</v>
      </c>
      <c r="GA201" s="18">
        <v>5.26</v>
      </c>
      <c r="GB201" s="18">
        <v>48.69</v>
      </c>
      <c r="GC201" s="18">
        <v>61.15</v>
      </c>
      <c r="GD201" s="18">
        <v>0.77</v>
      </c>
      <c r="GE201" s="18">
        <v>12.21</v>
      </c>
      <c r="GF201" s="18">
        <v>12.17</v>
      </c>
    </row>
    <row r="202" spans="2:188" s="18" customFormat="1" x14ac:dyDescent="0.35">
      <c r="B202" t="str">
        <f>IF(AND(F202&gt;='PASO 2 - CHANNEL INPUT '!$G$4,F202&lt;='PASO 2 - CHANNEL INPUT '!$H$4),"OK","FUERA")</f>
        <v>OK</v>
      </c>
      <c r="C202" s="18" t="str">
        <f>IF(AND(F202&gt;='PASO 2 - CHANNEL INPUT '!$G$8,F202&lt;='PASO 2 - CHANNEL INPUT '!$H$8),"OK","FUERA")</f>
        <v>OK</v>
      </c>
      <c r="D202" t="str">
        <f>IF(AND(F202&gt;='PASO 1 - SETUP CAMPAÑA'!$C$3,F202&lt;='PASO 1 - SETUP CAMPAÑA'!$C$4),"OK","FUERA")</f>
        <v>FUERA</v>
      </c>
      <c r="E202" s="18" t="str">
        <f t="shared" si="274"/>
        <v>HOMBRES</v>
      </c>
      <c r="F202" s="18">
        <v>11</v>
      </c>
      <c r="G202" s="119">
        <f t="shared" si="364"/>
        <v>20.519999999999996</v>
      </c>
      <c r="H202" s="18">
        <f t="shared" si="275"/>
        <v>20.114999999999998</v>
      </c>
      <c r="I202" s="18">
        <f t="shared" si="276"/>
        <v>0.51749999999999996</v>
      </c>
      <c r="J202" s="18">
        <f t="shared" si="277"/>
        <v>5.7374999999999998</v>
      </c>
      <c r="K202" s="18">
        <f t="shared" si="278"/>
        <v>5.7374999999999998</v>
      </c>
      <c r="L202" s="18">
        <f t="shared" si="279"/>
        <v>0</v>
      </c>
      <c r="M202" s="18">
        <f t="shared" si="280"/>
        <v>10.732499999999998</v>
      </c>
      <c r="N202" s="18">
        <f t="shared" si="281"/>
        <v>33.997499999999995</v>
      </c>
      <c r="O202" s="18">
        <f t="shared" si="282"/>
        <v>5.0625</v>
      </c>
      <c r="P202" s="18">
        <f t="shared" si="283"/>
        <v>7.47</v>
      </c>
      <c r="Q202" s="18">
        <f t="shared" si="284"/>
        <v>40.162500000000001</v>
      </c>
      <c r="R202" s="18">
        <f t="shared" si="285"/>
        <v>1.3724999999999998</v>
      </c>
      <c r="S202" s="18">
        <f t="shared" si="286"/>
        <v>40.162500000000001</v>
      </c>
      <c r="T202" s="18">
        <f t="shared" si="287"/>
        <v>39.015000000000001</v>
      </c>
      <c r="U202" s="119">
        <f t="shared" si="288"/>
        <v>43.875</v>
      </c>
      <c r="V202" s="18">
        <f t="shared" si="289"/>
        <v>0.45</v>
      </c>
      <c r="W202" s="18">
        <f t="shared" si="290"/>
        <v>72.022499999999994</v>
      </c>
      <c r="X202" s="18">
        <f t="shared" si="291"/>
        <v>11.16</v>
      </c>
      <c r="Y202" s="18">
        <f t="shared" si="292"/>
        <v>9.5625</v>
      </c>
      <c r="Z202" s="18">
        <f t="shared" si="293"/>
        <v>25.717500000000001</v>
      </c>
      <c r="AA202" s="18">
        <f t="shared" si="294"/>
        <v>69.25500000000001</v>
      </c>
      <c r="AB202" s="18">
        <f t="shared" si="295"/>
        <v>19.642500000000002</v>
      </c>
      <c r="AC202" s="18">
        <f t="shared" si="296"/>
        <v>1.2375</v>
      </c>
      <c r="AD202" s="119">
        <f t="shared" si="297"/>
        <v>89.100000000000009</v>
      </c>
      <c r="AE202" s="18">
        <f t="shared" si="298"/>
        <v>30.014999999999997</v>
      </c>
      <c r="AF202" s="18">
        <f t="shared" si="299"/>
        <v>8.4150000000000009</v>
      </c>
      <c r="AG202" s="18">
        <f t="shared" si="300"/>
        <v>31.275000000000002</v>
      </c>
      <c r="AH202" s="18">
        <f t="shared" si="301"/>
        <v>16.02</v>
      </c>
      <c r="AI202" s="18">
        <f t="shared" si="302"/>
        <v>10.53</v>
      </c>
      <c r="AJ202" s="18">
        <f t="shared" si="303"/>
        <v>8.6624999999999996</v>
      </c>
      <c r="AK202" s="18">
        <f t="shared" si="304"/>
        <v>5.2649999999999997</v>
      </c>
      <c r="AL202" s="18">
        <f t="shared" si="305"/>
        <v>0.60750000000000004</v>
      </c>
      <c r="AM202" s="18">
        <f t="shared" si="306"/>
        <v>6.39</v>
      </c>
      <c r="AN202" s="18">
        <f t="shared" si="307"/>
        <v>0</v>
      </c>
      <c r="AO202" s="18">
        <f t="shared" si="308"/>
        <v>0</v>
      </c>
      <c r="AP202" s="18">
        <f t="shared" si="309"/>
        <v>3.0150000000000001</v>
      </c>
      <c r="AQ202" s="18">
        <f t="shared" si="310"/>
        <v>0</v>
      </c>
      <c r="AR202" s="18">
        <f t="shared" si="311"/>
        <v>1.9800000000000002</v>
      </c>
      <c r="AS202" s="18">
        <f t="shared" si="312"/>
        <v>0</v>
      </c>
      <c r="AT202" s="18">
        <f t="shared" si="313"/>
        <v>0</v>
      </c>
      <c r="AU202" s="18">
        <f t="shared" si="314"/>
        <v>0.51749999999999996</v>
      </c>
      <c r="AV202" s="18">
        <f t="shared" si="315"/>
        <v>1.125</v>
      </c>
      <c r="AW202" s="18">
        <f t="shared" si="316"/>
        <v>0</v>
      </c>
      <c r="AX202" s="18">
        <f t="shared" si="317"/>
        <v>0</v>
      </c>
      <c r="AY202" s="18">
        <f t="shared" si="318"/>
        <v>1.125</v>
      </c>
      <c r="AZ202" s="18">
        <f t="shared" si="319"/>
        <v>0.24750000000000003</v>
      </c>
      <c r="BA202" s="18">
        <f t="shared" si="320"/>
        <v>0</v>
      </c>
      <c r="BB202" s="18">
        <f t="shared" si="321"/>
        <v>1.6875</v>
      </c>
      <c r="BC202" s="18">
        <f t="shared" si="322"/>
        <v>0.29249999999999998</v>
      </c>
      <c r="BD202" s="18">
        <f t="shared" si="323"/>
        <v>0</v>
      </c>
      <c r="BE202" s="18">
        <f t="shared" si="324"/>
        <v>1.89</v>
      </c>
      <c r="BF202" s="18">
        <f t="shared" si="325"/>
        <v>0</v>
      </c>
      <c r="BG202" s="18">
        <f t="shared" si="326"/>
        <v>1.8</v>
      </c>
      <c r="BH202" s="18">
        <f t="shared" si="327"/>
        <v>0.36000000000000004</v>
      </c>
      <c r="BI202" s="18">
        <f t="shared" si="328"/>
        <v>0.78749999999999987</v>
      </c>
      <c r="BJ202" s="18">
        <f t="shared" si="329"/>
        <v>0</v>
      </c>
      <c r="BK202" s="18">
        <f t="shared" si="330"/>
        <v>24.885000000000002</v>
      </c>
      <c r="BL202" s="18">
        <f t="shared" si="331"/>
        <v>24.097500000000004</v>
      </c>
      <c r="BM202" s="18">
        <f t="shared" si="332"/>
        <v>0.78749999999999987</v>
      </c>
      <c r="BN202" s="18">
        <f t="shared" si="333"/>
        <v>0</v>
      </c>
      <c r="BO202" s="18">
        <f t="shared" si="334"/>
        <v>6.7499999999999991E-2</v>
      </c>
      <c r="BP202" s="18">
        <f t="shared" si="335"/>
        <v>92.497500000000002</v>
      </c>
      <c r="BQ202" s="18">
        <f t="shared" si="336"/>
        <v>28.35</v>
      </c>
      <c r="BR202" s="18">
        <f t="shared" si="337"/>
        <v>73.665000000000006</v>
      </c>
      <c r="BS202" s="18">
        <f t="shared" si="338"/>
        <v>2.3174999999999999</v>
      </c>
      <c r="BT202" s="18">
        <f t="shared" si="339"/>
        <v>54.922499999999999</v>
      </c>
      <c r="BU202" s="18">
        <f t="shared" si="340"/>
        <v>73.125</v>
      </c>
      <c r="BV202" s="119">
        <f t="shared" si="341"/>
        <v>172.62</v>
      </c>
      <c r="BW202" s="119">
        <f t="shared" si="342"/>
        <v>10.282500000000001</v>
      </c>
      <c r="BX202" s="119">
        <f t="shared" si="343"/>
        <v>215.595</v>
      </c>
      <c r="BY202" s="18">
        <f t="shared" si="344"/>
        <v>44.774999999999999</v>
      </c>
      <c r="BZ202" s="18">
        <f t="shared" si="345"/>
        <v>19.642500000000002</v>
      </c>
      <c r="CA202" s="18">
        <f t="shared" si="346"/>
        <v>4.1399999999999997</v>
      </c>
      <c r="CB202" s="18">
        <f t="shared" si="347"/>
        <v>0</v>
      </c>
      <c r="CC202" s="119">
        <f t="shared" si="348"/>
        <v>189.85499999999999</v>
      </c>
      <c r="CD202" s="119">
        <f t="shared" si="349"/>
        <v>203.94</v>
      </c>
      <c r="CE202" s="119">
        <f t="shared" si="350"/>
        <v>146.565</v>
      </c>
      <c r="CF202" s="18">
        <f t="shared" si="351"/>
        <v>30.734999999999999</v>
      </c>
      <c r="CG202" s="18">
        <f t="shared" si="352"/>
        <v>93.015000000000015</v>
      </c>
      <c r="CH202" s="18">
        <f t="shared" si="353"/>
        <v>5.8274999999999997</v>
      </c>
      <c r="CI202" s="119">
        <f t="shared" si="354"/>
        <v>81.540000000000006</v>
      </c>
      <c r="CJ202" s="18">
        <f t="shared" si="355"/>
        <v>12.307499999999999</v>
      </c>
      <c r="CK202" s="18">
        <f t="shared" si="356"/>
        <v>24.029999999999998</v>
      </c>
      <c r="CL202" s="18">
        <f t="shared" si="357"/>
        <v>9.6524999999999999</v>
      </c>
      <c r="CM202" s="18">
        <f t="shared" si="358"/>
        <v>11.835000000000001</v>
      </c>
      <c r="CN202" s="18">
        <f t="shared" si="359"/>
        <v>109.55249999999999</v>
      </c>
      <c r="CO202" s="18">
        <f t="shared" si="360"/>
        <v>137.58749999999998</v>
      </c>
      <c r="CP202" s="18">
        <f t="shared" si="361"/>
        <v>1.7325000000000002</v>
      </c>
      <c r="CQ202" s="18">
        <f t="shared" si="362"/>
        <v>27.472500000000004</v>
      </c>
      <c r="CR202" s="18">
        <f t="shared" si="363"/>
        <v>27.3825</v>
      </c>
      <c r="CT202" s="18">
        <f>+'PASO 1 - SETUP CAMPAÑA'!F39</f>
        <v>225</v>
      </c>
      <c r="CU202" s="18">
        <v>9.1199999999999992</v>
      </c>
      <c r="CV202" s="18">
        <v>8.94</v>
      </c>
      <c r="CW202" s="18">
        <v>0.23</v>
      </c>
      <c r="CX202" s="18">
        <v>2.5499999999999998</v>
      </c>
      <c r="CY202" s="18">
        <v>2.5499999999999998</v>
      </c>
      <c r="CZ202" s="18">
        <v>0</v>
      </c>
      <c r="DA202" s="18">
        <v>4.7699999999999996</v>
      </c>
      <c r="DB202" s="18">
        <v>15.11</v>
      </c>
      <c r="DC202" s="18">
        <v>2.25</v>
      </c>
      <c r="DD202" s="18">
        <v>3.32</v>
      </c>
      <c r="DE202" s="18">
        <v>17.850000000000001</v>
      </c>
      <c r="DF202" s="18">
        <v>0.61</v>
      </c>
      <c r="DG202" s="18">
        <v>17.850000000000001</v>
      </c>
      <c r="DH202" s="18">
        <v>17.34</v>
      </c>
      <c r="DI202" s="18">
        <v>19.5</v>
      </c>
      <c r="DJ202" s="18">
        <v>0.2</v>
      </c>
      <c r="DK202" s="18">
        <v>32.01</v>
      </c>
      <c r="DL202" s="18">
        <v>4.96</v>
      </c>
      <c r="DM202" s="18">
        <v>4.25</v>
      </c>
      <c r="DN202" s="18">
        <v>11.43</v>
      </c>
      <c r="DO202" s="18">
        <v>30.78</v>
      </c>
      <c r="DP202" s="18">
        <v>8.73</v>
      </c>
      <c r="DQ202" s="18">
        <v>0.55000000000000004</v>
      </c>
      <c r="DR202" s="18">
        <v>39.6</v>
      </c>
      <c r="DS202" s="18">
        <v>13.34</v>
      </c>
      <c r="DT202" s="18">
        <v>3.74</v>
      </c>
      <c r="DU202" s="18">
        <v>13.9</v>
      </c>
      <c r="DV202" s="18">
        <v>7.12</v>
      </c>
      <c r="DW202" s="18">
        <v>4.68</v>
      </c>
      <c r="DX202" s="18">
        <v>3.85</v>
      </c>
      <c r="DY202" s="18">
        <v>2.34</v>
      </c>
      <c r="DZ202" s="18">
        <v>0.27</v>
      </c>
      <c r="EA202" s="18">
        <v>2.84</v>
      </c>
      <c r="EB202" s="18">
        <v>0</v>
      </c>
      <c r="EC202" s="18">
        <v>0</v>
      </c>
      <c r="ED202" s="18">
        <v>1.34</v>
      </c>
      <c r="EE202" s="18">
        <v>0</v>
      </c>
      <c r="EF202" s="18">
        <v>0.88</v>
      </c>
      <c r="EG202" s="18">
        <v>0</v>
      </c>
      <c r="EH202" s="18">
        <v>0</v>
      </c>
      <c r="EI202" s="18">
        <v>0.23</v>
      </c>
      <c r="EJ202" s="18">
        <v>0.5</v>
      </c>
      <c r="EK202" s="18">
        <v>0</v>
      </c>
      <c r="EL202" s="18">
        <v>0</v>
      </c>
      <c r="EM202" s="18">
        <v>0.5</v>
      </c>
      <c r="EN202" s="18">
        <v>0.11</v>
      </c>
      <c r="EO202" s="18">
        <v>0</v>
      </c>
      <c r="EP202" s="18">
        <v>0.75</v>
      </c>
      <c r="EQ202" s="18">
        <v>0.13</v>
      </c>
      <c r="ER202" s="18">
        <v>0</v>
      </c>
      <c r="ES202" s="18">
        <v>0.84</v>
      </c>
      <c r="ET202" s="18">
        <v>0</v>
      </c>
      <c r="EU202" s="18">
        <v>0.8</v>
      </c>
      <c r="EV202" s="18">
        <v>0.16</v>
      </c>
      <c r="EW202" s="18">
        <v>0.35</v>
      </c>
      <c r="EX202" s="18">
        <v>0</v>
      </c>
      <c r="EY202" s="18">
        <v>11.06</v>
      </c>
      <c r="EZ202" s="18">
        <v>10.71</v>
      </c>
      <c r="FA202" s="18">
        <v>0.35</v>
      </c>
      <c r="FB202" s="18">
        <v>0</v>
      </c>
      <c r="FC202" s="18">
        <v>0.03</v>
      </c>
      <c r="FD202" s="18">
        <v>41.11</v>
      </c>
      <c r="FE202" s="18">
        <v>12.6</v>
      </c>
      <c r="FF202" s="18">
        <v>32.74</v>
      </c>
      <c r="FG202" s="18">
        <v>1.03</v>
      </c>
      <c r="FH202" s="18">
        <v>24.41</v>
      </c>
      <c r="FI202" s="18">
        <v>32.5</v>
      </c>
      <c r="FJ202" s="18">
        <v>76.72</v>
      </c>
      <c r="FK202" s="18">
        <v>4.57</v>
      </c>
      <c r="FL202" s="18">
        <v>95.82</v>
      </c>
      <c r="FM202" s="18">
        <v>19.899999999999999</v>
      </c>
      <c r="FN202" s="18">
        <v>8.73</v>
      </c>
      <c r="FO202" s="18">
        <v>1.84</v>
      </c>
      <c r="FP202" s="18">
        <v>0</v>
      </c>
      <c r="FQ202" s="18">
        <v>84.38</v>
      </c>
      <c r="FR202" s="18">
        <v>90.64</v>
      </c>
      <c r="FS202" s="18">
        <v>65.14</v>
      </c>
      <c r="FT202" s="18">
        <v>13.66</v>
      </c>
      <c r="FU202" s="18">
        <v>41.34</v>
      </c>
      <c r="FV202" s="18">
        <v>2.59</v>
      </c>
      <c r="FW202" s="18">
        <v>36.24</v>
      </c>
      <c r="FX202" s="18">
        <v>5.47</v>
      </c>
      <c r="FY202" s="18">
        <v>10.68</v>
      </c>
      <c r="FZ202" s="18">
        <v>4.29</v>
      </c>
      <c r="GA202" s="18">
        <v>5.26</v>
      </c>
      <c r="GB202" s="18">
        <v>48.69</v>
      </c>
      <c r="GC202" s="18">
        <v>61.15</v>
      </c>
      <c r="GD202" s="18">
        <v>0.77</v>
      </c>
      <c r="GE202" s="18">
        <v>12.21</v>
      </c>
      <c r="GF202" s="18">
        <v>12.17</v>
      </c>
    </row>
    <row r="203" spans="2:188" s="18" customFormat="1" x14ac:dyDescent="0.35">
      <c r="B203" t="str">
        <f>IF(AND(F203&gt;='PASO 2 - CHANNEL INPUT '!$G$4,F203&lt;='PASO 2 - CHANNEL INPUT '!$H$4),"OK","FUERA")</f>
        <v>OK</v>
      </c>
      <c r="C203" s="18" t="str">
        <f>IF(AND(F203&gt;='PASO 2 - CHANNEL INPUT '!$G$8,F203&lt;='PASO 2 - CHANNEL INPUT '!$H$8),"OK","FUERA")</f>
        <v>OK</v>
      </c>
      <c r="D203" t="str">
        <f>IF(AND(F203&gt;='PASO 1 - SETUP CAMPAÑA'!$C$3,F203&lt;='PASO 1 - SETUP CAMPAÑA'!$C$4),"OK","FUERA")</f>
        <v>FUERA</v>
      </c>
      <c r="E203" s="18" t="str">
        <f t="shared" si="274"/>
        <v>HOMBRES</v>
      </c>
      <c r="F203" s="18">
        <v>12</v>
      </c>
      <c r="G203" s="119">
        <f t="shared" si="364"/>
        <v>23.347199999999997</v>
      </c>
      <c r="H203" s="18">
        <f t="shared" si="275"/>
        <v>22.886399999999998</v>
      </c>
      <c r="I203" s="18">
        <f t="shared" si="276"/>
        <v>0.58879999999999999</v>
      </c>
      <c r="J203" s="18">
        <f t="shared" si="277"/>
        <v>6.5279999999999996</v>
      </c>
      <c r="K203" s="18">
        <f t="shared" si="278"/>
        <v>6.5279999999999996</v>
      </c>
      <c r="L203" s="18">
        <f t="shared" si="279"/>
        <v>0</v>
      </c>
      <c r="M203" s="18">
        <f t="shared" si="280"/>
        <v>12.211199999999998</v>
      </c>
      <c r="N203" s="18">
        <f t="shared" si="281"/>
        <v>38.681599999999996</v>
      </c>
      <c r="O203" s="18">
        <f t="shared" si="282"/>
        <v>5.76</v>
      </c>
      <c r="P203" s="18">
        <f t="shared" si="283"/>
        <v>8.4992000000000001</v>
      </c>
      <c r="Q203" s="18">
        <f t="shared" si="284"/>
        <v>45.696000000000005</v>
      </c>
      <c r="R203" s="18">
        <f t="shared" si="285"/>
        <v>1.5615999999999999</v>
      </c>
      <c r="S203" s="18">
        <f t="shared" si="286"/>
        <v>45.696000000000005</v>
      </c>
      <c r="T203" s="18">
        <f t="shared" si="287"/>
        <v>44.3904</v>
      </c>
      <c r="U203" s="119">
        <f t="shared" si="288"/>
        <v>49.92</v>
      </c>
      <c r="V203" s="18">
        <f t="shared" si="289"/>
        <v>0.51200000000000001</v>
      </c>
      <c r="W203" s="18">
        <f t="shared" si="290"/>
        <v>81.945599999999999</v>
      </c>
      <c r="X203" s="18">
        <f t="shared" si="291"/>
        <v>12.6976</v>
      </c>
      <c r="Y203" s="18">
        <f t="shared" si="292"/>
        <v>10.88</v>
      </c>
      <c r="Z203" s="18">
        <f t="shared" si="293"/>
        <v>29.2608</v>
      </c>
      <c r="AA203" s="18">
        <f t="shared" si="294"/>
        <v>78.796800000000005</v>
      </c>
      <c r="AB203" s="18">
        <f t="shared" si="295"/>
        <v>22.348800000000001</v>
      </c>
      <c r="AC203" s="18">
        <f t="shared" si="296"/>
        <v>1.4080000000000001</v>
      </c>
      <c r="AD203" s="119">
        <f t="shared" si="297"/>
        <v>101.376</v>
      </c>
      <c r="AE203" s="18">
        <f t="shared" si="298"/>
        <v>34.150399999999998</v>
      </c>
      <c r="AF203" s="18">
        <f t="shared" si="299"/>
        <v>9.5744000000000007</v>
      </c>
      <c r="AG203" s="18">
        <f t="shared" si="300"/>
        <v>35.584000000000003</v>
      </c>
      <c r="AH203" s="18">
        <f t="shared" si="301"/>
        <v>18.2272</v>
      </c>
      <c r="AI203" s="18">
        <f t="shared" si="302"/>
        <v>11.980799999999999</v>
      </c>
      <c r="AJ203" s="18">
        <f t="shared" si="303"/>
        <v>9.8559999999999999</v>
      </c>
      <c r="AK203" s="18">
        <f t="shared" si="304"/>
        <v>5.9903999999999993</v>
      </c>
      <c r="AL203" s="18">
        <f t="shared" si="305"/>
        <v>0.69120000000000004</v>
      </c>
      <c r="AM203" s="18">
        <f t="shared" si="306"/>
        <v>7.2703999999999995</v>
      </c>
      <c r="AN203" s="18">
        <f t="shared" si="307"/>
        <v>0</v>
      </c>
      <c r="AO203" s="18">
        <f t="shared" si="308"/>
        <v>0</v>
      </c>
      <c r="AP203" s="18">
        <f t="shared" si="309"/>
        <v>3.4304000000000001</v>
      </c>
      <c r="AQ203" s="18">
        <f t="shared" si="310"/>
        <v>0</v>
      </c>
      <c r="AR203" s="18">
        <f t="shared" si="311"/>
        <v>2.2528000000000001</v>
      </c>
      <c r="AS203" s="18">
        <f t="shared" si="312"/>
        <v>0</v>
      </c>
      <c r="AT203" s="18">
        <f t="shared" si="313"/>
        <v>0</v>
      </c>
      <c r="AU203" s="18">
        <f t="shared" si="314"/>
        <v>0.58879999999999999</v>
      </c>
      <c r="AV203" s="18">
        <f t="shared" si="315"/>
        <v>1.28</v>
      </c>
      <c r="AW203" s="18">
        <f t="shared" si="316"/>
        <v>0</v>
      </c>
      <c r="AX203" s="18">
        <f t="shared" si="317"/>
        <v>0</v>
      </c>
      <c r="AY203" s="18">
        <f t="shared" si="318"/>
        <v>1.28</v>
      </c>
      <c r="AZ203" s="18">
        <f t="shared" si="319"/>
        <v>0.28160000000000002</v>
      </c>
      <c r="BA203" s="18">
        <f t="shared" si="320"/>
        <v>0</v>
      </c>
      <c r="BB203" s="18">
        <f t="shared" si="321"/>
        <v>1.92</v>
      </c>
      <c r="BC203" s="18">
        <f t="shared" si="322"/>
        <v>0.33279999999999998</v>
      </c>
      <c r="BD203" s="18">
        <f t="shared" si="323"/>
        <v>0</v>
      </c>
      <c r="BE203" s="18">
        <f t="shared" si="324"/>
        <v>2.1503999999999999</v>
      </c>
      <c r="BF203" s="18">
        <f t="shared" si="325"/>
        <v>0</v>
      </c>
      <c r="BG203" s="18">
        <f t="shared" si="326"/>
        <v>2.048</v>
      </c>
      <c r="BH203" s="18">
        <f t="shared" si="327"/>
        <v>0.40960000000000002</v>
      </c>
      <c r="BI203" s="18">
        <f t="shared" si="328"/>
        <v>0.89599999999999991</v>
      </c>
      <c r="BJ203" s="18">
        <f t="shared" si="329"/>
        <v>0</v>
      </c>
      <c r="BK203" s="18">
        <f t="shared" si="330"/>
        <v>28.313600000000001</v>
      </c>
      <c r="BL203" s="18">
        <f t="shared" si="331"/>
        <v>27.417600000000004</v>
      </c>
      <c r="BM203" s="18">
        <f t="shared" si="332"/>
        <v>0.89599999999999991</v>
      </c>
      <c r="BN203" s="18">
        <f t="shared" si="333"/>
        <v>0</v>
      </c>
      <c r="BO203" s="18">
        <f t="shared" si="334"/>
        <v>7.6799999999999993E-2</v>
      </c>
      <c r="BP203" s="18">
        <f t="shared" si="335"/>
        <v>105.24160000000001</v>
      </c>
      <c r="BQ203" s="18">
        <f t="shared" si="336"/>
        <v>32.256</v>
      </c>
      <c r="BR203" s="18">
        <f t="shared" si="337"/>
        <v>83.814400000000006</v>
      </c>
      <c r="BS203" s="18">
        <f t="shared" si="338"/>
        <v>2.6368</v>
      </c>
      <c r="BT203" s="18">
        <f t="shared" si="339"/>
        <v>62.489600000000003</v>
      </c>
      <c r="BU203" s="18">
        <f t="shared" si="340"/>
        <v>83.2</v>
      </c>
      <c r="BV203" s="119">
        <f t="shared" si="341"/>
        <v>196.4032</v>
      </c>
      <c r="BW203" s="119">
        <f t="shared" si="342"/>
        <v>11.699200000000001</v>
      </c>
      <c r="BX203" s="119">
        <f t="shared" si="343"/>
        <v>245.29919999999998</v>
      </c>
      <c r="BY203" s="18">
        <f t="shared" si="344"/>
        <v>50.943999999999996</v>
      </c>
      <c r="BZ203" s="18">
        <f t="shared" si="345"/>
        <v>22.348800000000001</v>
      </c>
      <c r="CA203" s="18">
        <f t="shared" si="346"/>
        <v>4.7103999999999999</v>
      </c>
      <c r="CB203" s="18">
        <f t="shared" si="347"/>
        <v>0</v>
      </c>
      <c r="CC203" s="119">
        <f t="shared" si="348"/>
        <v>216.0128</v>
      </c>
      <c r="CD203" s="119">
        <f t="shared" si="349"/>
        <v>232.0384</v>
      </c>
      <c r="CE203" s="119">
        <f t="shared" si="350"/>
        <v>166.75839999999999</v>
      </c>
      <c r="CF203" s="18">
        <f t="shared" si="351"/>
        <v>34.9696</v>
      </c>
      <c r="CG203" s="18">
        <f t="shared" si="352"/>
        <v>105.83040000000001</v>
      </c>
      <c r="CH203" s="18">
        <f t="shared" si="353"/>
        <v>6.6303999999999998</v>
      </c>
      <c r="CI203" s="119">
        <f t="shared" si="354"/>
        <v>92.7744</v>
      </c>
      <c r="CJ203" s="18">
        <f t="shared" si="355"/>
        <v>14.0032</v>
      </c>
      <c r="CK203" s="18">
        <f t="shared" si="356"/>
        <v>27.340799999999998</v>
      </c>
      <c r="CL203" s="18">
        <f t="shared" si="357"/>
        <v>10.9824</v>
      </c>
      <c r="CM203" s="18">
        <f t="shared" si="358"/>
        <v>13.4656</v>
      </c>
      <c r="CN203" s="18">
        <f t="shared" si="359"/>
        <v>124.6464</v>
      </c>
      <c r="CO203" s="18">
        <f t="shared" si="360"/>
        <v>156.54399999999998</v>
      </c>
      <c r="CP203" s="18">
        <f t="shared" si="361"/>
        <v>1.9712000000000001</v>
      </c>
      <c r="CQ203" s="18">
        <f t="shared" si="362"/>
        <v>31.257600000000004</v>
      </c>
      <c r="CR203" s="18">
        <f t="shared" si="363"/>
        <v>31.155200000000001</v>
      </c>
      <c r="CT203" s="18">
        <f>+'PASO 1 - SETUP CAMPAÑA'!F40</f>
        <v>256</v>
      </c>
      <c r="CU203" s="18">
        <v>9.1199999999999992</v>
      </c>
      <c r="CV203" s="18">
        <v>8.94</v>
      </c>
      <c r="CW203" s="18">
        <v>0.23</v>
      </c>
      <c r="CX203" s="18">
        <v>2.5499999999999998</v>
      </c>
      <c r="CY203" s="18">
        <v>2.5499999999999998</v>
      </c>
      <c r="CZ203" s="18">
        <v>0</v>
      </c>
      <c r="DA203" s="18">
        <v>4.7699999999999996</v>
      </c>
      <c r="DB203" s="18">
        <v>15.11</v>
      </c>
      <c r="DC203" s="18">
        <v>2.25</v>
      </c>
      <c r="DD203" s="18">
        <v>3.32</v>
      </c>
      <c r="DE203" s="18">
        <v>17.850000000000001</v>
      </c>
      <c r="DF203" s="18">
        <v>0.61</v>
      </c>
      <c r="DG203" s="18">
        <v>17.850000000000001</v>
      </c>
      <c r="DH203" s="18">
        <v>17.34</v>
      </c>
      <c r="DI203" s="18">
        <v>19.5</v>
      </c>
      <c r="DJ203" s="18">
        <v>0.2</v>
      </c>
      <c r="DK203" s="18">
        <v>32.01</v>
      </c>
      <c r="DL203" s="18">
        <v>4.96</v>
      </c>
      <c r="DM203" s="18">
        <v>4.25</v>
      </c>
      <c r="DN203" s="18">
        <v>11.43</v>
      </c>
      <c r="DO203" s="18">
        <v>30.78</v>
      </c>
      <c r="DP203" s="18">
        <v>8.73</v>
      </c>
      <c r="DQ203" s="18">
        <v>0.55000000000000004</v>
      </c>
      <c r="DR203" s="18">
        <v>39.6</v>
      </c>
      <c r="DS203" s="18">
        <v>13.34</v>
      </c>
      <c r="DT203" s="18">
        <v>3.74</v>
      </c>
      <c r="DU203" s="18">
        <v>13.9</v>
      </c>
      <c r="DV203" s="18">
        <v>7.12</v>
      </c>
      <c r="DW203" s="18">
        <v>4.68</v>
      </c>
      <c r="DX203" s="18">
        <v>3.85</v>
      </c>
      <c r="DY203" s="18">
        <v>2.34</v>
      </c>
      <c r="DZ203" s="18">
        <v>0.27</v>
      </c>
      <c r="EA203" s="18">
        <v>2.84</v>
      </c>
      <c r="EB203" s="18">
        <v>0</v>
      </c>
      <c r="EC203" s="18">
        <v>0</v>
      </c>
      <c r="ED203" s="18">
        <v>1.34</v>
      </c>
      <c r="EE203" s="18">
        <v>0</v>
      </c>
      <c r="EF203" s="18">
        <v>0.88</v>
      </c>
      <c r="EG203" s="18">
        <v>0</v>
      </c>
      <c r="EH203" s="18">
        <v>0</v>
      </c>
      <c r="EI203" s="18">
        <v>0.23</v>
      </c>
      <c r="EJ203" s="18">
        <v>0.5</v>
      </c>
      <c r="EK203" s="18">
        <v>0</v>
      </c>
      <c r="EL203" s="18">
        <v>0</v>
      </c>
      <c r="EM203" s="18">
        <v>0.5</v>
      </c>
      <c r="EN203" s="18">
        <v>0.11</v>
      </c>
      <c r="EO203" s="18">
        <v>0</v>
      </c>
      <c r="EP203" s="18">
        <v>0.75</v>
      </c>
      <c r="EQ203" s="18">
        <v>0.13</v>
      </c>
      <c r="ER203" s="18">
        <v>0</v>
      </c>
      <c r="ES203" s="18">
        <v>0.84</v>
      </c>
      <c r="ET203" s="18">
        <v>0</v>
      </c>
      <c r="EU203" s="18">
        <v>0.8</v>
      </c>
      <c r="EV203" s="18">
        <v>0.16</v>
      </c>
      <c r="EW203" s="18">
        <v>0.35</v>
      </c>
      <c r="EX203" s="18">
        <v>0</v>
      </c>
      <c r="EY203" s="18">
        <v>11.06</v>
      </c>
      <c r="EZ203" s="18">
        <v>10.71</v>
      </c>
      <c r="FA203" s="18">
        <v>0.35</v>
      </c>
      <c r="FB203" s="18">
        <v>0</v>
      </c>
      <c r="FC203" s="18">
        <v>0.03</v>
      </c>
      <c r="FD203" s="18">
        <v>41.11</v>
      </c>
      <c r="FE203" s="18">
        <v>12.6</v>
      </c>
      <c r="FF203" s="18">
        <v>32.74</v>
      </c>
      <c r="FG203" s="18">
        <v>1.03</v>
      </c>
      <c r="FH203" s="18">
        <v>24.41</v>
      </c>
      <c r="FI203" s="18">
        <v>32.5</v>
      </c>
      <c r="FJ203" s="18">
        <v>76.72</v>
      </c>
      <c r="FK203" s="18">
        <v>4.57</v>
      </c>
      <c r="FL203" s="18">
        <v>95.82</v>
      </c>
      <c r="FM203" s="18">
        <v>19.899999999999999</v>
      </c>
      <c r="FN203" s="18">
        <v>8.73</v>
      </c>
      <c r="FO203" s="18">
        <v>1.84</v>
      </c>
      <c r="FP203" s="18">
        <v>0</v>
      </c>
      <c r="FQ203" s="18">
        <v>84.38</v>
      </c>
      <c r="FR203" s="18">
        <v>90.64</v>
      </c>
      <c r="FS203" s="18">
        <v>65.14</v>
      </c>
      <c r="FT203" s="18">
        <v>13.66</v>
      </c>
      <c r="FU203" s="18">
        <v>41.34</v>
      </c>
      <c r="FV203" s="18">
        <v>2.59</v>
      </c>
      <c r="FW203" s="18">
        <v>36.24</v>
      </c>
      <c r="FX203" s="18">
        <v>5.47</v>
      </c>
      <c r="FY203" s="18">
        <v>10.68</v>
      </c>
      <c r="FZ203" s="18">
        <v>4.29</v>
      </c>
      <c r="GA203" s="18">
        <v>5.26</v>
      </c>
      <c r="GB203" s="18">
        <v>48.69</v>
      </c>
      <c r="GC203" s="18">
        <v>61.15</v>
      </c>
      <c r="GD203" s="18">
        <v>0.77</v>
      </c>
      <c r="GE203" s="18">
        <v>12.21</v>
      </c>
      <c r="GF203" s="18">
        <v>12.17</v>
      </c>
    </row>
    <row r="204" spans="2:188" s="18" customFormat="1" x14ac:dyDescent="0.35">
      <c r="B204" t="str">
        <f>IF(AND(F204&gt;='PASO 2 - CHANNEL INPUT '!$G$4,F204&lt;='PASO 2 - CHANNEL INPUT '!$H$4),"OK","FUERA")</f>
        <v>OK</v>
      </c>
      <c r="C204" s="18" t="str">
        <f>IF(AND(F204&gt;='PASO 2 - CHANNEL INPUT '!$G$8,F204&lt;='PASO 2 - CHANNEL INPUT '!$H$8),"OK","FUERA")</f>
        <v>OK</v>
      </c>
      <c r="D204" t="str">
        <f>IF(AND(F204&gt;='PASO 1 - SETUP CAMPAÑA'!$C$3,F204&lt;='PASO 1 - SETUP CAMPAÑA'!$C$4),"OK","FUERA")</f>
        <v>FUERA</v>
      </c>
      <c r="E204" s="18" t="str">
        <f>+E205</f>
        <v>HOMBRES</v>
      </c>
      <c r="F204" s="18">
        <v>13</v>
      </c>
      <c r="G204" s="119">
        <f t="shared" si="364"/>
        <v>20.428799999999999</v>
      </c>
      <c r="H204" s="18">
        <f t="shared" si="275"/>
        <v>20.025599999999997</v>
      </c>
      <c r="I204" s="18">
        <f t="shared" si="276"/>
        <v>0.51519999999999999</v>
      </c>
      <c r="J204" s="18">
        <f t="shared" si="277"/>
        <v>5.7119999999999997</v>
      </c>
      <c r="K204" s="18">
        <f t="shared" si="278"/>
        <v>5.7119999999999997</v>
      </c>
      <c r="L204" s="18">
        <f t="shared" si="279"/>
        <v>0</v>
      </c>
      <c r="M204" s="18">
        <f t="shared" si="280"/>
        <v>10.684799999999999</v>
      </c>
      <c r="N204" s="18">
        <f t="shared" si="281"/>
        <v>33.846399999999996</v>
      </c>
      <c r="O204" s="18">
        <f t="shared" si="282"/>
        <v>5.04</v>
      </c>
      <c r="P204" s="18">
        <f t="shared" si="283"/>
        <v>7.4367999999999999</v>
      </c>
      <c r="Q204" s="18">
        <f t="shared" si="284"/>
        <v>39.984000000000002</v>
      </c>
      <c r="R204" s="18">
        <f t="shared" si="285"/>
        <v>1.3663999999999998</v>
      </c>
      <c r="S204" s="18">
        <f t="shared" si="286"/>
        <v>39.984000000000002</v>
      </c>
      <c r="T204" s="18">
        <f t="shared" si="287"/>
        <v>38.8416</v>
      </c>
      <c r="U204" s="119">
        <f t="shared" si="288"/>
        <v>43.68</v>
      </c>
      <c r="V204" s="18">
        <f t="shared" si="289"/>
        <v>0.44800000000000001</v>
      </c>
      <c r="W204" s="18">
        <f t="shared" si="290"/>
        <v>71.702399999999997</v>
      </c>
      <c r="X204" s="18">
        <f t="shared" si="291"/>
        <v>11.1104</v>
      </c>
      <c r="Y204" s="18">
        <f t="shared" si="292"/>
        <v>9.5200000000000014</v>
      </c>
      <c r="Z204" s="18">
        <f t="shared" si="293"/>
        <v>25.603200000000001</v>
      </c>
      <c r="AA204" s="18">
        <f t="shared" si="294"/>
        <v>68.947200000000009</v>
      </c>
      <c r="AB204" s="18">
        <f t="shared" si="295"/>
        <v>19.555199999999999</v>
      </c>
      <c r="AC204" s="18">
        <f t="shared" si="296"/>
        <v>1.2320000000000002</v>
      </c>
      <c r="AD204" s="119">
        <f t="shared" si="297"/>
        <v>88.704000000000008</v>
      </c>
      <c r="AE204" s="18">
        <f t="shared" si="298"/>
        <v>29.881599999999999</v>
      </c>
      <c r="AF204" s="18">
        <f t="shared" si="299"/>
        <v>8.377600000000001</v>
      </c>
      <c r="AG204" s="18">
        <f t="shared" si="300"/>
        <v>31.136000000000003</v>
      </c>
      <c r="AH204" s="18">
        <f t="shared" si="301"/>
        <v>15.9488</v>
      </c>
      <c r="AI204" s="18">
        <f t="shared" si="302"/>
        <v>10.483199999999998</v>
      </c>
      <c r="AJ204" s="18">
        <f t="shared" si="303"/>
        <v>8.6240000000000006</v>
      </c>
      <c r="AK204" s="18">
        <f t="shared" si="304"/>
        <v>5.2415999999999991</v>
      </c>
      <c r="AL204" s="18">
        <f t="shared" si="305"/>
        <v>0.6048</v>
      </c>
      <c r="AM204" s="18">
        <f t="shared" si="306"/>
        <v>6.3615999999999993</v>
      </c>
      <c r="AN204" s="18">
        <f t="shared" si="307"/>
        <v>0</v>
      </c>
      <c r="AO204" s="18">
        <f t="shared" si="308"/>
        <v>0</v>
      </c>
      <c r="AP204" s="18">
        <f t="shared" si="309"/>
        <v>3.0016000000000003</v>
      </c>
      <c r="AQ204" s="18">
        <f t="shared" si="310"/>
        <v>0</v>
      </c>
      <c r="AR204" s="18">
        <f t="shared" si="311"/>
        <v>1.9712000000000001</v>
      </c>
      <c r="AS204" s="18">
        <f t="shared" si="312"/>
        <v>0</v>
      </c>
      <c r="AT204" s="18">
        <f t="shared" si="313"/>
        <v>0</v>
      </c>
      <c r="AU204" s="18">
        <f t="shared" si="314"/>
        <v>0.51519999999999999</v>
      </c>
      <c r="AV204" s="18">
        <f t="shared" si="315"/>
        <v>1.1200000000000001</v>
      </c>
      <c r="AW204" s="18">
        <f t="shared" si="316"/>
        <v>0</v>
      </c>
      <c r="AX204" s="18">
        <f t="shared" si="317"/>
        <v>0</v>
      </c>
      <c r="AY204" s="18">
        <f t="shared" si="318"/>
        <v>1.1200000000000001</v>
      </c>
      <c r="AZ204" s="18">
        <f t="shared" si="319"/>
        <v>0.24640000000000001</v>
      </c>
      <c r="BA204" s="18">
        <f t="shared" si="320"/>
        <v>0</v>
      </c>
      <c r="BB204" s="18">
        <f t="shared" si="321"/>
        <v>1.68</v>
      </c>
      <c r="BC204" s="18">
        <f t="shared" si="322"/>
        <v>0.29120000000000001</v>
      </c>
      <c r="BD204" s="18">
        <f t="shared" si="323"/>
        <v>0</v>
      </c>
      <c r="BE204" s="18">
        <f t="shared" si="324"/>
        <v>1.8815999999999999</v>
      </c>
      <c r="BF204" s="18">
        <f t="shared" si="325"/>
        <v>0</v>
      </c>
      <c r="BG204" s="18">
        <f t="shared" si="326"/>
        <v>1.792</v>
      </c>
      <c r="BH204" s="18">
        <f t="shared" si="327"/>
        <v>0.3584</v>
      </c>
      <c r="BI204" s="18">
        <f t="shared" si="328"/>
        <v>0.78399999999999992</v>
      </c>
      <c r="BJ204" s="18">
        <f t="shared" si="329"/>
        <v>0</v>
      </c>
      <c r="BK204" s="18">
        <f t="shared" si="330"/>
        <v>24.7744</v>
      </c>
      <c r="BL204" s="18">
        <f t="shared" si="331"/>
        <v>23.990400000000005</v>
      </c>
      <c r="BM204" s="18">
        <f t="shared" si="332"/>
        <v>0.78399999999999992</v>
      </c>
      <c r="BN204" s="18">
        <f t="shared" si="333"/>
        <v>0</v>
      </c>
      <c r="BO204" s="18">
        <f t="shared" si="334"/>
        <v>6.7199999999999996E-2</v>
      </c>
      <c r="BP204" s="18">
        <f t="shared" si="335"/>
        <v>92.086399999999998</v>
      </c>
      <c r="BQ204" s="18">
        <f t="shared" si="336"/>
        <v>28.224</v>
      </c>
      <c r="BR204" s="18">
        <f t="shared" si="337"/>
        <v>73.337600000000009</v>
      </c>
      <c r="BS204" s="18">
        <f t="shared" si="338"/>
        <v>2.3071999999999999</v>
      </c>
      <c r="BT204" s="18">
        <f t="shared" si="339"/>
        <v>54.678400000000003</v>
      </c>
      <c r="BU204" s="18">
        <f t="shared" si="340"/>
        <v>72.8</v>
      </c>
      <c r="BV204" s="119">
        <f t="shared" si="341"/>
        <v>171.8528</v>
      </c>
      <c r="BW204" s="119">
        <f t="shared" si="342"/>
        <v>10.236800000000001</v>
      </c>
      <c r="BX204" s="119">
        <f t="shared" si="343"/>
        <v>214.63679999999999</v>
      </c>
      <c r="BY204" s="18">
        <f t="shared" si="344"/>
        <v>44.575999999999993</v>
      </c>
      <c r="BZ204" s="18">
        <f t="shared" si="345"/>
        <v>19.555199999999999</v>
      </c>
      <c r="CA204" s="18">
        <f t="shared" si="346"/>
        <v>4.1215999999999999</v>
      </c>
      <c r="CB204" s="18">
        <f t="shared" si="347"/>
        <v>0</v>
      </c>
      <c r="CC204" s="119">
        <f t="shared" si="348"/>
        <v>189.0112</v>
      </c>
      <c r="CD204" s="119">
        <f t="shared" si="349"/>
        <v>203.03360000000001</v>
      </c>
      <c r="CE204" s="119">
        <f t="shared" si="350"/>
        <v>145.9136</v>
      </c>
      <c r="CF204" s="18">
        <f t="shared" si="351"/>
        <v>30.598399999999998</v>
      </c>
      <c r="CG204" s="18">
        <f t="shared" si="352"/>
        <v>92.601600000000005</v>
      </c>
      <c r="CH204" s="18">
        <f t="shared" si="353"/>
        <v>5.8015999999999996</v>
      </c>
      <c r="CI204" s="119">
        <f t="shared" si="354"/>
        <v>81.177599999999998</v>
      </c>
      <c r="CJ204" s="18">
        <f t="shared" si="355"/>
        <v>12.252800000000001</v>
      </c>
      <c r="CK204" s="18">
        <f t="shared" si="356"/>
        <v>23.923199999999998</v>
      </c>
      <c r="CL204" s="18">
        <f t="shared" si="357"/>
        <v>9.6096000000000004</v>
      </c>
      <c r="CM204" s="18">
        <f t="shared" si="358"/>
        <v>11.782400000000001</v>
      </c>
      <c r="CN204" s="18">
        <f t="shared" si="359"/>
        <v>109.0656</v>
      </c>
      <c r="CO204" s="18">
        <f t="shared" si="360"/>
        <v>136.976</v>
      </c>
      <c r="CP204" s="18">
        <f t="shared" si="361"/>
        <v>1.7248000000000001</v>
      </c>
      <c r="CQ204" s="18">
        <f t="shared" si="362"/>
        <v>27.350400000000004</v>
      </c>
      <c r="CR204" s="18">
        <f t="shared" si="363"/>
        <v>27.2608</v>
      </c>
      <c r="CT204" s="18">
        <f>+'PASO 1 - SETUP CAMPAÑA'!F41</f>
        <v>224</v>
      </c>
      <c r="CU204" s="18">
        <v>9.1199999999999992</v>
      </c>
      <c r="CV204" s="18">
        <v>8.94</v>
      </c>
      <c r="CW204" s="18">
        <v>0.23</v>
      </c>
      <c r="CX204" s="18">
        <v>2.5499999999999998</v>
      </c>
      <c r="CY204" s="18">
        <v>2.5499999999999998</v>
      </c>
      <c r="CZ204" s="18">
        <v>0</v>
      </c>
      <c r="DA204" s="18">
        <v>4.7699999999999996</v>
      </c>
      <c r="DB204" s="18">
        <v>15.11</v>
      </c>
      <c r="DC204" s="18">
        <v>2.25</v>
      </c>
      <c r="DD204" s="18">
        <v>3.32</v>
      </c>
      <c r="DE204" s="18">
        <v>17.850000000000001</v>
      </c>
      <c r="DF204" s="18">
        <v>0.61</v>
      </c>
      <c r="DG204" s="18">
        <v>17.850000000000001</v>
      </c>
      <c r="DH204" s="18">
        <v>17.34</v>
      </c>
      <c r="DI204" s="18">
        <v>19.5</v>
      </c>
      <c r="DJ204" s="18">
        <v>0.2</v>
      </c>
      <c r="DK204" s="18">
        <v>32.01</v>
      </c>
      <c r="DL204" s="18">
        <v>4.96</v>
      </c>
      <c r="DM204" s="18">
        <v>4.25</v>
      </c>
      <c r="DN204" s="18">
        <v>11.43</v>
      </c>
      <c r="DO204" s="18">
        <v>30.78</v>
      </c>
      <c r="DP204" s="18">
        <v>8.73</v>
      </c>
      <c r="DQ204" s="18">
        <v>0.55000000000000004</v>
      </c>
      <c r="DR204" s="18">
        <v>39.6</v>
      </c>
      <c r="DS204" s="18">
        <v>13.34</v>
      </c>
      <c r="DT204" s="18">
        <v>3.74</v>
      </c>
      <c r="DU204" s="18">
        <v>13.9</v>
      </c>
      <c r="DV204" s="18">
        <v>7.12</v>
      </c>
      <c r="DW204" s="18">
        <v>4.68</v>
      </c>
      <c r="DX204" s="18">
        <v>3.85</v>
      </c>
      <c r="DY204" s="18">
        <v>2.34</v>
      </c>
      <c r="DZ204" s="18">
        <v>0.27</v>
      </c>
      <c r="EA204" s="18">
        <v>2.84</v>
      </c>
      <c r="EB204" s="18">
        <v>0</v>
      </c>
      <c r="EC204" s="18">
        <v>0</v>
      </c>
      <c r="ED204" s="18">
        <v>1.34</v>
      </c>
      <c r="EE204" s="18">
        <v>0</v>
      </c>
      <c r="EF204" s="18">
        <v>0.88</v>
      </c>
      <c r="EG204" s="18">
        <v>0</v>
      </c>
      <c r="EH204" s="18">
        <v>0</v>
      </c>
      <c r="EI204" s="18">
        <v>0.23</v>
      </c>
      <c r="EJ204" s="18">
        <v>0.5</v>
      </c>
      <c r="EK204" s="18">
        <v>0</v>
      </c>
      <c r="EL204" s="18">
        <v>0</v>
      </c>
      <c r="EM204" s="18">
        <v>0.5</v>
      </c>
      <c r="EN204" s="18">
        <v>0.11</v>
      </c>
      <c r="EO204" s="18">
        <v>0</v>
      </c>
      <c r="EP204" s="18">
        <v>0.75</v>
      </c>
      <c r="EQ204" s="18">
        <v>0.13</v>
      </c>
      <c r="ER204" s="18">
        <v>0</v>
      </c>
      <c r="ES204" s="18">
        <v>0.84</v>
      </c>
      <c r="ET204" s="18">
        <v>0</v>
      </c>
      <c r="EU204" s="18">
        <v>0.8</v>
      </c>
      <c r="EV204" s="18">
        <v>0.16</v>
      </c>
      <c r="EW204" s="18">
        <v>0.35</v>
      </c>
      <c r="EX204" s="18">
        <v>0</v>
      </c>
      <c r="EY204" s="18">
        <v>11.06</v>
      </c>
      <c r="EZ204" s="18">
        <v>10.71</v>
      </c>
      <c r="FA204" s="18">
        <v>0.35</v>
      </c>
      <c r="FB204" s="18">
        <v>0</v>
      </c>
      <c r="FC204" s="18">
        <v>0.03</v>
      </c>
      <c r="FD204" s="18">
        <v>41.11</v>
      </c>
      <c r="FE204" s="18">
        <v>12.6</v>
      </c>
      <c r="FF204" s="18">
        <v>32.74</v>
      </c>
      <c r="FG204" s="18">
        <v>1.03</v>
      </c>
      <c r="FH204" s="18">
        <v>24.41</v>
      </c>
      <c r="FI204" s="18">
        <v>32.5</v>
      </c>
      <c r="FJ204" s="18">
        <v>76.72</v>
      </c>
      <c r="FK204" s="18">
        <v>4.57</v>
      </c>
      <c r="FL204" s="18">
        <v>95.82</v>
      </c>
      <c r="FM204" s="18">
        <v>19.899999999999999</v>
      </c>
      <c r="FN204" s="18">
        <v>8.73</v>
      </c>
      <c r="FO204" s="18">
        <v>1.84</v>
      </c>
      <c r="FP204" s="18">
        <v>0</v>
      </c>
      <c r="FQ204" s="18">
        <v>84.38</v>
      </c>
      <c r="FR204" s="18">
        <v>90.64</v>
      </c>
      <c r="FS204" s="18">
        <v>65.14</v>
      </c>
      <c r="FT204" s="18">
        <v>13.66</v>
      </c>
      <c r="FU204" s="18">
        <v>41.34</v>
      </c>
      <c r="FV204" s="18">
        <v>2.59</v>
      </c>
      <c r="FW204" s="18">
        <v>36.24</v>
      </c>
      <c r="FX204" s="18">
        <v>5.47</v>
      </c>
      <c r="FY204" s="18">
        <v>10.68</v>
      </c>
      <c r="FZ204" s="18">
        <v>4.29</v>
      </c>
      <c r="GA204" s="18">
        <v>5.26</v>
      </c>
      <c r="GB204" s="18">
        <v>48.69</v>
      </c>
      <c r="GC204" s="18">
        <v>61.15</v>
      </c>
      <c r="GD204" s="18">
        <v>0.77</v>
      </c>
      <c r="GE204" s="18">
        <v>12.21</v>
      </c>
      <c r="GF204" s="18">
        <v>12.17</v>
      </c>
    </row>
    <row r="205" spans="2:188" x14ac:dyDescent="0.35">
      <c r="B205" t="str">
        <f>IF(AND(F205&gt;='PASO 2 - CHANNEL INPUT '!$G$4,F205&lt;='PASO 2 - CHANNEL INPUT '!$H$4),"OK","FUERA")</f>
        <v>OK</v>
      </c>
      <c r="C205" s="18" t="str">
        <f>IF(AND(F205&gt;='PASO 2 - CHANNEL INPUT '!$G$8,F205&lt;='PASO 2 - CHANNEL INPUT '!$H$8),"OK","FUERA")</f>
        <v>OK</v>
      </c>
      <c r="D205" t="str">
        <f>IF(AND(F205&gt;='PASO 1 - SETUP CAMPAÑA'!$C$3,F205&lt;='PASO 1 - SETUP CAMPAÑA'!$C$4),"OK","FUERA")</f>
        <v>FUERA</v>
      </c>
      <c r="E205" t="s">
        <v>1</v>
      </c>
      <c r="F205">
        <v>14</v>
      </c>
      <c r="G205" s="11">
        <f t="shared" si="364"/>
        <v>25.262399999999996</v>
      </c>
      <c r="H205">
        <f t="shared" si="275"/>
        <v>24.7638</v>
      </c>
      <c r="I205">
        <f t="shared" si="276"/>
        <v>0.6371</v>
      </c>
      <c r="J205">
        <f t="shared" si="277"/>
        <v>7.0634999999999994</v>
      </c>
      <c r="K205">
        <f t="shared" si="278"/>
        <v>7.0634999999999994</v>
      </c>
      <c r="L205">
        <f t="shared" si="279"/>
        <v>0</v>
      </c>
      <c r="M205">
        <f t="shared" si="280"/>
        <v>13.212899999999998</v>
      </c>
      <c r="N205">
        <f t="shared" si="281"/>
        <v>41.854699999999994</v>
      </c>
      <c r="O205">
        <f t="shared" si="282"/>
        <v>6.2324999999999999</v>
      </c>
      <c r="P205">
        <f t="shared" si="283"/>
        <v>9.1964000000000006</v>
      </c>
      <c r="Q205">
        <f t="shared" si="284"/>
        <v>49.444500000000005</v>
      </c>
      <c r="R205">
        <f t="shared" si="285"/>
        <v>1.6896999999999998</v>
      </c>
      <c r="S205">
        <f t="shared" si="286"/>
        <v>49.444500000000005</v>
      </c>
      <c r="T205">
        <f t="shared" si="287"/>
        <v>48.031799999999997</v>
      </c>
      <c r="U205" s="11">
        <f t="shared" si="288"/>
        <v>54.015000000000001</v>
      </c>
      <c r="V205">
        <f t="shared" si="289"/>
        <v>0.55400000000000005</v>
      </c>
      <c r="W205">
        <f t="shared" si="290"/>
        <v>88.667699999999996</v>
      </c>
      <c r="X205">
        <f t="shared" si="291"/>
        <v>13.7392</v>
      </c>
      <c r="Y205">
        <f t="shared" si="292"/>
        <v>11.772500000000001</v>
      </c>
      <c r="Z205">
        <f t="shared" si="293"/>
        <v>31.661100000000001</v>
      </c>
      <c r="AA205">
        <f t="shared" si="294"/>
        <v>85.260600000000011</v>
      </c>
      <c r="AB205">
        <f t="shared" si="295"/>
        <v>24.182100000000002</v>
      </c>
      <c r="AC205">
        <f t="shared" si="296"/>
        <v>1.5235000000000001</v>
      </c>
      <c r="AD205" s="11">
        <f t="shared" si="297"/>
        <v>109.69200000000001</v>
      </c>
      <c r="AE205">
        <f t="shared" si="298"/>
        <v>36.951799999999999</v>
      </c>
      <c r="AF205">
        <f t="shared" si="299"/>
        <v>10.3598</v>
      </c>
      <c r="AG205">
        <f t="shared" si="300"/>
        <v>38.503</v>
      </c>
      <c r="AH205">
        <f t="shared" si="301"/>
        <v>19.7224</v>
      </c>
      <c r="AI205">
        <f t="shared" si="302"/>
        <v>12.963599999999998</v>
      </c>
      <c r="AJ205">
        <f t="shared" si="303"/>
        <v>10.6645</v>
      </c>
      <c r="AK205">
        <f t="shared" si="304"/>
        <v>6.4817999999999989</v>
      </c>
      <c r="AL205">
        <f t="shared" si="305"/>
        <v>0.74790000000000001</v>
      </c>
      <c r="AM205">
        <f t="shared" si="306"/>
        <v>7.8667999999999996</v>
      </c>
      <c r="AN205">
        <f t="shared" si="307"/>
        <v>0</v>
      </c>
      <c r="AO205">
        <f t="shared" si="308"/>
        <v>0</v>
      </c>
      <c r="AP205">
        <f t="shared" si="309"/>
        <v>3.7118000000000002</v>
      </c>
      <c r="AQ205">
        <f t="shared" si="310"/>
        <v>0</v>
      </c>
      <c r="AR205">
        <f t="shared" si="311"/>
        <v>2.4376000000000002</v>
      </c>
      <c r="AS205">
        <f t="shared" si="312"/>
        <v>0</v>
      </c>
      <c r="AT205">
        <f t="shared" si="313"/>
        <v>0</v>
      </c>
      <c r="AU205">
        <f t="shared" si="314"/>
        <v>0.6371</v>
      </c>
      <c r="AV205">
        <f t="shared" si="315"/>
        <v>1.385</v>
      </c>
      <c r="AW205">
        <f t="shared" si="316"/>
        <v>0</v>
      </c>
      <c r="AX205">
        <f t="shared" si="317"/>
        <v>0</v>
      </c>
      <c r="AY205">
        <f t="shared" si="318"/>
        <v>1.385</v>
      </c>
      <c r="AZ205">
        <f t="shared" si="319"/>
        <v>0.30470000000000003</v>
      </c>
      <c r="BA205">
        <f t="shared" si="320"/>
        <v>0</v>
      </c>
      <c r="BB205">
        <f t="shared" si="321"/>
        <v>2.0775000000000001</v>
      </c>
      <c r="BC205">
        <f t="shared" si="322"/>
        <v>0.36009999999999998</v>
      </c>
      <c r="BD205">
        <f t="shared" si="323"/>
        <v>0</v>
      </c>
      <c r="BE205">
        <f t="shared" si="324"/>
        <v>2.3268</v>
      </c>
      <c r="BF205">
        <f t="shared" si="325"/>
        <v>0</v>
      </c>
      <c r="BG205">
        <f t="shared" si="326"/>
        <v>2.2160000000000002</v>
      </c>
      <c r="BH205">
        <f t="shared" si="327"/>
        <v>0.44320000000000004</v>
      </c>
      <c r="BI205">
        <f t="shared" si="328"/>
        <v>0.96949999999999992</v>
      </c>
      <c r="BJ205">
        <f t="shared" si="329"/>
        <v>0</v>
      </c>
      <c r="BK205">
        <f t="shared" si="330"/>
        <v>30.636200000000002</v>
      </c>
      <c r="BL205">
        <f t="shared" si="331"/>
        <v>29.666700000000002</v>
      </c>
      <c r="BM205">
        <f t="shared" si="332"/>
        <v>0.96949999999999992</v>
      </c>
      <c r="BN205">
        <f t="shared" si="333"/>
        <v>0</v>
      </c>
      <c r="BO205">
        <f t="shared" si="334"/>
        <v>8.3099999999999993E-2</v>
      </c>
      <c r="BP205">
        <f t="shared" si="335"/>
        <v>113.8747</v>
      </c>
      <c r="BQ205">
        <f t="shared" si="336"/>
        <v>34.902000000000001</v>
      </c>
      <c r="BR205">
        <f t="shared" si="337"/>
        <v>90.689800000000005</v>
      </c>
      <c r="BS205">
        <f t="shared" si="338"/>
        <v>2.8531</v>
      </c>
      <c r="BT205">
        <f t="shared" si="339"/>
        <v>67.615700000000004</v>
      </c>
      <c r="BU205">
        <f t="shared" si="340"/>
        <v>90.025000000000006</v>
      </c>
      <c r="BV205" s="11">
        <f t="shared" si="341"/>
        <v>212.51439999999999</v>
      </c>
      <c r="BW205" s="11">
        <f t="shared" si="342"/>
        <v>12.658900000000001</v>
      </c>
      <c r="BX205" s="11">
        <f t="shared" si="343"/>
        <v>265.42140000000001</v>
      </c>
      <c r="BY205">
        <f t="shared" si="344"/>
        <v>55.122999999999998</v>
      </c>
      <c r="BZ205">
        <f t="shared" si="345"/>
        <v>24.182100000000002</v>
      </c>
      <c r="CA205">
        <f t="shared" si="346"/>
        <v>5.0968</v>
      </c>
      <c r="CB205">
        <f t="shared" si="347"/>
        <v>0</v>
      </c>
      <c r="CC205" s="11">
        <f t="shared" si="348"/>
        <v>233.73259999999999</v>
      </c>
      <c r="CD205" s="11">
        <f t="shared" si="349"/>
        <v>251.0728</v>
      </c>
      <c r="CE205" s="11">
        <f t="shared" si="350"/>
        <v>180.43779999999998</v>
      </c>
      <c r="CF205">
        <f t="shared" si="351"/>
        <v>37.838200000000001</v>
      </c>
      <c r="CG205">
        <f t="shared" si="352"/>
        <v>114.51180000000001</v>
      </c>
      <c r="CH205">
        <f t="shared" si="353"/>
        <v>7.1742999999999997</v>
      </c>
      <c r="CI205" s="11">
        <f t="shared" si="354"/>
        <v>100.3848</v>
      </c>
      <c r="CJ205">
        <f t="shared" si="355"/>
        <v>15.151899999999999</v>
      </c>
      <c r="CK205">
        <f t="shared" si="356"/>
        <v>29.583599999999997</v>
      </c>
      <c r="CL205">
        <f t="shared" si="357"/>
        <v>11.8833</v>
      </c>
      <c r="CM205">
        <f t="shared" si="358"/>
        <v>14.5702</v>
      </c>
      <c r="CN205">
        <f t="shared" si="359"/>
        <v>134.87129999999999</v>
      </c>
      <c r="CO205">
        <f t="shared" si="360"/>
        <v>169.38549999999998</v>
      </c>
      <c r="CP205">
        <f t="shared" si="361"/>
        <v>2.1329000000000002</v>
      </c>
      <c r="CQ205">
        <f t="shared" si="362"/>
        <v>33.821700000000007</v>
      </c>
      <c r="CR205">
        <f t="shared" si="363"/>
        <v>33.710900000000002</v>
      </c>
      <c r="CT205" s="18">
        <f>+'PASO 1 - SETUP CAMPAÑA'!F42</f>
        <v>277</v>
      </c>
      <c r="CU205">
        <v>9.1199999999999992</v>
      </c>
      <c r="CV205">
        <v>8.94</v>
      </c>
      <c r="CW205">
        <v>0.23</v>
      </c>
      <c r="CX205">
        <v>2.5499999999999998</v>
      </c>
      <c r="CY205">
        <v>2.5499999999999998</v>
      </c>
      <c r="CZ205">
        <v>0</v>
      </c>
      <c r="DA205">
        <v>4.7699999999999996</v>
      </c>
      <c r="DB205">
        <v>15.11</v>
      </c>
      <c r="DC205">
        <v>2.25</v>
      </c>
      <c r="DD205">
        <v>3.32</v>
      </c>
      <c r="DE205">
        <v>17.850000000000001</v>
      </c>
      <c r="DF205">
        <v>0.61</v>
      </c>
      <c r="DG205">
        <v>17.850000000000001</v>
      </c>
      <c r="DH205">
        <v>17.34</v>
      </c>
      <c r="DI205">
        <v>19.5</v>
      </c>
      <c r="DJ205">
        <v>0.2</v>
      </c>
      <c r="DK205">
        <v>32.01</v>
      </c>
      <c r="DL205">
        <v>4.96</v>
      </c>
      <c r="DM205">
        <v>4.25</v>
      </c>
      <c r="DN205">
        <v>11.43</v>
      </c>
      <c r="DO205">
        <v>30.78</v>
      </c>
      <c r="DP205">
        <v>8.73</v>
      </c>
      <c r="DQ205">
        <v>0.55000000000000004</v>
      </c>
      <c r="DR205">
        <v>39.6</v>
      </c>
      <c r="DS205">
        <v>13.34</v>
      </c>
      <c r="DT205">
        <v>3.74</v>
      </c>
      <c r="DU205">
        <v>13.9</v>
      </c>
      <c r="DV205">
        <v>7.12</v>
      </c>
      <c r="DW205">
        <v>4.68</v>
      </c>
      <c r="DX205">
        <v>3.85</v>
      </c>
      <c r="DY205">
        <v>2.34</v>
      </c>
      <c r="DZ205">
        <v>0.27</v>
      </c>
      <c r="EA205">
        <v>2.84</v>
      </c>
      <c r="EB205">
        <v>0</v>
      </c>
      <c r="EC205">
        <v>0</v>
      </c>
      <c r="ED205">
        <v>1.34</v>
      </c>
      <c r="EE205">
        <v>0</v>
      </c>
      <c r="EF205">
        <v>0.88</v>
      </c>
      <c r="EG205">
        <v>0</v>
      </c>
      <c r="EH205">
        <v>0</v>
      </c>
      <c r="EI205">
        <v>0.23</v>
      </c>
      <c r="EJ205">
        <v>0.5</v>
      </c>
      <c r="EK205">
        <v>0</v>
      </c>
      <c r="EL205">
        <v>0</v>
      </c>
      <c r="EM205">
        <v>0.5</v>
      </c>
      <c r="EN205">
        <v>0.11</v>
      </c>
      <c r="EO205">
        <v>0</v>
      </c>
      <c r="EP205">
        <v>0.75</v>
      </c>
      <c r="EQ205">
        <v>0.13</v>
      </c>
      <c r="ER205">
        <v>0</v>
      </c>
      <c r="ES205">
        <v>0.84</v>
      </c>
      <c r="ET205">
        <v>0</v>
      </c>
      <c r="EU205">
        <v>0.8</v>
      </c>
      <c r="EV205">
        <v>0.16</v>
      </c>
      <c r="EW205">
        <v>0.35</v>
      </c>
      <c r="EX205">
        <v>0</v>
      </c>
      <c r="EY205">
        <v>11.06</v>
      </c>
      <c r="EZ205">
        <v>10.71</v>
      </c>
      <c r="FA205">
        <v>0.35</v>
      </c>
      <c r="FB205">
        <v>0</v>
      </c>
      <c r="FC205">
        <v>0.03</v>
      </c>
      <c r="FD205">
        <v>41.11</v>
      </c>
      <c r="FE205">
        <v>12.6</v>
      </c>
      <c r="FF205">
        <v>32.74</v>
      </c>
      <c r="FG205">
        <v>1.03</v>
      </c>
      <c r="FH205">
        <v>24.41</v>
      </c>
      <c r="FI205">
        <v>32.5</v>
      </c>
      <c r="FJ205">
        <v>76.72</v>
      </c>
      <c r="FK205">
        <v>4.57</v>
      </c>
      <c r="FL205">
        <v>95.82</v>
      </c>
      <c r="FM205">
        <v>19.899999999999999</v>
      </c>
      <c r="FN205">
        <v>8.73</v>
      </c>
      <c r="FO205">
        <v>1.84</v>
      </c>
      <c r="FP205">
        <v>0</v>
      </c>
      <c r="FQ205">
        <v>84.38</v>
      </c>
      <c r="FR205">
        <v>90.64</v>
      </c>
      <c r="FS205">
        <v>65.14</v>
      </c>
      <c r="FT205">
        <v>13.66</v>
      </c>
      <c r="FU205">
        <v>41.34</v>
      </c>
      <c r="FV205">
        <v>2.59</v>
      </c>
      <c r="FW205">
        <v>36.24</v>
      </c>
      <c r="FX205">
        <v>5.47</v>
      </c>
      <c r="FY205">
        <v>10.68</v>
      </c>
      <c r="FZ205">
        <v>4.29</v>
      </c>
      <c r="GA205">
        <v>5.26</v>
      </c>
      <c r="GB205">
        <v>48.69</v>
      </c>
      <c r="GC205">
        <v>61.15</v>
      </c>
      <c r="GD205">
        <v>0.77</v>
      </c>
      <c r="GE205">
        <v>12.21</v>
      </c>
      <c r="GF205">
        <v>12.17</v>
      </c>
    </row>
    <row r="206" spans="2:188" x14ac:dyDescent="0.35">
      <c r="B206" t="str">
        <f>IF(AND(F206&gt;='PASO 2 - CHANNEL INPUT '!$G$4,F206&lt;='PASO 2 - CHANNEL INPUT '!$H$4),"OK","FUERA")</f>
        <v>OK</v>
      </c>
      <c r="C206" s="18" t="str">
        <f>IF(AND(F206&gt;='PASO 2 - CHANNEL INPUT '!$G$8,F206&lt;='PASO 2 - CHANNEL INPUT '!$H$8),"OK","FUERA")</f>
        <v>OK</v>
      </c>
      <c r="D206" t="str">
        <f>IF(AND(F206&gt;='PASO 1 - SETUP CAMPAÑA'!$C$3,F206&lt;='PASO 1 - SETUP CAMPAÑA'!$C$4),"OK","FUERA")</f>
        <v>FUERA</v>
      </c>
      <c r="E206" t="s">
        <v>1</v>
      </c>
      <c r="F206">
        <v>15</v>
      </c>
      <c r="G206" s="11">
        <f t="shared" si="364"/>
        <v>16.750399999999999</v>
      </c>
      <c r="H206">
        <f t="shared" si="275"/>
        <v>16.142399999999999</v>
      </c>
      <c r="I206">
        <f t="shared" si="276"/>
        <v>1.1248</v>
      </c>
      <c r="J206">
        <f t="shared" si="277"/>
        <v>10.5184</v>
      </c>
      <c r="K206">
        <f t="shared" si="278"/>
        <v>10.5184</v>
      </c>
      <c r="L206">
        <f t="shared" si="279"/>
        <v>0</v>
      </c>
      <c r="M206">
        <f t="shared" si="280"/>
        <v>12.129600000000002</v>
      </c>
      <c r="N206">
        <f t="shared" si="281"/>
        <v>64.235199999999992</v>
      </c>
      <c r="O206">
        <f t="shared" si="282"/>
        <v>10.974399999999999</v>
      </c>
      <c r="P206">
        <f t="shared" si="283"/>
        <v>8.6032000000000011</v>
      </c>
      <c r="Q206">
        <f t="shared" si="284"/>
        <v>70.558400000000006</v>
      </c>
      <c r="R206">
        <f t="shared" si="285"/>
        <v>6.08E-2</v>
      </c>
      <c r="S206">
        <f t="shared" si="286"/>
        <v>70.558400000000006</v>
      </c>
      <c r="T206">
        <f t="shared" si="287"/>
        <v>66.059200000000004</v>
      </c>
      <c r="U206" s="11">
        <f t="shared" si="288"/>
        <v>70.072000000000003</v>
      </c>
      <c r="V206">
        <f t="shared" si="289"/>
        <v>3.04E-2</v>
      </c>
      <c r="W206">
        <f t="shared" si="290"/>
        <v>97.736000000000004</v>
      </c>
      <c r="X206">
        <f t="shared" si="291"/>
        <v>18.574400000000001</v>
      </c>
      <c r="Y206">
        <f t="shared" si="292"/>
        <v>11.3696</v>
      </c>
      <c r="Z206">
        <f t="shared" si="293"/>
        <v>42.681599999999996</v>
      </c>
      <c r="AA206">
        <f t="shared" si="294"/>
        <v>96.915199999999999</v>
      </c>
      <c r="AB206">
        <f t="shared" si="295"/>
        <v>29.64</v>
      </c>
      <c r="AC206">
        <f t="shared" si="296"/>
        <v>5.6544000000000008</v>
      </c>
      <c r="AD206" s="11">
        <f t="shared" si="297"/>
        <v>129.62559999999999</v>
      </c>
      <c r="AE206">
        <f t="shared" si="298"/>
        <v>28.484799999999996</v>
      </c>
      <c r="AF206">
        <f t="shared" si="299"/>
        <v>5.9279999999999999</v>
      </c>
      <c r="AG206">
        <f t="shared" si="300"/>
        <v>38.820800000000006</v>
      </c>
      <c r="AH206">
        <f t="shared" si="301"/>
        <v>35.811199999999999</v>
      </c>
      <c r="AI206">
        <f t="shared" si="302"/>
        <v>18.635200000000001</v>
      </c>
      <c r="AJ206">
        <f t="shared" si="303"/>
        <v>17.814400000000003</v>
      </c>
      <c r="AK206">
        <f t="shared" si="304"/>
        <v>7.6608000000000001</v>
      </c>
      <c r="AL206">
        <f t="shared" si="305"/>
        <v>0</v>
      </c>
      <c r="AM206">
        <f t="shared" si="306"/>
        <v>8.36</v>
      </c>
      <c r="AN206">
        <f t="shared" si="307"/>
        <v>0</v>
      </c>
      <c r="AO206">
        <f t="shared" si="308"/>
        <v>0</v>
      </c>
      <c r="AP206">
        <f t="shared" si="309"/>
        <v>1.9456</v>
      </c>
      <c r="AQ206">
        <f t="shared" si="310"/>
        <v>0</v>
      </c>
      <c r="AR206">
        <f t="shared" si="311"/>
        <v>0.66880000000000006</v>
      </c>
      <c r="AS206">
        <f t="shared" si="312"/>
        <v>0</v>
      </c>
      <c r="AT206">
        <f t="shared" si="313"/>
        <v>1.8848</v>
      </c>
      <c r="AU206">
        <f t="shared" si="314"/>
        <v>0</v>
      </c>
      <c r="AV206">
        <f t="shared" si="315"/>
        <v>0.42560000000000009</v>
      </c>
      <c r="AW206">
        <f t="shared" si="316"/>
        <v>0</v>
      </c>
      <c r="AX206">
        <f t="shared" si="317"/>
        <v>0</v>
      </c>
      <c r="AY206">
        <f t="shared" si="318"/>
        <v>0.42560000000000009</v>
      </c>
      <c r="AZ206">
        <f t="shared" si="319"/>
        <v>0</v>
      </c>
      <c r="BA206">
        <f t="shared" si="320"/>
        <v>1.1248</v>
      </c>
      <c r="BB206">
        <f t="shared" si="321"/>
        <v>0</v>
      </c>
      <c r="BC206">
        <f t="shared" si="322"/>
        <v>0.2432</v>
      </c>
      <c r="BD206">
        <f t="shared" si="323"/>
        <v>0</v>
      </c>
      <c r="BE206">
        <f t="shared" si="324"/>
        <v>0.36479999999999996</v>
      </c>
      <c r="BF206">
        <f t="shared" si="325"/>
        <v>0</v>
      </c>
      <c r="BG206">
        <f t="shared" si="326"/>
        <v>0.42560000000000009</v>
      </c>
      <c r="BH206">
        <f t="shared" si="327"/>
        <v>1.1856</v>
      </c>
      <c r="BI206">
        <f t="shared" si="328"/>
        <v>0</v>
      </c>
      <c r="BJ206">
        <f t="shared" si="329"/>
        <v>0</v>
      </c>
      <c r="BK206">
        <f t="shared" si="330"/>
        <v>23.590400000000002</v>
      </c>
      <c r="BL206">
        <f t="shared" si="331"/>
        <v>22.7088</v>
      </c>
      <c r="BM206">
        <f t="shared" si="332"/>
        <v>0</v>
      </c>
      <c r="BN206">
        <f t="shared" si="333"/>
        <v>0</v>
      </c>
      <c r="BO206">
        <f t="shared" si="334"/>
        <v>0.85120000000000018</v>
      </c>
      <c r="BP206">
        <f t="shared" si="335"/>
        <v>93.632000000000005</v>
      </c>
      <c r="BQ206">
        <f t="shared" si="336"/>
        <v>31.372800000000002</v>
      </c>
      <c r="BR206">
        <f t="shared" si="337"/>
        <v>72.473600000000005</v>
      </c>
      <c r="BS206">
        <f t="shared" si="338"/>
        <v>5.7151999999999994</v>
      </c>
      <c r="BT206">
        <f t="shared" si="339"/>
        <v>82.3232</v>
      </c>
      <c r="BU206">
        <f t="shared" si="340"/>
        <v>108.83199999999999</v>
      </c>
      <c r="BV206" s="11">
        <f t="shared" si="341"/>
        <v>224.59519999999998</v>
      </c>
      <c r="BW206" s="11">
        <f t="shared" si="342"/>
        <v>32.619199999999999</v>
      </c>
      <c r="BX206" s="11">
        <f t="shared" si="343"/>
        <v>292.26560000000001</v>
      </c>
      <c r="BY206">
        <f t="shared" si="344"/>
        <v>70.588799999999992</v>
      </c>
      <c r="BZ206">
        <f t="shared" si="345"/>
        <v>29.64</v>
      </c>
      <c r="CA206">
        <f t="shared" si="346"/>
        <v>8.0559999999999992</v>
      </c>
      <c r="CB206">
        <f t="shared" si="347"/>
        <v>0</v>
      </c>
      <c r="CC206" s="11">
        <f t="shared" si="348"/>
        <v>269.73920000000004</v>
      </c>
      <c r="CD206" s="11">
        <f t="shared" si="349"/>
        <v>282.59839999999997</v>
      </c>
      <c r="CE206" s="11">
        <f t="shared" si="350"/>
        <v>189.7568</v>
      </c>
      <c r="CF206">
        <f t="shared" si="351"/>
        <v>31.068800000000003</v>
      </c>
      <c r="CG206">
        <f t="shared" si="352"/>
        <v>95.425600000000003</v>
      </c>
      <c r="CH206">
        <f t="shared" si="353"/>
        <v>6.1103999999999985</v>
      </c>
      <c r="CI206" s="11">
        <f t="shared" si="354"/>
        <v>102.11360000000001</v>
      </c>
      <c r="CJ206">
        <f t="shared" si="355"/>
        <v>24.32</v>
      </c>
      <c r="CK206">
        <f t="shared" si="356"/>
        <v>38.0304</v>
      </c>
      <c r="CL206">
        <f t="shared" si="357"/>
        <v>15.686400000000001</v>
      </c>
      <c r="CM206">
        <f t="shared" si="358"/>
        <v>12.038399999999999</v>
      </c>
      <c r="CN206">
        <f t="shared" si="359"/>
        <v>190.5472</v>
      </c>
      <c r="CO206">
        <f t="shared" si="360"/>
        <v>208.87839999999997</v>
      </c>
      <c r="CP206">
        <f t="shared" si="361"/>
        <v>2.1583999999999999</v>
      </c>
      <c r="CQ206">
        <f t="shared" si="362"/>
        <v>37.088000000000001</v>
      </c>
      <c r="CR206">
        <f t="shared" si="363"/>
        <v>46.664000000000001</v>
      </c>
      <c r="CT206" s="18">
        <f>+'PASO 1 - SETUP CAMPAÑA'!F43</f>
        <v>304</v>
      </c>
      <c r="CU206">
        <v>5.51</v>
      </c>
      <c r="CV206">
        <v>5.31</v>
      </c>
      <c r="CW206">
        <v>0.37</v>
      </c>
      <c r="CX206">
        <v>3.46</v>
      </c>
      <c r="CY206">
        <v>3.46</v>
      </c>
      <c r="CZ206">
        <v>0</v>
      </c>
      <c r="DA206">
        <v>3.99</v>
      </c>
      <c r="DB206">
        <v>21.13</v>
      </c>
      <c r="DC206">
        <v>3.61</v>
      </c>
      <c r="DD206">
        <v>2.83</v>
      </c>
      <c r="DE206">
        <v>23.21</v>
      </c>
      <c r="DF206">
        <v>0.02</v>
      </c>
      <c r="DG206">
        <v>23.21</v>
      </c>
      <c r="DH206">
        <v>21.73</v>
      </c>
      <c r="DI206">
        <v>23.05</v>
      </c>
      <c r="DJ206">
        <v>0.01</v>
      </c>
      <c r="DK206">
        <v>32.15</v>
      </c>
      <c r="DL206">
        <v>6.11</v>
      </c>
      <c r="DM206">
        <v>3.74</v>
      </c>
      <c r="DN206">
        <v>14.04</v>
      </c>
      <c r="DO206">
        <v>31.88</v>
      </c>
      <c r="DP206">
        <v>9.75</v>
      </c>
      <c r="DQ206">
        <v>1.86</v>
      </c>
      <c r="DR206">
        <v>42.64</v>
      </c>
      <c r="DS206">
        <v>9.3699999999999992</v>
      </c>
      <c r="DT206">
        <v>1.95</v>
      </c>
      <c r="DU206">
        <v>12.77</v>
      </c>
      <c r="DV206">
        <v>11.78</v>
      </c>
      <c r="DW206">
        <v>6.13</v>
      </c>
      <c r="DX206">
        <v>5.86</v>
      </c>
      <c r="DY206">
        <v>2.52</v>
      </c>
      <c r="DZ206">
        <v>0</v>
      </c>
      <c r="EA206">
        <v>2.75</v>
      </c>
      <c r="EB206">
        <v>0</v>
      </c>
      <c r="EC206">
        <v>0</v>
      </c>
      <c r="ED206">
        <v>0.64</v>
      </c>
      <c r="EE206">
        <v>0</v>
      </c>
      <c r="EF206">
        <v>0.22</v>
      </c>
      <c r="EG206">
        <v>0</v>
      </c>
      <c r="EH206">
        <v>0.62</v>
      </c>
      <c r="EI206">
        <v>0</v>
      </c>
      <c r="EJ206">
        <v>0.14000000000000001</v>
      </c>
      <c r="EK206">
        <v>0</v>
      </c>
      <c r="EL206">
        <v>0</v>
      </c>
      <c r="EM206">
        <v>0.14000000000000001</v>
      </c>
      <c r="EN206">
        <v>0</v>
      </c>
      <c r="EO206">
        <v>0.37</v>
      </c>
      <c r="EP206">
        <v>0</v>
      </c>
      <c r="EQ206">
        <v>0.08</v>
      </c>
      <c r="ER206">
        <v>0</v>
      </c>
      <c r="ES206">
        <v>0.12</v>
      </c>
      <c r="ET206">
        <v>0</v>
      </c>
      <c r="EU206">
        <v>0.14000000000000001</v>
      </c>
      <c r="EV206">
        <v>0.39</v>
      </c>
      <c r="EW206">
        <v>0</v>
      </c>
      <c r="EX206">
        <v>0</v>
      </c>
      <c r="EY206">
        <v>7.76</v>
      </c>
      <c r="EZ206">
        <v>7.47</v>
      </c>
      <c r="FA206">
        <v>0</v>
      </c>
      <c r="FB206">
        <v>0</v>
      </c>
      <c r="FC206">
        <v>0.28000000000000003</v>
      </c>
      <c r="FD206">
        <v>30.8</v>
      </c>
      <c r="FE206">
        <v>10.32</v>
      </c>
      <c r="FF206">
        <v>23.84</v>
      </c>
      <c r="FG206">
        <v>1.88</v>
      </c>
      <c r="FH206">
        <v>27.08</v>
      </c>
      <c r="FI206">
        <v>35.799999999999997</v>
      </c>
      <c r="FJ206">
        <v>73.88</v>
      </c>
      <c r="FK206">
        <v>10.73</v>
      </c>
      <c r="FL206">
        <v>96.14</v>
      </c>
      <c r="FM206">
        <v>23.22</v>
      </c>
      <c r="FN206">
        <v>9.75</v>
      </c>
      <c r="FO206">
        <v>2.65</v>
      </c>
      <c r="FP206">
        <v>0</v>
      </c>
      <c r="FQ206">
        <v>88.73</v>
      </c>
      <c r="FR206">
        <v>92.96</v>
      </c>
      <c r="FS206">
        <v>62.42</v>
      </c>
      <c r="FT206">
        <v>10.220000000000001</v>
      </c>
      <c r="FU206">
        <v>31.39</v>
      </c>
      <c r="FV206">
        <v>2.0099999999999998</v>
      </c>
      <c r="FW206">
        <v>33.590000000000003</v>
      </c>
      <c r="FX206">
        <v>8</v>
      </c>
      <c r="FY206">
        <v>12.51</v>
      </c>
      <c r="FZ206">
        <v>5.16</v>
      </c>
      <c r="GA206">
        <v>3.96</v>
      </c>
      <c r="GB206">
        <v>62.68</v>
      </c>
      <c r="GC206">
        <v>68.709999999999994</v>
      </c>
      <c r="GD206">
        <v>0.71</v>
      </c>
      <c r="GE206">
        <v>12.2</v>
      </c>
      <c r="GF206">
        <v>15.35</v>
      </c>
    </row>
    <row r="207" spans="2:188" x14ac:dyDescent="0.35">
      <c r="B207" t="str">
        <f>IF(AND(F207&gt;='PASO 2 - CHANNEL INPUT '!$G$4,F207&lt;='PASO 2 - CHANNEL INPUT '!$H$4),"OK","FUERA")</f>
        <v>OK</v>
      </c>
      <c r="C207" s="18" t="str">
        <f>IF(AND(F207&gt;='PASO 2 - CHANNEL INPUT '!$G$8,F207&lt;='PASO 2 - CHANNEL INPUT '!$H$8),"OK","FUERA")</f>
        <v>OK</v>
      </c>
      <c r="D207" t="str">
        <f>IF(AND(F207&gt;='PASO 1 - SETUP CAMPAÑA'!$C$3,F207&lt;='PASO 1 - SETUP CAMPAÑA'!$C$4),"OK","FUERA")</f>
        <v>OK</v>
      </c>
      <c r="E207" t="s">
        <v>1</v>
      </c>
      <c r="F207">
        <v>16</v>
      </c>
      <c r="G207" s="11">
        <f t="shared" si="364"/>
        <v>15.773400000000001</v>
      </c>
      <c r="H207">
        <f t="shared" si="275"/>
        <v>15.0876</v>
      </c>
      <c r="I207">
        <f t="shared" si="276"/>
        <v>0.68580000000000008</v>
      </c>
      <c r="J207">
        <f t="shared" si="277"/>
        <v>7.4168000000000003</v>
      </c>
      <c r="K207">
        <f t="shared" si="278"/>
        <v>6.604000000000001</v>
      </c>
      <c r="L207">
        <f t="shared" si="279"/>
        <v>1.1176000000000001</v>
      </c>
      <c r="M207">
        <f t="shared" si="280"/>
        <v>11.988799999999999</v>
      </c>
      <c r="N207">
        <f t="shared" si="281"/>
        <v>51.130199999999995</v>
      </c>
      <c r="O207">
        <f t="shared" si="282"/>
        <v>10.769600000000001</v>
      </c>
      <c r="P207">
        <f t="shared" si="283"/>
        <v>11.074400000000001</v>
      </c>
      <c r="Q207">
        <f t="shared" si="284"/>
        <v>57.911999999999999</v>
      </c>
      <c r="R207">
        <f t="shared" si="285"/>
        <v>1.4224000000000001</v>
      </c>
      <c r="S207">
        <f t="shared" si="286"/>
        <v>58.877200000000002</v>
      </c>
      <c r="T207">
        <f t="shared" si="287"/>
        <v>57.581800000000001</v>
      </c>
      <c r="U207" s="11">
        <f t="shared" si="288"/>
        <v>62.534799999999997</v>
      </c>
      <c r="V207">
        <f t="shared" si="289"/>
        <v>0.33019999999999999</v>
      </c>
      <c r="W207">
        <f t="shared" si="290"/>
        <v>79.349600000000009</v>
      </c>
      <c r="X207">
        <f t="shared" si="291"/>
        <v>12.5984</v>
      </c>
      <c r="Y207">
        <f t="shared" si="292"/>
        <v>18.872199999999999</v>
      </c>
      <c r="Z207">
        <f t="shared" si="293"/>
        <v>45.135799999999996</v>
      </c>
      <c r="AA207">
        <f t="shared" si="294"/>
        <v>68.630799999999994</v>
      </c>
      <c r="AB207">
        <f t="shared" si="295"/>
        <v>29.337</v>
      </c>
      <c r="AC207">
        <f t="shared" si="296"/>
        <v>2.3367999999999998</v>
      </c>
      <c r="AD207" s="11">
        <f t="shared" si="297"/>
        <v>103.86059999999999</v>
      </c>
      <c r="AE207">
        <f t="shared" si="298"/>
        <v>32.181800000000003</v>
      </c>
      <c r="AF207">
        <f t="shared" si="299"/>
        <v>7.1882000000000001</v>
      </c>
      <c r="AG207">
        <f t="shared" si="300"/>
        <v>36.576000000000008</v>
      </c>
      <c r="AH207">
        <f t="shared" si="301"/>
        <v>16.459200000000003</v>
      </c>
      <c r="AI207">
        <f t="shared" si="302"/>
        <v>15.747999999999999</v>
      </c>
      <c r="AJ207">
        <f t="shared" si="303"/>
        <v>11.1252</v>
      </c>
      <c r="AK207">
        <f t="shared" si="304"/>
        <v>2.4383999999999997</v>
      </c>
      <c r="AL207">
        <f t="shared" si="305"/>
        <v>0</v>
      </c>
      <c r="AM207">
        <f t="shared" si="306"/>
        <v>7.9248000000000003</v>
      </c>
      <c r="AN207">
        <f t="shared" si="307"/>
        <v>0</v>
      </c>
      <c r="AO207">
        <f t="shared" si="308"/>
        <v>1.1683999999999999</v>
      </c>
      <c r="AP207">
        <f t="shared" si="309"/>
        <v>0.91439999999999999</v>
      </c>
      <c r="AQ207">
        <f t="shared" si="310"/>
        <v>0</v>
      </c>
      <c r="AR207">
        <f t="shared" si="311"/>
        <v>0.86360000000000003</v>
      </c>
      <c r="AS207">
        <f t="shared" si="312"/>
        <v>0.33019999999999999</v>
      </c>
      <c r="AT207">
        <f t="shared" si="313"/>
        <v>0</v>
      </c>
      <c r="AU207">
        <f t="shared" si="314"/>
        <v>0.10160000000000001</v>
      </c>
      <c r="AV207">
        <f t="shared" si="315"/>
        <v>0.10160000000000001</v>
      </c>
      <c r="AW207">
        <f t="shared" si="316"/>
        <v>0</v>
      </c>
      <c r="AX207">
        <f t="shared" si="317"/>
        <v>0</v>
      </c>
      <c r="AY207">
        <f t="shared" si="318"/>
        <v>0.10160000000000001</v>
      </c>
      <c r="AZ207">
        <f t="shared" si="319"/>
        <v>0</v>
      </c>
      <c r="BA207">
        <f t="shared" si="320"/>
        <v>0</v>
      </c>
      <c r="BB207">
        <f t="shared" si="321"/>
        <v>0.55880000000000007</v>
      </c>
      <c r="BC207">
        <f t="shared" si="322"/>
        <v>5.0800000000000005E-2</v>
      </c>
      <c r="BD207">
        <f t="shared" si="323"/>
        <v>0</v>
      </c>
      <c r="BE207">
        <f t="shared" si="324"/>
        <v>0.15239999999999998</v>
      </c>
      <c r="BF207">
        <f t="shared" si="325"/>
        <v>0</v>
      </c>
      <c r="BG207">
        <f t="shared" si="326"/>
        <v>2.1335999999999999</v>
      </c>
      <c r="BH207">
        <f t="shared" si="327"/>
        <v>0</v>
      </c>
      <c r="BI207">
        <f t="shared" si="328"/>
        <v>0</v>
      </c>
      <c r="BJ207">
        <f t="shared" si="329"/>
        <v>0.15239999999999998</v>
      </c>
      <c r="BK207">
        <f t="shared" si="330"/>
        <v>15.875</v>
      </c>
      <c r="BL207">
        <f t="shared" si="331"/>
        <v>13.843</v>
      </c>
      <c r="BM207">
        <f t="shared" si="332"/>
        <v>1.5493999999999999</v>
      </c>
      <c r="BN207">
        <f t="shared" si="333"/>
        <v>0</v>
      </c>
      <c r="BO207">
        <f t="shared" si="334"/>
        <v>0.48259999999999997</v>
      </c>
      <c r="BP207">
        <f t="shared" si="335"/>
        <v>77.520799999999994</v>
      </c>
      <c r="BQ207">
        <f t="shared" si="336"/>
        <v>21.488400000000002</v>
      </c>
      <c r="BR207">
        <f t="shared" si="337"/>
        <v>61.290199999999999</v>
      </c>
      <c r="BS207">
        <f t="shared" si="338"/>
        <v>3.6067999999999998</v>
      </c>
      <c r="BT207">
        <f t="shared" si="339"/>
        <v>54.813199999999995</v>
      </c>
      <c r="BU207">
        <f t="shared" si="340"/>
        <v>80.391000000000005</v>
      </c>
      <c r="BV207" s="11">
        <f t="shared" si="341"/>
        <v>175.18379999999999</v>
      </c>
      <c r="BW207" s="11">
        <f t="shared" si="342"/>
        <v>18.669</v>
      </c>
      <c r="BX207" s="11">
        <f t="shared" si="343"/>
        <v>245.33859999999999</v>
      </c>
      <c r="BY207">
        <f t="shared" si="344"/>
        <v>56.667400000000001</v>
      </c>
      <c r="BZ207">
        <f t="shared" si="345"/>
        <v>29.337</v>
      </c>
      <c r="CA207">
        <f t="shared" si="346"/>
        <v>5.9943999999999997</v>
      </c>
      <c r="CB207">
        <f t="shared" si="347"/>
        <v>0.91439999999999999</v>
      </c>
      <c r="CC207" s="11">
        <f t="shared" si="348"/>
        <v>221.58959999999999</v>
      </c>
      <c r="CD207" s="11">
        <f t="shared" si="349"/>
        <v>234.0864</v>
      </c>
      <c r="CE207" s="11">
        <f t="shared" si="350"/>
        <v>151.15539999999999</v>
      </c>
      <c r="CF207">
        <f t="shared" si="351"/>
        <v>34.162999999999997</v>
      </c>
      <c r="CG207">
        <f t="shared" si="352"/>
        <v>74.549000000000007</v>
      </c>
      <c r="CH207">
        <f t="shared" si="353"/>
        <v>5.5372000000000003</v>
      </c>
      <c r="CI207" s="11">
        <f t="shared" si="354"/>
        <v>88.468199999999996</v>
      </c>
      <c r="CJ207">
        <f t="shared" si="355"/>
        <v>22.250399999999999</v>
      </c>
      <c r="CK207">
        <f t="shared" si="356"/>
        <v>28.778199999999998</v>
      </c>
      <c r="CL207">
        <f t="shared" si="357"/>
        <v>9.6266000000000016</v>
      </c>
      <c r="CM207">
        <f t="shared" si="358"/>
        <v>12.826999999999998</v>
      </c>
      <c r="CN207">
        <f t="shared" si="359"/>
        <v>150.7236</v>
      </c>
      <c r="CO207">
        <f t="shared" si="360"/>
        <v>160.02000000000001</v>
      </c>
      <c r="CP207">
        <f t="shared" si="361"/>
        <v>2.8448000000000002</v>
      </c>
      <c r="CQ207">
        <f t="shared" si="362"/>
        <v>37.719000000000001</v>
      </c>
      <c r="CR207">
        <f t="shared" si="363"/>
        <v>34.137599999999999</v>
      </c>
      <c r="CT207" s="18">
        <f>+'PASO 1 - SETUP CAMPAÑA'!F44</f>
        <v>254</v>
      </c>
      <c r="CU207">
        <v>6.21</v>
      </c>
      <c r="CV207">
        <v>5.94</v>
      </c>
      <c r="CW207">
        <v>0.27</v>
      </c>
      <c r="CX207">
        <v>2.92</v>
      </c>
      <c r="CY207">
        <v>2.6</v>
      </c>
      <c r="CZ207">
        <v>0.44</v>
      </c>
      <c r="DA207">
        <v>4.72</v>
      </c>
      <c r="DB207">
        <v>20.13</v>
      </c>
      <c r="DC207">
        <v>4.24</v>
      </c>
      <c r="DD207">
        <v>4.3600000000000003</v>
      </c>
      <c r="DE207">
        <v>22.8</v>
      </c>
      <c r="DF207">
        <v>0.56000000000000005</v>
      </c>
      <c r="DG207">
        <v>23.18</v>
      </c>
      <c r="DH207">
        <v>22.67</v>
      </c>
      <c r="DI207">
        <v>24.62</v>
      </c>
      <c r="DJ207">
        <v>0.13</v>
      </c>
      <c r="DK207">
        <v>31.24</v>
      </c>
      <c r="DL207">
        <v>4.96</v>
      </c>
      <c r="DM207">
        <v>7.43</v>
      </c>
      <c r="DN207">
        <v>17.77</v>
      </c>
      <c r="DO207">
        <v>27.02</v>
      </c>
      <c r="DP207">
        <v>11.55</v>
      </c>
      <c r="DQ207">
        <v>0.92</v>
      </c>
      <c r="DR207">
        <v>40.89</v>
      </c>
      <c r="DS207">
        <v>12.67</v>
      </c>
      <c r="DT207">
        <v>2.83</v>
      </c>
      <c r="DU207">
        <v>14.4</v>
      </c>
      <c r="DV207">
        <v>6.48</v>
      </c>
      <c r="DW207">
        <v>6.2</v>
      </c>
      <c r="DX207">
        <v>4.38</v>
      </c>
      <c r="DY207">
        <v>0.96</v>
      </c>
      <c r="DZ207">
        <v>0</v>
      </c>
      <c r="EA207">
        <v>3.12</v>
      </c>
      <c r="EB207">
        <v>0</v>
      </c>
      <c r="EC207">
        <v>0.46</v>
      </c>
      <c r="ED207">
        <v>0.36</v>
      </c>
      <c r="EE207">
        <v>0</v>
      </c>
      <c r="EF207">
        <v>0.34</v>
      </c>
      <c r="EG207">
        <v>0.13</v>
      </c>
      <c r="EH207">
        <v>0</v>
      </c>
      <c r="EI207">
        <v>0.04</v>
      </c>
      <c r="EJ207">
        <v>0.04</v>
      </c>
      <c r="EK207">
        <v>0</v>
      </c>
      <c r="EL207">
        <v>0</v>
      </c>
      <c r="EM207">
        <v>0.04</v>
      </c>
      <c r="EN207">
        <v>0</v>
      </c>
      <c r="EO207">
        <v>0</v>
      </c>
      <c r="EP207">
        <v>0.22</v>
      </c>
      <c r="EQ207">
        <v>0.02</v>
      </c>
      <c r="ER207">
        <v>0</v>
      </c>
      <c r="ES207">
        <v>0.06</v>
      </c>
      <c r="ET207">
        <v>0</v>
      </c>
      <c r="EU207">
        <v>0.84</v>
      </c>
      <c r="EV207">
        <v>0</v>
      </c>
      <c r="EW207">
        <v>0</v>
      </c>
      <c r="EX207">
        <v>0.06</v>
      </c>
      <c r="EY207">
        <v>6.25</v>
      </c>
      <c r="EZ207">
        <v>5.45</v>
      </c>
      <c r="FA207">
        <v>0.61</v>
      </c>
      <c r="FB207">
        <v>0</v>
      </c>
      <c r="FC207">
        <v>0.19</v>
      </c>
      <c r="FD207">
        <v>30.52</v>
      </c>
      <c r="FE207">
        <v>8.4600000000000009</v>
      </c>
      <c r="FF207">
        <v>24.13</v>
      </c>
      <c r="FG207">
        <v>1.42</v>
      </c>
      <c r="FH207">
        <v>21.58</v>
      </c>
      <c r="FI207">
        <v>31.65</v>
      </c>
      <c r="FJ207">
        <v>68.97</v>
      </c>
      <c r="FK207">
        <v>7.35</v>
      </c>
      <c r="FL207">
        <v>96.59</v>
      </c>
      <c r="FM207">
        <v>22.31</v>
      </c>
      <c r="FN207">
        <v>11.55</v>
      </c>
      <c r="FO207">
        <v>2.36</v>
      </c>
      <c r="FP207">
        <v>0.36</v>
      </c>
      <c r="FQ207">
        <v>87.24</v>
      </c>
      <c r="FR207">
        <v>92.16</v>
      </c>
      <c r="FS207">
        <v>59.51</v>
      </c>
      <c r="FT207">
        <v>13.45</v>
      </c>
      <c r="FU207">
        <v>29.35</v>
      </c>
      <c r="FV207">
        <v>2.1800000000000002</v>
      </c>
      <c r="FW207">
        <v>34.83</v>
      </c>
      <c r="FX207">
        <v>8.76</v>
      </c>
      <c r="FY207">
        <v>11.33</v>
      </c>
      <c r="FZ207">
        <v>3.79</v>
      </c>
      <c r="GA207">
        <v>5.05</v>
      </c>
      <c r="GB207">
        <v>59.34</v>
      </c>
      <c r="GC207">
        <v>63</v>
      </c>
      <c r="GD207">
        <v>1.1200000000000001</v>
      </c>
      <c r="GE207">
        <v>14.85</v>
      </c>
      <c r="GF207">
        <v>13.44</v>
      </c>
    </row>
    <row r="208" spans="2:188" x14ac:dyDescent="0.35">
      <c r="B208" t="str">
        <f>IF(AND(F208&gt;='PASO 2 - CHANNEL INPUT '!$G$4,F208&lt;='PASO 2 - CHANNEL INPUT '!$H$4),"OK","FUERA")</f>
        <v>OK</v>
      </c>
      <c r="C208" s="18" t="str">
        <f>IF(AND(F208&gt;='PASO 2 - CHANNEL INPUT '!$G$8,F208&lt;='PASO 2 - CHANNEL INPUT '!$H$8),"OK","FUERA")</f>
        <v>OK</v>
      </c>
      <c r="D208" t="str">
        <f>IF(AND(F208&gt;='PASO 1 - SETUP CAMPAÑA'!$C$3,F208&lt;='PASO 1 - SETUP CAMPAÑA'!$C$4),"OK","FUERA")</f>
        <v>OK</v>
      </c>
      <c r="E208" t="s">
        <v>1</v>
      </c>
      <c r="F208">
        <v>17</v>
      </c>
      <c r="G208" s="11">
        <f t="shared" si="364"/>
        <v>17.737500000000001</v>
      </c>
      <c r="H208">
        <f t="shared" si="275"/>
        <v>15.8125</v>
      </c>
      <c r="I208">
        <f t="shared" si="276"/>
        <v>1.9249999999999998</v>
      </c>
      <c r="J208">
        <f t="shared" si="277"/>
        <v>4.7300000000000004</v>
      </c>
      <c r="K208">
        <f t="shared" si="278"/>
        <v>4.4000000000000004</v>
      </c>
      <c r="L208">
        <f t="shared" si="279"/>
        <v>0.32999999999999996</v>
      </c>
      <c r="M208">
        <f t="shared" si="280"/>
        <v>8.6624999999999996</v>
      </c>
      <c r="N208">
        <f t="shared" si="281"/>
        <v>42.35</v>
      </c>
      <c r="O208">
        <f t="shared" si="282"/>
        <v>6.6000000000000005</v>
      </c>
      <c r="P208">
        <f t="shared" si="283"/>
        <v>6.7374999999999998</v>
      </c>
      <c r="Q208">
        <f t="shared" si="284"/>
        <v>51.287500000000001</v>
      </c>
      <c r="R208">
        <f t="shared" si="285"/>
        <v>0.2475</v>
      </c>
      <c r="S208">
        <f t="shared" si="286"/>
        <v>51.287500000000001</v>
      </c>
      <c r="T208">
        <f t="shared" si="287"/>
        <v>47.987499999999997</v>
      </c>
      <c r="U208" s="11">
        <f t="shared" si="288"/>
        <v>50.93</v>
      </c>
      <c r="V208">
        <f t="shared" si="289"/>
        <v>0</v>
      </c>
      <c r="W208">
        <f t="shared" si="290"/>
        <v>80.327500000000001</v>
      </c>
      <c r="X208">
        <f t="shared" si="291"/>
        <v>10.834999999999999</v>
      </c>
      <c r="Y208">
        <f t="shared" si="292"/>
        <v>18.094999999999999</v>
      </c>
      <c r="Z208">
        <f t="shared" si="293"/>
        <v>39.022500000000001</v>
      </c>
      <c r="AA208">
        <f t="shared" si="294"/>
        <v>77.000000000000014</v>
      </c>
      <c r="AB208">
        <f t="shared" si="295"/>
        <v>27.939999999999998</v>
      </c>
      <c r="AC208">
        <f t="shared" si="296"/>
        <v>3.7675000000000001</v>
      </c>
      <c r="AD208" s="11">
        <f t="shared" si="297"/>
        <v>104.77500000000001</v>
      </c>
      <c r="AE208">
        <f t="shared" si="298"/>
        <v>26.537500000000001</v>
      </c>
      <c r="AF208">
        <f t="shared" si="299"/>
        <v>4.1524999999999999</v>
      </c>
      <c r="AG208">
        <f t="shared" si="300"/>
        <v>41.497500000000002</v>
      </c>
      <c r="AH208">
        <f t="shared" si="301"/>
        <v>22.495000000000001</v>
      </c>
      <c r="AI208">
        <f t="shared" si="302"/>
        <v>14.41</v>
      </c>
      <c r="AJ208">
        <f t="shared" si="303"/>
        <v>12.87</v>
      </c>
      <c r="AK208">
        <f t="shared" si="304"/>
        <v>3.6575000000000002</v>
      </c>
      <c r="AL208">
        <f t="shared" si="305"/>
        <v>0</v>
      </c>
      <c r="AM208">
        <f t="shared" si="306"/>
        <v>3.9049999999999998</v>
      </c>
      <c r="AN208">
        <f t="shared" si="307"/>
        <v>0</v>
      </c>
      <c r="AO208">
        <f t="shared" si="308"/>
        <v>0.38500000000000006</v>
      </c>
      <c r="AP208">
        <f t="shared" si="309"/>
        <v>0.22</v>
      </c>
      <c r="AQ208">
        <f t="shared" si="310"/>
        <v>0</v>
      </c>
      <c r="AR208">
        <f t="shared" si="311"/>
        <v>0.77000000000000013</v>
      </c>
      <c r="AS208">
        <f t="shared" si="312"/>
        <v>0.41250000000000003</v>
      </c>
      <c r="AT208">
        <f t="shared" si="313"/>
        <v>0.96249999999999991</v>
      </c>
      <c r="AU208">
        <f t="shared" si="314"/>
        <v>0</v>
      </c>
      <c r="AV208">
        <f t="shared" si="315"/>
        <v>0.60499999999999998</v>
      </c>
      <c r="AW208">
        <f t="shared" si="316"/>
        <v>0</v>
      </c>
      <c r="AX208">
        <f t="shared" si="317"/>
        <v>0</v>
      </c>
      <c r="AY208">
        <f t="shared" si="318"/>
        <v>0.60499999999999998</v>
      </c>
      <c r="AZ208">
        <f t="shared" si="319"/>
        <v>0.27500000000000002</v>
      </c>
      <c r="BA208">
        <f t="shared" si="320"/>
        <v>0</v>
      </c>
      <c r="BB208">
        <f t="shared" si="321"/>
        <v>0</v>
      </c>
      <c r="BC208">
        <f t="shared" si="322"/>
        <v>0</v>
      </c>
      <c r="BD208">
        <f t="shared" si="323"/>
        <v>0.71499999999999997</v>
      </c>
      <c r="BE208">
        <f t="shared" si="324"/>
        <v>0</v>
      </c>
      <c r="BF208">
        <f t="shared" si="325"/>
        <v>0</v>
      </c>
      <c r="BG208">
        <f t="shared" si="326"/>
        <v>1.4575</v>
      </c>
      <c r="BH208">
        <f t="shared" si="327"/>
        <v>2.4474999999999998</v>
      </c>
      <c r="BI208">
        <f t="shared" si="328"/>
        <v>0</v>
      </c>
      <c r="BJ208">
        <f t="shared" si="329"/>
        <v>0</v>
      </c>
      <c r="BK208">
        <f t="shared" si="330"/>
        <v>14.684999999999999</v>
      </c>
      <c r="BL208">
        <f t="shared" si="331"/>
        <v>14.08</v>
      </c>
      <c r="BM208">
        <f t="shared" si="332"/>
        <v>0</v>
      </c>
      <c r="BN208">
        <f t="shared" si="333"/>
        <v>0</v>
      </c>
      <c r="BO208">
        <f t="shared" si="334"/>
        <v>1.8975</v>
      </c>
      <c r="BP208">
        <f t="shared" si="335"/>
        <v>90.282499999999999</v>
      </c>
      <c r="BQ208">
        <f t="shared" si="336"/>
        <v>33.11</v>
      </c>
      <c r="BR208">
        <f t="shared" si="337"/>
        <v>65.89</v>
      </c>
      <c r="BS208">
        <f t="shared" si="338"/>
        <v>0.65999999999999992</v>
      </c>
      <c r="BT208">
        <f t="shared" si="339"/>
        <v>65.752499999999998</v>
      </c>
      <c r="BU208">
        <f t="shared" si="340"/>
        <v>86.625</v>
      </c>
      <c r="BV208" s="11">
        <f t="shared" si="341"/>
        <v>183.20500000000001</v>
      </c>
      <c r="BW208" s="11">
        <f t="shared" si="342"/>
        <v>24.144999999999996</v>
      </c>
      <c r="BX208" s="11">
        <f t="shared" si="343"/>
        <v>271.64499999999998</v>
      </c>
      <c r="BY208">
        <f t="shared" si="344"/>
        <v>71.912500000000009</v>
      </c>
      <c r="BZ208">
        <f t="shared" si="345"/>
        <v>27.939999999999998</v>
      </c>
      <c r="CA208">
        <f t="shared" si="346"/>
        <v>4.29</v>
      </c>
      <c r="CB208">
        <f t="shared" si="347"/>
        <v>0.27500000000000002</v>
      </c>
      <c r="CC208" s="11">
        <f t="shared" si="348"/>
        <v>241.97249999999997</v>
      </c>
      <c r="CD208" s="11">
        <f t="shared" si="349"/>
        <v>267.05250000000001</v>
      </c>
      <c r="CE208" s="11">
        <f t="shared" si="350"/>
        <v>181.0325</v>
      </c>
      <c r="CF208">
        <f t="shared" si="351"/>
        <v>32.725000000000001</v>
      </c>
      <c r="CG208">
        <f t="shared" si="352"/>
        <v>100.5125</v>
      </c>
      <c r="CH208">
        <f t="shared" si="353"/>
        <v>4.2350000000000003</v>
      </c>
      <c r="CI208" s="11">
        <f t="shared" si="354"/>
        <v>113.905</v>
      </c>
      <c r="CJ208">
        <f t="shared" si="355"/>
        <v>18.837499999999999</v>
      </c>
      <c r="CK208">
        <f t="shared" si="356"/>
        <v>29.92</v>
      </c>
      <c r="CL208">
        <f t="shared" si="357"/>
        <v>11.522500000000003</v>
      </c>
      <c r="CM208">
        <f t="shared" si="358"/>
        <v>12.375</v>
      </c>
      <c r="CN208">
        <f t="shared" si="359"/>
        <v>170.19749999999999</v>
      </c>
      <c r="CO208">
        <f t="shared" si="360"/>
        <v>190.9325</v>
      </c>
      <c r="CP208">
        <f t="shared" si="361"/>
        <v>3.4375</v>
      </c>
      <c r="CQ208">
        <f t="shared" si="362"/>
        <v>40.782499999999999</v>
      </c>
      <c r="CR208">
        <f t="shared" si="363"/>
        <v>44.6325</v>
      </c>
      <c r="CT208" s="18">
        <f>+'PASO 1 - SETUP CAMPAÑA'!F45</f>
        <v>275</v>
      </c>
      <c r="CU208">
        <v>6.45</v>
      </c>
      <c r="CV208">
        <v>5.75</v>
      </c>
      <c r="CW208">
        <v>0.7</v>
      </c>
      <c r="CX208">
        <v>1.72</v>
      </c>
      <c r="CY208">
        <v>1.6</v>
      </c>
      <c r="CZ208">
        <v>0.12</v>
      </c>
      <c r="DA208">
        <v>3.15</v>
      </c>
      <c r="DB208">
        <v>15.4</v>
      </c>
      <c r="DC208">
        <v>2.4</v>
      </c>
      <c r="DD208">
        <v>2.4500000000000002</v>
      </c>
      <c r="DE208">
        <v>18.649999999999999</v>
      </c>
      <c r="DF208">
        <v>0.09</v>
      </c>
      <c r="DG208">
        <v>18.649999999999999</v>
      </c>
      <c r="DH208">
        <v>17.45</v>
      </c>
      <c r="DI208">
        <v>18.52</v>
      </c>
      <c r="DJ208">
        <v>0</v>
      </c>
      <c r="DK208">
        <v>29.21</v>
      </c>
      <c r="DL208">
        <v>3.94</v>
      </c>
      <c r="DM208">
        <v>6.58</v>
      </c>
      <c r="DN208">
        <v>14.19</v>
      </c>
      <c r="DO208">
        <v>28</v>
      </c>
      <c r="DP208">
        <v>10.16</v>
      </c>
      <c r="DQ208">
        <v>1.37</v>
      </c>
      <c r="DR208">
        <v>38.1</v>
      </c>
      <c r="DS208">
        <v>9.65</v>
      </c>
      <c r="DT208">
        <v>1.51</v>
      </c>
      <c r="DU208">
        <v>15.09</v>
      </c>
      <c r="DV208">
        <v>8.18</v>
      </c>
      <c r="DW208">
        <v>5.24</v>
      </c>
      <c r="DX208">
        <v>4.68</v>
      </c>
      <c r="DY208">
        <v>1.33</v>
      </c>
      <c r="DZ208">
        <v>0</v>
      </c>
      <c r="EA208">
        <v>1.42</v>
      </c>
      <c r="EB208">
        <v>0</v>
      </c>
      <c r="EC208">
        <v>0.14000000000000001</v>
      </c>
      <c r="ED208">
        <v>0.08</v>
      </c>
      <c r="EE208">
        <v>0</v>
      </c>
      <c r="EF208">
        <v>0.28000000000000003</v>
      </c>
      <c r="EG208">
        <v>0.15</v>
      </c>
      <c r="EH208">
        <v>0.35</v>
      </c>
      <c r="EI208">
        <v>0</v>
      </c>
      <c r="EJ208">
        <v>0.22</v>
      </c>
      <c r="EK208">
        <v>0</v>
      </c>
      <c r="EL208">
        <v>0</v>
      </c>
      <c r="EM208">
        <v>0.22</v>
      </c>
      <c r="EN208">
        <v>0.1</v>
      </c>
      <c r="EO208">
        <v>0</v>
      </c>
      <c r="EP208">
        <v>0</v>
      </c>
      <c r="EQ208">
        <v>0</v>
      </c>
      <c r="ER208">
        <v>0.26</v>
      </c>
      <c r="ES208">
        <v>0</v>
      </c>
      <c r="ET208">
        <v>0</v>
      </c>
      <c r="EU208">
        <v>0.53</v>
      </c>
      <c r="EV208">
        <v>0.89</v>
      </c>
      <c r="EW208">
        <v>0</v>
      </c>
      <c r="EX208">
        <v>0</v>
      </c>
      <c r="EY208">
        <v>5.34</v>
      </c>
      <c r="EZ208">
        <v>5.12</v>
      </c>
      <c r="FA208">
        <v>0</v>
      </c>
      <c r="FB208">
        <v>0</v>
      </c>
      <c r="FC208">
        <v>0.69</v>
      </c>
      <c r="FD208">
        <v>32.83</v>
      </c>
      <c r="FE208">
        <v>12.04</v>
      </c>
      <c r="FF208">
        <v>23.96</v>
      </c>
      <c r="FG208">
        <v>0.24</v>
      </c>
      <c r="FH208">
        <v>23.91</v>
      </c>
      <c r="FI208">
        <v>31.5</v>
      </c>
      <c r="FJ208">
        <v>66.62</v>
      </c>
      <c r="FK208">
        <v>8.7799999999999994</v>
      </c>
      <c r="FL208">
        <v>98.78</v>
      </c>
      <c r="FM208">
        <v>26.15</v>
      </c>
      <c r="FN208">
        <v>10.16</v>
      </c>
      <c r="FO208">
        <v>1.56</v>
      </c>
      <c r="FP208">
        <v>0.1</v>
      </c>
      <c r="FQ208">
        <v>87.99</v>
      </c>
      <c r="FR208">
        <v>97.11</v>
      </c>
      <c r="FS208">
        <v>65.83</v>
      </c>
      <c r="FT208">
        <v>11.9</v>
      </c>
      <c r="FU208">
        <v>36.549999999999997</v>
      </c>
      <c r="FV208">
        <v>1.54</v>
      </c>
      <c r="FW208">
        <v>41.42</v>
      </c>
      <c r="FX208">
        <v>6.85</v>
      </c>
      <c r="FY208">
        <v>10.88</v>
      </c>
      <c r="FZ208">
        <v>4.1900000000000004</v>
      </c>
      <c r="GA208">
        <v>4.5</v>
      </c>
      <c r="GB208">
        <v>61.89</v>
      </c>
      <c r="GC208">
        <v>69.430000000000007</v>
      </c>
      <c r="GD208">
        <v>1.25</v>
      </c>
      <c r="GE208">
        <v>14.83</v>
      </c>
      <c r="GF208">
        <v>16.23</v>
      </c>
    </row>
    <row r="209" spans="2:188" x14ac:dyDescent="0.35">
      <c r="B209" t="str">
        <f>IF(AND(F209&gt;='PASO 2 - CHANNEL INPUT '!$G$4,F209&lt;='PASO 2 - CHANNEL INPUT '!$H$4),"OK","FUERA")</f>
        <v>OK</v>
      </c>
      <c r="C209" s="18" t="str">
        <f>IF(AND(F209&gt;='PASO 2 - CHANNEL INPUT '!$G$8,F209&lt;='PASO 2 - CHANNEL INPUT '!$H$8),"OK","FUERA")</f>
        <v>OK</v>
      </c>
      <c r="D209" t="str">
        <f>IF(AND(F209&gt;='PASO 1 - SETUP CAMPAÑA'!$C$3,F209&lt;='PASO 1 - SETUP CAMPAÑA'!$C$4),"OK","FUERA")</f>
        <v>OK</v>
      </c>
      <c r="E209" t="s">
        <v>1</v>
      </c>
      <c r="F209">
        <v>18</v>
      </c>
      <c r="G209" s="11">
        <f t="shared" si="364"/>
        <v>21.5246</v>
      </c>
      <c r="H209">
        <f t="shared" si="275"/>
        <v>19.979099999999999</v>
      </c>
      <c r="I209">
        <f t="shared" si="276"/>
        <v>1.6016999999999999</v>
      </c>
      <c r="J209">
        <f t="shared" si="277"/>
        <v>5.8447999999999993</v>
      </c>
      <c r="K209">
        <f t="shared" si="278"/>
        <v>5.6761999999999997</v>
      </c>
      <c r="L209">
        <f t="shared" si="279"/>
        <v>0.2248</v>
      </c>
      <c r="M209">
        <f t="shared" si="280"/>
        <v>12.3078</v>
      </c>
      <c r="N209">
        <f t="shared" si="281"/>
        <v>57.520699999999998</v>
      </c>
      <c r="O209">
        <f t="shared" si="282"/>
        <v>13.375599999999999</v>
      </c>
      <c r="P209">
        <f t="shared" si="283"/>
        <v>17.028599999999997</v>
      </c>
      <c r="Q209">
        <f t="shared" si="284"/>
        <v>67.44</v>
      </c>
      <c r="R209">
        <f t="shared" si="285"/>
        <v>0.59009999999999996</v>
      </c>
      <c r="S209">
        <f t="shared" si="286"/>
        <v>67.44</v>
      </c>
      <c r="T209">
        <f t="shared" si="287"/>
        <v>64.826700000000002</v>
      </c>
      <c r="U209" s="11">
        <f t="shared" si="288"/>
        <v>69.631800000000013</v>
      </c>
      <c r="V209">
        <f t="shared" si="289"/>
        <v>2.81E-2</v>
      </c>
      <c r="W209">
        <f t="shared" si="290"/>
        <v>85.058699999999988</v>
      </c>
      <c r="X209">
        <f t="shared" si="291"/>
        <v>11.520999999999999</v>
      </c>
      <c r="Y209">
        <f t="shared" si="292"/>
        <v>19.4452</v>
      </c>
      <c r="Z209">
        <f t="shared" si="293"/>
        <v>43.161599999999993</v>
      </c>
      <c r="AA209">
        <f t="shared" si="294"/>
        <v>74.183999999999997</v>
      </c>
      <c r="AB209">
        <f t="shared" si="295"/>
        <v>29.139699999999998</v>
      </c>
      <c r="AC209">
        <f t="shared" si="296"/>
        <v>1.4331</v>
      </c>
      <c r="AD209" s="11">
        <f t="shared" si="297"/>
        <v>107.45440000000001</v>
      </c>
      <c r="AE209">
        <f t="shared" si="298"/>
        <v>31.3034</v>
      </c>
      <c r="AF209">
        <f t="shared" si="299"/>
        <v>3.5406</v>
      </c>
      <c r="AG209">
        <f t="shared" si="300"/>
        <v>42.5715</v>
      </c>
      <c r="AH209">
        <f t="shared" si="301"/>
        <v>25.430500000000002</v>
      </c>
      <c r="AI209">
        <f t="shared" si="302"/>
        <v>12.1111</v>
      </c>
      <c r="AJ209">
        <f t="shared" si="303"/>
        <v>20.260099999999998</v>
      </c>
      <c r="AK209">
        <f t="shared" si="304"/>
        <v>2.1637</v>
      </c>
      <c r="AL209">
        <f t="shared" si="305"/>
        <v>0</v>
      </c>
      <c r="AM209">
        <f t="shared" si="306"/>
        <v>6.8845000000000001</v>
      </c>
      <c r="AN209">
        <f t="shared" si="307"/>
        <v>0</v>
      </c>
      <c r="AO209">
        <f t="shared" si="308"/>
        <v>0</v>
      </c>
      <c r="AP209">
        <f t="shared" si="309"/>
        <v>0.28100000000000003</v>
      </c>
      <c r="AQ209">
        <f t="shared" si="310"/>
        <v>0</v>
      </c>
      <c r="AR209">
        <f t="shared" si="311"/>
        <v>1.4893000000000001</v>
      </c>
      <c r="AS209">
        <f t="shared" si="312"/>
        <v>0</v>
      </c>
      <c r="AT209">
        <f t="shared" si="313"/>
        <v>1.2645000000000002</v>
      </c>
      <c r="AU209">
        <f t="shared" si="314"/>
        <v>8.4299999999999986E-2</v>
      </c>
      <c r="AV209">
        <f t="shared" si="315"/>
        <v>0.1124</v>
      </c>
      <c r="AW209">
        <f t="shared" si="316"/>
        <v>0</v>
      </c>
      <c r="AX209">
        <f t="shared" si="317"/>
        <v>0</v>
      </c>
      <c r="AY209">
        <f t="shared" si="318"/>
        <v>0.1124</v>
      </c>
      <c r="AZ209">
        <f t="shared" si="319"/>
        <v>0.84299999999999997</v>
      </c>
      <c r="BA209">
        <f t="shared" si="320"/>
        <v>0.39340000000000008</v>
      </c>
      <c r="BB209">
        <f t="shared" si="321"/>
        <v>2.81E-2</v>
      </c>
      <c r="BC209">
        <f t="shared" si="322"/>
        <v>0.1124</v>
      </c>
      <c r="BD209">
        <f t="shared" si="323"/>
        <v>0.73059999999999992</v>
      </c>
      <c r="BE209">
        <f t="shared" si="324"/>
        <v>5.62E-2</v>
      </c>
      <c r="BF209">
        <f t="shared" si="325"/>
        <v>0</v>
      </c>
      <c r="BG209">
        <f t="shared" si="326"/>
        <v>0.95540000000000003</v>
      </c>
      <c r="BH209">
        <f t="shared" si="327"/>
        <v>0.73059999999999992</v>
      </c>
      <c r="BI209">
        <f t="shared" si="328"/>
        <v>0</v>
      </c>
      <c r="BJ209">
        <f t="shared" si="329"/>
        <v>1.2082999999999999</v>
      </c>
      <c r="BK209">
        <f t="shared" si="330"/>
        <v>18.686500000000002</v>
      </c>
      <c r="BL209">
        <f t="shared" si="331"/>
        <v>15.455</v>
      </c>
      <c r="BM209">
        <f t="shared" si="332"/>
        <v>1.8265000000000002</v>
      </c>
      <c r="BN209">
        <f t="shared" si="333"/>
        <v>0</v>
      </c>
      <c r="BO209">
        <f t="shared" si="334"/>
        <v>1.8546</v>
      </c>
      <c r="BP209">
        <f t="shared" si="335"/>
        <v>87.334799999999987</v>
      </c>
      <c r="BQ209">
        <f t="shared" si="336"/>
        <v>37.991199999999999</v>
      </c>
      <c r="BR209">
        <f t="shared" si="337"/>
        <v>61.342300000000002</v>
      </c>
      <c r="BS209">
        <f t="shared" si="338"/>
        <v>1.7141</v>
      </c>
      <c r="BT209">
        <f t="shared" si="339"/>
        <v>75.673299999999998</v>
      </c>
      <c r="BU209">
        <f t="shared" si="340"/>
        <v>90.622500000000002</v>
      </c>
      <c r="BV209" s="11">
        <f t="shared" si="341"/>
        <v>200.8588</v>
      </c>
      <c r="BW209" s="11">
        <f t="shared" si="342"/>
        <v>34.956400000000002</v>
      </c>
      <c r="BX209" s="11">
        <f t="shared" si="343"/>
        <v>275.32380000000001</v>
      </c>
      <c r="BY209">
        <f t="shared" si="344"/>
        <v>75.532799999999995</v>
      </c>
      <c r="BZ209">
        <f t="shared" si="345"/>
        <v>29.139699999999998</v>
      </c>
      <c r="CA209">
        <f t="shared" si="346"/>
        <v>7.8117999999999999</v>
      </c>
      <c r="CB209">
        <f t="shared" si="347"/>
        <v>0.56200000000000006</v>
      </c>
      <c r="CC209" s="11">
        <f t="shared" si="348"/>
        <v>248.2073</v>
      </c>
      <c r="CD209" s="11">
        <f t="shared" si="349"/>
        <v>266.92189999999999</v>
      </c>
      <c r="CE209" s="11">
        <f t="shared" si="350"/>
        <v>180.28959999999998</v>
      </c>
      <c r="CF209">
        <f t="shared" si="351"/>
        <v>37.991199999999999</v>
      </c>
      <c r="CG209">
        <f t="shared" si="352"/>
        <v>95.624299999999991</v>
      </c>
      <c r="CH209">
        <f t="shared" si="353"/>
        <v>7.1093000000000002</v>
      </c>
      <c r="CI209" s="11">
        <f t="shared" si="354"/>
        <v>112.68100000000001</v>
      </c>
      <c r="CJ209">
        <f t="shared" si="355"/>
        <v>30.994299999999999</v>
      </c>
      <c r="CK209">
        <f t="shared" si="356"/>
        <v>32.511699999999998</v>
      </c>
      <c r="CL209">
        <f t="shared" si="357"/>
        <v>11.24</v>
      </c>
      <c r="CM209">
        <f t="shared" si="358"/>
        <v>13.881400000000001</v>
      </c>
      <c r="CN209">
        <f t="shared" si="359"/>
        <v>178.9127</v>
      </c>
      <c r="CO209">
        <f t="shared" si="360"/>
        <v>190.0684</v>
      </c>
      <c r="CP209">
        <f t="shared" si="361"/>
        <v>7.2216999999999993</v>
      </c>
      <c r="CQ209">
        <f t="shared" si="362"/>
        <v>44.0608</v>
      </c>
      <c r="CR209">
        <f t="shared" si="363"/>
        <v>45.999700000000004</v>
      </c>
      <c r="CT209" s="18">
        <f>+'PASO 1 - SETUP CAMPAÑA'!F46</f>
        <v>281</v>
      </c>
      <c r="CU209">
        <v>7.66</v>
      </c>
      <c r="CV209">
        <v>7.11</v>
      </c>
      <c r="CW209">
        <v>0.56999999999999995</v>
      </c>
      <c r="CX209">
        <v>2.08</v>
      </c>
      <c r="CY209">
        <v>2.02</v>
      </c>
      <c r="CZ209">
        <v>0.08</v>
      </c>
      <c r="DA209">
        <v>4.38</v>
      </c>
      <c r="DB209">
        <v>20.47</v>
      </c>
      <c r="DC209">
        <v>4.76</v>
      </c>
      <c r="DD209">
        <v>6.06</v>
      </c>
      <c r="DE209">
        <v>24</v>
      </c>
      <c r="DF209">
        <v>0.21</v>
      </c>
      <c r="DG209">
        <v>24</v>
      </c>
      <c r="DH209">
        <v>23.07</v>
      </c>
      <c r="DI209">
        <v>24.78</v>
      </c>
      <c r="DJ209">
        <v>0.01</v>
      </c>
      <c r="DK209">
        <v>30.27</v>
      </c>
      <c r="DL209">
        <v>4.0999999999999996</v>
      </c>
      <c r="DM209">
        <v>6.92</v>
      </c>
      <c r="DN209">
        <v>15.36</v>
      </c>
      <c r="DO209">
        <v>26.4</v>
      </c>
      <c r="DP209">
        <v>10.37</v>
      </c>
      <c r="DQ209">
        <v>0.51</v>
      </c>
      <c r="DR209">
        <v>38.24</v>
      </c>
      <c r="DS209">
        <v>11.14</v>
      </c>
      <c r="DT209">
        <v>1.26</v>
      </c>
      <c r="DU209">
        <v>15.15</v>
      </c>
      <c r="DV209">
        <v>9.0500000000000007</v>
      </c>
      <c r="DW209">
        <v>4.3099999999999996</v>
      </c>
      <c r="DX209">
        <v>7.21</v>
      </c>
      <c r="DY209">
        <v>0.77</v>
      </c>
      <c r="DZ209">
        <v>0</v>
      </c>
      <c r="EA209">
        <v>2.4500000000000002</v>
      </c>
      <c r="EB209">
        <v>0</v>
      </c>
      <c r="EC209">
        <v>0</v>
      </c>
      <c r="ED209">
        <v>0.1</v>
      </c>
      <c r="EE209">
        <v>0</v>
      </c>
      <c r="EF209">
        <v>0.53</v>
      </c>
      <c r="EG209">
        <v>0</v>
      </c>
      <c r="EH209">
        <v>0.45</v>
      </c>
      <c r="EI209">
        <v>0.03</v>
      </c>
      <c r="EJ209">
        <v>0.04</v>
      </c>
      <c r="EK209">
        <v>0</v>
      </c>
      <c r="EL209">
        <v>0</v>
      </c>
      <c r="EM209">
        <v>0.04</v>
      </c>
      <c r="EN209">
        <v>0.3</v>
      </c>
      <c r="EO209">
        <v>0.14000000000000001</v>
      </c>
      <c r="EP209">
        <v>0.01</v>
      </c>
      <c r="EQ209">
        <v>0.04</v>
      </c>
      <c r="ER209">
        <v>0.26</v>
      </c>
      <c r="ES209">
        <v>0.02</v>
      </c>
      <c r="ET209">
        <v>0</v>
      </c>
      <c r="EU209">
        <v>0.34</v>
      </c>
      <c r="EV209">
        <v>0.26</v>
      </c>
      <c r="EW209">
        <v>0</v>
      </c>
      <c r="EX209">
        <v>0.43</v>
      </c>
      <c r="EY209">
        <v>6.65</v>
      </c>
      <c r="EZ209">
        <v>5.5</v>
      </c>
      <c r="FA209">
        <v>0.65</v>
      </c>
      <c r="FB209">
        <v>0</v>
      </c>
      <c r="FC209">
        <v>0.66</v>
      </c>
      <c r="FD209">
        <v>31.08</v>
      </c>
      <c r="FE209">
        <v>13.52</v>
      </c>
      <c r="FF209">
        <v>21.83</v>
      </c>
      <c r="FG209">
        <v>0.61</v>
      </c>
      <c r="FH209">
        <v>26.93</v>
      </c>
      <c r="FI209">
        <v>32.25</v>
      </c>
      <c r="FJ209">
        <v>71.48</v>
      </c>
      <c r="FK209">
        <v>12.44</v>
      </c>
      <c r="FL209">
        <v>97.98</v>
      </c>
      <c r="FM209">
        <v>26.88</v>
      </c>
      <c r="FN209">
        <v>10.37</v>
      </c>
      <c r="FO209">
        <v>2.78</v>
      </c>
      <c r="FP209">
        <v>0.2</v>
      </c>
      <c r="FQ209">
        <v>88.33</v>
      </c>
      <c r="FR209">
        <v>94.99</v>
      </c>
      <c r="FS209">
        <v>64.16</v>
      </c>
      <c r="FT209">
        <v>13.52</v>
      </c>
      <c r="FU209">
        <v>34.03</v>
      </c>
      <c r="FV209">
        <v>2.5299999999999998</v>
      </c>
      <c r="FW209">
        <v>40.1</v>
      </c>
      <c r="FX209">
        <v>11.03</v>
      </c>
      <c r="FY209">
        <v>11.57</v>
      </c>
      <c r="FZ209">
        <v>4</v>
      </c>
      <c r="GA209">
        <v>4.9400000000000004</v>
      </c>
      <c r="GB209">
        <v>63.67</v>
      </c>
      <c r="GC209">
        <v>67.64</v>
      </c>
      <c r="GD209">
        <v>2.57</v>
      </c>
      <c r="GE209">
        <v>15.68</v>
      </c>
      <c r="GF209">
        <v>16.37</v>
      </c>
    </row>
    <row r="210" spans="2:188" x14ac:dyDescent="0.35">
      <c r="B210" t="str">
        <f>IF(AND(F210&gt;='PASO 2 - CHANNEL INPUT '!$G$4,F210&lt;='PASO 2 - CHANNEL INPUT '!$H$4),"OK","FUERA")</f>
        <v>OK</v>
      </c>
      <c r="C210" s="18" t="str">
        <f>IF(AND(F210&gt;='PASO 2 - CHANNEL INPUT '!$G$8,F210&lt;='PASO 2 - CHANNEL INPUT '!$H$8),"OK","FUERA")</f>
        <v>OK</v>
      </c>
      <c r="D210" t="str">
        <f>IF(AND(F210&gt;='PASO 1 - SETUP CAMPAÑA'!$C$3,F210&lt;='PASO 1 - SETUP CAMPAÑA'!$C$4),"OK","FUERA")</f>
        <v>OK</v>
      </c>
      <c r="E210" t="s">
        <v>1</v>
      </c>
      <c r="F210">
        <v>19</v>
      </c>
      <c r="G210" s="11">
        <f t="shared" si="364"/>
        <v>23.152499999999996</v>
      </c>
      <c r="H210">
        <f t="shared" si="275"/>
        <v>19.967500000000001</v>
      </c>
      <c r="I210">
        <f t="shared" si="276"/>
        <v>3.6260000000000003</v>
      </c>
      <c r="J210">
        <f t="shared" si="277"/>
        <v>6.4190000000000005</v>
      </c>
      <c r="K210">
        <f t="shared" si="278"/>
        <v>6.0759999999999996</v>
      </c>
      <c r="L210">
        <f t="shared" si="279"/>
        <v>0.53900000000000003</v>
      </c>
      <c r="M210">
        <f t="shared" si="280"/>
        <v>11.5395</v>
      </c>
      <c r="N210">
        <f t="shared" si="281"/>
        <v>62.744500000000002</v>
      </c>
      <c r="O210">
        <f t="shared" si="282"/>
        <v>13.156499999999999</v>
      </c>
      <c r="P210">
        <f t="shared" si="283"/>
        <v>16.145499999999998</v>
      </c>
      <c r="Q210">
        <f t="shared" si="284"/>
        <v>68.183499999999995</v>
      </c>
      <c r="R210">
        <f t="shared" si="285"/>
        <v>2.5234999999999999</v>
      </c>
      <c r="S210">
        <f t="shared" si="286"/>
        <v>68.183499999999995</v>
      </c>
      <c r="T210">
        <f t="shared" si="287"/>
        <v>67.742499999999993</v>
      </c>
      <c r="U210" s="11">
        <f t="shared" si="288"/>
        <v>71.8095</v>
      </c>
      <c r="V210">
        <f t="shared" si="289"/>
        <v>0.68600000000000005</v>
      </c>
      <c r="W210">
        <f t="shared" si="290"/>
        <v>72.152499999999989</v>
      </c>
      <c r="X210">
        <f t="shared" si="291"/>
        <v>8.1094999999999988</v>
      </c>
      <c r="Y210">
        <f t="shared" si="292"/>
        <v>17.762499999999999</v>
      </c>
      <c r="Z210">
        <f t="shared" si="293"/>
        <v>37.8035</v>
      </c>
      <c r="AA210">
        <f t="shared" si="294"/>
        <v>65.072000000000003</v>
      </c>
      <c r="AB210">
        <f t="shared" si="295"/>
        <v>24.744999999999997</v>
      </c>
      <c r="AC210">
        <f t="shared" si="296"/>
        <v>2.4500000000000002</v>
      </c>
      <c r="AD210" s="11">
        <f t="shared" si="297"/>
        <v>94.9375</v>
      </c>
      <c r="AE210">
        <f t="shared" si="298"/>
        <v>30.772000000000006</v>
      </c>
      <c r="AF210">
        <f t="shared" si="299"/>
        <v>6.5414999999999992</v>
      </c>
      <c r="AG210">
        <f t="shared" si="300"/>
        <v>39.150999999999996</v>
      </c>
      <c r="AH210">
        <f t="shared" si="301"/>
        <v>22.834</v>
      </c>
      <c r="AI210">
        <f t="shared" si="302"/>
        <v>15.19</v>
      </c>
      <c r="AJ210">
        <f t="shared" si="303"/>
        <v>17.076499999999999</v>
      </c>
      <c r="AK210">
        <f t="shared" si="304"/>
        <v>3.8710000000000004</v>
      </c>
      <c r="AL210">
        <f t="shared" si="305"/>
        <v>0.46550000000000002</v>
      </c>
      <c r="AM210">
        <f t="shared" si="306"/>
        <v>9.0404999999999998</v>
      </c>
      <c r="AN210">
        <f t="shared" si="307"/>
        <v>0</v>
      </c>
      <c r="AO210">
        <f t="shared" si="308"/>
        <v>0.441</v>
      </c>
      <c r="AP210">
        <f t="shared" si="309"/>
        <v>1.5925000000000002</v>
      </c>
      <c r="AQ210">
        <f t="shared" si="310"/>
        <v>7.3499999999999996E-2</v>
      </c>
      <c r="AR210">
        <f t="shared" si="311"/>
        <v>0.85749999999999993</v>
      </c>
      <c r="AS210">
        <f t="shared" si="312"/>
        <v>0</v>
      </c>
      <c r="AT210">
        <f t="shared" si="313"/>
        <v>3.577</v>
      </c>
      <c r="AU210">
        <f t="shared" si="314"/>
        <v>0.51449999999999996</v>
      </c>
      <c r="AV210">
        <f t="shared" si="315"/>
        <v>0.88200000000000001</v>
      </c>
      <c r="AW210">
        <f t="shared" si="316"/>
        <v>0</v>
      </c>
      <c r="AX210">
        <f t="shared" si="317"/>
        <v>0</v>
      </c>
      <c r="AY210">
        <f t="shared" si="318"/>
        <v>0.88200000000000001</v>
      </c>
      <c r="AZ210">
        <f t="shared" si="319"/>
        <v>9.8000000000000004E-2</v>
      </c>
      <c r="BA210">
        <f t="shared" si="320"/>
        <v>0.88200000000000001</v>
      </c>
      <c r="BB210">
        <f t="shared" si="321"/>
        <v>1.1759999999999999</v>
      </c>
      <c r="BC210">
        <f t="shared" si="322"/>
        <v>0.1225</v>
      </c>
      <c r="BD210">
        <f t="shared" si="323"/>
        <v>0.75949999999999995</v>
      </c>
      <c r="BE210">
        <f t="shared" si="324"/>
        <v>0.19600000000000001</v>
      </c>
      <c r="BF210">
        <f t="shared" si="325"/>
        <v>0.19600000000000001</v>
      </c>
      <c r="BG210">
        <f t="shared" si="326"/>
        <v>1.127</v>
      </c>
      <c r="BH210">
        <f t="shared" si="327"/>
        <v>0.85749999999999993</v>
      </c>
      <c r="BI210">
        <f t="shared" si="328"/>
        <v>0</v>
      </c>
      <c r="BJ210">
        <f t="shared" si="329"/>
        <v>0.41650000000000004</v>
      </c>
      <c r="BK210">
        <f t="shared" si="330"/>
        <v>24.5</v>
      </c>
      <c r="BL210">
        <f t="shared" si="331"/>
        <v>23.128</v>
      </c>
      <c r="BM210">
        <f t="shared" si="332"/>
        <v>0.41650000000000004</v>
      </c>
      <c r="BN210">
        <f t="shared" si="333"/>
        <v>0</v>
      </c>
      <c r="BO210">
        <f t="shared" si="334"/>
        <v>0.98</v>
      </c>
      <c r="BP210">
        <f t="shared" si="335"/>
        <v>76.537999999999997</v>
      </c>
      <c r="BQ210">
        <f t="shared" si="336"/>
        <v>28.567</v>
      </c>
      <c r="BR210">
        <f t="shared" si="337"/>
        <v>54.585999999999999</v>
      </c>
      <c r="BS210">
        <f t="shared" si="338"/>
        <v>2.1315</v>
      </c>
      <c r="BT210">
        <f t="shared" si="339"/>
        <v>55.835499999999996</v>
      </c>
      <c r="BU210">
        <f t="shared" si="340"/>
        <v>79.086000000000013</v>
      </c>
      <c r="BV210" s="11">
        <f t="shared" si="341"/>
        <v>168.92750000000001</v>
      </c>
      <c r="BW210" s="11">
        <f t="shared" si="342"/>
        <v>25.283999999999999</v>
      </c>
      <c r="BX210" s="11">
        <f t="shared" si="343"/>
        <v>239.6345</v>
      </c>
      <c r="BY210">
        <f t="shared" si="344"/>
        <v>71.368499999999997</v>
      </c>
      <c r="BZ210">
        <f t="shared" si="345"/>
        <v>24.744999999999997</v>
      </c>
      <c r="CA210">
        <f t="shared" si="346"/>
        <v>6.6395</v>
      </c>
      <c r="CB210">
        <f t="shared" si="347"/>
        <v>1.6660000000000001</v>
      </c>
      <c r="CC210" s="11">
        <f t="shared" si="348"/>
        <v>217.26600000000002</v>
      </c>
      <c r="CD210" s="11">
        <f t="shared" si="349"/>
        <v>229.19749999999999</v>
      </c>
      <c r="CE210" s="11">
        <f t="shared" si="350"/>
        <v>151.80200000000002</v>
      </c>
      <c r="CF210">
        <f t="shared" si="351"/>
        <v>31.825500000000005</v>
      </c>
      <c r="CG210">
        <f t="shared" si="352"/>
        <v>85.064000000000007</v>
      </c>
      <c r="CH210">
        <f t="shared" si="353"/>
        <v>5.3410000000000002</v>
      </c>
      <c r="CI210" s="11">
        <f t="shared" si="354"/>
        <v>102.06699999999999</v>
      </c>
      <c r="CJ210">
        <f t="shared" si="355"/>
        <v>23.226000000000003</v>
      </c>
      <c r="CK210">
        <f t="shared" si="356"/>
        <v>34.128500000000003</v>
      </c>
      <c r="CL210">
        <f t="shared" si="357"/>
        <v>10.584000000000001</v>
      </c>
      <c r="CM210">
        <f t="shared" si="358"/>
        <v>9.6039999999999992</v>
      </c>
      <c r="CN210">
        <f t="shared" si="359"/>
        <v>160.74450000000002</v>
      </c>
      <c r="CO210">
        <f t="shared" si="360"/>
        <v>156.80000000000001</v>
      </c>
      <c r="CP210">
        <f t="shared" si="361"/>
        <v>2.4744999999999999</v>
      </c>
      <c r="CQ210">
        <f t="shared" si="362"/>
        <v>33.589500000000001</v>
      </c>
      <c r="CR210">
        <f t="shared" si="363"/>
        <v>33.6875</v>
      </c>
      <c r="CT210" s="18">
        <f>+'PASO 1 - SETUP CAMPAÑA'!F47</f>
        <v>245</v>
      </c>
      <c r="CU210">
        <v>9.4499999999999993</v>
      </c>
      <c r="CV210">
        <v>8.15</v>
      </c>
      <c r="CW210">
        <v>1.48</v>
      </c>
      <c r="CX210">
        <v>2.62</v>
      </c>
      <c r="CY210">
        <v>2.48</v>
      </c>
      <c r="CZ210">
        <v>0.22</v>
      </c>
      <c r="DA210">
        <v>4.71</v>
      </c>
      <c r="DB210">
        <v>25.61</v>
      </c>
      <c r="DC210">
        <v>5.37</v>
      </c>
      <c r="DD210">
        <v>6.59</v>
      </c>
      <c r="DE210">
        <v>27.83</v>
      </c>
      <c r="DF210">
        <v>1.03</v>
      </c>
      <c r="DG210">
        <v>27.83</v>
      </c>
      <c r="DH210">
        <v>27.65</v>
      </c>
      <c r="DI210">
        <v>29.31</v>
      </c>
      <c r="DJ210">
        <v>0.28000000000000003</v>
      </c>
      <c r="DK210">
        <v>29.45</v>
      </c>
      <c r="DL210">
        <v>3.31</v>
      </c>
      <c r="DM210">
        <v>7.25</v>
      </c>
      <c r="DN210">
        <v>15.43</v>
      </c>
      <c r="DO210">
        <v>26.56</v>
      </c>
      <c r="DP210">
        <v>10.1</v>
      </c>
      <c r="DQ210">
        <v>1</v>
      </c>
      <c r="DR210">
        <v>38.75</v>
      </c>
      <c r="DS210">
        <v>12.56</v>
      </c>
      <c r="DT210">
        <v>2.67</v>
      </c>
      <c r="DU210">
        <v>15.98</v>
      </c>
      <c r="DV210">
        <v>9.32</v>
      </c>
      <c r="DW210">
        <v>6.2</v>
      </c>
      <c r="DX210">
        <v>6.97</v>
      </c>
      <c r="DY210">
        <v>1.58</v>
      </c>
      <c r="DZ210">
        <v>0.19</v>
      </c>
      <c r="EA210">
        <v>3.69</v>
      </c>
      <c r="EB210">
        <v>0</v>
      </c>
      <c r="EC210">
        <v>0.18</v>
      </c>
      <c r="ED210">
        <v>0.65</v>
      </c>
      <c r="EE210">
        <v>0.03</v>
      </c>
      <c r="EF210">
        <v>0.35</v>
      </c>
      <c r="EG210">
        <v>0</v>
      </c>
      <c r="EH210">
        <v>1.46</v>
      </c>
      <c r="EI210">
        <v>0.21</v>
      </c>
      <c r="EJ210">
        <v>0.36</v>
      </c>
      <c r="EK210">
        <v>0</v>
      </c>
      <c r="EL210">
        <v>0</v>
      </c>
      <c r="EM210">
        <v>0.36</v>
      </c>
      <c r="EN210">
        <v>0.04</v>
      </c>
      <c r="EO210">
        <v>0.36</v>
      </c>
      <c r="EP210">
        <v>0.48</v>
      </c>
      <c r="EQ210">
        <v>0.05</v>
      </c>
      <c r="ER210">
        <v>0.31</v>
      </c>
      <c r="ES210">
        <v>0.08</v>
      </c>
      <c r="ET210">
        <v>0.08</v>
      </c>
      <c r="EU210">
        <v>0.46</v>
      </c>
      <c r="EV210">
        <v>0.35</v>
      </c>
      <c r="EW210">
        <v>0</v>
      </c>
      <c r="EX210">
        <v>0.17</v>
      </c>
      <c r="EY210">
        <v>10</v>
      </c>
      <c r="EZ210">
        <v>9.44</v>
      </c>
      <c r="FA210">
        <v>0.17</v>
      </c>
      <c r="FB210">
        <v>0</v>
      </c>
      <c r="FC210">
        <v>0.4</v>
      </c>
      <c r="FD210">
        <v>31.24</v>
      </c>
      <c r="FE210">
        <v>11.66</v>
      </c>
      <c r="FF210">
        <v>22.28</v>
      </c>
      <c r="FG210">
        <v>0.87</v>
      </c>
      <c r="FH210">
        <v>22.79</v>
      </c>
      <c r="FI210">
        <v>32.28</v>
      </c>
      <c r="FJ210">
        <v>68.95</v>
      </c>
      <c r="FK210">
        <v>10.32</v>
      </c>
      <c r="FL210">
        <v>97.81</v>
      </c>
      <c r="FM210">
        <v>29.13</v>
      </c>
      <c r="FN210">
        <v>10.1</v>
      </c>
      <c r="FO210">
        <v>2.71</v>
      </c>
      <c r="FP210">
        <v>0.68</v>
      </c>
      <c r="FQ210">
        <v>88.68</v>
      </c>
      <c r="FR210">
        <v>93.55</v>
      </c>
      <c r="FS210">
        <v>61.96</v>
      </c>
      <c r="FT210">
        <v>12.99</v>
      </c>
      <c r="FU210">
        <v>34.72</v>
      </c>
      <c r="FV210">
        <v>2.1800000000000002</v>
      </c>
      <c r="FW210">
        <v>41.66</v>
      </c>
      <c r="FX210">
        <v>9.48</v>
      </c>
      <c r="FY210">
        <v>13.93</v>
      </c>
      <c r="FZ210">
        <v>4.32</v>
      </c>
      <c r="GA210">
        <v>3.92</v>
      </c>
      <c r="GB210">
        <v>65.61</v>
      </c>
      <c r="GC210">
        <v>64</v>
      </c>
      <c r="GD210">
        <v>1.01</v>
      </c>
      <c r="GE210">
        <v>13.71</v>
      </c>
      <c r="GF210">
        <v>13.75</v>
      </c>
    </row>
    <row r="211" spans="2:188" x14ac:dyDescent="0.35">
      <c r="B211" t="str">
        <f>IF(AND(F211&gt;='PASO 2 - CHANNEL INPUT '!$G$4,F211&lt;='PASO 2 - CHANNEL INPUT '!$H$4),"OK","FUERA")</f>
        <v>OK</v>
      </c>
      <c r="C211" s="18" t="str">
        <f>IF(AND(F211&gt;='PASO 2 - CHANNEL INPUT '!$G$8,F211&lt;='PASO 2 - CHANNEL INPUT '!$H$8),"OK","FUERA")</f>
        <v>OK</v>
      </c>
      <c r="D211" t="str">
        <f>IF(AND(F211&gt;='PASO 1 - SETUP CAMPAÑA'!$C$3,F211&lt;='PASO 1 - SETUP CAMPAÑA'!$C$4),"OK","FUERA")</f>
        <v>OK</v>
      </c>
      <c r="E211" t="s">
        <v>1</v>
      </c>
      <c r="F211">
        <v>20</v>
      </c>
      <c r="G211" s="11">
        <f t="shared" si="364"/>
        <v>24.5078</v>
      </c>
      <c r="H211">
        <f t="shared" si="275"/>
        <v>21.875900000000001</v>
      </c>
      <c r="I211">
        <f t="shared" si="276"/>
        <v>2.7734000000000001</v>
      </c>
      <c r="J211">
        <f t="shared" si="277"/>
        <v>5.1505999999999998</v>
      </c>
      <c r="K211">
        <f t="shared" si="278"/>
        <v>5.1505999999999998</v>
      </c>
      <c r="L211">
        <f t="shared" si="279"/>
        <v>0.67919999999999991</v>
      </c>
      <c r="M211">
        <f t="shared" si="280"/>
        <v>18.904399999999999</v>
      </c>
      <c r="N211">
        <f t="shared" si="281"/>
        <v>69.900999999999996</v>
      </c>
      <c r="O211">
        <f t="shared" si="282"/>
        <v>15.4518</v>
      </c>
      <c r="P211">
        <f t="shared" si="283"/>
        <v>18.904399999999999</v>
      </c>
      <c r="Q211">
        <f t="shared" si="284"/>
        <v>78.221199999999996</v>
      </c>
      <c r="R211">
        <f t="shared" si="285"/>
        <v>1.9809999999999999</v>
      </c>
      <c r="S211">
        <f t="shared" si="286"/>
        <v>78.504199999999997</v>
      </c>
      <c r="T211">
        <f t="shared" si="287"/>
        <v>75.702500000000001</v>
      </c>
      <c r="U211" s="11">
        <f t="shared" si="288"/>
        <v>79.013599999999997</v>
      </c>
      <c r="V211">
        <f t="shared" si="289"/>
        <v>1.2452000000000001</v>
      </c>
      <c r="W211">
        <f t="shared" si="290"/>
        <v>91.833500000000001</v>
      </c>
      <c r="X211">
        <f t="shared" si="291"/>
        <v>13.640599999999999</v>
      </c>
      <c r="Y211">
        <f t="shared" si="292"/>
        <v>18.762899999999998</v>
      </c>
      <c r="Z211">
        <f t="shared" si="293"/>
        <v>45.195100000000004</v>
      </c>
      <c r="AA211">
        <f t="shared" si="294"/>
        <v>84.730199999999996</v>
      </c>
      <c r="AB211">
        <f t="shared" si="295"/>
        <v>30.677199999999999</v>
      </c>
      <c r="AC211">
        <f t="shared" si="296"/>
        <v>1.8112000000000001</v>
      </c>
      <c r="AD211" s="11">
        <f t="shared" si="297"/>
        <v>114.6999</v>
      </c>
      <c r="AE211">
        <f t="shared" si="298"/>
        <v>36.535299999999999</v>
      </c>
      <c r="AF211">
        <f t="shared" si="299"/>
        <v>4.1318000000000001</v>
      </c>
      <c r="AG211">
        <f t="shared" si="300"/>
        <v>39.902999999999999</v>
      </c>
      <c r="AH211">
        <f t="shared" si="301"/>
        <v>27.847200000000001</v>
      </c>
      <c r="AI211">
        <f t="shared" si="302"/>
        <v>19.6402</v>
      </c>
      <c r="AJ211">
        <f t="shared" si="303"/>
        <v>18.621399999999998</v>
      </c>
      <c r="AK211">
        <f t="shared" si="304"/>
        <v>2.9432</v>
      </c>
      <c r="AL211">
        <f t="shared" si="305"/>
        <v>0</v>
      </c>
      <c r="AM211">
        <f t="shared" si="306"/>
        <v>11.235099999999999</v>
      </c>
      <c r="AN211">
        <f t="shared" si="307"/>
        <v>0.22640000000000002</v>
      </c>
      <c r="AO211">
        <f t="shared" si="308"/>
        <v>0.87729999999999997</v>
      </c>
      <c r="AP211">
        <f t="shared" si="309"/>
        <v>2.4621</v>
      </c>
      <c r="AQ211">
        <f t="shared" si="310"/>
        <v>0</v>
      </c>
      <c r="AR211">
        <f t="shared" si="311"/>
        <v>1.3867</v>
      </c>
      <c r="AS211">
        <f t="shared" si="312"/>
        <v>0</v>
      </c>
      <c r="AT211">
        <f t="shared" si="313"/>
        <v>0.62260000000000004</v>
      </c>
      <c r="AU211">
        <f t="shared" si="314"/>
        <v>0</v>
      </c>
      <c r="AV211">
        <f t="shared" si="315"/>
        <v>0.3679</v>
      </c>
      <c r="AW211">
        <f t="shared" si="316"/>
        <v>0</v>
      </c>
      <c r="AX211">
        <f t="shared" si="317"/>
        <v>0</v>
      </c>
      <c r="AY211">
        <f t="shared" si="318"/>
        <v>0.3679</v>
      </c>
      <c r="AZ211">
        <f t="shared" si="319"/>
        <v>0</v>
      </c>
      <c r="BA211">
        <f t="shared" si="320"/>
        <v>0</v>
      </c>
      <c r="BB211">
        <f t="shared" si="321"/>
        <v>0.53769999999999996</v>
      </c>
      <c r="BC211">
        <f t="shared" si="322"/>
        <v>0.25469999999999998</v>
      </c>
      <c r="BD211">
        <f t="shared" si="323"/>
        <v>0</v>
      </c>
      <c r="BE211">
        <f t="shared" si="324"/>
        <v>0</v>
      </c>
      <c r="BF211">
        <f t="shared" si="325"/>
        <v>0</v>
      </c>
      <c r="BG211">
        <f t="shared" si="326"/>
        <v>2.6319000000000004</v>
      </c>
      <c r="BH211">
        <f t="shared" si="327"/>
        <v>0.65090000000000003</v>
      </c>
      <c r="BI211">
        <f t="shared" si="328"/>
        <v>2.8300000000000002E-2</v>
      </c>
      <c r="BJ211">
        <f t="shared" si="329"/>
        <v>2.8300000000000002E-2</v>
      </c>
      <c r="BK211">
        <f t="shared" si="330"/>
        <v>22.2438</v>
      </c>
      <c r="BL211">
        <f t="shared" si="331"/>
        <v>21.196700000000003</v>
      </c>
      <c r="BM211">
        <f t="shared" si="332"/>
        <v>0.50939999999999996</v>
      </c>
      <c r="BN211">
        <f t="shared" si="333"/>
        <v>0</v>
      </c>
      <c r="BO211">
        <f t="shared" si="334"/>
        <v>0.56600000000000006</v>
      </c>
      <c r="BP211">
        <f t="shared" si="335"/>
        <v>91.069399999999987</v>
      </c>
      <c r="BQ211">
        <f t="shared" si="336"/>
        <v>35.856100000000005</v>
      </c>
      <c r="BR211">
        <f t="shared" si="337"/>
        <v>62.542999999999999</v>
      </c>
      <c r="BS211">
        <f t="shared" si="338"/>
        <v>3.0564</v>
      </c>
      <c r="BT211">
        <f t="shared" si="339"/>
        <v>71.089600000000004</v>
      </c>
      <c r="BU211">
        <f t="shared" si="340"/>
        <v>99.81410000000001</v>
      </c>
      <c r="BV211" s="11">
        <f t="shared" si="341"/>
        <v>204.58070000000004</v>
      </c>
      <c r="BW211" s="11">
        <f t="shared" si="342"/>
        <v>32.3752</v>
      </c>
      <c r="BX211" s="11">
        <f t="shared" si="343"/>
        <v>278.44369999999998</v>
      </c>
      <c r="BY211">
        <f t="shared" si="344"/>
        <v>93.786200000000008</v>
      </c>
      <c r="BZ211">
        <f t="shared" si="345"/>
        <v>30.677199999999999</v>
      </c>
      <c r="CA211">
        <f t="shared" si="346"/>
        <v>9.8766999999999996</v>
      </c>
      <c r="CB211">
        <f t="shared" si="347"/>
        <v>0</v>
      </c>
      <c r="CC211" s="11">
        <f t="shared" si="348"/>
        <v>255.9452</v>
      </c>
      <c r="CD211" s="11">
        <f t="shared" si="349"/>
        <v>269.13299999999998</v>
      </c>
      <c r="CE211" s="11">
        <f t="shared" si="350"/>
        <v>180.0163</v>
      </c>
      <c r="CF211">
        <f t="shared" si="351"/>
        <v>48.959000000000003</v>
      </c>
      <c r="CG211">
        <f t="shared" si="352"/>
        <v>96.021900000000002</v>
      </c>
      <c r="CH211">
        <f t="shared" si="353"/>
        <v>7.6976000000000004</v>
      </c>
      <c r="CI211" s="11">
        <f t="shared" si="354"/>
        <v>118.3789</v>
      </c>
      <c r="CJ211">
        <f t="shared" si="355"/>
        <v>21.875900000000001</v>
      </c>
      <c r="CK211">
        <f t="shared" si="356"/>
        <v>55.071799999999996</v>
      </c>
      <c r="CL211">
        <f t="shared" si="357"/>
        <v>14.914099999999999</v>
      </c>
      <c r="CM211">
        <f t="shared" si="358"/>
        <v>16.7819</v>
      </c>
      <c r="CN211">
        <f t="shared" si="359"/>
        <v>183.95000000000002</v>
      </c>
      <c r="CO211">
        <f t="shared" si="360"/>
        <v>179.16730000000001</v>
      </c>
      <c r="CP211">
        <f t="shared" si="361"/>
        <v>3.8771</v>
      </c>
      <c r="CQ211">
        <f t="shared" si="362"/>
        <v>44.4876</v>
      </c>
      <c r="CR211">
        <f t="shared" si="363"/>
        <v>41.063300000000005</v>
      </c>
      <c r="CT211" s="18">
        <f>+'PASO 1 - SETUP CAMPAÑA'!F48</f>
        <v>283</v>
      </c>
      <c r="CU211">
        <v>8.66</v>
      </c>
      <c r="CV211">
        <v>7.73</v>
      </c>
      <c r="CW211">
        <v>0.98</v>
      </c>
      <c r="CX211">
        <v>1.82</v>
      </c>
      <c r="CY211">
        <v>1.82</v>
      </c>
      <c r="CZ211">
        <v>0.24</v>
      </c>
      <c r="DA211">
        <v>6.68</v>
      </c>
      <c r="DB211">
        <v>24.7</v>
      </c>
      <c r="DC211">
        <v>5.46</v>
      </c>
      <c r="DD211">
        <v>6.68</v>
      </c>
      <c r="DE211">
        <v>27.64</v>
      </c>
      <c r="DF211">
        <v>0.7</v>
      </c>
      <c r="DG211">
        <v>27.74</v>
      </c>
      <c r="DH211">
        <v>26.75</v>
      </c>
      <c r="DI211">
        <v>27.92</v>
      </c>
      <c r="DJ211">
        <v>0.44</v>
      </c>
      <c r="DK211">
        <v>32.450000000000003</v>
      </c>
      <c r="DL211">
        <v>4.82</v>
      </c>
      <c r="DM211">
        <v>6.63</v>
      </c>
      <c r="DN211">
        <v>15.97</v>
      </c>
      <c r="DO211">
        <v>29.94</v>
      </c>
      <c r="DP211">
        <v>10.84</v>
      </c>
      <c r="DQ211">
        <v>0.64</v>
      </c>
      <c r="DR211">
        <v>40.53</v>
      </c>
      <c r="DS211">
        <v>12.91</v>
      </c>
      <c r="DT211">
        <v>1.46</v>
      </c>
      <c r="DU211">
        <v>14.1</v>
      </c>
      <c r="DV211">
        <v>9.84</v>
      </c>
      <c r="DW211">
        <v>6.94</v>
      </c>
      <c r="DX211">
        <v>6.58</v>
      </c>
      <c r="DY211">
        <v>1.04</v>
      </c>
      <c r="DZ211">
        <v>0</v>
      </c>
      <c r="EA211">
        <v>3.97</v>
      </c>
      <c r="EB211">
        <v>0.08</v>
      </c>
      <c r="EC211">
        <v>0.31</v>
      </c>
      <c r="ED211">
        <v>0.87</v>
      </c>
      <c r="EE211">
        <v>0</v>
      </c>
      <c r="EF211">
        <v>0.49</v>
      </c>
      <c r="EG211">
        <v>0</v>
      </c>
      <c r="EH211">
        <v>0.22</v>
      </c>
      <c r="EI211">
        <v>0</v>
      </c>
      <c r="EJ211">
        <v>0.13</v>
      </c>
      <c r="EK211">
        <v>0</v>
      </c>
      <c r="EL211">
        <v>0</v>
      </c>
      <c r="EM211">
        <v>0.13</v>
      </c>
      <c r="EN211">
        <v>0</v>
      </c>
      <c r="EO211">
        <v>0</v>
      </c>
      <c r="EP211">
        <v>0.19</v>
      </c>
      <c r="EQ211">
        <v>0.09</v>
      </c>
      <c r="ER211">
        <v>0</v>
      </c>
      <c r="ES211">
        <v>0</v>
      </c>
      <c r="ET211">
        <v>0</v>
      </c>
      <c r="EU211">
        <v>0.93</v>
      </c>
      <c r="EV211">
        <v>0.23</v>
      </c>
      <c r="EW211">
        <v>0.01</v>
      </c>
      <c r="EX211">
        <v>0.01</v>
      </c>
      <c r="EY211">
        <v>7.86</v>
      </c>
      <c r="EZ211">
        <v>7.49</v>
      </c>
      <c r="FA211">
        <v>0.18</v>
      </c>
      <c r="FB211">
        <v>0</v>
      </c>
      <c r="FC211">
        <v>0.2</v>
      </c>
      <c r="FD211">
        <v>32.18</v>
      </c>
      <c r="FE211">
        <v>12.67</v>
      </c>
      <c r="FF211">
        <v>22.1</v>
      </c>
      <c r="FG211">
        <v>1.08</v>
      </c>
      <c r="FH211">
        <v>25.12</v>
      </c>
      <c r="FI211">
        <v>35.270000000000003</v>
      </c>
      <c r="FJ211">
        <v>72.290000000000006</v>
      </c>
      <c r="FK211">
        <v>11.44</v>
      </c>
      <c r="FL211">
        <v>98.39</v>
      </c>
      <c r="FM211">
        <v>33.14</v>
      </c>
      <c r="FN211">
        <v>10.84</v>
      </c>
      <c r="FO211">
        <v>3.49</v>
      </c>
      <c r="FP211">
        <v>0</v>
      </c>
      <c r="FQ211">
        <v>90.44</v>
      </c>
      <c r="FR211">
        <v>95.1</v>
      </c>
      <c r="FS211">
        <v>63.61</v>
      </c>
      <c r="FT211">
        <v>17.3</v>
      </c>
      <c r="FU211">
        <v>33.93</v>
      </c>
      <c r="FV211">
        <v>2.72</v>
      </c>
      <c r="FW211">
        <v>41.83</v>
      </c>
      <c r="FX211">
        <v>7.73</v>
      </c>
      <c r="FY211">
        <v>19.46</v>
      </c>
      <c r="FZ211">
        <v>5.27</v>
      </c>
      <c r="GA211">
        <v>5.93</v>
      </c>
      <c r="GB211">
        <v>65</v>
      </c>
      <c r="GC211">
        <v>63.31</v>
      </c>
      <c r="GD211">
        <v>1.37</v>
      </c>
      <c r="GE211">
        <v>15.72</v>
      </c>
      <c r="GF211">
        <v>14.51</v>
      </c>
    </row>
    <row r="212" spans="2:188" x14ac:dyDescent="0.35">
      <c r="B212" t="str">
        <f>IF(AND(F212&gt;='PASO 2 - CHANNEL INPUT '!$G$4,F212&lt;='PASO 2 - CHANNEL INPUT '!$H$4),"OK","FUERA")</f>
        <v>OK</v>
      </c>
      <c r="C212" s="18" t="str">
        <f>IF(AND(F212&gt;='PASO 2 - CHANNEL INPUT '!$G$8,F212&lt;='PASO 2 - CHANNEL INPUT '!$H$8),"OK","FUERA")</f>
        <v>OK</v>
      </c>
      <c r="D212" t="str">
        <f>IF(AND(F212&gt;='PASO 1 - SETUP CAMPAÑA'!$C$3,F212&lt;='PASO 1 - SETUP CAMPAÑA'!$C$4),"OK","FUERA")</f>
        <v>OK</v>
      </c>
      <c r="E212" t="s">
        <v>1</v>
      </c>
      <c r="F212">
        <v>21</v>
      </c>
      <c r="G212" s="11">
        <f t="shared" si="364"/>
        <v>20.539200000000001</v>
      </c>
      <c r="H212">
        <f t="shared" si="275"/>
        <v>19.615199999999998</v>
      </c>
      <c r="I212">
        <f t="shared" si="276"/>
        <v>2.0592000000000001</v>
      </c>
      <c r="J212">
        <f t="shared" si="277"/>
        <v>9.6359999999999992</v>
      </c>
      <c r="K212">
        <f t="shared" si="278"/>
        <v>9.1608000000000001</v>
      </c>
      <c r="L212">
        <f t="shared" si="279"/>
        <v>1.32</v>
      </c>
      <c r="M212">
        <f t="shared" si="280"/>
        <v>12.091200000000001</v>
      </c>
      <c r="N212">
        <f t="shared" si="281"/>
        <v>54.938399999999994</v>
      </c>
      <c r="O212">
        <f t="shared" si="282"/>
        <v>15.576000000000001</v>
      </c>
      <c r="P212">
        <f t="shared" si="283"/>
        <v>13.728000000000002</v>
      </c>
      <c r="Q212">
        <f t="shared" si="284"/>
        <v>63.465600000000002</v>
      </c>
      <c r="R212">
        <f t="shared" si="285"/>
        <v>2.8248000000000002</v>
      </c>
      <c r="S212">
        <f t="shared" si="286"/>
        <v>64.152000000000001</v>
      </c>
      <c r="T212">
        <f t="shared" si="287"/>
        <v>62.541600000000003</v>
      </c>
      <c r="U212" s="11">
        <f t="shared" si="288"/>
        <v>69.854399999999998</v>
      </c>
      <c r="V212">
        <f t="shared" si="289"/>
        <v>0.60719999999999996</v>
      </c>
      <c r="W212">
        <f t="shared" si="290"/>
        <v>84.242400000000004</v>
      </c>
      <c r="X212">
        <f t="shared" si="291"/>
        <v>15.048</v>
      </c>
      <c r="Y212">
        <f t="shared" si="292"/>
        <v>21.093599999999999</v>
      </c>
      <c r="Z212">
        <f t="shared" si="293"/>
        <v>45.249600000000001</v>
      </c>
      <c r="AA212">
        <f t="shared" si="294"/>
        <v>77.457599999999999</v>
      </c>
      <c r="AB212">
        <f t="shared" si="295"/>
        <v>34.689600000000006</v>
      </c>
      <c r="AC212">
        <f t="shared" si="296"/>
        <v>1.4256</v>
      </c>
      <c r="AD212" s="11">
        <f t="shared" si="297"/>
        <v>111.46079999999999</v>
      </c>
      <c r="AE212">
        <f t="shared" si="298"/>
        <v>29.145599999999998</v>
      </c>
      <c r="AF212">
        <f t="shared" si="299"/>
        <v>7.4712000000000005</v>
      </c>
      <c r="AG212">
        <f t="shared" si="300"/>
        <v>34.742399999999996</v>
      </c>
      <c r="AH212">
        <f t="shared" si="301"/>
        <v>28.643999999999998</v>
      </c>
      <c r="AI212">
        <f t="shared" si="302"/>
        <v>19.9848</v>
      </c>
      <c r="AJ212">
        <f t="shared" si="303"/>
        <v>16.658399999999997</v>
      </c>
      <c r="AK212">
        <f t="shared" si="304"/>
        <v>3.0095999999999998</v>
      </c>
      <c r="AL212">
        <f t="shared" si="305"/>
        <v>0</v>
      </c>
      <c r="AM212">
        <f t="shared" si="306"/>
        <v>11.932799999999999</v>
      </c>
      <c r="AN212">
        <f t="shared" si="307"/>
        <v>0.23760000000000001</v>
      </c>
      <c r="AO212">
        <f t="shared" si="308"/>
        <v>0</v>
      </c>
      <c r="AP212">
        <f t="shared" si="309"/>
        <v>2.6928000000000001</v>
      </c>
      <c r="AQ212">
        <f t="shared" si="310"/>
        <v>2.64E-2</v>
      </c>
      <c r="AR212">
        <f t="shared" si="311"/>
        <v>2.0592000000000001</v>
      </c>
      <c r="AS212">
        <f t="shared" si="312"/>
        <v>0.31679999999999997</v>
      </c>
      <c r="AT212">
        <f t="shared" si="313"/>
        <v>1.1616</v>
      </c>
      <c r="AU212">
        <f t="shared" si="314"/>
        <v>5.28E-2</v>
      </c>
      <c r="AV212">
        <f t="shared" si="315"/>
        <v>0</v>
      </c>
      <c r="AW212">
        <f t="shared" si="316"/>
        <v>0</v>
      </c>
      <c r="AX212">
        <f t="shared" si="317"/>
        <v>0</v>
      </c>
      <c r="AY212">
        <f t="shared" si="318"/>
        <v>5.28E-2</v>
      </c>
      <c r="AZ212">
        <f t="shared" si="319"/>
        <v>0.44880000000000003</v>
      </c>
      <c r="BA212">
        <f t="shared" si="320"/>
        <v>0.26400000000000001</v>
      </c>
      <c r="BB212">
        <f t="shared" si="321"/>
        <v>0.34320000000000001</v>
      </c>
      <c r="BC212">
        <f t="shared" si="322"/>
        <v>5.28E-2</v>
      </c>
      <c r="BD212">
        <f t="shared" si="323"/>
        <v>0</v>
      </c>
      <c r="BE212">
        <f t="shared" si="324"/>
        <v>0.50160000000000005</v>
      </c>
      <c r="BF212">
        <f t="shared" si="325"/>
        <v>0</v>
      </c>
      <c r="BG212">
        <f t="shared" si="326"/>
        <v>3.2207999999999997</v>
      </c>
      <c r="BH212">
        <f t="shared" si="327"/>
        <v>1.1088</v>
      </c>
      <c r="BI212">
        <f t="shared" si="328"/>
        <v>0.13200000000000001</v>
      </c>
      <c r="BJ212">
        <f t="shared" si="329"/>
        <v>0</v>
      </c>
      <c r="BK212">
        <f t="shared" si="330"/>
        <v>24.393599999999999</v>
      </c>
      <c r="BL212">
        <f t="shared" si="331"/>
        <v>23.944800000000001</v>
      </c>
      <c r="BM212">
        <f t="shared" si="332"/>
        <v>0.66</v>
      </c>
      <c r="BN212">
        <f t="shared" si="333"/>
        <v>0</v>
      </c>
      <c r="BO212">
        <f t="shared" si="334"/>
        <v>0</v>
      </c>
      <c r="BP212">
        <f t="shared" si="335"/>
        <v>75.715199999999996</v>
      </c>
      <c r="BQ212">
        <f t="shared" si="336"/>
        <v>25.1328</v>
      </c>
      <c r="BR212">
        <f t="shared" si="337"/>
        <v>58.317599999999999</v>
      </c>
      <c r="BS212">
        <f t="shared" si="338"/>
        <v>1.9008</v>
      </c>
      <c r="BT212">
        <f t="shared" si="339"/>
        <v>49.631999999999998</v>
      </c>
      <c r="BU212">
        <f t="shared" si="340"/>
        <v>90.261600000000001</v>
      </c>
      <c r="BV212" s="11">
        <f t="shared" si="341"/>
        <v>182.84640000000002</v>
      </c>
      <c r="BW212" s="11">
        <f t="shared" si="342"/>
        <v>20.6448</v>
      </c>
      <c r="BX212" s="11">
        <f t="shared" si="343"/>
        <v>258.3768</v>
      </c>
      <c r="BY212">
        <f t="shared" si="344"/>
        <v>78.962399999999988</v>
      </c>
      <c r="BZ212">
        <f t="shared" si="345"/>
        <v>34.689600000000006</v>
      </c>
      <c r="CA212">
        <f t="shared" si="346"/>
        <v>4.3823999999999996</v>
      </c>
      <c r="CB212">
        <f t="shared" si="347"/>
        <v>0.39600000000000002</v>
      </c>
      <c r="CC212" s="11">
        <f t="shared" si="348"/>
        <v>239.89680000000001</v>
      </c>
      <c r="CD212" s="11">
        <f t="shared" si="349"/>
        <v>249.82319999999999</v>
      </c>
      <c r="CE212" s="11">
        <f t="shared" si="350"/>
        <v>166.84800000000001</v>
      </c>
      <c r="CF212">
        <f t="shared" si="351"/>
        <v>42.319200000000002</v>
      </c>
      <c r="CG212">
        <f t="shared" si="352"/>
        <v>76.929599999999994</v>
      </c>
      <c r="CH212">
        <f t="shared" si="353"/>
        <v>10.3224</v>
      </c>
      <c r="CI212" s="11">
        <f t="shared" si="354"/>
        <v>107.31599999999999</v>
      </c>
      <c r="CJ212">
        <f t="shared" si="355"/>
        <v>27.746400000000001</v>
      </c>
      <c r="CK212">
        <f t="shared" si="356"/>
        <v>45.856800000000007</v>
      </c>
      <c r="CL212">
        <f t="shared" si="357"/>
        <v>9.6359999999999992</v>
      </c>
      <c r="CM212">
        <f t="shared" si="358"/>
        <v>13.5168</v>
      </c>
      <c r="CN212">
        <f t="shared" si="359"/>
        <v>164.73599999999999</v>
      </c>
      <c r="CO212">
        <f t="shared" si="360"/>
        <v>176.1936</v>
      </c>
      <c r="CP212">
        <f t="shared" si="361"/>
        <v>1.1352</v>
      </c>
      <c r="CQ212">
        <f t="shared" si="362"/>
        <v>42.398399999999995</v>
      </c>
      <c r="CR212">
        <f t="shared" si="363"/>
        <v>39.072000000000003</v>
      </c>
      <c r="CT212" s="18">
        <f>+'PASO 1 - SETUP CAMPAÑA'!F49</f>
        <v>264</v>
      </c>
      <c r="CU212">
        <v>7.78</v>
      </c>
      <c r="CV212">
        <v>7.43</v>
      </c>
      <c r="CW212">
        <v>0.78</v>
      </c>
      <c r="CX212">
        <v>3.65</v>
      </c>
      <c r="CY212">
        <v>3.47</v>
      </c>
      <c r="CZ212">
        <v>0.5</v>
      </c>
      <c r="DA212">
        <v>4.58</v>
      </c>
      <c r="DB212">
        <v>20.81</v>
      </c>
      <c r="DC212">
        <v>5.9</v>
      </c>
      <c r="DD212">
        <v>5.2</v>
      </c>
      <c r="DE212">
        <v>24.04</v>
      </c>
      <c r="DF212">
        <v>1.07</v>
      </c>
      <c r="DG212">
        <v>24.3</v>
      </c>
      <c r="DH212">
        <v>23.69</v>
      </c>
      <c r="DI212">
        <v>26.46</v>
      </c>
      <c r="DJ212">
        <v>0.23</v>
      </c>
      <c r="DK212">
        <v>31.91</v>
      </c>
      <c r="DL212">
        <v>5.7</v>
      </c>
      <c r="DM212">
        <v>7.99</v>
      </c>
      <c r="DN212">
        <v>17.14</v>
      </c>
      <c r="DO212">
        <v>29.34</v>
      </c>
      <c r="DP212">
        <v>13.14</v>
      </c>
      <c r="DQ212">
        <v>0.54</v>
      </c>
      <c r="DR212">
        <v>42.22</v>
      </c>
      <c r="DS212">
        <v>11.04</v>
      </c>
      <c r="DT212">
        <v>2.83</v>
      </c>
      <c r="DU212">
        <v>13.16</v>
      </c>
      <c r="DV212">
        <v>10.85</v>
      </c>
      <c r="DW212">
        <v>7.57</v>
      </c>
      <c r="DX212">
        <v>6.31</v>
      </c>
      <c r="DY212">
        <v>1.1399999999999999</v>
      </c>
      <c r="DZ212">
        <v>0</v>
      </c>
      <c r="EA212">
        <v>4.5199999999999996</v>
      </c>
      <c r="EB212">
        <v>0.09</v>
      </c>
      <c r="EC212">
        <v>0</v>
      </c>
      <c r="ED212">
        <v>1.02</v>
      </c>
      <c r="EE212">
        <v>0.01</v>
      </c>
      <c r="EF212">
        <v>0.78</v>
      </c>
      <c r="EG212">
        <v>0.12</v>
      </c>
      <c r="EH212">
        <v>0.44</v>
      </c>
      <c r="EI212">
        <v>0.02</v>
      </c>
      <c r="EJ212">
        <v>0</v>
      </c>
      <c r="EK212">
        <v>0</v>
      </c>
      <c r="EL212">
        <v>0</v>
      </c>
      <c r="EM212">
        <v>0.02</v>
      </c>
      <c r="EN212">
        <v>0.17</v>
      </c>
      <c r="EO212">
        <v>0.1</v>
      </c>
      <c r="EP212">
        <v>0.13</v>
      </c>
      <c r="EQ212">
        <v>0.02</v>
      </c>
      <c r="ER212">
        <v>0</v>
      </c>
      <c r="ES212">
        <v>0.19</v>
      </c>
      <c r="ET212">
        <v>0</v>
      </c>
      <c r="EU212">
        <v>1.22</v>
      </c>
      <c r="EV212">
        <v>0.42</v>
      </c>
      <c r="EW212">
        <v>0.05</v>
      </c>
      <c r="EX212">
        <v>0</v>
      </c>
      <c r="EY212">
        <v>9.24</v>
      </c>
      <c r="EZ212">
        <v>9.07</v>
      </c>
      <c r="FA212">
        <v>0.25</v>
      </c>
      <c r="FB212">
        <v>0</v>
      </c>
      <c r="FC212">
        <v>0</v>
      </c>
      <c r="FD212">
        <v>28.68</v>
      </c>
      <c r="FE212">
        <v>9.52</v>
      </c>
      <c r="FF212">
        <v>22.09</v>
      </c>
      <c r="FG212">
        <v>0.72</v>
      </c>
      <c r="FH212">
        <v>18.8</v>
      </c>
      <c r="FI212">
        <v>34.19</v>
      </c>
      <c r="FJ212">
        <v>69.260000000000005</v>
      </c>
      <c r="FK212">
        <v>7.82</v>
      </c>
      <c r="FL212">
        <v>97.87</v>
      </c>
      <c r="FM212">
        <v>29.91</v>
      </c>
      <c r="FN212">
        <v>13.14</v>
      </c>
      <c r="FO212">
        <v>1.66</v>
      </c>
      <c r="FP212">
        <v>0.15</v>
      </c>
      <c r="FQ212">
        <v>90.87</v>
      </c>
      <c r="FR212">
        <v>94.63</v>
      </c>
      <c r="FS212">
        <v>63.2</v>
      </c>
      <c r="FT212">
        <v>16.03</v>
      </c>
      <c r="FU212">
        <v>29.14</v>
      </c>
      <c r="FV212">
        <v>3.91</v>
      </c>
      <c r="FW212">
        <v>40.65</v>
      </c>
      <c r="FX212">
        <v>10.51</v>
      </c>
      <c r="FY212">
        <v>17.37</v>
      </c>
      <c r="FZ212">
        <v>3.65</v>
      </c>
      <c r="GA212">
        <v>5.12</v>
      </c>
      <c r="GB212">
        <v>62.4</v>
      </c>
      <c r="GC212">
        <v>66.739999999999995</v>
      </c>
      <c r="GD212">
        <v>0.43</v>
      </c>
      <c r="GE212">
        <v>16.059999999999999</v>
      </c>
      <c r="GF212">
        <v>14.8</v>
      </c>
    </row>
    <row r="213" spans="2:188" x14ac:dyDescent="0.35">
      <c r="B213" t="str">
        <f>IF(AND(F213&gt;='PASO 2 - CHANNEL INPUT '!$G$4,F213&lt;='PASO 2 - CHANNEL INPUT '!$H$4),"OK","FUERA")</f>
        <v>OK</v>
      </c>
      <c r="C213" s="18" t="str">
        <f>IF(AND(F213&gt;='PASO 2 - CHANNEL INPUT '!$G$8,F213&lt;='PASO 2 - CHANNEL INPUT '!$H$8),"OK","FUERA")</f>
        <v>OK</v>
      </c>
      <c r="D213" t="str">
        <f>IF(AND(F213&gt;='PASO 1 - SETUP CAMPAÑA'!$C$3,F213&lt;='PASO 1 - SETUP CAMPAÑA'!$C$4),"OK","FUERA")</f>
        <v>OK</v>
      </c>
      <c r="E213" t="s">
        <v>1</v>
      </c>
      <c r="F213">
        <v>22</v>
      </c>
      <c r="G213" s="11">
        <f t="shared" si="364"/>
        <v>21.137</v>
      </c>
      <c r="H213">
        <f t="shared" si="275"/>
        <v>20.033000000000001</v>
      </c>
      <c r="I213">
        <f t="shared" si="276"/>
        <v>1.7710000000000001</v>
      </c>
      <c r="J213">
        <f t="shared" si="277"/>
        <v>4.3929999999999998</v>
      </c>
      <c r="K213">
        <f t="shared" si="278"/>
        <v>3.8409999999999997</v>
      </c>
      <c r="L213">
        <f t="shared" si="279"/>
        <v>0.55199999999999994</v>
      </c>
      <c r="M213">
        <f t="shared" si="280"/>
        <v>14.858000000000001</v>
      </c>
      <c r="N213">
        <f t="shared" si="281"/>
        <v>49.012999999999998</v>
      </c>
      <c r="O213">
        <f t="shared" si="282"/>
        <v>12.926</v>
      </c>
      <c r="P213">
        <f t="shared" si="283"/>
        <v>15.732000000000001</v>
      </c>
      <c r="Q213">
        <f t="shared" si="284"/>
        <v>57.707000000000001</v>
      </c>
      <c r="R213">
        <f t="shared" si="285"/>
        <v>1.518</v>
      </c>
      <c r="S213">
        <f t="shared" si="286"/>
        <v>57.753</v>
      </c>
      <c r="T213">
        <f t="shared" si="287"/>
        <v>54.716999999999999</v>
      </c>
      <c r="U213" s="11">
        <f t="shared" si="288"/>
        <v>58.282000000000004</v>
      </c>
      <c r="V213">
        <f t="shared" si="289"/>
        <v>1.6329999999999998</v>
      </c>
      <c r="W213">
        <f t="shared" si="290"/>
        <v>80.361999999999995</v>
      </c>
      <c r="X213">
        <f t="shared" si="291"/>
        <v>11.5</v>
      </c>
      <c r="Y213">
        <f t="shared" si="292"/>
        <v>21.229000000000003</v>
      </c>
      <c r="Z213">
        <f t="shared" si="293"/>
        <v>43.861000000000004</v>
      </c>
      <c r="AA213">
        <f t="shared" si="294"/>
        <v>71.852000000000004</v>
      </c>
      <c r="AB213">
        <f t="shared" si="295"/>
        <v>29.67</v>
      </c>
      <c r="AC213">
        <f t="shared" si="296"/>
        <v>0.69000000000000006</v>
      </c>
      <c r="AD213" s="11">
        <f t="shared" si="297"/>
        <v>100.07299999999999</v>
      </c>
      <c r="AE213">
        <f t="shared" si="298"/>
        <v>26.082000000000001</v>
      </c>
      <c r="AF213">
        <f t="shared" si="299"/>
        <v>6.0259999999999998</v>
      </c>
      <c r="AG213">
        <f t="shared" si="300"/>
        <v>33.304000000000002</v>
      </c>
      <c r="AH213">
        <f t="shared" si="301"/>
        <v>22.724000000000004</v>
      </c>
      <c r="AI213">
        <f t="shared" si="302"/>
        <v>17.364999999999998</v>
      </c>
      <c r="AJ213">
        <f t="shared" si="303"/>
        <v>15.709</v>
      </c>
      <c r="AK213">
        <f t="shared" si="304"/>
        <v>2.484</v>
      </c>
      <c r="AL213">
        <f t="shared" si="305"/>
        <v>0</v>
      </c>
      <c r="AM213">
        <f t="shared" si="306"/>
        <v>3.7719999999999994</v>
      </c>
      <c r="AN213">
        <f t="shared" si="307"/>
        <v>4.5999999999999999E-2</v>
      </c>
      <c r="AO213">
        <f t="shared" si="308"/>
        <v>0</v>
      </c>
      <c r="AP213">
        <f t="shared" si="309"/>
        <v>1.748</v>
      </c>
      <c r="AQ213">
        <f t="shared" si="310"/>
        <v>0</v>
      </c>
      <c r="AR213">
        <f t="shared" si="311"/>
        <v>0.94299999999999984</v>
      </c>
      <c r="AS213">
        <f t="shared" si="312"/>
        <v>0</v>
      </c>
      <c r="AT213">
        <f t="shared" si="313"/>
        <v>0.66699999999999993</v>
      </c>
      <c r="AU213">
        <f t="shared" si="314"/>
        <v>0.96599999999999997</v>
      </c>
      <c r="AV213">
        <f t="shared" si="315"/>
        <v>1.4259999999999999</v>
      </c>
      <c r="AW213">
        <f t="shared" si="316"/>
        <v>0</v>
      </c>
      <c r="AX213">
        <f t="shared" si="317"/>
        <v>0</v>
      </c>
      <c r="AY213">
        <f t="shared" si="318"/>
        <v>1.4950000000000001</v>
      </c>
      <c r="AZ213">
        <f t="shared" si="319"/>
        <v>0</v>
      </c>
      <c r="BA213">
        <f t="shared" si="320"/>
        <v>0.41399999999999998</v>
      </c>
      <c r="BB213">
        <f t="shared" si="321"/>
        <v>0.437</v>
      </c>
      <c r="BC213">
        <f t="shared" si="322"/>
        <v>0.184</v>
      </c>
      <c r="BD213">
        <f t="shared" si="323"/>
        <v>0.36799999999999999</v>
      </c>
      <c r="BE213">
        <f t="shared" si="324"/>
        <v>0</v>
      </c>
      <c r="BF213">
        <f t="shared" si="325"/>
        <v>0</v>
      </c>
      <c r="BG213">
        <f t="shared" si="326"/>
        <v>0.92</v>
      </c>
      <c r="BH213">
        <f t="shared" si="327"/>
        <v>0.80499999999999994</v>
      </c>
      <c r="BI213">
        <f t="shared" si="328"/>
        <v>0</v>
      </c>
      <c r="BJ213">
        <f t="shared" si="329"/>
        <v>6.8999999999999992E-2</v>
      </c>
      <c r="BK213">
        <f t="shared" si="330"/>
        <v>14.950000000000001</v>
      </c>
      <c r="BL213">
        <f t="shared" si="331"/>
        <v>13.754000000000001</v>
      </c>
      <c r="BM213">
        <f t="shared" si="332"/>
        <v>0.36799999999999999</v>
      </c>
      <c r="BN213">
        <f t="shared" si="333"/>
        <v>0</v>
      </c>
      <c r="BO213">
        <f t="shared" si="334"/>
        <v>0.89700000000000002</v>
      </c>
      <c r="BP213">
        <f t="shared" si="335"/>
        <v>65.366</v>
      </c>
      <c r="BQ213">
        <f t="shared" si="336"/>
        <v>23.666999999999998</v>
      </c>
      <c r="BR213">
        <f t="shared" si="337"/>
        <v>48.920999999999999</v>
      </c>
      <c r="BS213">
        <f t="shared" si="338"/>
        <v>1.6329999999999998</v>
      </c>
      <c r="BT213">
        <f t="shared" si="339"/>
        <v>51.680999999999997</v>
      </c>
      <c r="BU213">
        <f t="shared" si="340"/>
        <v>77.808999999999997</v>
      </c>
      <c r="BV213" s="11">
        <f t="shared" si="341"/>
        <v>151.47799999999998</v>
      </c>
      <c r="BW213" s="11">
        <f t="shared" si="342"/>
        <v>23.115000000000002</v>
      </c>
      <c r="BX213" s="11">
        <f t="shared" si="343"/>
        <v>225.101</v>
      </c>
      <c r="BY213">
        <f t="shared" si="344"/>
        <v>75.784999999999997</v>
      </c>
      <c r="BZ213">
        <f t="shared" si="345"/>
        <v>29.67</v>
      </c>
      <c r="CA213">
        <f t="shared" si="346"/>
        <v>7.36</v>
      </c>
      <c r="CB213">
        <f t="shared" si="347"/>
        <v>0.115</v>
      </c>
      <c r="CC213" s="11">
        <f t="shared" si="348"/>
        <v>206.31</v>
      </c>
      <c r="CD213" s="11">
        <f t="shared" si="349"/>
        <v>218.70700000000002</v>
      </c>
      <c r="CE213" s="11">
        <f t="shared" si="350"/>
        <v>142.94499999999999</v>
      </c>
      <c r="CF213">
        <f t="shared" si="351"/>
        <v>37.536000000000001</v>
      </c>
      <c r="CG213">
        <f t="shared" si="352"/>
        <v>65.319999999999993</v>
      </c>
      <c r="CH213">
        <f t="shared" si="353"/>
        <v>5.4969999999999999</v>
      </c>
      <c r="CI213" s="11">
        <f t="shared" si="354"/>
        <v>88.204999999999998</v>
      </c>
      <c r="CJ213">
        <f t="shared" si="355"/>
        <v>19.366</v>
      </c>
      <c r="CK213">
        <f t="shared" si="356"/>
        <v>40.917000000000002</v>
      </c>
      <c r="CL213">
        <f t="shared" si="357"/>
        <v>12.765000000000001</v>
      </c>
      <c r="CM213">
        <f t="shared" si="358"/>
        <v>14.398000000000001</v>
      </c>
      <c r="CN213">
        <f t="shared" si="359"/>
        <v>147.68299999999996</v>
      </c>
      <c r="CO213">
        <f t="shared" si="360"/>
        <v>152.30600000000001</v>
      </c>
      <c r="CP213">
        <f t="shared" si="361"/>
        <v>2.5070000000000001</v>
      </c>
      <c r="CQ213">
        <f t="shared" si="362"/>
        <v>38.801000000000002</v>
      </c>
      <c r="CR213">
        <f t="shared" si="363"/>
        <v>27.875999999999998</v>
      </c>
      <c r="CT213" s="18">
        <f>+'PASO 1 - SETUP CAMPAÑA'!F50</f>
        <v>230</v>
      </c>
      <c r="CU213">
        <v>9.19</v>
      </c>
      <c r="CV213">
        <v>8.7100000000000009</v>
      </c>
      <c r="CW213">
        <v>0.77</v>
      </c>
      <c r="CX213">
        <v>1.91</v>
      </c>
      <c r="CY213">
        <v>1.67</v>
      </c>
      <c r="CZ213">
        <v>0.24</v>
      </c>
      <c r="DA213">
        <v>6.46</v>
      </c>
      <c r="DB213">
        <v>21.31</v>
      </c>
      <c r="DC213">
        <v>5.62</v>
      </c>
      <c r="DD213">
        <v>6.84</v>
      </c>
      <c r="DE213">
        <v>25.09</v>
      </c>
      <c r="DF213">
        <v>0.66</v>
      </c>
      <c r="DG213">
        <v>25.11</v>
      </c>
      <c r="DH213">
        <v>23.79</v>
      </c>
      <c r="DI213">
        <v>25.34</v>
      </c>
      <c r="DJ213">
        <v>0.71</v>
      </c>
      <c r="DK213">
        <v>34.94</v>
      </c>
      <c r="DL213">
        <v>5</v>
      </c>
      <c r="DM213">
        <v>9.23</v>
      </c>
      <c r="DN213">
        <v>19.07</v>
      </c>
      <c r="DO213">
        <v>31.24</v>
      </c>
      <c r="DP213">
        <v>12.9</v>
      </c>
      <c r="DQ213">
        <v>0.3</v>
      </c>
      <c r="DR213">
        <v>43.51</v>
      </c>
      <c r="DS213">
        <v>11.34</v>
      </c>
      <c r="DT213">
        <v>2.62</v>
      </c>
      <c r="DU213">
        <v>14.48</v>
      </c>
      <c r="DV213">
        <v>9.8800000000000008</v>
      </c>
      <c r="DW213">
        <v>7.55</v>
      </c>
      <c r="DX213">
        <v>6.83</v>
      </c>
      <c r="DY213">
        <v>1.08</v>
      </c>
      <c r="DZ213">
        <v>0</v>
      </c>
      <c r="EA213">
        <v>1.64</v>
      </c>
      <c r="EB213">
        <v>0.02</v>
      </c>
      <c r="EC213">
        <v>0</v>
      </c>
      <c r="ED213">
        <v>0.76</v>
      </c>
      <c r="EE213">
        <v>0</v>
      </c>
      <c r="EF213">
        <v>0.41</v>
      </c>
      <c r="EG213">
        <v>0</v>
      </c>
      <c r="EH213">
        <v>0.28999999999999998</v>
      </c>
      <c r="EI213">
        <v>0.42</v>
      </c>
      <c r="EJ213">
        <v>0.62</v>
      </c>
      <c r="EK213">
        <v>0</v>
      </c>
      <c r="EL213">
        <v>0</v>
      </c>
      <c r="EM213">
        <v>0.65</v>
      </c>
      <c r="EN213">
        <v>0</v>
      </c>
      <c r="EO213">
        <v>0.18</v>
      </c>
      <c r="EP213">
        <v>0.19</v>
      </c>
      <c r="EQ213">
        <v>0.08</v>
      </c>
      <c r="ER213">
        <v>0.16</v>
      </c>
      <c r="ES213">
        <v>0</v>
      </c>
      <c r="ET213">
        <v>0</v>
      </c>
      <c r="EU213">
        <v>0.4</v>
      </c>
      <c r="EV213">
        <v>0.35</v>
      </c>
      <c r="EW213">
        <v>0</v>
      </c>
      <c r="EX213">
        <v>0.03</v>
      </c>
      <c r="EY213">
        <v>6.5</v>
      </c>
      <c r="EZ213">
        <v>5.98</v>
      </c>
      <c r="FA213">
        <v>0.16</v>
      </c>
      <c r="FB213">
        <v>0</v>
      </c>
      <c r="FC213">
        <v>0.39</v>
      </c>
      <c r="FD213">
        <v>28.42</v>
      </c>
      <c r="FE213">
        <v>10.29</v>
      </c>
      <c r="FF213">
        <v>21.27</v>
      </c>
      <c r="FG213">
        <v>0.71</v>
      </c>
      <c r="FH213">
        <v>22.47</v>
      </c>
      <c r="FI213">
        <v>33.83</v>
      </c>
      <c r="FJ213">
        <v>65.86</v>
      </c>
      <c r="FK213">
        <v>10.050000000000001</v>
      </c>
      <c r="FL213">
        <v>97.87</v>
      </c>
      <c r="FM213">
        <v>32.950000000000003</v>
      </c>
      <c r="FN213">
        <v>12.9</v>
      </c>
      <c r="FO213">
        <v>3.2</v>
      </c>
      <c r="FP213">
        <v>0.05</v>
      </c>
      <c r="FQ213">
        <v>89.7</v>
      </c>
      <c r="FR213">
        <v>95.09</v>
      </c>
      <c r="FS213">
        <v>62.15</v>
      </c>
      <c r="FT213">
        <v>16.32</v>
      </c>
      <c r="FU213">
        <v>28.4</v>
      </c>
      <c r="FV213">
        <v>2.39</v>
      </c>
      <c r="FW213">
        <v>38.35</v>
      </c>
      <c r="FX213">
        <v>8.42</v>
      </c>
      <c r="FY213">
        <v>17.79</v>
      </c>
      <c r="FZ213">
        <v>5.55</v>
      </c>
      <c r="GA213">
        <v>6.26</v>
      </c>
      <c r="GB213">
        <v>64.209999999999994</v>
      </c>
      <c r="GC213">
        <v>66.22</v>
      </c>
      <c r="GD213">
        <v>1.0900000000000001</v>
      </c>
      <c r="GE213">
        <v>16.87</v>
      </c>
      <c r="GF213">
        <v>12.12</v>
      </c>
    </row>
    <row r="214" spans="2:188" x14ac:dyDescent="0.35">
      <c r="B214" t="str">
        <f>IF(AND(F214&gt;='PASO 2 - CHANNEL INPUT '!$G$4,F214&lt;='PASO 2 - CHANNEL INPUT '!$H$4),"OK","FUERA")</f>
        <v>OK</v>
      </c>
      <c r="C214" s="18" t="str">
        <f>IF(AND(F214&gt;='PASO 2 - CHANNEL INPUT '!$G$8,F214&lt;='PASO 2 - CHANNEL INPUT '!$H$8),"OK","FUERA")</f>
        <v>OK</v>
      </c>
      <c r="D214" t="str">
        <f>IF(AND(F214&gt;='PASO 1 - SETUP CAMPAÑA'!$C$3,F214&lt;='PASO 1 - SETUP CAMPAÑA'!$C$4),"OK","FUERA")</f>
        <v>OK</v>
      </c>
      <c r="E214" t="s">
        <v>1</v>
      </c>
      <c r="F214">
        <v>23</v>
      </c>
      <c r="G214" s="11">
        <f t="shared" si="364"/>
        <v>19.880599999999998</v>
      </c>
      <c r="H214">
        <f t="shared" si="275"/>
        <v>18.211399999999998</v>
      </c>
      <c r="I214">
        <f t="shared" si="276"/>
        <v>2.4823999999999997</v>
      </c>
      <c r="J214">
        <f t="shared" si="277"/>
        <v>4.5368000000000004</v>
      </c>
      <c r="K214">
        <f t="shared" si="278"/>
        <v>4.5153999999999996</v>
      </c>
      <c r="L214">
        <f t="shared" si="279"/>
        <v>0.107</v>
      </c>
      <c r="M214">
        <f t="shared" si="280"/>
        <v>16.606400000000001</v>
      </c>
      <c r="N214">
        <f t="shared" si="281"/>
        <v>56.988199999999999</v>
      </c>
      <c r="O214">
        <f t="shared" si="282"/>
        <v>15.386600000000001</v>
      </c>
      <c r="P214">
        <f t="shared" si="283"/>
        <v>21.078999999999997</v>
      </c>
      <c r="Q214">
        <f t="shared" si="284"/>
        <v>64.906199999999984</v>
      </c>
      <c r="R214">
        <f t="shared" si="285"/>
        <v>2.1614</v>
      </c>
      <c r="S214">
        <f t="shared" si="286"/>
        <v>64.948999999999998</v>
      </c>
      <c r="T214">
        <f t="shared" si="287"/>
        <v>62.145600000000002</v>
      </c>
      <c r="U214" s="11">
        <f t="shared" si="288"/>
        <v>64.349800000000002</v>
      </c>
      <c r="V214">
        <f t="shared" si="289"/>
        <v>0.42799999999999999</v>
      </c>
      <c r="W214">
        <f t="shared" si="290"/>
        <v>84.915199999999999</v>
      </c>
      <c r="X214">
        <f t="shared" si="291"/>
        <v>13.696</v>
      </c>
      <c r="Y214">
        <f t="shared" si="292"/>
        <v>21.207400000000003</v>
      </c>
      <c r="Z214">
        <f t="shared" si="293"/>
        <v>47.058599999999998</v>
      </c>
      <c r="AA214">
        <f t="shared" si="294"/>
        <v>73.123800000000003</v>
      </c>
      <c r="AB214">
        <f t="shared" si="295"/>
        <v>32.891800000000003</v>
      </c>
      <c r="AC214">
        <f t="shared" si="296"/>
        <v>2.1614</v>
      </c>
      <c r="AD214" s="11">
        <f t="shared" si="297"/>
        <v>110.18860000000001</v>
      </c>
      <c r="AE214">
        <f t="shared" si="298"/>
        <v>25.765599999999999</v>
      </c>
      <c r="AF214">
        <f t="shared" si="299"/>
        <v>4.0446</v>
      </c>
      <c r="AG214">
        <f t="shared" si="300"/>
        <v>31.457999999999998</v>
      </c>
      <c r="AH214">
        <f t="shared" si="301"/>
        <v>22.3202</v>
      </c>
      <c r="AI214">
        <f t="shared" si="302"/>
        <v>20.800800000000002</v>
      </c>
      <c r="AJ214">
        <f t="shared" si="303"/>
        <v>16.863199999999999</v>
      </c>
      <c r="AK214">
        <f t="shared" si="304"/>
        <v>2.5251999999999999</v>
      </c>
      <c r="AL214">
        <f t="shared" si="305"/>
        <v>0.42799999999999999</v>
      </c>
      <c r="AM214">
        <f t="shared" si="306"/>
        <v>8.7954000000000008</v>
      </c>
      <c r="AN214">
        <f t="shared" si="307"/>
        <v>0.51359999999999995</v>
      </c>
      <c r="AO214">
        <f t="shared" si="308"/>
        <v>0.85599999999999998</v>
      </c>
      <c r="AP214">
        <f t="shared" si="309"/>
        <v>1.7762</v>
      </c>
      <c r="AQ214">
        <f t="shared" si="310"/>
        <v>0</v>
      </c>
      <c r="AR214">
        <f t="shared" si="311"/>
        <v>0.96300000000000008</v>
      </c>
      <c r="AS214">
        <f t="shared" si="312"/>
        <v>0</v>
      </c>
      <c r="AT214">
        <f t="shared" si="313"/>
        <v>0.49219999999999997</v>
      </c>
      <c r="AU214">
        <f t="shared" si="314"/>
        <v>0</v>
      </c>
      <c r="AV214">
        <f t="shared" si="315"/>
        <v>0.47080000000000005</v>
      </c>
      <c r="AW214">
        <f t="shared" si="316"/>
        <v>0</v>
      </c>
      <c r="AX214">
        <f t="shared" si="317"/>
        <v>0</v>
      </c>
      <c r="AY214">
        <f t="shared" si="318"/>
        <v>0.47080000000000005</v>
      </c>
      <c r="AZ214">
        <f t="shared" si="319"/>
        <v>2.3540000000000001</v>
      </c>
      <c r="BA214">
        <f t="shared" si="320"/>
        <v>0.36380000000000001</v>
      </c>
      <c r="BB214">
        <f t="shared" si="321"/>
        <v>0.79180000000000006</v>
      </c>
      <c r="BC214">
        <f t="shared" si="322"/>
        <v>0</v>
      </c>
      <c r="BD214">
        <f t="shared" si="323"/>
        <v>1.3696000000000002</v>
      </c>
      <c r="BE214">
        <f t="shared" si="324"/>
        <v>0.44939999999999997</v>
      </c>
      <c r="BF214">
        <f t="shared" si="325"/>
        <v>0</v>
      </c>
      <c r="BG214">
        <f t="shared" si="326"/>
        <v>1.0271999999999999</v>
      </c>
      <c r="BH214">
        <f t="shared" si="327"/>
        <v>1.3053999999999999</v>
      </c>
      <c r="BI214">
        <f t="shared" si="328"/>
        <v>6.4199999999999993E-2</v>
      </c>
      <c r="BJ214">
        <f t="shared" si="329"/>
        <v>0</v>
      </c>
      <c r="BK214">
        <f t="shared" si="330"/>
        <v>23.3902</v>
      </c>
      <c r="BL214">
        <f t="shared" si="331"/>
        <v>23.154800000000002</v>
      </c>
      <c r="BM214">
        <f t="shared" si="332"/>
        <v>0.59920000000000007</v>
      </c>
      <c r="BN214">
        <f t="shared" si="333"/>
        <v>0</v>
      </c>
      <c r="BO214">
        <f t="shared" si="334"/>
        <v>0.19259999999999999</v>
      </c>
      <c r="BP214">
        <f t="shared" si="335"/>
        <v>65.997600000000006</v>
      </c>
      <c r="BQ214">
        <f t="shared" si="336"/>
        <v>26.6858</v>
      </c>
      <c r="BR214">
        <f t="shared" si="337"/>
        <v>49.819200000000002</v>
      </c>
      <c r="BS214">
        <f t="shared" si="338"/>
        <v>1.6478000000000002</v>
      </c>
      <c r="BT214">
        <f t="shared" si="339"/>
        <v>47.358199999999997</v>
      </c>
      <c r="BU214">
        <f t="shared" si="340"/>
        <v>77.425200000000004</v>
      </c>
      <c r="BV214" s="11">
        <f t="shared" si="341"/>
        <v>151.61899999999997</v>
      </c>
      <c r="BW214" s="11">
        <f t="shared" si="342"/>
        <v>24.096399999999999</v>
      </c>
      <c r="BX214" s="11">
        <f t="shared" si="343"/>
        <v>206.85240000000002</v>
      </c>
      <c r="BY214">
        <f t="shared" si="344"/>
        <v>75.7988</v>
      </c>
      <c r="BZ214">
        <f t="shared" si="345"/>
        <v>32.891800000000003</v>
      </c>
      <c r="CA214">
        <f t="shared" si="346"/>
        <v>8.9024000000000001</v>
      </c>
      <c r="CB214">
        <f t="shared" si="347"/>
        <v>0</v>
      </c>
      <c r="CC214" s="11">
        <f t="shared" si="348"/>
        <v>192.74979999999999</v>
      </c>
      <c r="CD214" s="11">
        <f t="shared" si="349"/>
        <v>202.35839999999999</v>
      </c>
      <c r="CE214" s="11">
        <f t="shared" si="350"/>
        <v>141.81779999999998</v>
      </c>
      <c r="CF214">
        <f t="shared" si="351"/>
        <v>28.248000000000001</v>
      </c>
      <c r="CG214">
        <f t="shared" si="352"/>
        <v>58.250799999999998</v>
      </c>
      <c r="CH214">
        <f t="shared" si="353"/>
        <v>6.6125999999999996</v>
      </c>
      <c r="CI214" s="11">
        <f t="shared" si="354"/>
        <v>89.944199999999995</v>
      </c>
      <c r="CJ214">
        <f t="shared" si="355"/>
        <v>17.612199999999998</v>
      </c>
      <c r="CK214">
        <f t="shared" si="356"/>
        <v>35.6952</v>
      </c>
      <c r="CL214">
        <f t="shared" si="357"/>
        <v>7.5114000000000001</v>
      </c>
      <c r="CM214">
        <f t="shared" si="358"/>
        <v>12.411999999999999</v>
      </c>
      <c r="CN214">
        <f t="shared" si="359"/>
        <v>140.96180000000001</v>
      </c>
      <c r="CO214">
        <f t="shared" si="360"/>
        <v>142.7166</v>
      </c>
      <c r="CP214">
        <f t="shared" si="361"/>
        <v>2.3754</v>
      </c>
      <c r="CQ214">
        <f t="shared" si="362"/>
        <v>31.436600000000002</v>
      </c>
      <c r="CR214">
        <f t="shared" si="363"/>
        <v>29.467799999999997</v>
      </c>
      <c r="CT214" s="18">
        <f>+'PASO 1 - SETUP CAMPAÑA'!F51</f>
        <v>214</v>
      </c>
      <c r="CU214">
        <v>9.2899999999999991</v>
      </c>
      <c r="CV214">
        <v>8.51</v>
      </c>
      <c r="CW214">
        <v>1.1599999999999999</v>
      </c>
      <c r="CX214">
        <v>2.12</v>
      </c>
      <c r="CY214">
        <v>2.11</v>
      </c>
      <c r="CZ214">
        <v>0.05</v>
      </c>
      <c r="DA214">
        <v>7.76</v>
      </c>
      <c r="DB214">
        <v>26.63</v>
      </c>
      <c r="DC214">
        <v>7.19</v>
      </c>
      <c r="DD214">
        <v>9.85</v>
      </c>
      <c r="DE214">
        <v>30.33</v>
      </c>
      <c r="DF214">
        <v>1.01</v>
      </c>
      <c r="DG214">
        <v>30.35</v>
      </c>
      <c r="DH214">
        <v>29.04</v>
      </c>
      <c r="DI214">
        <v>30.07</v>
      </c>
      <c r="DJ214">
        <v>0.2</v>
      </c>
      <c r="DK214">
        <v>39.68</v>
      </c>
      <c r="DL214">
        <v>6.4</v>
      </c>
      <c r="DM214">
        <v>9.91</v>
      </c>
      <c r="DN214">
        <v>21.99</v>
      </c>
      <c r="DO214">
        <v>34.17</v>
      </c>
      <c r="DP214">
        <v>15.37</v>
      </c>
      <c r="DQ214">
        <v>1.01</v>
      </c>
      <c r="DR214">
        <v>51.49</v>
      </c>
      <c r="DS214">
        <v>12.04</v>
      </c>
      <c r="DT214">
        <v>1.89</v>
      </c>
      <c r="DU214">
        <v>14.7</v>
      </c>
      <c r="DV214">
        <v>10.43</v>
      </c>
      <c r="DW214">
        <v>9.7200000000000006</v>
      </c>
      <c r="DX214">
        <v>7.88</v>
      </c>
      <c r="DY214">
        <v>1.18</v>
      </c>
      <c r="DZ214">
        <v>0.2</v>
      </c>
      <c r="EA214">
        <v>4.1100000000000003</v>
      </c>
      <c r="EB214">
        <v>0.24</v>
      </c>
      <c r="EC214">
        <v>0.4</v>
      </c>
      <c r="ED214">
        <v>0.83</v>
      </c>
      <c r="EE214">
        <v>0</v>
      </c>
      <c r="EF214">
        <v>0.45</v>
      </c>
      <c r="EG214">
        <v>0</v>
      </c>
      <c r="EH214">
        <v>0.23</v>
      </c>
      <c r="EI214">
        <v>0</v>
      </c>
      <c r="EJ214">
        <v>0.22</v>
      </c>
      <c r="EK214">
        <v>0</v>
      </c>
      <c r="EL214">
        <v>0</v>
      </c>
      <c r="EM214">
        <v>0.22</v>
      </c>
      <c r="EN214">
        <v>1.1000000000000001</v>
      </c>
      <c r="EO214">
        <v>0.17</v>
      </c>
      <c r="EP214">
        <v>0.37</v>
      </c>
      <c r="EQ214">
        <v>0</v>
      </c>
      <c r="ER214">
        <v>0.64</v>
      </c>
      <c r="ES214">
        <v>0.21</v>
      </c>
      <c r="ET214">
        <v>0</v>
      </c>
      <c r="EU214">
        <v>0.48</v>
      </c>
      <c r="EV214">
        <v>0.61</v>
      </c>
      <c r="EW214">
        <v>0.03</v>
      </c>
      <c r="EX214">
        <v>0</v>
      </c>
      <c r="EY214">
        <v>10.93</v>
      </c>
      <c r="EZ214">
        <v>10.82</v>
      </c>
      <c r="FA214">
        <v>0.28000000000000003</v>
      </c>
      <c r="FB214">
        <v>0</v>
      </c>
      <c r="FC214">
        <v>0.09</v>
      </c>
      <c r="FD214">
        <v>30.84</v>
      </c>
      <c r="FE214">
        <v>12.47</v>
      </c>
      <c r="FF214">
        <v>23.28</v>
      </c>
      <c r="FG214">
        <v>0.77</v>
      </c>
      <c r="FH214">
        <v>22.13</v>
      </c>
      <c r="FI214">
        <v>36.18</v>
      </c>
      <c r="FJ214">
        <v>70.849999999999994</v>
      </c>
      <c r="FK214">
        <v>11.26</v>
      </c>
      <c r="FL214">
        <v>96.66</v>
      </c>
      <c r="FM214">
        <v>35.42</v>
      </c>
      <c r="FN214">
        <v>15.37</v>
      </c>
      <c r="FO214">
        <v>4.16</v>
      </c>
      <c r="FP214">
        <v>0</v>
      </c>
      <c r="FQ214">
        <v>90.07</v>
      </c>
      <c r="FR214">
        <v>94.56</v>
      </c>
      <c r="FS214">
        <v>66.27</v>
      </c>
      <c r="FT214">
        <v>13.2</v>
      </c>
      <c r="FU214">
        <v>27.22</v>
      </c>
      <c r="FV214">
        <v>3.09</v>
      </c>
      <c r="FW214">
        <v>42.03</v>
      </c>
      <c r="FX214">
        <v>8.23</v>
      </c>
      <c r="FY214">
        <v>16.68</v>
      </c>
      <c r="FZ214">
        <v>3.51</v>
      </c>
      <c r="GA214">
        <v>5.8</v>
      </c>
      <c r="GB214">
        <v>65.87</v>
      </c>
      <c r="GC214">
        <v>66.69</v>
      </c>
      <c r="GD214">
        <v>1.1100000000000001</v>
      </c>
      <c r="GE214">
        <v>14.69</v>
      </c>
      <c r="GF214">
        <v>13.77</v>
      </c>
    </row>
    <row r="215" spans="2:188" x14ac:dyDescent="0.35">
      <c r="B215" t="str">
        <f>IF(AND(F215&gt;='PASO 2 - CHANNEL INPUT '!$G$4,F215&lt;='PASO 2 - CHANNEL INPUT '!$H$4),"OK","FUERA")</f>
        <v>OK</v>
      </c>
      <c r="C215" s="18" t="str">
        <f>IF(AND(F215&gt;='PASO 2 - CHANNEL INPUT '!$G$8,F215&lt;='PASO 2 - CHANNEL INPUT '!$H$8),"OK","FUERA")</f>
        <v>OK</v>
      </c>
      <c r="D215" t="str">
        <f>IF(AND(F215&gt;='PASO 1 - SETUP CAMPAÑA'!$C$3,F215&lt;='PASO 1 - SETUP CAMPAÑA'!$C$4),"OK","FUERA")</f>
        <v>OK</v>
      </c>
      <c r="E215" t="s">
        <v>1</v>
      </c>
      <c r="F215">
        <v>24</v>
      </c>
      <c r="G215" s="11">
        <f t="shared" si="364"/>
        <v>33.862400000000001</v>
      </c>
      <c r="H215">
        <f t="shared" si="275"/>
        <v>29.718399999999995</v>
      </c>
      <c r="I215">
        <f t="shared" si="276"/>
        <v>4.8543999999999992</v>
      </c>
      <c r="J215">
        <f t="shared" si="277"/>
        <v>8.5544000000000011</v>
      </c>
      <c r="K215">
        <f t="shared" si="278"/>
        <v>8.5544000000000011</v>
      </c>
      <c r="L215">
        <f t="shared" si="279"/>
        <v>0.26639999999999997</v>
      </c>
      <c r="M215">
        <f t="shared" si="280"/>
        <v>19.476800000000001</v>
      </c>
      <c r="N215">
        <f t="shared" si="281"/>
        <v>65.297600000000003</v>
      </c>
      <c r="O215">
        <f t="shared" si="282"/>
        <v>18.085599999999999</v>
      </c>
      <c r="P215">
        <f t="shared" si="283"/>
        <v>20.453599999999998</v>
      </c>
      <c r="Q215">
        <f t="shared" si="284"/>
        <v>71.691199999999995</v>
      </c>
      <c r="R215">
        <f t="shared" si="285"/>
        <v>4.4992000000000001</v>
      </c>
      <c r="S215">
        <f t="shared" si="286"/>
        <v>72.5792</v>
      </c>
      <c r="T215">
        <f t="shared" si="287"/>
        <v>71.01039999999999</v>
      </c>
      <c r="U215" s="11">
        <f t="shared" si="288"/>
        <v>77.7</v>
      </c>
      <c r="V215">
        <f t="shared" si="289"/>
        <v>0.76959999999999995</v>
      </c>
      <c r="W215">
        <f t="shared" si="290"/>
        <v>111.444</v>
      </c>
      <c r="X215">
        <f t="shared" si="291"/>
        <v>14.237599999999999</v>
      </c>
      <c r="Y215">
        <f t="shared" si="292"/>
        <v>27.587200000000003</v>
      </c>
      <c r="Z215">
        <f t="shared" si="293"/>
        <v>56.950399999999995</v>
      </c>
      <c r="AA215">
        <f t="shared" si="294"/>
        <v>99.75200000000001</v>
      </c>
      <c r="AB215">
        <f t="shared" si="295"/>
        <v>40.700000000000003</v>
      </c>
      <c r="AC215">
        <f t="shared" si="296"/>
        <v>3.9664000000000001</v>
      </c>
      <c r="AD215" s="11">
        <f t="shared" si="297"/>
        <v>144.6848</v>
      </c>
      <c r="AE215">
        <f t="shared" si="298"/>
        <v>40.7592</v>
      </c>
      <c r="AF215">
        <f t="shared" si="299"/>
        <v>5.8904000000000005</v>
      </c>
      <c r="AG215">
        <f t="shared" si="300"/>
        <v>54.404799999999994</v>
      </c>
      <c r="AH215">
        <f t="shared" si="301"/>
        <v>27.024800000000003</v>
      </c>
      <c r="AI215">
        <f t="shared" si="302"/>
        <v>17.079199999999997</v>
      </c>
      <c r="AJ215">
        <f t="shared" si="303"/>
        <v>31.228000000000002</v>
      </c>
      <c r="AK215">
        <f t="shared" si="304"/>
        <v>3.9664000000000001</v>
      </c>
      <c r="AL215">
        <f t="shared" si="305"/>
        <v>0</v>
      </c>
      <c r="AM215">
        <f t="shared" si="306"/>
        <v>7.7847999999999997</v>
      </c>
      <c r="AN215">
        <f t="shared" si="307"/>
        <v>8.879999999999999E-2</v>
      </c>
      <c r="AO215">
        <f t="shared" si="308"/>
        <v>0</v>
      </c>
      <c r="AP215">
        <f t="shared" si="309"/>
        <v>2.4863999999999997</v>
      </c>
      <c r="AQ215">
        <f t="shared" si="310"/>
        <v>5.9200000000000003E-2</v>
      </c>
      <c r="AR215">
        <f t="shared" si="311"/>
        <v>2.7823999999999995</v>
      </c>
      <c r="AS215">
        <f t="shared" si="312"/>
        <v>0</v>
      </c>
      <c r="AT215">
        <f t="shared" si="313"/>
        <v>0.94720000000000004</v>
      </c>
      <c r="AU215">
        <f t="shared" si="314"/>
        <v>0</v>
      </c>
      <c r="AV215">
        <f t="shared" si="315"/>
        <v>0.71039999999999992</v>
      </c>
      <c r="AW215">
        <f t="shared" si="316"/>
        <v>0</v>
      </c>
      <c r="AX215">
        <f t="shared" si="317"/>
        <v>0</v>
      </c>
      <c r="AY215">
        <f t="shared" si="318"/>
        <v>0.71039999999999992</v>
      </c>
      <c r="AZ215">
        <f t="shared" si="319"/>
        <v>0</v>
      </c>
      <c r="BA215">
        <f t="shared" si="320"/>
        <v>0.68079999999999996</v>
      </c>
      <c r="BB215">
        <f t="shared" si="321"/>
        <v>0.76959999999999995</v>
      </c>
      <c r="BC215">
        <f t="shared" si="322"/>
        <v>0.41440000000000005</v>
      </c>
      <c r="BD215">
        <f t="shared" si="323"/>
        <v>0</v>
      </c>
      <c r="BE215">
        <f t="shared" si="324"/>
        <v>0.14799999999999999</v>
      </c>
      <c r="BF215">
        <f t="shared" si="325"/>
        <v>0</v>
      </c>
      <c r="BG215">
        <f t="shared" si="326"/>
        <v>1.5391999999999999</v>
      </c>
      <c r="BH215">
        <f t="shared" si="327"/>
        <v>2.2496</v>
      </c>
      <c r="BI215">
        <f t="shared" si="328"/>
        <v>0</v>
      </c>
      <c r="BJ215">
        <f t="shared" si="329"/>
        <v>0.17759999999999998</v>
      </c>
      <c r="BK215">
        <f t="shared" si="330"/>
        <v>25.1008</v>
      </c>
      <c r="BL215">
        <f t="shared" si="331"/>
        <v>23.68</v>
      </c>
      <c r="BM215">
        <f t="shared" si="332"/>
        <v>0.44400000000000001</v>
      </c>
      <c r="BN215">
        <f t="shared" si="333"/>
        <v>0</v>
      </c>
      <c r="BO215">
        <f t="shared" si="334"/>
        <v>1.0064000000000002</v>
      </c>
      <c r="BP215">
        <f t="shared" si="335"/>
        <v>81.459199999999996</v>
      </c>
      <c r="BQ215">
        <f t="shared" si="336"/>
        <v>33.003999999999998</v>
      </c>
      <c r="BR215">
        <f t="shared" si="337"/>
        <v>60.295200000000008</v>
      </c>
      <c r="BS215">
        <f t="shared" si="338"/>
        <v>4.2623999999999995</v>
      </c>
      <c r="BT215">
        <f t="shared" si="339"/>
        <v>66.42240000000001</v>
      </c>
      <c r="BU215">
        <f t="shared" si="340"/>
        <v>123.1656</v>
      </c>
      <c r="BV215" s="11">
        <f t="shared" si="341"/>
        <v>209.39039999999997</v>
      </c>
      <c r="BW215" s="11">
        <f t="shared" si="342"/>
        <v>34.099199999999996</v>
      </c>
      <c r="BX215" s="11">
        <f t="shared" si="343"/>
        <v>285.58080000000001</v>
      </c>
      <c r="BY215">
        <f t="shared" si="344"/>
        <v>117.92640000000002</v>
      </c>
      <c r="BZ215">
        <f t="shared" si="345"/>
        <v>40.700000000000003</v>
      </c>
      <c r="CA215">
        <f t="shared" si="346"/>
        <v>10.182399999999999</v>
      </c>
      <c r="CB215">
        <f t="shared" si="347"/>
        <v>1.3615999999999999</v>
      </c>
      <c r="CC215" s="11">
        <f t="shared" si="348"/>
        <v>263.8544</v>
      </c>
      <c r="CD215" s="11">
        <f t="shared" si="349"/>
        <v>277.79599999999999</v>
      </c>
      <c r="CE215" s="11">
        <f t="shared" si="350"/>
        <v>175.7944</v>
      </c>
      <c r="CF215">
        <f t="shared" si="351"/>
        <v>33.0336</v>
      </c>
      <c r="CG215">
        <f t="shared" si="352"/>
        <v>70.921599999999998</v>
      </c>
      <c r="CH215">
        <f t="shared" si="353"/>
        <v>7.5183999999999997</v>
      </c>
      <c r="CI215" s="11">
        <f t="shared" si="354"/>
        <v>121.68560000000001</v>
      </c>
      <c r="CJ215">
        <f t="shared" si="355"/>
        <v>26.788000000000004</v>
      </c>
      <c r="CK215">
        <f t="shared" si="356"/>
        <v>46.797600000000003</v>
      </c>
      <c r="CL215">
        <f t="shared" si="357"/>
        <v>14.089599999999999</v>
      </c>
      <c r="CM215">
        <f t="shared" si="358"/>
        <v>16.457599999999999</v>
      </c>
      <c r="CN215">
        <f t="shared" si="359"/>
        <v>187.04240000000001</v>
      </c>
      <c r="CO215">
        <f t="shared" si="360"/>
        <v>194.73840000000001</v>
      </c>
      <c r="CP215">
        <f t="shared" si="361"/>
        <v>3.8480000000000003</v>
      </c>
      <c r="CQ215">
        <f t="shared" si="362"/>
        <v>43.186399999999999</v>
      </c>
      <c r="CR215">
        <f t="shared" si="363"/>
        <v>53.043200000000006</v>
      </c>
      <c r="CT215" s="18">
        <f>+'PASO 1 - SETUP CAMPAÑA'!F52</f>
        <v>296</v>
      </c>
      <c r="CU215">
        <v>11.44</v>
      </c>
      <c r="CV215">
        <v>10.039999999999999</v>
      </c>
      <c r="CW215">
        <v>1.64</v>
      </c>
      <c r="CX215">
        <v>2.89</v>
      </c>
      <c r="CY215">
        <v>2.89</v>
      </c>
      <c r="CZ215">
        <v>0.09</v>
      </c>
      <c r="DA215">
        <v>6.58</v>
      </c>
      <c r="DB215">
        <v>22.06</v>
      </c>
      <c r="DC215">
        <v>6.11</v>
      </c>
      <c r="DD215">
        <v>6.91</v>
      </c>
      <c r="DE215">
        <v>24.22</v>
      </c>
      <c r="DF215">
        <v>1.52</v>
      </c>
      <c r="DG215">
        <v>24.52</v>
      </c>
      <c r="DH215">
        <v>23.99</v>
      </c>
      <c r="DI215">
        <v>26.25</v>
      </c>
      <c r="DJ215">
        <v>0.26</v>
      </c>
      <c r="DK215">
        <v>37.65</v>
      </c>
      <c r="DL215">
        <v>4.8099999999999996</v>
      </c>
      <c r="DM215">
        <v>9.32</v>
      </c>
      <c r="DN215">
        <v>19.239999999999998</v>
      </c>
      <c r="DO215">
        <v>33.700000000000003</v>
      </c>
      <c r="DP215">
        <v>13.75</v>
      </c>
      <c r="DQ215">
        <v>1.34</v>
      </c>
      <c r="DR215">
        <v>48.88</v>
      </c>
      <c r="DS215">
        <v>13.77</v>
      </c>
      <c r="DT215">
        <v>1.99</v>
      </c>
      <c r="DU215">
        <v>18.38</v>
      </c>
      <c r="DV215">
        <v>9.1300000000000008</v>
      </c>
      <c r="DW215">
        <v>5.77</v>
      </c>
      <c r="DX215">
        <v>10.55</v>
      </c>
      <c r="DY215">
        <v>1.34</v>
      </c>
      <c r="DZ215">
        <v>0</v>
      </c>
      <c r="EA215">
        <v>2.63</v>
      </c>
      <c r="EB215">
        <v>0.03</v>
      </c>
      <c r="EC215">
        <v>0</v>
      </c>
      <c r="ED215">
        <v>0.84</v>
      </c>
      <c r="EE215">
        <v>0.02</v>
      </c>
      <c r="EF215">
        <v>0.94</v>
      </c>
      <c r="EG215">
        <v>0</v>
      </c>
      <c r="EH215">
        <v>0.32</v>
      </c>
      <c r="EI215">
        <v>0</v>
      </c>
      <c r="EJ215">
        <v>0.24</v>
      </c>
      <c r="EK215">
        <v>0</v>
      </c>
      <c r="EL215">
        <v>0</v>
      </c>
      <c r="EM215">
        <v>0.24</v>
      </c>
      <c r="EN215">
        <v>0</v>
      </c>
      <c r="EO215">
        <v>0.23</v>
      </c>
      <c r="EP215">
        <v>0.26</v>
      </c>
      <c r="EQ215">
        <v>0.14000000000000001</v>
      </c>
      <c r="ER215">
        <v>0</v>
      </c>
      <c r="ES215">
        <v>0.05</v>
      </c>
      <c r="ET215">
        <v>0</v>
      </c>
      <c r="EU215">
        <v>0.52</v>
      </c>
      <c r="EV215">
        <v>0.76</v>
      </c>
      <c r="EW215">
        <v>0</v>
      </c>
      <c r="EX215">
        <v>0.06</v>
      </c>
      <c r="EY215">
        <v>8.48</v>
      </c>
      <c r="EZ215">
        <v>8</v>
      </c>
      <c r="FA215">
        <v>0.15</v>
      </c>
      <c r="FB215">
        <v>0</v>
      </c>
      <c r="FC215">
        <v>0.34</v>
      </c>
      <c r="FD215">
        <v>27.52</v>
      </c>
      <c r="FE215">
        <v>11.15</v>
      </c>
      <c r="FF215">
        <v>20.37</v>
      </c>
      <c r="FG215">
        <v>1.44</v>
      </c>
      <c r="FH215">
        <v>22.44</v>
      </c>
      <c r="FI215">
        <v>41.61</v>
      </c>
      <c r="FJ215">
        <v>70.739999999999995</v>
      </c>
      <c r="FK215">
        <v>11.52</v>
      </c>
      <c r="FL215">
        <v>96.48</v>
      </c>
      <c r="FM215">
        <v>39.840000000000003</v>
      </c>
      <c r="FN215">
        <v>13.75</v>
      </c>
      <c r="FO215">
        <v>3.44</v>
      </c>
      <c r="FP215">
        <v>0.46</v>
      </c>
      <c r="FQ215">
        <v>89.14</v>
      </c>
      <c r="FR215">
        <v>93.85</v>
      </c>
      <c r="FS215">
        <v>59.39</v>
      </c>
      <c r="FT215">
        <v>11.16</v>
      </c>
      <c r="FU215">
        <v>23.96</v>
      </c>
      <c r="FV215">
        <v>2.54</v>
      </c>
      <c r="FW215">
        <v>41.11</v>
      </c>
      <c r="FX215">
        <v>9.0500000000000007</v>
      </c>
      <c r="FY215">
        <v>15.81</v>
      </c>
      <c r="FZ215">
        <v>4.76</v>
      </c>
      <c r="GA215">
        <v>5.56</v>
      </c>
      <c r="GB215">
        <v>63.19</v>
      </c>
      <c r="GC215">
        <v>65.790000000000006</v>
      </c>
      <c r="GD215">
        <v>1.3</v>
      </c>
      <c r="GE215">
        <v>14.59</v>
      </c>
      <c r="GF215">
        <v>17.920000000000002</v>
      </c>
    </row>
    <row r="216" spans="2:188" x14ac:dyDescent="0.35">
      <c r="B216" t="str">
        <f>IF(AND(F216&gt;='PASO 2 - CHANNEL INPUT '!$G$4,F216&lt;='PASO 2 - CHANNEL INPUT '!$H$4),"OK","FUERA")</f>
        <v>OK</v>
      </c>
      <c r="C216" s="18" t="str">
        <f>IF(AND(F216&gt;='PASO 2 - CHANNEL INPUT '!$G$8,F216&lt;='PASO 2 - CHANNEL INPUT '!$H$8),"OK","FUERA")</f>
        <v>OK</v>
      </c>
      <c r="D216" t="str">
        <f>IF(AND(F216&gt;='PASO 1 - SETUP CAMPAÑA'!$C$3,F216&lt;='PASO 1 - SETUP CAMPAÑA'!$C$4),"OK","FUERA")</f>
        <v>OK</v>
      </c>
      <c r="E216" t="s">
        <v>1</v>
      </c>
      <c r="F216">
        <v>25</v>
      </c>
      <c r="G216" s="11">
        <f t="shared" si="364"/>
        <v>26.072800000000001</v>
      </c>
      <c r="H216">
        <f t="shared" si="275"/>
        <v>23.6509</v>
      </c>
      <c r="I216">
        <f t="shared" si="276"/>
        <v>2.7507999999999999</v>
      </c>
      <c r="J216">
        <f t="shared" si="277"/>
        <v>4.8438000000000008</v>
      </c>
      <c r="K216">
        <f t="shared" si="278"/>
        <v>4.8139000000000003</v>
      </c>
      <c r="L216">
        <f t="shared" si="279"/>
        <v>5.9800000000000006E-2</v>
      </c>
      <c r="M216">
        <f t="shared" si="280"/>
        <v>14.591199999999999</v>
      </c>
      <c r="N216">
        <f t="shared" si="281"/>
        <v>53.610699999999994</v>
      </c>
      <c r="O216">
        <f t="shared" si="282"/>
        <v>10.166</v>
      </c>
      <c r="P216">
        <f t="shared" si="283"/>
        <v>12.6477</v>
      </c>
      <c r="Q216">
        <f t="shared" si="284"/>
        <v>66.437799999999996</v>
      </c>
      <c r="R216">
        <f t="shared" si="285"/>
        <v>0.53820000000000001</v>
      </c>
      <c r="S216">
        <f t="shared" si="286"/>
        <v>66.587299999999999</v>
      </c>
      <c r="T216">
        <f t="shared" si="287"/>
        <v>61.922899999999998</v>
      </c>
      <c r="U216" s="11">
        <f t="shared" si="288"/>
        <v>65.301600000000008</v>
      </c>
      <c r="V216">
        <f t="shared" si="289"/>
        <v>0.77739999999999998</v>
      </c>
      <c r="W216">
        <f t="shared" si="290"/>
        <v>112.8725</v>
      </c>
      <c r="X216">
        <f t="shared" si="291"/>
        <v>16.654299999999999</v>
      </c>
      <c r="Y216">
        <f t="shared" si="292"/>
        <v>24.368500000000001</v>
      </c>
      <c r="Z216">
        <f t="shared" si="293"/>
        <v>66.647099999999995</v>
      </c>
      <c r="AA216">
        <f t="shared" si="294"/>
        <v>94.663399999999996</v>
      </c>
      <c r="AB216">
        <f t="shared" si="295"/>
        <v>39.737099999999998</v>
      </c>
      <c r="AC216">
        <f t="shared" si="296"/>
        <v>3.7673999999999999</v>
      </c>
      <c r="AD216" s="11">
        <f t="shared" si="297"/>
        <v>143.96850000000001</v>
      </c>
      <c r="AE216">
        <f t="shared" si="298"/>
        <v>35.581000000000003</v>
      </c>
      <c r="AF216">
        <f t="shared" si="299"/>
        <v>9.6876000000000015</v>
      </c>
      <c r="AG216">
        <f t="shared" si="300"/>
        <v>44.700499999999998</v>
      </c>
      <c r="AH216">
        <f t="shared" si="301"/>
        <v>22.514700000000001</v>
      </c>
      <c r="AI216">
        <f t="shared" si="302"/>
        <v>20.421700000000001</v>
      </c>
      <c r="AJ216">
        <f t="shared" si="303"/>
        <v>25.624299999999998</v>
      </c>
      <c r="AK216">
        <f t="shared" si="304"/>
        <v>1.9136000000000002</v>
      </c>
      <c r="AL216">
        <f t="shared" si="305"/>
        <v>0.17939999999999998</v>
      </c>
      <c r="AM216">
        <f t="shared" si="306"/>
        <v>9.0896000000000008</v>
      </c>
      <c r="AN216">
        <f t="shared" si="307"/>
        <v>0.53820000000000001</v>
      </c>
      <c r="AO216">
        <f t="shared" si="308"/>
        <v>0.86709999999999998</v>
      </c>
      <c r="AP216">
        <f t="shared" si="309"/>
        <v>0.83720000000000017</v>
      </c>
      <c r="AQ216">
        <f t="shared" si="310"/>
        <v>0</v>
      </c>
      <c r="AR216">
        <f t="shared" si="311"/>
        <v>1.4650999999999998</v>
      </c>
      <c r="AS216">
        <f t="shared" si="312"/>
        <v>0.41860000000000008</v>
      </c>
      <c r="AT216">
        <f t="shared" si="313"/>
        <v>1.8238999999999999</v>
      </c>
      <c r="AU216">
        <f t="shared" si="314"/>
        <v>5.9800000000000006E-2</v>
      </c>
      <c r="AV216">
        <f t="shared" si="315"/>
        <v>0.23920000000000002</v>
      </c>
      <c r="AW216">
        <f t="shared" si="316"/>
        <v>0</v>
      </c>
      <c r="AX216">
        <f t="shared" si="317"/>
        <v>0</v>
      </c>
      <c r="AY216">
        <f t="shared" si="318"/>
        <v>0.29899999999999999</v>
      </c>
      <c r="AZ216">
        <f t="shared" si="319"/>
        <v>0.89700000000000002</v>
      </c>
      <c r="BA216">
        <f t="shared" si="320"/>
        <v>0.41860000000000008</v>
      </c>
      <c r="BB216">
        <f t="shared" si="321"/>
        <v>2.2424999999999997</v>
      </c>
      <c r="BC216">
        <f t="shared" si="322"/>
        <v>0.56810000000000005</v>
      </c>
      <c r="BD216">
        <f t="shared" si="323"/>
        <v>1.6146</v>
      </c>
      <c r="BE216">
        <f t="shared" si="324"/>
        <v>0</v>
      </c>
      <c r="BF216">
        <f t="shared" si="325"/>
        <v>0</v>
      </c>
      <c r="BG216">
        <f t="shared" si="326"/>
        <v>2.6910000000000003</v>
      </c>
      <c r="BH216">
        <f t="shared" si="327"/>
        <v>1.2857000000000001</v>
      </c>
      <c r="BI216">
        <f t="shared" si="328"/>
        <v>0</v>
      </c>
      <c r="BJ216">
        <f t="shared" si="329"/>
        <v>8.9699999999999988E-2</v>
      </c>
      <c r="BK216">
        <f t="shared" si="330"/>
        <v>26.521299999999997</v>
      </c>
      <c r="BL216">
        <f t="shared" si="331"/>
        <v>25.564500000000002</v>
      </c>
      <c r="BM216">
        <f t="shared" si="332"/>
        <v>1.3754</v>
      </c>
      <c r="BN216">
        <f t="shared" si="333"/>
        <v>0</v>
      </c>
      <c r="BO216">
        <f t="shared" si="334"/>
        <v>2.9900000000000003E-2</v>
      </c>
      <c r="BP216">
        <f t="shared" si="335"/>
        <v>94.842799999999997</v>
      </c>
      <c r="BQ216">
        <f t="shared" si="336"/>
        <v>37.225499999999997</v>
      </c>
      <c r="BR216">
        <f t="shared" si="337"/>
        <v>71.789900000000003</v>
      </c>
      <c r="BS216">
        <f t="shared" si="338"/>
        <v>1.196</v>
      </c>
      <c r="BT216">
        <f t="shared" si="339"/>
        <v>75.676900000000003</v>
      </c>
      <c r="BU216">
        <f t="shared" si="340"/>
        <v>107.78949999999999</v>
      </c>
      <c r="BV216" s="11">
        <f t="shared" si="341"/>
        <v>226.67189999999999</v>
      </c>
      <c r="BW216" s="11">
        <f t="shared" si="342"/>
        <v>33.757099999999994</v>
      </c>
      <c r="BX216" s="11">
        <f t="shared" si="343"/>
        <v>291.61470000000003</v>
      </c>
      <c r="BY216">
        <f t="shared" si="344"/>
        <v>112.39410000000001</v>
      </c>
      <c r="BZ216">
        <f t="shared" si="345"/>
        <v>39.737099999999998</v>
      </c>
      <c r="CA216">
        <f t="shared" si="346"/>
        <v>8.4317999999999991</v>
      </c>
      <c r="CB216">
        <f t="shared" si="347"/>
        <v>1.0465</v>
      </c>
      <c r="CC216" s="11">
        <f t="shared" si="348"/>
        <v>271.94049999999999</v>
      </c>
      <c r="CD216" s="11">
        <f t="shared" si="349"/>
        <v>287.96690000000001</v>
      </c>
      <c r="CE216" s="11">
        <f t="shared" si="350"/>
        <v>200.41970000000001</v>
      </c>
      <c r="CF216">
        <f t="shared" si="351"/>
        <v>34.325200000000002</v>
      </c>
      <c r="CG216">
        <f t="shared" si="352"/>
        <v>79.264899999999997</v>
      </c>
      <c r="CH216">
        <f t="shared" si="353"/>
        <v>11.152699999999999</v>
      </c>
      <c r="CI216" s="11">
        <f t="shared" si="354"/>
        <v>129.94540000000001</v>
      </c>
      <c r="CJ216">
        <f t="shared" si="355"/>
        <v>22.365200000000002</v>
      </c>
      <c r="CK216">
        <f t="shared" si="356"/>
        <v>62.730200000000004</v>
      </c>
      <c r="CL216">
        <f t="shared" si="357"/>
        <v>18.837</v>
      </c>
      <c r="CM216">
        <f t="shared" si="358"/>
        <v>21.886800000000001</v>
      </c>
      <c r="CN216">
        <f t="shared" si="359"/>
        <v>196.98119999999997</v>
      </c>
      <c r="CO216">
        <f t="shared" si="360"/>
        <v>205.35320000000002</v>
      </c>
      <c r="CP216">
        <f t="shared" si="361"/>
        <v>5.1428000000000003</v>
      </c>
      <c r="CQ216">
        <f t="shared" si="362"/>
        <v>53.760200000000005</v>
      </c>
      <c r="CR216">
        <f t="shared" si="363"/>
        <v>42.069299999999998</v>
      </c>
      <c r="CT216" s="18">
        <f>+'PASO 1 - SETUP CAMPAÑA'!F53</f>
        <v>299</v>
      </c>
      <c r="CU216">
        <v>8.7200000000000006</v>
      </c>
      <c r="CV216">
        <v>7.91</v>
      </c>
      <c r="CW216">
        <v>0.92</v>
      </c>
      <c r="CX216">
        <v>1.62</v>
      </c>
      <c r="CY216">
        <v>1.61</v>
      </c>
      <c r="CZ216">
        <v>0.02</v>
      </c>
      <c r="DA216">
        <v>4.88</v>
      </c>
      <c r="DB216">
        <v>17.93</v>
      </c>
      <c r="DC216">
        <v>3.4</v>
      </c>
      <c r="DD216">
        <v>4.2300000000000004</v>
      </c>
      <c r="DE216">
        <v>22.22</v>
      </c>
      <c r="DF216">
        <v>0.18</v>
      </c>
      <c r="DG216">
        <v>22.27</v>
      </c>
      <c r="DH216">
        <v>20.71</v>
      </c>
      <c r="DI216">
        <v>21.84</v>
      </c>
      <c r="DJ216">
        <v>0.26</v>
      </c>
      <c r="DK216">
        <v>37.75</v>
      </c>
      <c r="DL216">
        <v>5.57</v>
      </c>
      <c r="DM216">
        <v>8.15</v>
      </c>
      <c r="DN216">
        <v>22.29</v>
      </c>
      <c r="DO216">
        <v>31.66</v>
      </c>
      <c r="DP216">
        <v>13.29</v>
      </c>
      <c r="DQ216">
        <v>1.26</v>
      </c>
      <c r="DR216">
        <v>48.15</v>
      </c>
      <c r="DS216">
        <v>11.9</v>
      </c>
      <c r="DT216">
        <v>3.24</v>
      </c>
      <c r="DU216">
        <v>14.95</v>
      </c>
      <c r="DV216">
        <v>7.53</v>
      </c>
      <c r="DW216">
        <v>6.83</v>
      </c>
      <c r="DX216">
        <v>8.57</v>
      </c>
      <c r="DY216">
        <v>0.64</v>
      </c>
      <c r="DZ216">
        <v>0.06</v>
      </c>
      <c r="EA216">
        <v>3.04</v>
      </c>
      <c r="EB216">
        <v>0.18</v>
      </c>
      <c r="EC216">
        <v>0.28999999999999998</v>
      </c>
      <c r="ED216">
        <v>0.28000000000000003</v>
      </c>
      <c r="EE216">
        <v>0</v>
      </c>
      <c r="EF216">
        <v>0.49</v>
      </c>
      <c r="EG216">
        <v>0.14000000000000001</v>
      </c>
      <c r="EH216">
        <v>0.61</v>
      </c>
      <c r="EI216">
        <v>0.02</v>
      </c>
      <c r="EJ216">
        <v>0.08</v>
      </c>
      <c r="EK216">
        <v>0</v>
      </c>
      <c r="EL216">
        <v>0</v>
      </c>
      <c r="EM216">
        <v>0.1</v>
      </c>
      <c r="EN216">
        <v>0.3</v>
      </c>
      <c r="EO216">
        <v>0.14000000000000001</v>
      </c>
      <c r="EP216">
        <v>0.75</v>
      </c>
      <c r="EQ216">
        <v>0.19</v>
      </c>
      <c r="ER216">
        <v>0.54</v>
      </c>
      <c r="ES216">
        <v>0</v>
      </c>
      <c r="ET216">
        <v>0</v>
      </c>
      <c r="EU216">
        <v>0.9</v>
      </c>
      <c r="EV216">
        <v>0.43</v>
      </c>
      <c r="EW216">
        <v>0</v>
      </c>
      <c r="EX216">
        <v>0.03</v>
      </c>
      <c r="EY216">
        <v>8.8699999999999992</v>
      </c>
      <c r="EZ216">
        <v>8.5500000000000007</v>
      </c>
      <c r="FA216">
        <v>0.46</v>
      </c>
      <c r="FB216">
        <v>0</v>
      </c>
      <c r="FC216">
        <v>0.01</v>
      </c>
      <c r="FD216">
        <v>31.72</v>
      </c>
      <c r="FE216">
        <v>12.45</v>
      </c>
      <c r="FF216">
        <v>24.01</v>
      </c>
      <c r="FG216">
        <v>0.4</v>
      </c>
      <c r="FH216">
        <v>25.31</v>
      </c>
      <c r="FI216">
        <v>36.049999999999997</v>
      </c>
      <c r="FJ216">
        <v>75.81</v>
      </c>
      <c r="FK216">
        <v>11.29</v>
      </c>
      <c r="FL216">
        <v>97.53</v>
      </c>
      <c r="FM216">
        <v>37.590000000000003</v>
      </c>
      <c r="FN216">
        <v>13.29</v>
      </c>
      <c r="FO216">
        <v>2.82</v>
      </c>
      <c r="FP216">
        <v>0.35</v>
      </c>
      <c r="FQ216">
        <v>90.95</v>
      </c>
      <c r="FR216">
        <v>96.31</v>
      </c>
      <c r="FS216">
        <v>67.03</v>
      </c>
      <c r="FT216">
        <v>11.48</v>
      </c>
      <c r="FU216">
        <v>26.51</v>
      </c>
      <c r="FV216">
        <v>3.73</v>
      </c>
      <c r="FW216">
        <v>43.46</v>
      </c>
      <c r="FX216">
        <v>7.48</v>
      </c>
      <c r="FY216">
        <v>20.98</v>
      </c>
      <c r="FZ216">
        <v>6.3</v>
      </c>
      <c r="GA216">
        <v>7.32</v>
      </c>
      <c r="GB216">
        <v>65.88</v>
      </c>
      <c r="GC216">
        <v>68.680000000000007</v>
      </c>
      <c r="GD216">
        <v>1.72</v>
      </c>
      <c r="GE216">
        <v>17.98</v>
      </c>
      <c r="GF216">
        <v>14.07</v>
      </c>
    </row>
    <row r="217" spans="2:188" x14ac:dyDescent="0.35">
      <c r="B217" t="str">
        <f>IF(AND(F217&gt;='PASO 2 - CHANNEL INPUT '!$G$4,F217&lt;='PASO 2 - CHANNEL INPUT '!$H$4),"OK","FUERA")</f>
        <v>OK</v>
      </c>
      <c r="C217" s="18" t="str">
        <f>IF(AND(F217&gt;='PASO 2 - CHANNEL INPUT '!$G$8,F217&lt;='PASO 2 - CHANNEL INPUT '!$H$8),"OK","FUERA")</f>
        <v>OK</v>
      </c>
      <c r="D217" t="str">
        <f>IF(AND(F217&gt;='PASO 1 - SETUP CAMPAÑA'!$C$3,F217&lt;='PASO 1 - SETUP CAMPAÑA'!$C$4),"OK","FUERA")</f>
        <v>OK</v>
      </c>
      <c r="E217" t="s">
        <v>1</v>
      </c>
      <c r="F217">
        <v>26</v>
      </c>
      <c r="G217" s="11">
        <f t="shared" si="364"/>
        <v>22.663200000000003</v>
      </c>
      <c r="H217">
        <f t="shared" si="275"/>
        <v>20.554500000000001</v>
      </c>
      <c r="I217">
        <f t="shared" si="276"/>
        <v>2.1086999999999998</v>
      </c>
      <c r="J217">
        <f t="shared" si="277"/>
        <v>4.3878000000000004</v>
      </c>
      <c r="K217">
        <f t="shared" si="278"/>
        <v>4.3878000000000004</v>
      </c>
      <c r="L217">
        <f t="shared" si="279"/>
        <v>0</v>
      </c>
      <c r="M217">
        <f t="shared" si="280"/>
        <v>6.6669</v>
      </c>
      <c r="N217">
        <f t="shared" si="281"/>
        <v>38.787300000000002</v>
      </c>
      <c r="O217">
        <f t="shared" si="282"/>
        <v>9.3933</v>
      </c>
      <c r="P217">
        <f t="shared" si="283"/>
        <v>7.9023000000000003</v>
      </c>
      <c r="Q217">
        <f t="shared" si="284"/>
        <v>48.244499999999995</v>
      </c>
      <c r="R217">
        <f t="shared" si="285"/>
        <v>0.21299999999999999</v>
      </c>
      <c r="S217">
        <f t="shared" si="286"/>
        <v>48.350999999999999</v>
      </c>
      <c r="T217">
        <f t="shared" si="287"/>
        <v>44.900399999999998</v>
      </c>
      <c r="U217" s="11">
        <f t="shared" si="288"/>
        <v>48.074100000000001</v>
      </c>
      <c r="V217">
        <f t="shared" si="289"/>
        <v>0.74549999999999994</v>
      </c>
      <c r="W217">
        <f t="shared" si="290"/>
        <v>74.976000000000013</v>
      </c>
      <c r="X217">
        <f t="shared" si="291"/>
        <v>14.803500000000001</v>
      </c>
      <c r="Y217">
        <f t="shared" si="292"/>
        <v>17.9985</v>
      </c>
      <c r="Z217">
        <f t="shared" si="293"/>
        <v>38.616900000000001</v>
      </c>
      <c r="AA217">
        <f t="shared" si="294"/>
        <v>69.054600000000008</v>
      </c>
      <c r="AB217">
        <f t="shared" si="295"/>
        <v>29.628299999999999</v>
      </c>
      <c r="AC217">
        <f t="shared" si="296"/>
        <v>1.0010999999999999</v>
      </c>
      <c r="AD217" s="11">
        <f t="shared" si="297"/>
        <v>95.722199999999987</v>
      </c>
      <c r="AE217">
        <f t="shared" si="298"/>
        <v>26.049900000000001</v>
      </c>
      <c r="AF217">
        <f t="shared" si="299"/>
        <v>4.1535000000000002</v>
      </c>
      <c r="AG217">
        <f t="shared" si="300"/>
        <v>39.703200000000002</v>
      </c>
      <c r="AH217">
        <f t="shared" si="301"/>
        <v>17.615099999999998</v>
      </c>
      <c r="AI217">
        <f t="shared" si="302"/>
        <v>16.3584</v>
      </c>
      <c r="AJ217">
        <f t="shared" si="303"/>
        <v>16.273199999999999</v>
      </c>
      <c r="AK217">
        <f t="shared" si="304"/>
        <v>1.2992999999999999</v>
      </c>
      <c r="AL217">
        <f t="shared" si="305"/>
        <v>0</v>
      </c>
      <c r="AM217">
        <f t="shared" si="306"/>
        <v>9.4572000000000003</v>
      </c>
      <c r="AN217">
        <f t="shared" si="307"/>
        <v>0.51119999999999999</v>
      </c>
      <c r="AO217">
        <f t="shared" si="308"/>
        <v>0.9798</v>
      </c>
      <c r="AP217">
        <f t="shared" si="309"/>
        <v>0.70289999999999997</v>
      </c>
      <c r="AQ217">
        <f t="shared" si="310"/>
        <v>0</v>
      </c>
      <c r="AR217">
        <f t="shared" si="311"/>
        <v>0.1278</v>
      </c>
      <c r="AS217">
        <f t="shared" si="312"/>
        <v>0</v>
      </c>
      <c r="AT217">
        <f t="shared" si="313"/>
        <v>0.72420000000000007</v>
      </c>
      <c r="AU217">
        <f t="shared" si="314"/>
        <v>0</v>
      </c>
      <c r="AV217">
        <f t="shared" si="315"/>
        <v>0.27689999999999998</v>
      </c>
      <c r="AW217">
        <f t="shared" si="316"/>
        <v>0</v>
      </c>
      <c r="AX217">
        <f t="shared" si="317"/>
        <v>0</v>
      </c>
      <c r="AY217">
        <f t="shared" si="318"/>
        <v>0.27689999999999998</v>
      </c>
      <c r="AZ217">
        <f t="shared" si="319"/>
        <v>0.57510000000000006</v>
      </c>
      <c r="BA217">
        <f t="shared" si="320"/>
        <v>0.21299999999999999</v>
      </c>
      <c r="BB217">
        <f t="shared" si="321"/>
        <v>0.14910000000000001</v>
      </c>
      <c r="BC217">
        <f t="shared" si="322"/>
        <v>0</v>
      </c>
      <c r="BD217">
        <f t="shared" si="323"/>
        <v>0.1065</v>
      </c>
      <c r="BE217">
        <f t="shared" si="324"/>
        <v>0.14910000000000001</v>
      </c>
      <c r="BF217">
        <f t="shared" si="325"/>
        <v>0</v>
      </c>
      <c r="BG217">
        <f t="shared" si="326"/>
        <v>1.4057999999999999</v>
      </c>
      <c r="BH217">
        <f t="shared" si="327"/>
        <v>0.55379999999999996</v>
      </c>
      <c r="BI217">
        <f t="shared" si="328"/>
        <v>0</v>
      </c>
      <c r="BJ217">
        <f t="shared" si="329"/>
        <v>0</v>
      </c>
      <c r="BK217">
        <f t="shared" si="330"/>
        <v>14.271000000000001</v>
      </c>
      <c r="BL217">
        <f t="shared" si="331"/>
        <v>13.866299999999999</v>
      </c>
      <c r="BM217">
        <f t="shared" si="332"/>
        <v>0.59640000000000004</v>
      </c>
      <c r="BN217">
        <f t="shared" si="333"/>
        <v>0</v>
      </c>
      <c r="BO217">
        <f t="shared" si="334"/>
        <v>0.1704</v>
      </c>
      <c r="BP217">
        <f t="shared" si="335"/>
        <v>53.654700000000005</v>
      </c>
      <c r="BQ217">
        <f t="shared" si="336"/>
        <v>16.102799999999998</v>
      </c>
      <c r="BR217">
        <f t="shared" si="337"/>
        <v>42.876899999999992</v>
      </c>
      <c r="BS217">
        <f t="shared" si="338"/>
        <v>2.8755000000000002</v>
      </c>
      <c r="BT217">
        <f t="shared" si="339"/>
        <v>56.849700000000006</v>
      </c>
      <c r="BU217">
        <f t="shared" si="340"/>
        <v>79.214699999999993</v>
      </c>
      <c r="BV217" s="11">
        <f t="shared" si="341"/>
        <v>156.06509999999997</v>
      </c>
      <c r="BW217" s="11">
        <f t="shared" si="342"/>
        <v>23.302199999999999</v>
      </c>
      <c r="BX217" s="11">
        <f t="shared" si="343"/>
        <v>211.0617</v>
      </c>
      <c r="BY217">
        <f t="shared" si="344"/>
        <v>81.174300000000002</v>
      </c>
      <c r="BZ217">
        <f t="shared" si="345"/>
        <v>29.628299999999999</v>
      </c>
      <c r="CA217">
        <f t="shared" si="346"/>
        <v>5.0481000000000007</v>
      </c>
      <c r="CB217">
        <f t="shared" si="347"/>
        <v>6.3899999999999998E-2</v>
      </c>
      <c r="CC217" s="11">
        <f t="shared" si="348"/>
        <v>193.8939</v>
      </c>
      <c r="CD217" s="11">
        <f t="shared" si="349"/>
        <v>206.58869999999999</v>
      </c>
      <c r="CE217" s="11">
        <f t="shared" si="350"/>
        <v>140.4522</v>
      </c>
      <c r="CF217">
        <f t="shared" si="351"/>
        <v>24.1755</v>
      </c>
      <c r="CG217">
        <f t="shared" si="352"/>
        <v>51.226500000000001</v>
      </c>
      <c r="CH217">
        <f t="shared" si="353"/>
        <v>5.9213999999999993</v>
      </c>
      <c r="CI217" s="11">
        <f t="shared" si="354"/>
        <v>91.6965</v>
      </c>
      <c r="CJ217">
        <f t="shared" si="355"/>
        <v>20.746200000000002</v>
      </c>
      <c r="CK217">
        <f t="shared" si="356"/>
        <v>44.687400000000004</v>
      </c>
      <c r="CL217">
        <f t="shared" si="357"/>
        <v>16.869599999999998</v>
      </c>
      <c r="CM217">
        <f t="shared" si="358"/>
        <v>13.120800000000001</v>
      </c>
      <c r="CN217">
        <f t="shared" si="359"/>
        <v>147.1191</v>
      </c>
      <c r="CO217">
        <f t="shared" si="360"/>
        <v>153.01920000000001</v>
      </c>
      <c r="CP217">
        <f t="shared" si="361"/>
        <v>3.8978999999999999</v>
      </c>
      <c r="CQ217">
        <f t="shared" si="362"/>
        <v>35.187599999999996</v>
      </c>
      <c r="CR217">
        <f t="shared" si="363"/>
        <v>31.332300000000004</v>
      </c>
      <c r="CT217" s="18">
        <f>+'PASO 1 - SETUP CAMPAÑA'!F54</f>
        <v>213</v>
      </c>
      <c r="CU217">
        <v>10.64</v>
      </c>
      <c r="CV217">
        <v>9.65</v>
      </c>
      <c r="CW217">
        <v>0.99</v>
      </c>
      <c r="CX217">
        <v>2.06</v>
      </c>
      <c r="CY217">
        <v>2.06</v>
      </c>
      <c r="CZ217">
        <v>0</v>
      </c>
      <c r="DA217">
        <v>3.13</v>
      </c>
      <c r="DB217">
        <v>18.21</v>
      </c>
      <c r="DC217">
        <v>4.41</v>
      </c>
      <c r="DD217">
        <v>3.71</v>
      </c>
      <c r="DE217">
        <v>22.65</v>
      </c>
      <c r="DF217">
        <v>0.1</v>
      </c>
      <c r="DG217">
        <v>22.7</v>
      </c>
      <c r="DH217">
        <v>21.08</v>
      </c>
      <c r="DI217">
        <v>22.57</v>
      </c>
      <c r="DJ217">
        <v>0.35</v>
      </c>
      <c r="DK217">
        <v>35.200000000000003</v>
      </c>
      <c r="DL217">
        <v>6.95</v>
      </c>
      <c r="DM217">
        <v>8.4499999999999993</v>
      </c>
      <c r="DN217">
        <v>18.13</v>
      </c>
      <c r="DO217">
        <v>32.42</v>
      </c>
      <c r="DP217">
        <v>13.91</v>
      </c>
      <c r="DQ217">
        <v>0.47</v>
      </c>
      <c r="DR217">
        <v>44.94</v>
      </c>
      <c r="DS217">
        <v>12.23</v>
      </c>
      <c r="DT217">
        <v>1.95</v>
      </c>
      <c r="DU217">
        <v>18.64</v>
      </c>
      <c r="DV217">
        <v>8.27</v>
      </c>
      <c r="DW217">
        <v>7.68</v>
      </c>
      <c r="DX217">
        <v>7.64</v>
      </c>
      <c r="DY217">
        <v>0.61</v>
      </c>
      <c r="DZ217">
        <v>0</v>
      </c>
      <c r="EA217">
        <v>4.4400000000000004</v>
      </c>
      <c r="EB217">
        <v>0.24</v>
      </c>
      <c r="EC217">
        <v>0.46</v>
      </c>
      <c r="ED217">
        <v>0.33</v>
      </c>
      <c r="EE217">
        <v>0</v>
      </c>
      <c r="EF217">
        <v>0.06</v>
      </c>
      <c r="EG217">
        <v>0</v>
      </c>
      <c r="EH217">
        <v>0.34</v>
      </c>
      <c r="EI217">
        <v>0</v>
      </c>
      <c r="EJ217">
        <v>0.13</v>
      </c>
      <c r="EK217">
        <v>0</v>
      </c>
      <c r="EL217">
        <v>0</v>
      </c>
      <c r="EM217">
        <v>0.13</v>
      </c>
      <c r="EN217">
        <v>0.27</v>
      </c>
      <c r="EO217">
        <v>0.1</v>
      </c>
      <c r="EP217">
        <v>7.0000000000000007E-2</v>
      </c>
      <c r="EQ217">
        <v>0</v>
      </c>
      <c r="ER217">
        <v>0.05</v>
      </c>
      <c r="ES217">
        <v>7.0000000000000007E-2</v>
      </c>
      <c r="ET217">
        <v>0</v>
      </c>
      <c r="EU217">
        <v>0.66</v>
      </c>
      <c r="EV217">
        <v>0.26</v>
      </c>
      <c r="EW217">
        <v>0</v>
      </c>
      <c r="EX217">
        <v>0</v>
      </c>
      <c r="EY217">
        <v>6.7</v>
      </c>
      <c r="EZ217">
        <v>6.51</v>
      </c>
      <c r="FA217">
        <v>0.28000000000000003</v>
      </c>
      <c r="FB217">
        <v>0</v>
      </c>
      <c r="FC217">
        <v>0.08</v>
      </c>
      <c r="FD217">
        <v>25.19</v>
      </c>
      <c r="FE217">
        <v>7.56</v>
      </c>
      <c r="FF217">
        <v>20.13</v>
      </c>
      <c r="FG217">
        <v>1.35</v>
      </c>
      <c r="FH217">
        <v>26.69</v>
      </c>
      <c r="FI217">
        <v>37.19</v>
      </c>
      <c r="FJ217">
        <v>73.27</v>
      </c>
      <c r="FK217">
        <v>10.94</v>
      </c>
      <c r="FL217">
        <v>99.09</v>
      </c>
      <c r="FM217">
        <v>38.11</v>
      </c>
      <c r="FN217">
        <v>13.91</v>
      </c>
      <c r="FO217">
        <v>2.37</v>
      </c>
      <c r="FP217">
        <v>0.03</v>
      </c>
      <c r="FQ217">
        <v>91.03</v>
      </c>
      <c r="FR217">
        <v>96.99</v>
      </c>
      <c r="FS217">
        <v>65.94</v>
      </c>
      <c r="FT217">
        <v>11.35</v>
      </c>
      <c r="FU217">
        <v>24.05</v>
      </c>
      <c r="FV217">
        <v>2.78</v>
      </c>
      <c r="FW217">
        <v>43.05</v>
      </c>
      <c r="FX217">
        <v>9.74</v>
      </c>
      <c r="FY217">
        <v>20.98</v>
      </c>
      <c r="FZ217">
        <v>7.92</v>
      </c>
      <c r="GA217">
        <v>6.16</v>
      </c>
      <c r="GB217">
        <v>69.069999999999993</v>
      </c>
      <c r="GC217">
        <v>71.84</v>
      </c>
      <c r="GD217">
        <v>1.83</v>
      </c>
      <c r="GE217">
        <v>16.52</v>
      </c>
      <c r="GF217">
        <v>14.71</v>
      </c>
    </row>
    <row r="218" spans="2:188" x14ac:dyDescent="0.35">
      <c r="B218" t="str">
        <f>IF(AND(F218&gt;='PASO 2 - CHANNEL INPUT '!$G$4,F218&lt;='PASO 2 - CHANNEL INPUT '!$H$4),"OK","FUERA")</f>
        <v>OK</v>
      </c>
      <c r="C218" s="18" t="str">
        <f>IF(AND(F218&gt;='PASO 2 - CHANNEL INPUT '!$G$8,F218&lt;='PASO 2 - CHANNEL INPUT '!$H$8),"OK","FUERA")</f>
        <v>OK</v>
      </c>
      <c r="D218" t="str">
        <f>IF(AND(F218&gt;='PASO 1 - SETUP CAMPAÑA'!$C$3,F218&lt;='PASO 1 - SETUP CAMPAÑA'!$C$4),"OK","FUERA")</f>
        <v>OK</v>
      </c>
      <c r="E218" t="s">
        <v>1</v>
      </c>
      <c r="F218">
        <v>27</v>
      </c>
      <c r="G218" s="11">
        <f t="shared" si="364"/>
        <v>23.299500000000002</v>
      </c>
      <c r="H218">
        <f t="shared" si="275"/>
        <v>22.05</v>
      </c>
      <c r="I218">
        <f t="shared" si="276"/>
        <v>1.3964999999999999</v>
      </c>
      <c r="J218">
        <f t="shared" si="277"/>
        <v>6.6395</v>
      </c>
      <c r="K218">
        <f t="shared" si="278"/>
        <v>6.5659999999999998</v>
      </c>
      <c r="L218">
        <f t="shared" si="279"/>
        <v>0.95550000000000002</v>
      </c>
      <c r="M218">
        <f t="shared" si="280"/>
        <v>14.871500000000001</v>
      </c>
      <c r="N218">
        <f t="shared" si="281"/>
        <v>48.314</v>
      </c>
      <c r="O218">
        <f t="shared" si="282"/>
        <v>7.056</v>
      </c>
      <c r="P218">
        <f t="shared" si="283"/>
        <v>15.459499999999997</v>
      </c>
      <c r="Q218">
        <f t="shared" si="284"/>
        <v>57.844500000000004</v>
      </c>
      <c r="R218">
        <f t="shared" si="285"/>
        <v>2.8174999999999999</v>
      </c>
      <c r="S218">
        <f t="shared" si="286"/>
        <v>58.408000000000001</v>
      </c>
      <c r="T218">
        <f t="shared" si="287"/>
        <v>54.953499999999998</v>
      </c>
      <c r="U218" s="11">
        <f t="shared" si="288"/>
        <v>58.016000000000005</v>
      </c>
      <c r="V218">
        <f t="shared" si="289"/>
        <v>0.41650000000000004</v>
      </c>
      <c r="W218">
        <f t="shared" si="290"/>
        <v>92.830500000000001</v>
      </c>
      <c r="X218">
        <f t="shared" si="291"/>
        <v>22.025500000000001</v>
      </c>
      <c r="Y218">
        <f t="shared" si="292"/>
        <v>20.481999999999999</v>
      </c>
      <c r="Z218">
        <f t="shared" si="293"/>
        <v>55.688499999999998</v>
      </c>
      <c r="AA218">
        <f t="shared" si="294"/>
        <v>81.511500000000012</v>
      </c>
      <c r="AB218">
        <f t="shared" si="295"/>
        <v>38.954999999999998</v>
      </c>
      <c r="AC218">
        <f t="shared" si="296"/>
        <v>2.0335000000000001</v>
      </c>
      <c r="AD218" s="11">
        <f t="shared" si="297"/>
        <v>120.44199999999999</v>
      </c>
      <c r="AE218">
        <f t="shared" si="298"/>
        <v>29.547000000000001</v>
      </c>
      <c r="AF218">
        <f t="shared" si="299"/>
        <v>8.3544999999999998</v>
      </c>
      <c r="AG218">
        <f t="shared" si="300"/>
        <v>44.222499999999997</v>
      </c>
      <c r="AH218">
        <f t="shared" si="301"/>
        <v>19.11</v>
      </c>
      <c r="AI218">
        <f t="shared" si="302"/>
        <v>16.709</v>
      </c>
      <c r="AJ218">
        <f t="shared" si="303"/>
        <v>23.7895</v>
      </c>
      <c r="AK218">
        <f t="shared" si="304"/>
        <v>3.5524999999999998</v>
      </c>
      <c r="AL218">
        <f t="shared" si="305"/>
        <v>0</v>
      </c>
      <c r="AM218">
        <f t="shared" si="306"/>
        <v>5.5859999999999994</v>
      </c>
      <c r="AN218">
        <f t="shared" si="307"/>
        <v>0</v>
      </c>
      <c r="AO218">
        <f t="shared" si="308"/>
        <v>1.0535000000000001</v>
      </c>
      <c r="AP218">
        <f t="shared" si="309"/>
        <v>0.5635</v>
      </c>
      <c r="AQ218">
        <f t="shared" si="310"/>
        <v>0</v>
      </c>
      <c r="AR218">
        <f t="shared" si="311"/>
        <v>1.1759999999999999</v>
      </c>
      <c r="AS218">
        <f t="shared" si="312"/>
        <v>0.26950000000000002</v>
      </c>
      <c r="AT218">
        <f t="shared" si="313"/>
        <v>0.88200000000000001</v>
      </c>
      <c r="AU218">
        <f t="shared" si="314"/>
        <v>0.93100000000000005</v>
      </c>
      <c r="AV218">
        <f t="shared" si="315"/>
        <v>0</v>
      </c>
      <c r="AW218">
        <f t="shared" si="316"/>
        <v>0</v>
      </c>
      <c r="AX218">
        <f t="shared" si="317"/>
        <v>0</v>
      </c>
      <c r="AY218">
        <f t="shared" si="318"/>
        <v>0.93100000000000005</v>
      </c>
      <c r="AZ218">
        <f t="shared" si="319"/>
        <v>0.5635</v>
      </c>
      <c r="BA218">
        <f t="shared" si="320"/>
        <v>0</v>
      </c>
      <c r="BB218">
        <f t="shared" si="321"/>
        <v>1.0780000000000001</v>
      </c>
      <c r="BC218">
        <f t="shared" si="322"/>
        <v>7.3499999999999996E-2</v>
      </c>
      <c r="BD218">
        <f t="shared" si="323"/>
        <v>0.68600000000000005</v>
      </c>
      <c r="BE218">
        <f t="shared" si="324"/>
        <v>0</v>
      </c>
      <c r="BF218">
        <f t="shared" si="325"/>
        <v>0</v>
      </c>
      <c r="BG218">
        <f t="shared" si="326"/>
        <v>1.7885</v>
      </c>
      <c r="BH218">
        <f t="shared" si="327"/>
        <v>0.90650000000000008</v>
      </c>
      <c r="BI218">
        <f t="shared" si="328"/>
        <v>0.26950000000000002</v>
      </c>
      <c r="BJ218">
        <f t="shared" si="329"/>
        <v>0</v>
      </c>
      <c r="BK218">
        <f t="shared" si="330"/>
        <v>18.277000000000001</v>
      </c>
      <c r="BL218">
        <f t="shared" si="331"/>
        <v>17.517500000000002</v>
      </c>
      <c r="BM218">
        <f t="shared" si="332"/>
        <v>1.4455</v>
      </c>
      <c r="BN218">
        <f t="shared" si="333"/>
        <v>0</v>
      </c>
      <c r="BO218">
        <f t="shared" si="334"/>
        <v>0</v>
      </c>
      <c r="BP218">
        <f t="shared" si="335"/>
        <v>68.036500000000004</v>
      </c>
      <c r="BQ218">
        <f t="shared" si="336"/>
        <v>30.2575</v>
      </c>
      <c r="BR218">
        <f t="shared" si="337"/>
        <v>44.6145</v>
      </c>
      <c r="BS218">
        <f t="shared" si="338"/>
        <v>1.6415</v>
      </c>
      <c r="BT218">
        <f t="shared" si="339"/>
        <v>65.29249999999999</v>
      </c>
      <c r="BU218">
        <f t="shared" si="340"/>
        <v>99.44550000000001</v>
      </c>
      <c r="BV218" s="11">
        <f t="shared" si="341"/>
        <v>184.55849999999998</v>
      </c>
      <c r="BW218" s="11">
        <f t="shared" si="342"/>
        <v>24.206000000000003</v>
      </c>
      <c r="BX218" s="11">
        <f t="shared" si="343"/>
        <v>237.65</v>
      </c>
      <c r="BY218">
        <f t="shared" si="344"/>
        <v>100.8175</v>
      </c>
      <c r="BZ218">
        <f t="shared" si="345"/>
        <v>38.954999999999998</v>
      </c>
      <c r="CA218">
        <f t="shared" si="346"/>
        <v>9.31</v>
      </c>
      <c r="CB218">
        <f t="shared" si="347"/>
        <v>0.71049999999999991</v>
      </c>
      <c r="CC218" s="11">
        <f t="shared" si="348"/>
        <v>213.32149999999999</v>
      </c>
      <c r="CD218" s="11">
        <f t="shared" si="349"/>
        <v>234.3425</v>
      </c>
      <c r="CE218" s="11">
        <f t="shared" si="350"/>
        <v>159.71549999999999</v>
      </c>
      <c r="CF218">
        <f t="shared" si="351"/>
        <v>30.233000000000001</v>
      </c>
      <c r="CG218">
        <f t="shared" si="352"/>
        <v>52.258499999999998</v>
      </c>
      <c r="CH218">
        <f t="shared" si="353"/>
        <v>6.4190000000000005</v>
      </c>
      <c r="CI218" s="11">
        <f t="shared" si="354"/>
        <v>111.86699999999999</v>
      </c>
      <c r="CJ218">
        <f t="shared" si="355"/>
        <v>22.8095</v>
      </c>
      <c r="CK218">
        <f t="shared" si="356"/>
        <v>49.073500000000003</v>
      </c>
      <c r="CL218">
        <f t="shared" si="357"/>
        <v>13.940500000000002</v>
      </c>
      <c r="CM218">
        <f t="shared" si="358"/>
        <v>11.661999999999999</v>
      </c>
      <c r="CN218">
        <f t="shared" si="359"/>
        <v>159.10300000000001</v>
      </c>
      <c r="CO218">
        <f t="shared" si="360"/>
        <v>177.821</v>
      </c>
      <c r="CP218">
        <f t="shared" si="361"/>
        <v>2.1315</v>
      </c>
      <c r="CQ218">
        <f t="shared" si="362"/>
        <v>35.819000000000003</v>
      </c>
      <c r="CR218">
        <f t="shared" si="363"/>
        <v>41.723500000000001</v>
      </c>
      <c r="CT218" s="18">
        <f>+'PASO 1 - SETUP CAMPAÑA'!F55</f>
        <v>245</v>
      </c>
      <c r="CU218">
        <v>9.51</v>
      </c>
      <c r="CV218">
        <v>9</v>
      </c>
      <c r="CW218">
        <v>0.56999999999999995</v>
      </c>
      <c r="CX218">
        <v>2.71</v>
      </c>
      <c r="CY218">
        <v>2.68</v>
      </c>
      <c r="CZ218">
        <v>0.39</v>
      </c>
      <c r="DA218">
        <v>6.07</v>
      </c>
      <c r="DB218">
        <v>19.72</v>
      </c>
      <c r="DC218">
        <v>2.88</v>
      </c>
      <c r="DD218">
        <v>6.31</v>
      </c>
      <c r="DE218">
        <v>23.61</v>
      </c>
      <c r="DF218">
        <v>1.1499999999999999</v>
      </c>
      <c r="DG218">
        <v>23.84</v>
      </c>
      <c r="DH218">
        <v>22.43</v>
      </c>
      <c r="DI218">
        <v>23.68</v>
      </c>
      <c r="DJ218">
        <v>0.17</v>
      </c>
      <c r="DK218">
        <v>37.89</v>
      </c>
      <c r="DL218">
        <v>8.99</v>
      </c>
      <c r="DM218">
        <v>8.36</v>
      </c>
      <c r="DN218">
        <v>22.73</v>
      </c>
      <c r="DO218">
        <v>33.270000000000003</v>
      </c>
      <c r="DP218">
        <v>15.9</v>
      </c>
      <c r="DQ218">
        <v>0.83</v>
      </c>
      <c r="DR218">
        <v>49.16</v>
      </c>
      <c r="DS218">
        <v>12.06</v>
      </c>
      <c r="DT218">
        <v>3.41</v>
      </c>
      <c r="DU218">
        <v>18.05</v>
      </c>
      <c r="DV218">
        <v>7.8</v>
      </c>
      <c r="DW218">
        <v>6.82</v>
      </c>
      <c r="DX218">
        <v>9.7100000000000009</v>
      </c>
      <c r="DY218">
        <v>1.45</v>
      </c>
      <c r="DZ218">
        <v>0</v>
      </c>
      <c r="EA218">
        <v>2.2799999999999998</v>
      </c>
      <c r="EB218">
        <v>0</v>
      </c>
      <c r="EC218">
        <v>0.43</v>
      </c>
      <c r="ED218">
        <v>0.23</v>
      </c>
      <c r="EE218">
        <v>0</v>
      </c>
      <c r="EF218">
        <v>0.48</v>
      </c>
      <c r="EG218">
        <v>0.11</v>
      </c>
      <c r="EH218">
        <v>0.36</v>
      </c>
      <c r="EI218">
        <v>0.38</v>
      </c>
      <c r="EJ218">
        <v>0</v>
      </c>
      <c r="EK218">
        <v>0</v>
      </c>
      <c r="EL218">
        <v>0</v>
      </c>
      <c r="EM218">
        <v>0.38</v>
      </c>
      <c r="EN218">
        <v>0.23</v>
      </c>
      <c r="EO218">
        <v>0</v>
      </c>
      <c r="EP218">
        <v>0.44</v>
      </c>
      <c r="EQ218">
        <v>0.03</v>
      </c>
      <c r="ER218">
        <v>0.28000000000000003</v>
      </c>
      <c r="ES218">
        <v>0</v>
      </c>
      <c r="ET218">
        <v>0</v>
      </c>
      <c r="EU218">
        <v>0.73</v>
      </c>
      <c r="EV218">
        <v>0.37</v>
      </c>
      <c r="EW218">
        <v>0.11</v>
      </c>
      <c r="EX218">
        <v>0</v>
      </c>
      <c r="EY218">
        <v>7.46</v>
      </c>
      <c r="EZ218">
        <v>7.15</v>
      </c>
      <c r="FA218">
        <v>0.59</v>
      </c>
      <c r="FB218">
        <v>0</v>
      </c>
      <c r="FC218">
        <v>0</v>
      </c>
      <c r="FD218">
        <v>27.77</v>
      </c>
      <c r="FE218">
        <v>12.35</v>
      </c>
      <c r="FF218">
        <v>18.21</v>
      </c>
      <c r="FG218">
        <v>0.67</v>
      </c>
      <c r="FH218">
        <v>26.65</v>
      </c>
      <c r="FI218">
        <v>40.590000000000003</v>
      </c>
      <c r="FJ218">
        <v>75.33</v>
      </c>
      <c r="FK218">
        <v>9.8800000000000008</v>
      </c>
      <c r="FL218">
        <v>97</v>
      </c>
      <c r="FM218">
        <v>41.15</v>
      </c>
      <c r="FN218">
        <v>15.9</v>
      </c>
      <c r="FO218">
        <v>3.8</v>
      </c>
      <c r="FP218">
        <v>0.28999999999999998</v>
      </c>
      <c r="FQ218">
        <v>87.07</v>
      </c>
      <c r="FR218">
        <v>95.65</v>
      </c>
      <c r="FS218">
        <v>65.19</v>
      </c>
      <c r="FT218">
        <v>12.34</v>
      </c>
      <c r="FU218">
        <v>21.33</v>
      </c>
      <c r="FV218">
        <v>2.62</v>
      </c>
      <c r="FW218">
        <v>45.66</v>
      </c>
      <c r="FX218">
        <v>9.31</v>
      </c>
      <c r="FY218">
        <v>20.03</v>
      </c>
      <c r="FZ218">
        <v>5.69</v>
      </c>
      <c r="GA218">
        <v>4.76</v>
      </c>
      <c r="GB218">
        <v>64.94</v>
      </c>
      <c r="GC218">
        <v>72.58</v>
      </c>
      <c r="GD218">
        <v>0.87</v>
      </c>
      <c r="GE218">
        <v>14.62</v>
      </c>
      <c r="GF218">
        <v>17.03</v>
      </c>
    </row>
    <row r="219" spans="2:188" x14ac:dyDescent="0.35">
      <c r="B219" t="str">
        <f>IF(AND(F219&gt;='PASO 2 - CHANNEL INPUT '!$G$4,F219&lt;='PASO 2 - CHANNEL INPUT '!$H$4),"OK","FUERA")</f>
        <v>OK</v>
      </c>
      <c r="C219" s="18" t="str">
        <f>IF(AND(F219&gt;='PASO 2 - CHANNEL INPUT '!$G$8,F219&lt;='PASO 2 - CHANNEL INPUT '!$H$8),"OK","FUERA")</f>
        <v>OK</v>
      </c>
      <c r="D219" t="str">
        <f>IF(AND(F219&gt;='PASO 1 - SETUP CAMPAÑA'!$C$3,F219&lt;='PASO 1 - SETUP CAMPAÑA'!$C$4),"OK","FUERA")</f>
        <v>OK</v>
      </c>
      <c r="E219" t="s">
        <v>1</v>
      </c>
      <c r="F219">
        <v>28</v>
      </c>
      <c r="G219" s="11">
        <f t="shared" si="364"/>
        <v>24.864000000000001</v>
      </c>
      <c r="H219">
        <f t="shared" si="275"/>
        <v>23.687999999999999</v>
      </c>
      <c r="I219">
        <f t="shared" si="276"/>
        <v>1.8960000000000001</v>
      </c>
      <c r="J219">
        <f t="shared" si="277"/>
        <v>7.7520000000000007</v>
      </c>
      <c r="K219">
        <f t="shared" si="278"/>
        <v>7.3440000000000003</v>
      </c>
      <c r="L219">
        <f t="shared" si="279"/>
        <v>0.40800000000000003</v>
      </c>
      <c r="M219">
        <f t="shared" si="280"/>
        <v>12.576000000000001</v>
      </c>
      <c r="N219">
        <f t="shared" si="281"/>
        <v>49.415999999999997</v>
      </c>
      <c r="O219">
        <f t="shared" si="282"/>
        <v>10.391999999999999</v>
      </c>
      <c r="P219">
        <f t="shared" si="283"/>
        <v>13.223999999999998</v>
      </c>
      <c r="Q219">
        <f t="shared" si="284"/>
        <v>56.472000000000001</v>
      </c>
      <c r="R219">
        <f t="shared" si="285"/>
        <v>3.5999999999999996</v>
      </c>
      <c r="S219">
        <f t="shared" si="286"/>
        <v>56.64</v>
      </c>
      <c r="T219">
        <f t="shared" si="287"/>
        <v>54.576000000000001</v>
      </c>
      <c r="U219" s="11">
        <f t="shared" si="288"/>
        <v>60.575999999999993</v>
      </c>
      <c r="V219">
        <f t="shared" si="289"/>
        <v>0.64800000000000002</v>
      </c>
      <c r="W219">
        <f t="shared" si="290"/>
        <v>91.703999999999994</v>
      </c>
      <c r="X219">
        <f t="shared" si="291"/>
        <v>15.576000000000001</v>
      </c>
      <c r="Y219">
        <f t="shared" si="292"/>
        <v>17.160000000000004</v>
      </c>
      <c r="Z219">
        <f t="shared" si="293"/>
        <v>46.92</v>
      </c>
      <c r="AA219">
        <f t="shared" si="294"/>
        <v>82.823999999999984</v>
      </c>
      <c r="AB219">
        <f t="shared" si="295"/>
        <v>30.528000000000002</v>
      </c>
      <c r="AC219">
        <f t="shared" si="296"/>
        <v>0.96</v>
      </c>
      <c r="AD219" s="11">
        <f t="shared" si="297"/>
        <v>115.70400000000001</v>
      </c>
      <c r="AE219">
        <f t="shared" si="298"/>
        <v>27.095999999999997</v>
      </c>
      <c r="AF219">
        <f t="shared" si="299"/>
        <v>8.4719999999999995</v>
      </c>
      <c r="AG219">
        <f t="shared" si="300"/>
        <v>45.863999999999997</v>
      </c>
      <c r="AH219">
        <f t="shared" si="301"/>
        <v>23.087999999999997</v>
      </c>
      <c r="AI219">
        <f t="shared" si="302"/>
        <v>15.671999999999999</v>
      </c>
      <c r="AJ219">
        <f t="shared" si="303"/>
        <v>20.064</v>
      </c>
      <c r="AK219">
        <f t="shared" si="304"/>
        <v>2.3759999999999999</v>
      </c>
      <c r="AL219">
        <f t="shared" si="305"/>
        <v>0.624</v>
      </c>
      <c r="AM219">
        <f t="shared" si="306"/>
        <v>6.0720000000000001</v>
      </c>
      <c r="AN219">
        <f t="shared" si="307"/>
        <v>0</v>
      </c>
      <c r="AO219">
        <f t="shared" si="308"/>
        <v>0.33600000000000008</v>
      </c>
      <c r="AP219">
        <f t="shared" si="309"/>
        <v>0.33600000000000008</v>
      </c>
      <c r="AQ219">
        <f t="shared" si="310"/>
        <v>0</v>
      </c>
      <c r="AR219">
        <f t="shared" si="311"/>
        <v>1.3919999999999999</v>
      </c>
      <c r="AS219">
        <f t="shared" si="312"/>
        <v>0.12</v>
      </c>
      <c r="AT219">
        <f t="shared" si="313"/>
        <v>0.86399999999999999</v>
      </c>
      <c r="AU219">
        <f t="shared" si="314"/>
        <v>0.312</v>
      </c>
      <c r="AV219">
        <f t="shared" si="315"/>
        <v>0.38400000000000001</v>
      </c>
      <c r="AW219">
        <f t="shared" si="316"/>
        <v>0</v>
      </c>
      <c r="AX219">
        <f t="shared" si="317"/>
        <v>0</v>
      </c>
      <c r="AY219">
        <f t="shared" si="318"/>
        <v>0.38400000000000001</v>
      </c>
      <c r="AZ219">
        <f t="shared" si="319"/>
        <v>0.14399999999999999</v>
      </c>
      <c r="BA219">
        <f t="shared" si="320"/>
        <v>0.48</v>
      </c>
      <c r="BB219">
        <f t="shared" si="321"/>
        <v>0.24</v>
      </c>
      <c r="BC219">
        <f t="shared" si="322"/>
        <v>9.6000000000000002E-2</v>
      </c>
      <c r="BD219">
        <f t="shared" si="323"/>
        <v>0.40800000000000003</v>
      </c>
      <c r="BE219">
        <f t="shared" si="324"/>
        <v>0</v>
      </c>
      <c r="BF219">
        <f t="shared" si="325"/>
        <v>0</v>
      </c>
      <c r="BG219">
        <f t="shared" si="326"/>
        <v>1.2</v>
      </c>
      <c r="BH219">
        <f t="shared" si="327"/>
        <v>0.93600000000000005</v>
      </c>
      <c r="BI219">
        <f t="shared" si="328"/>
        <v>0</v>
      </c>
      <c r="BJ219">
        <f t="shared" si="329"/>
        <v>0</v>
      </c>
      <c r="BK219">
        <f t="shared" si="330"/>
        <v>14.760000000000002</v>
      </c>
      <c r="BL219">
        <f t="shared" si="331"/>
        <v>14.712</v>
      </c>
      <c r="BM219">
        <f t="shared" si="332"/>
        <v>0.33600000000000008</v>
      </c>
      <c r="BN219">
        <f t="shared" si="333"/>
        <v>0</v>
      </c>
      <c r="BO219">
        <f t="shared" si="334"/>
        <v>7.1999999999999995E-2</v>
      </c>
      <c r="BP219">
        <f t="shared" si="335"/>
        <v>69</v>
      </c>
      <c r="BQ219">
        <f t="shared" si="336"/>
        <v>25.752000000000002</v>
      </c>
      <c r="BR219">
        <f t="shared" si="337"/>
        <v>51.12</v>
      </c>
      <c r="BS219">
        <f t="shared" si="338"/>
        <v>0.86399999999999999</v>
      </c>
      <c r="BT219">
        <f t="shared" si="339"/>
        <v>69.240000000000009</v>
      </c>
      <c r="BU219">
        <f t="shared" si="340"/>
        <v>94.295999999999992</v>
      </c>
      <c r="BV219" s="11">
        <f t="shared" si="341"/>
        <v>184.392</v>
      </c>
      <c r="BW219" s="11">
        <f t="shared" si="342"/>
        <v>23.544</v>
      </c>
      <c r="BX219" s="11">
        <f t="shared" si="343"/>
        <v>235.34399999999999</v>
      </c>
      <c r="BY219">
        <f t="shared" si="344"/>
        <v>108.072</v>
      </c>
      <c r="BZ219">
        <f t="shared" si="345"/>
        <v>30.528000000000002</v>
      </c>
      <c r="CA219">
        <f t="shared" si="346"/>
        <v>9.2159999999999993</v>
      </c>
      <c r="CB219">
        <f t="shared" si="347"/>
        <v>0.312</v>
      </c>
      <c r="CC219" s="11">
        <f t="shared" si="348"/>
        <v>209.4</v>
      </c>
      <c r="CD219" s="11">
        <f t="shared" si="349"/>
        <v>231.93600000000001</v>
      </c>
      <c r="CE219" s="11">
        <f t="shared" si="350"/>
        <v>153.31200000000001</v>
      </c>
      <c r="CF219">
        <f t="shared" si="351"/>
        <v>27.672000000000001</v>
      </c>
      <c r="CG219">
        <f t="shared" si="352"/>
        <v>69.072000000000003</v>
      </c>
      <c r="CH219">
        <f t="shared" si="353"/>
        <v>9.6</v>
      </c>
      <c r="CI219" s="11">
        <f t="shared" si="354"/>
        <v>122.04000000000002</v>
      </c>
      <c r="CJ219">
        <f t="shared" si="355"/>
        <v>17.760000000000002</v>
      </c>
      <c r="CK219">
        <f t="shared" si="356"/>
        <v>50.423999999999999</v>
      </c>
      <c r="CL219">
        <f t="shared" si="357"/>
        <v>13.488</v>
      </c>
      <c r="CM219">
        <f t="shared" si="358"/>
        <v>13.104000000000001</v>
      </c>
      <c r="CN219">
        <f t="shared" si="359"/>
        <v>169.12799999999999</v>
      </c>
      <c r="CO219">
        <f t="shared" si="360"/>
        <v>169.2</v>
      </c>
      <c r="CP219">
        <f t="shared" si="361"/>
        <v>3.1680000000000001</v>
      </c>
      <c r="CQ219">
        <f t="shared" si="362"/>
        <v>37.512</v>
      </c>
      <c r="CR219">
        <f t="shared" si="363"/>
        <v>36.623999999999995</v>
      </c>
      <c r="CT219" s="18">
        <f>+'PASO 1 - SETUP CAMPAÑA'!F56</f>
        <v>240</v>
      </c>
      <c r="CU219">
        <v>10.36</v>
      </c>
      <c r="CV219">
        <v>9.8699999999999992</v>
      </c>
      <c r="CW219">
        <v>0.79</v>
      </c>
      <c r="CX219">
        <v>3.23</v>
      </c>
      <c r="CY219">
        <v>3.06</v>
      </c>
      <c r="CZ219">
        <v>0.17</v>
      </c>
      <c r="DA219">
        <v>5.24</v>
      </c>
      <c r="DB219">
        <v>20.59</v>
      </c>
      <c r="DC219">
        <v>4.33</v>
      </c>
      <c r="DD219">
        <v>5.51</v>
      </c>
      <c r="DE219">
        <v>23.53</v>
      </c>
      <c r="DF219">
        <v>1.5</v>
      </c>
      <c r="DG219">
        <v>23.6</v>
      </c>
      <c r="DH219">
        <v>22.74</v>
      </c>
      <c r="DI219">
        <v>25.24</v>
      </c>
      <c r="DJ219">
        <v>0.27</v>
      </c>
      <c r="DK219">
        <v>38.21</v>
      </c>
      <c r="DL219">
        <v>6.49</v>
      </c>
      <c r="DM219">
        <v>7.15</v>
      </c>
      <c r="DN219">
        <v>19.55</v>
      </c>
      <c r="DO219">
        <v>34.51</v>
      </c>
      <c r="DP219">
        <v>12.72</v>
      </c>
      <c r="DQ219">
        <v>0.4</v>
      </c>
      <c r="DR219">
        <v>48.21</v>
      </c>
      <c r="DS219">
        <v>11.29</v>
      </c>
      <c r="DT219">
        <v>3.53</v>
      </c>
      <c r="DU219">
        <v>19.11</v>
      </c>
      <c r="DV219">
        <v>9.6199999999999992</v>
      </c>
      <c r="DW219">
        <v>6.53</v>
      </c>
      <c r="DX219">
        <v>8.36</v>
      </c>
      <c r="DY219">
        <v>0.99</v>
      </c>
      <c r="DZ219">
        <v>0.26</v>
      </c>
      <c r="EA219">
        <v>2.5299999999999998</v>
      </c>
      <c r="EB219">
        <v>0</v>
      </c>
      <c r="EC219">
        <v>0.14000000000000001</v>
      </c>
      <c r="ED219">
        <v>0.14000000000000001</v>
      </c>
      <c r="EE219">
        <v>0</v>
      </c>
      <c r="EF219">
        <v>0.57999999999999996</v>
      </c>
      <c r="EG219">
        <v>0.05</v>
      </c>
      <c r="EH219">
        <v>0.36</v>
      </c>
      <c r="EI219">
        <v>0.13</v>
      </c>
      <c r="EJ219">
        <v>0.16</v>
      </c>
      <c r="EK219">
        <v>0</v>
      </c>
      <c r="EL219">
        <v>0</v>
      </c>
      <c r="EM219">
        <v>0.16</v>
      </c>
      <c r="EN219">
        <v>0.06</v>
      </c>
      <c r="EO219">
        <v>0.2</v>
      </c>
      <c r="EP219">
        <v>0.1</v>
      </c>
      <c r="EQ219">
        <v>0.04</v>
      </c>
      <c r="ER219">
        <v>0.17</v>
      </c>
      <c r="ES219">
        <v>0</v>
      </c>
      <c r="ET219">
        <v>0</v>
      </c>
      <c r="EU219">
        <v>0.5</v>
      </c>
      <c r="EV219">
        <v>0.39</v>
      </c>
      <c r="EW219">
        <v>0</v>
      </c>
      <c r="EX219">
        <v>0</v>
      </c>
      <c r="EY219">
        <v>6.15</v>
      </c>
      <c r="EZ219">
        <v>6.13</v>
      </c>
      <c r="FA219">
        <v>0.14000000000000001</v>
      </c>
      <c r="FB219">
        <v>0</v>
      </c>
      <c r="FC219">
        <v>0.03</v>
      </c>
      <c r="FD219">
        <v>28.75</v>
      </c>
      <c r="FE219">
        <v>10.73</v>
      </c>
      <c r="FF219">
        <v>21.3</v>
      </c>
      <c r="FG219">
        <v>0.36</v>
      </c>
      <c r="FH219">
        <v>28.85</v>
      </c>
      <c r="FI219">
        <v>39.29</v>
      </c>
      <c r="FJ219">
        <v>76.83</v>
      </c>
      <c r="FK219">
        <v>9.81</v>
      </c>
      <c r="FL219">
        <v>98.06</v>
      </c>
      <c r="FM219">
        <v>45.03</v>
      </c>
      <c r="FN219">
        <v>12.72</v>
      </c>
      <c r="FO219">
        <v>3.84</v>
      </c>
      <c r="FP219">
        <v>0.13</v>
      </c>
      <c r="FQ219">
        <v>87.25</v>
      </c>
      <c r="FR219">
        <v>96.64</v>
      </c>
      <c r="FS219">
        <v>63.88</v>
      </c>
      <c r="FT219">
        <v>11.53</v>
      </c>
      <c r="FU219">
        <v>28.78</v>
      </c>
      <c r="FV219">
        <v>4</v>
      </c>
      <c r="FW219">
        <v>50.85</v>
      </c>
      <c r="FX219">
        <v>7.4</v>
      </c>
      <c r="FY219">
        <v>21.01</v>
      </c>
      <c r="FZ219">
        <v>5.62</v>
      </c>
      <c r="GA219">
        <v>5.46</v>
      </c>
      <c r="GB219">
        <v>70.47</v>
      </c>
      <c r="GC219">
        <v>70.5</v>
      </c>
      <c r="GD219">
        <v>1.32</v>
      </c>
      <c r="GE219">
        <v>15.63</v>
      </c>
      <c r="GF219">
        <v>15.26</v>
      </c>
    </row>
    <row r="220" spans="2:188" x14ac:dyDescent="0.35">
      <c r="B220" t="str">
        <f>IF(AND(F220&gt;='PASO 2 - CHANNEL INPUT '!$G$4,F220&lt;='PASO 2 - CHANNEL INPUT '!$H$4),"OK","FUERA")</f>
        <v>OK</v>
      </c>
      <c r="C220" s="18" t="str">
        <f>IF(AND(F220&gt;='PASO 2 - CHANNEL INPUT '!$G$8,F220&lt;='PASO 2 - CHANNEL INPUT '!$H$8),"OK","FUERA")</f>
        <v>OK</v>
      </c>
      <c r="D220" t="str">
        <f>IF(AND(F220&gt;='PASO 1 - SETUP CAMPAÑA'!$C$3,F220&lt;='PASO 1 - SETUP CAMPAÑA'!$C$4),"OK","FUERA")</f>
        <v>OK</v>
      </c>
      <c r="E220" t="s">
        <v>1</v>
      </c>
      <c r="F220">
        <v>29</v>
      </c>
      <c r="G220" s="11">
        <f t="shared" si="364"/>
        <v>30.264000000000003</v>
      </c>
      <c r="H220">
        <f t="shared" si="275"/>
        <v>27.557700000000001</v>
      </c>
      <c r="I220">
        <f t="shared" si="276"/>
        <v>3.0555000000000003</v>
      </c>
      <c r="J220">
        <f t="shared" si="277"/>
        <v>5.9946000000000002</v>
      </c>
      <c r="K220">
        <f t="shared" si="278"/>
        <v>5.3253000000000004</v>
      </c>
      <c r="L220">
        <f t="shared" si="279"/>
        <v>0.72750000000000004</v>
      </c>
      <c r="M220">
        <f t="shared" si="280"/>
        <v>18.914999999999999</v>
      </c>
      <c r="N220">
        <f t="shared" si="281"/>
        <v>52.176299999999998</v>
      </c>
      <c r="O220">
        <f t="shared" si="282"/>
        <v>13.298700000000002</v>
      </c>
      <c r="P220">
        <f t="shared" si="283"/>
        <v>10.3596</v>
      </c>
      <c r="Q220">
        <f t="shared" si="284"/>
        <v>65.591399999999993</v>
      </c>
      <c r="R220">
        <f t="shared" si="285"/>
        <v>2.6772</v>
      </c>
      <c r="S220">
        <f t="shared" si="286"/>
        <v>66.435299999999998</v>
      </c>
      <c r="T220">
        <f t="shared" si="287"/>
        <v>58.287300000000002</v>
      </c>
      <c r="U220" s="11">
        <f t="shared" si="288"/>
        <v>63.438000000000002</v>
      </c>
      <c r="V220">
        <f t="shared" si="289"/>
        <v>0.64019999999999999</v>
      </c>
      <c r="W220">
        <f t="shared" si="290"/>
        <v>98.881799999999998</v>
      </c>
      <c r="X220">
        <f t="shared" si="291"/>
        <v>18.5076</v>
      </c>
      <c r="Y220">
        <f t="shared" si="292"/>
        <v>24.036599999999996</v>
      </c>
      <c r="Z220">
        <f t="shared" si="293"/>
        <v>59.887799999999999</v>
      </c>
      <c r="AA220">
        <f t="shared" si="294"/>
        <v>85.350300000000004</v>
      </c>
      <c r="AB220">
        <f t="shared" si="295"/>
        <v>39.576000000000001</v>
      </c>
      <c r="AC220">
        <f t="shared" si="296"/>
        <v>4.0157999999999996</v>
      </c>
      <c r="AD220" s="11">
        <f t="shared" si="297"/>
        <v>131.79389999999998</v>
      </c>
      <c r="AE220">
        <f t="shared" si="298"/>
        <v>36.665999999999997</v>
      </c>
      <c r="AF220">
        <f t="shared" si="299"/>
        <v>12.367500000000001</v>
      </c>
      <c r="AG220">
        <f t="shared" si="300"/>
        <v>35.269199999999998</v>
      </c>
      <c r="AH220">
        <f t="shared" si="301"/>
        <v>22.377900000000004</v>
      </c>
      <c r="AI220">
        <f t="shared" si="302"/>
        <v>24.7059</v>
      </c>
      <c r="AJ220">
        <f t="shared" si="303"/>
        <v>22.989000000000001</v>
      </c>
      <c r="AK220">
        <f t="shared" si="304"/>
        <v>2.7063000000000001</v>
      </c>
      <c r="AL220">
        <f t="shared" si="305"/>
        <v>1.7750999999999999</v>
      </c>
      <c r="AM220">
        <f t="shared" si="306"/>
        <v>7.7988</v>
      </c>
      <c r="AN220">
        <f t="shared" si="307"/>
        <v>1.1639999999999999</v>
      </c>
      <c r="AO220">
        <f t="shared" si="308"/>
        <v>1.0185</v>
      </c>
      <c r="AP220">
        <f t="shared" si="309"/>
        <v>2.0951999999999997</v>
      </c>
      <c r="AQ220">
        <f t="shared" si="310"/>
        <v>0</v>
      </c>
      <c r="AR220">
        <f t="shared" si="311"/>
        <v>1.0185</v>
      </c>
      <c r="AS220">
        <f t="shared" si="312"/>
        <v>0</v>
      </c>
      <c r="AT220">
        <f t="shared" si="313"/>
        <v>0.4365</v>
      </c>
      <c r="AU220">
        <f t="shared" si="314"/>
        <v>0.14549999999999999</v>
      </c>
      <c r="AV220">
        <f t="shared" si="315"/>
        <v>0.14549999999999999</v>
      </c>
      <c r="AW220">
        <f t="shared" si="316"/>
        <v>0</v>
      </c>
      <c r="AX220">
        <f t="shared" si="317"/>
        <v>0</v>
      </c>
      <c r="AY220">
        <f t="shared" si="318"/>
        <v>0.14549999999999999</v>
      </c>
      <c r="AZ220">
        <f t="shared" si="319"/>
        <v>0.3201</v>
      </c>
      <c r="BA220">
        <f t="shared" si="320"/>
        <v>0</v>
      </c>
      <c r="BB220">
        <f t="shared" si="321"/>
        <v>0.1164</v>
      </c>
      <c r="BC220">
        <f t="shared" si="322"/>
        <v>0.58199999999999996</v>
      </c>
      <c r="BD220">
        <f t="shared" si="323"/>
        <v>0.66930000000000001</v>
      </c>
      <c r="BE220">
        <f t="shared" si="324"/>
        <v>0</v>
      </c>
      <c r="BF220">
        <f t="shared" si="325"/>
        <v>0</v>
      </c>
      <c r="BG220">
        <f t="shared" si="326"/>
        <v>2.7645</v>
      </c>
      <c r="BH220">
        <f t="shared" si="327"/>
        <v>2.3861999999999997</v>
      </c>
      <c r="BI220">
        <f t="shared" si="328"/>
        <v>2.9100000000000001E-2</v>
      </c>
      <c r="BJ220">
        <f t="shared" si="329"/>
        <v>0</v>
      </c>
      <c r="BK220">
        <f t="shared" si="330"/>
        <v>21.039300000000001</v>
      </c>
      <c r="BL220">
        <f t="shared" si="331"/>
        <v>20.573699999999999</v>
      </c>
      <c r="BM220">
        <f t="shared" si="332"/>
        <v>0.49470000000000003</v>
      </c>
      <c r="BN220">
        <f t="shared" si="333"/>
        <v>0</v>
      </c>
      <c r="BO220">
        <f t="shared" si="334"/>
        <v>0.4365</v>
      </c>
      <c r="BP220">
        <f t="shared" si="335"/>
        <v>76.591200000000001</v>
      </c>
      <c r="BQ220">
        <f t="shared" si="336"/>
        <v>25.346100000000003</v>
      </c>
      <c r="BR220">
        <f t="shared" si="337"/>
        <v>57.850799999999992</v>
      </c>
      <c r="BS220">
        <f t="shared" si="338"/>
        <v>3.4628999999999999</v>
      </c>
      <c r="BT220">
        <f t="shared" si="339"/>
        <v>92.072400000000002</v>
      </c>
      <c r="BU220">
        <f t="shared" si="340"/>
        <v>97.310399999999987</v>
      </c>
      <c r="BV220" s="11">
        <f t="shared" si="341"/>
        <v>218.45369999999997</v>
      </c>
      <c r="BW220" s="11">
        <f t="shared" si="342"/>
        <v>26.189999999999998</v>
      </c>
      <c r="BX220" s="11">
        <f t="shared" si="343"/>
        <v>280.00020000000001</v>
      </c>
      <c r="BY220">
        <f t="shared" si="344"/>
        <v>126.35220000000001</v>
      </c>
      <c r="BZ220">
        <f t="shared" si="345"/>
        <v>39.576000000000001</v>
      </c>
      <c r="CA220">
        <f t="shared" si="346"/>
        <v>9.1082999999999998</v>
      </c>
      <c r="CB220">
        <f t="shared" si="347"/>
        <v>0.84389999999999998</v>
      </c>
      <c r="CC220" s="11">
        <f t="shared" si="348"/>
        <v>255.64349999999999</v>
      </c>
      <c r="CD220" s="11">
        <f t="shared" si="349"/>
        <v>272.34690000000001</v>
      </c>
      <c r="CE220" s="11">
        <f t="shared" si="350"/>
        <v>181.9332</v>
      </c>
      <c r="CF220">
        <f t="shared" si="351"/>
        <v>44.1738</v>
      </c>
      <c r="CG220">
        <f t="shared" si="352"/>
        <v>56.046600000000005</v>
      </c>
      <c r="CH220">
        <f t="shared" si="353"/>
        <v>8.2353000000000005</v>
      </c>
      <c r="CI220" s="11">
        <f t="shared" si="354"/>
        <v>128.09820000000002</v>
      </c>
      <c r="CJ220">
        <f t="shared" si="355"/>
        <v>24.123899999999995</v>
      </c>
      <c r="CK220">
        <f t="shared" si="356"/>
        <v>50.808599999999998</v>
      </c>
      <c r="CL220">
        <f t="shared" si="357"/>
        <v>16.674300000000002</v>
      </c>
      <c r="CM220">
        <f t="shared" si="358"/>
        <v>18.856800000000003</v>
      </c>
      <c r="CN220">
        <f t="shared" si="359"/>
        <v>185.33790000000002</v>
      </c>
      <c r="CO220">
        <f t="shared" si="360"/>
        <v>198.20010000000002</v>
      </c>
      <c r="CP220">
        <f t="shared" si="361"/>
        <v>5.8781999999999996</v>
      </c>
      <c r="CQ220">
        <f t="shared" si="362"/>
        <v>38.703000000000003</v>
      </c>
      <c r="CR220">
        <f t="shared" si="363"/>
        <v>36.782400000000003</v>
      </c>
      <c r="CT220" s="18">
        <f>+'PASO 1 - SETUP CAMPAÑA'!F57</f>
        <v>291</v>
      </c>
      <c r="CU220">
        <v>10.4</v>
      </c>
      <c r="CV220">
        <v>9.4700000000000006</v>
      </c>
      <c r="CW220">
        <v>1.05</v>
      </c>
      <c r="CX220">
        <v>2.06</v>
      </c>
      <c r="CY220">
        <v>1.83</v>
      </c>
      <c r="CZ220">
        <v>0.25</v>
      </c>
      <c r="DA220">
        <v>6.5</v>
      </c>
      <c r="DB220">
        <v>17.93</v>
      </c>
      <c r="DC220">
        <v>4.57</v>
      </c>
      <c r="DD220">
        <v>3.56</v>
      </c>
      <c r="DE220">
        <v>22.54</v>
      </c>
      <c r="DF220">
        <v>0.92</v>
      </c>
      <c r="DG220">
        <v>22.83</v>
      </c>
      <c r="DH220">
        <v>20.03</v>
      </c>
      <c r="DI220">
        <v>21.8</v>
      </c>
      <c r="DJ220">
        <v>0.22</v>
      </c>
      <c r="DK220">
        <v>33.979999999999997</v>
      </c>
      <c r="DL220">
        <v>6.36</v>
      </c>
      <c r="DM220">
        <v>8.26</v>
      </c>
      <c r="DN220">
        <v>20.58</v>
      </c>
      <c r="DO220">
        <v>29.33</v>
      </c>
      <c r="DP220">
        <v>13.6</v>
      </c>
      <c r="DQ220">
        <v>1.38</v>
      </c>
      <c r="DR220">
        <v>45.29</v>
      </c>
      <c r="DS220">
        <v>12.6</v>
      </c>
      <c r="DT220">
        <v>4.25</v>
      </c>
      <c r="DU220">
        <v>12.12</v>
      </c>
      <c r="DV220">
        <v>7.69</v>
      </c>
      <c r="DW220">
        <v>8.49</v>
      </c>
      <c r="DX220">
        <v>7.9</v>
      </c>
      <c r="DY220">
        <v>0.93</v>
      </c>
      <c r="DZ220">
        <v>0.61</v>
      </c>
      <c r="EA220">
        <v>2.68</v>
      </c>
      <c r="EB220">
        <v>0.4</v>
      </c>
      <c r="EC220">
        <v>0.35</v>
      </c>
      <c r="ED220">
        <v>0.72</v>
      </c>
      <c r="EE220">
        <v>0</v>
      </c>
      <c r="EF220">
        <v>0.35</v>
      </c>
      <c r="EG220">
        <v>0</v>
      </c>
      <c r="EH220">
        <v>0.15</v>
      </c>
      <c r="EI220">
        <v>0.05</v>
      </c>
      <c r="EJ220">
        <v>0.05</v>
      </c>
      <c r="EK220">
        <v>0</v>
      </c>
      <c r="EL220">
        <v>0</v>
      </c>
      <c r="EM220">
        <v>0.05</v>
      </c>
      <c r="EN220">
        <v>0.11</v>
      </c>
      <c r="EO220">
        <v>0</v>
      </c>
      <c r="EP220">
        <v>0.04</v>
      </c>
      <c r="EQ220">
        <v>0.2</v>
      </c>
      <c r="ER220">
        <v>0.23</v>
      </c>
      <c r="ES220">
        <v>0</v>
      </c>
      <c r="ET220">
        <v>0</v>
      </c>
      <c r="EU220">
        <v>0.95</v>
      </c>
      <c r="EV220">
        <v>0.82</v>
      </c>
      <c r="EW220">
        <v>0.01</v>
      </c>
      <c r="EX220">
        <v>0</v>
      </c>
      <c r="EY220">
        <v>7.23</v>
      </c>
      <c r="EZ220">
        <v>7.07</v>
      </c>
      <c r="FA220">
        <v>0.17</v>
      </c>
      <c r="FB220">
        <v>0</v>
      </c>
      <c r="FC220">
        <v>0.15</v>
      </c>
      <c r="FD220">
        <v>26.32</v>
      </c>
      <c r="FE220">
        <v>8.7100000000000009</v>
      </c>
      <c r="FF220">
        <v>19.88</v>
      </c>
      <c r="FG220">
        <v>1.19</v>
      </c>
      <c r="FH220">
        <v>31.64</v>
      </c>
      <c r="FI220">
        <v>33.44</v>
      </c>
      <c r="FJ220">
        <v>75.069999999999993</v>
      </c>
      <c r="FK220">
        <v>9</v>
      </c>
      <c r="FL220">
        <v>96.22</v>
      </c>
      <c r="FM220">
        <v>43.42</v>
      </c>
      <c r="FN220">
        <v>13.6</v>
      </c>
      <c r="FO220">
        <v>3.13</v>
      </c>
      <c r="FP220">
        <v>0.28999999999999998</v>
      </c>
      <c r="FQ220">
        <v>87.85</v>
      </c>
      <c r="FR220">
        <v>93.59</v>
      </c>
      <c r="FS220">
        <v>62.52</v>
      </c>
      <c r="FT220">
        <v>15.18</v>
      </c>
      <c r="FU220">
        <v>19.260000000000002</v>
      </c>
      <c r="FV220">
        <v>2.83</v>
      </c>
      <c r="FW220">
        <v>44.02</v>
      </c>
      <c r="FX220">
        <v>8.2899999999999991</v>
      </c>
      <c r="FY220">
        <v>17.46</v>
      </c>
      <c r="FZ220">
        <v>5.73</v>
      </c>
      <c r="GA220">
        <v>6.48</v>
      </c>
      <c r="GB220">
        <v>63.69</v>
      </c>
      <c r="GC220">
        <v>68.11</v>
      </c>
      <c r="GD220">
        <v>2.02</v>
      </c>
      <c r="GE220">
        <v>13.3</v>
      </c>
      <c r="GF220">
        <v>12.64</v>
      </c>
    </row>
    <row r="221" spans="2:188" x14ac:dyDescent="0.35">
      <c r="B221" t="str">
        <f>IF(AND(F221&gt;='PASO 2 - CHANNEL INPUT '!$G$4,F221&lt;='PASO 2 - CHANNEL INPUT '!$H$4),"OK","FUERA")</f>
        <v>OK</v>
      </c>
      <c r="C221" s="18" t="str">
        <f>IF(AND(F221&gt;='PASO 2 - CHANNEL INPUT '!$G$8,F221&lt;='PASO 2 - CHANNEL INPUT '!$H$8),"OK","FUERA")</f>
        <v>OK</v>
      </c>
      <c r="D221" t="str">
        <f>IF(AND(F221&gt;='PASO 1 - SETUP CAMPAÑA'!$C$3,F221&lt;='PASO 1 - SETUP CAMPAÑA'!$C$4),"OK","FUERA")</f>
        <v>OK</v>
      </c>
      <c r="E221" t="s">
        <v>1</v>
      </c>
      <c r="F221">
        <v>30</v>
      </c>
      <c r="G221" s="11">
        <f t="shared" si="364"/>
        <v>31.722600000000003</v>
      </c>
      <c r="H221">
        <f t="shared" si="275"/>
        <v>29.680800000000001</v>
      </c>
      <c r="I221">
        <f t="shared" si="276"/>
        <v>2.2410000000000001</v>
      </c>
      <c r="J221">
        <f t="shared" si="277"/>
        <v>5.0297999999999998</v>
      </c>
      <c r="K221">
        <f t="shared" si="278"/>
        <v>4.9550999999999998</v>
      </c>
      <c r="L221">
        <f t="shared" si="279"/>
        <v>0.22409999999999999</v>
      </c>
      <c r="M221">
        <f t="shared" si="280"/>
        <v>11.976899999999999</v>
      </c>
      <c r="N221">
        <f t="shared" si="281"/>
        <v>43.674599999999998</v>
      </c>
      <c r="O221">
        <f t="shared" si="282"/>
        <v>11.678100000000001</v>
      </c>
      <c r="P221">
        <f t="shared" si="283"/>
        <v>15.537600000000001</v>
      </c>
      <c r="Q221">
        <f t="shared" si="284"/>
        <v>52.364700000000006</v>
      </c>
      <c r="R221">
        <f t="shared" si="285"/>
        <v>2.8385999999999996</v>
      </c>
      <c r="S221">
        <f t="shared" si="286"/>
        <v>53.211300000000001</v>
      </c>
      <c r="T221">
        <f t="shared" si="287"/>
        <v>50.795999999999999</v>
      </c>
      <c r="U221" s="11">
        <f t="shared" si="288"/>
        <v>54.008099999999999</v>
      </c>
      <c r="V221">
        <f t="shared" si="289"/>
        <v>7.4699999999999989E-2</v>
      </c>
      <c r="W221">
        <f t="shared" si="290"/>
        <v>109.78410000000001</v>
      </c>
      <c r="X221">
        <f t="shared" si="291"/>
        <v>25.5474</v>
      </c>
      <c r="Y221">
        <f t="shared" si="292"/>
        <v>26.5185</v>
      </c>
      <c r="Z221">
        <f t="shared" si="293"/>
        <v>58.415399999999998</v>
      </c>
      <c r="AA221">
        <f t="shared" si="294"/>
        <v>96.611999999999995</v>
      </c>
      <c r="AB221">
        <f t="shared" si="295"/>
        <v>44.695499999999996</v>
      </c>
      <c r="AC221">
        <f t="shared" si="296"/>
        <v>1.8674999999999999</v>
      </c>
      <c r="AD221" s="11">
        <f t="shared" si="297"/>
        <v>137.9958</v>
      </c>
      <c r="AE221">
        <f t="shared" si="298"/>
        <v>32.8431</v>
      </c>
      <c r="AF221">
        <f t="shared" si="299"/>
        <v>5.8017000000000003</v>
      </c>
      <c r="AG221">
        <f t="shared" si="300"/>
        <v>39.242399999999996</v>
      </c>
      <c r="AH221">
        <f t="shared" si="301"/>
        <v>16.3842</v>
      </c>
      <c r="AI221">
        <f t="shared" si="302"/>
        <v>17.230799999999999</v>
      </c>
      <c r="AJ221">
        <f t="shared" si="303"/>
        <v>25.124100000000002</v>
      </c>
      <c r="AK221">
        <f t="shared" si="304"/>
        <v>1.8924000000000001</v>
      </c>
      <c r="AL221">
        <f t="shared" si="305"/>
        <v>0</v>
      </c>
      <c r="AM221">
        <f t="shared" si="306"/>
        <v>4.0338000000000003</v>
      </c>
      <c r="AN221">
        <f t="shared" si="307"/>
        <v>0</v>
      </c>
      <c r="AO221">
        <f t="shared" si="308"/>
        <v>0.14939999999999998</v>
      </c>
      <c r="AP221">
        <f t="shared" si="309"/>
        <v>2.2410000000000001</v>
      </c>
      <c r="AQ221">
        <f t="shared" si="310"/>
        <v>0</v>
      </c>
      <c r="AR221">
        <f t="shared" si="311"/>
        <v>1.4192999999999998</v>
      </c>
      <c r="AS221">
        <f t="shared" si="312"/>
        <v>0</v>
      </c>
      <c r="AT221">
        <f t="shared" si="313"/>
        <v>7.4699999999999989E-2</v>
      </c>
      <c r="AU221">
        <f t="shared" si="314"/>
        <v>0</v>
      </c>
      <c r="AV221">
        <f t="shared" si="315"/>
        <v>0.14939999999999998</v>
      </c>
      <c r="AW221">
        <f t="shared" si="316"/>
        <v>0</v>
      </c>
      <c r="AX221">
        <f t="shared" si="317"/>
        <v>0</v>
      </c>
      <c r="AY221">
        <f t="shared" si="318"/>
        <v>0.14939999999999998</v>
      </c>
      <c r="AZ221">
        <f t="shared" si="319"/>
        <v>0.3735</v>
      </c>
      <c r="BA221">
        <f t="shared" si="320"/>
        <v>0.498</v>
      </c>
      <c r="BB221">
        <f t="shared" si="321"/>
        <v>7.4699999999999989E-2</v>
      </c>
      <c r="BC221">
        <f t="shared" si="322"/>
        <v>0</v>
      </c>
      <c r="BD221">
        <f t="shared" si="323"/>
        <v>0.44819999999999999</v>
      </c>
      <c r="BE221">
        <f t="shared" si="324"/>
        <v>0</v>
      </c>
      <c r="BF221">
        <f t="shared" si="325"/>
        <v>0</v>
      </c>
      <c r="BG221">
        <f t="shared" si="326"/>
        <v>1.2450000000000001</v>
      </c>
      <c r="BH221">
        <f t="shared" si="327"/>
        <v>9.9600000000000008E-2</v>
      </c>
      <c r="BI221">
        <f t="shared" si="328"/>
        <v>0</v>
      </c>
      <c r="BJ221">
        <f t="shared" si="329"/>
        <v>0</v>
      </c>
      <c r="BK221">
        <f t="shared" si="330"/>
        <v>12.748800000000001</v>
      </c>
      <c r="BL221">
        <f t="shared" si="331"/>
        <v>11.752800000000001</v>
      </c>
      <c r="BM221">
        <f t="shared" si="332"/>
        <v>0.79680000000000006</v>
      </c>
      <c r="BN221">
        <f t="shared" si="333"/>
        <v>0</v>
      </c>
      <c r="BO221">
        <f t="shared" si="334"/>
        <v>0.19920000000000002</v>
      </c>
      <c r="BP221">
        <f t="shared" si="335"/>
        <v>68.649299999999997</v>
      </c>
      <c r="BQ221">
        <f t="shared" si="336"/>
        <v>28.659899999999997</v>
      </c>
      <c r="BR221">
        <f t="shared" si="337"/>
        <v>44.471399999999996</v>
      </c>
      <c r="BS221">
        <f t="shared" si="338"/>
        <v>1.6185</v>
      </c>
      <c r="BT221">
        <f t="shared" si="339"/>
        <v>67.777799999999999</v>
      </c>
      <c r="BU221">
        <f t="shared" si="340"/>
        <v>91.5822</v>
      </c>
      <c r="BV221" s="11">
        <f t="shared" si="341"/>
        <v>180.1764</v>
      </c>
      <c r="BW221" s="11">
        <f t="shared" si="342"/>
        <v>20.6172</v>
      </c>
      <c r="BX221" s="11">
        <f t="shared" si="343"/>
        <v>242.55089999999998</v>
      </c>
      <c r="BY221">
        <f t="shared" si="344"/>
        <v>95.715599999999995</v>
      </c>
      <c r="BZ221">
        <f t="shared" si="345"/>
        <v>44.695499999999996</v>
      </c>
      <c r="CA221">
        <f t="shared" si="346"/>
        <v>8.1671999999999993</v>
      </c>
      <c r="CB221">
        <f t="shared" si="347"/>
        <v>0.34860000000000008</v>
      </c>
      <c r="CC221" s="11">
        <f t="shared" si="348"/>
        <v>224.7972</v>
      </c>
      <c r="CD221" s="11">
        <f t="shared" si="349"/>
        <v>239.96129999999999</v>
      </c>
      <c r="CE221" s="11">
        <f t="shared" si="350"/>
        <v>154.35509999999999</v>
      </c>
      <c r="CF221">
        <f t="shared" si="351"/>
        <v>29.631000000000004</v>
      </c>
      <c r="CG221">
        <f t="shared" si="352"/>
        <v>51.742200000000004</v>
      </c>
      <c r="CH221">
        <f t="shared" si="353"/>
        <v>7.5198</v>
      </c>
      <c r="CI221" s="11">
        <f t="shared" si="354"/>
        <v>117.22920000000001</v>
      </c>
      <c r="CJ221">
        <f t="shared" si="355"/>
        <v>19.870200000000004</v>
      </c>
      <c r="CK221">
        <f t="shared" si="356"/>
        <v>45.7911</v>
      </c>
      <c r="CL221">
        <f t="shared" si="357"/>
        <v>13.520699999999998</v>
      </c>
      <c r="CM221">
        <f t="shared" si="358"/>
        <v>12.450000000000001</v>
      </c>
      <c r="CN221">
        <f t="shared" si="359"/>
        <v>164.71350000000001</v>
      </c>
      <c r="CO221">
        <f t="shared" si="360"/>
        <v>171.58589999999998</v>
      </c>
      <c r="CP221">
        <f t="shared" si="361"/>
        <v>3.5357999999999996</v>
      </c>
      <c r="CQ221">
        <f t="shared" si="362"/>
        <v>36.129899999999999</v>
      </c>
      <c r="CR221">
        <f t="shared" si="363"/>
        <v>45.1935</v>
      </c>
      <c r="CT221" s="18">
        <f>+'PASO 1 - SETUP CAMPAÑA'!F58</f>
        <v>249</v>
      </c>
      <c r="CU221">
        <v>12.74</v>
      </c>
      <c r="CV221">
        <v>11.92</v>
      </c>
      <c r="CW221">
        <v>0.9</v>
      </c>
      <c r="CX221">
        <v>2.02</v>
      </c>
      <c r="CY221">
        <v>1.99</v>
      </c>
      <c r="CZ221">
        <v>0.09</v>
      </c>
      <c r="DA221">
        <v>4.8099999999999996</v>
      </c>
      <c r="DB221">
        <v>17.54</v>
      </c>
      <c r="DC221">
        <v>4.6900000000000004</v>
      </c>
      <c r="DD221">
        <v>6.24</v>
      </c>
      <c r="DE221">
        <v>21.03</v>
      </c>
      <c r="DF221">
        <v>1.1399999999999999</v>
      </c>
      <c r="DG221">
        <v>21.37</v>
      </c>
      <c r="DH221">
        <v>20.399999999999999</v>
      </c>
      <c r="DI221">
        <v>21.69</v>
      </c>
      <c r="DJ221">
        <v>0.03</v>
      </c>
      <c r="DK221">
        <v>44.09</v>
      </c>
      <c r="DL221">
        <v>10.26</v>
      </c>
      <c r="DM221">
        <v>10.65</v>
      </c>
      <c r="DN221">
        <v>23.46</v>
      </c>
      <c r="DO221">
        <v>38.799999999999997</v>
      </c>
      <c r="DP221">
        <v>17.95</v>
      </c>
      <c r="DQ221">
        <v>0.75</v>
      </c>
      <c r="DR221">
        <v>55.42</v>
      </c>
      <c r="DS221">
        <v>13.19</v>
      </c>
      <c r="DT221">
        <v>2.33</v>
      </c>
      <c r="DU221">
        <v>15.76</v>
      </c>
      <c r="DV221">
        <v>6.58</v>
      </c>
      <c r="DW221">
        <v>6.92</v>
      </c>
      <c r="DX221">
        <v>10.09</v>
      </c>
      <c r="DY221">
        <v>0.76</v>
      </c>
      <c r="DZ221">
        <v>0</v>
      </c>
      <c r="EA221">
        <v>1.62</v>
      </c>
      <c r="EB221">
        <v>0</v>
      </c>
      <c r="EC221">
        <v>0.06</v>
      </c>
      <c r="ED221">
        <v>0.9</v>
      </c>
      <c r="EE221">
        <v>0</v>
      </c>
      <c r="EF221">
        <v>0.56999999999999995</v>
      </c>
      <c r="EG221">
        <v>0</v>
      </c>
      <c r="EH221">
        <v>0.03</v>
      </c>
      <c r="EI221">
        <v>0</v>
      </c>
      <c r="EJ221">
        <v>0.06</v>
      </c>
      <c r="EK221">
        <v>0</v>
      </c>
      <c r="EL221">
        <v>0</v>
      </c>
      <c r="EM221">
        <v>0.06</v>
      </c>
      <c r="EN221">
        <v>0.15</v>
      </c>
      <c r="EO221">
        <v>0.2</v>
      </c>
      <c r="EP221">
        <v>0.03</v>
      </c>
      <c r="EQ221">
        <v>0</v>
      </c>
      <c r="ER221">
        <v>0.18</v>
      </c>
      <c r="ES221">
        <v>0</v>
      </c>
      <c r="ET221">
        <v>0</v>
      </c>
      <c r="EU221">
        <v>0.5</v>
      </c>
      <c r="EV221">
        <v>0.04</v>
      </c>
      <c r="EW221">
        <v>0</v>
      </c>
      <c r="EX221">
        <v>0</v>
      </c>
      <c r="EY221">
        <v>5.12</v>
      </c>
      <c r="EZ221">
        <v>4.72</v>
      </c>
      <c r="FA221">
        <v>0.32</v>
      </c>
      <c r="FB221">
        <v>0</v>
      </c>
      <c r="FC221">
        <v>0.08</v>
      </c>
      <c r="FD221">
        <v>27.57</v>
      </c>
      <c r="FE221">
        <v>11.51</v>
      </c>
      <c r="FF221">
        <v>17.86</v>
      </c>
      <c r="FG221">
        <v>0.65</v>
      </c>
      <c r="FH221">
        <v>27.22</v>
      </c>
      <c r="FI221">
        <v>36.78</v>
      </c>
      <c r="FJ221">
        <v>72.36</v>
      </c>
      <c r="FK221">
        <v>8.2799999999999994</v>
      </c>
      <c r="FL221">
        <v>97.41</v>
      </c>
      <c r="FM221">
        <v>38.44</v>
      </c>
      <c r="FN221">
        <v>17.95</v>
      </c>
      <c r="FO221">
        <v>3.28</v>
      </c>
      <c r="FP221">
        <v>0.14000000000000001</v>
      </c>
      <c r="FQ221">
        <v>90.28</v>
      </c>
      <c r="FR221">
        <v>96.37</v>
      </c>
      <c r="FS221">
        <v>61.99</v>
      </c>
      <c r="FT221">
        <v>11.9</v>
      </c>
      <c r="FU221">
        <v>20.78</v>
      </c>
      <c r="FV221">
        <v>3.02</v>
      </c>
      <c r="FW221">
        <v>47.08</v>
      </c>
      <c r="FX221">
        <v>7.98</v>
      </c>
      <c r="FY221">
        <v>18.39</v>
      </c>
      <c r="FZ221">
        <v>5.43</v>
      </c>
      <c r="GA221">
        <v>5</v>
      </c>
      <c r="GB221">
        <v>66.150000000000006</v>
      </c>
      <c r="GC221">
        <v>68.91</v>
      </c>
      <c r="GD221">
        <v>1.42</v>
      </c>
      <c r="GE221">
        <v>14.51</v>
      </c>
      <c r="GF221">
        <v>18.149999999999999</v>
      </c>
    </row>
    <row r="222" spans="2:188" x14ac:dyDescent="0.35">
      <c r="B222" t="str">
        <f>IF(AND(F222&gt;='PASO 2 - CHANNEL INPUT '!$G$4,F222&lt;='PASO 2 - CHANNEL INPUT '!$H$4),"OK","FUERA")</f>
        <v>OK</v>
      </c>
      <c r="C222" s="18" t="str">
        <f>IF(AND(F222&gt;='PASO 2 - CHANNEL INPUT '!$G$8,F222&lt;='PASO 2 - CHANNEL INPUT '!$H$8),"OK","FUERA")</f>
        <v>OK</v>
      </c>
      <c r="D222" t="str">
        <f>IF(AND(F222&gt;='PASO 1 - SETUP CAMPAÑA'!$C$3,F222&lt;='PASO 1 - SETUP CAMPAÑA'!$C$4),"OK","FUERA")</f>
        <v>OK</v>
      </c>
      <c r="E222" t="s">
        <v>1</v>
      </c>
      <c r="F222">
        <v>31</v>
      </c>
      <c r="G222" s="11">
        <f t="shared" si="364"/>
        <v>30.092399999999998</v>
      </c>
      <c r="H222">
        <f t="shared" si="275"/>
        <v>28.4544</v>
      </c>
      <c r="I222">
        <f t="shared" si="276"/>
        <v>8.1432000000000002</v>
      </c>
      <c r="J222">
        <f t="shared" si="277"/>
        <v>6.4817999999999998</v>
      </c>
      <c r="K222">
        <f t="shared" si="278"/>
        <v>6.1776</v>
      </c>
      <c r="L222">
        <f t="shared" si="279"/>
        <v>0.63180000000000003</v>
      </c>
      <c r="M222">
        <f t="shared" si="280"/>
        <v>10.506600000000001</v>
      </c>
      <c r="N222">
        <f t="shared" si="281"/>
        <v>39.382199999999997</v>
      </c>
      <c r="O222">
        <f t="shared" si="282"/>
        <v>13.993200000000002</v>
      </c>
      <c r="P222">
        <f t="shared" si="283"/>
        <v>10.225800000000001</v>
      </c>
      <c r="Q222">
        <f t="shared" si="284"/>
        <v>53.398800000000001</v>
      </c>
      <c r="R222">
        <f t="shared" si="285"/>
        <v>1.3806</v>
      </c>
      <c r="S222">
        <f t="shared" si="286"/>
        <v>53.562599999999996</v>
      </c>
      <c r="T222">
        <f t="shared" si="287"/>
        <v>48.835799999999999</v>
      </c>
      <c r="U222" s="11">
        <f t="shared" si="288"/>
        <v>53.141399999999997</v>
      </c>
      <c r="V222">
        <f t="shared" si="289"/>
        <v>1.3104000000000002</v>
      </c>
      <c r="W222">
        <f t="shared" si="290"/>
        <v>103.91939999999998</v>
      </c>
      <c r="X222">
        <f t="shared" si="291"/>
        <v>16.052400000000002</v>
      </c>
      <c r="Y222">
        <f t="shared" si="292"/>
        <v>18.532799999999998</v>
      </c>
      <c r="Z222">
        <f t="shared" si="293"/>
        <v>55.8324</v>
      </c>
      <c r="AA222">
        <f t="shared" si="294"/>
        <v>81.923399999999987</v>
      </c>
      <c r="AB222">
        <f t="shared" si="295"/>
        <v>31.777200000000001</v>
      </c>
      <c r="AC222">
        <f t="shared" si="296"/>
        <v>1.7081999999999999</v>
      </c>
      <c r="AD222" s="11">
        <f t="shared" si="297"/>
        <v>127.413</v>
      </c>
      <c r="AE222">
        <f t="shared" si="298"/>
        <v>28.735199999999999</v>
      </c>
      <c r="AF222">
        <f t="shared" si="299"/>
        <v>4.8204000000000002</v>
      </c>
      <c r="AG222">
        <f t="shared" si="300"/>
        <v>35.216999999999999</v>
      </c>
      <c r="AH222">
        <f t="shared" si="301"/>
        <v>13.033799999999999</v>
      </c>
      <c r="AI222">
        <f t="shared" si="302"/>
        <v>17.3628</v>
      </c>
      <c r="AJ222">
        <f t="shared" si="303"/>
        <v>21.387600000000003</v>
      </c>
      <c r="AK222">
        <f t="shared" si="304"/>
        <v>2.34</v>
      </c>
      <c r="AL222">
        <f t="shared" si="305"/>
        <v>0</v>
      </c>
      <c r="AM222">
        <f t="shared" si="306"/>
        <v>10.763999999999999</v>
      </c>
      <c r="AN222">
        <f t="shared" si="307"/>
        <v>7.0199999999999999E-2</v>
      </c>
      <c r="AO222">
        <f t="shared" si="308"/>
        <v>0.16380000000000003</v>
      </c>
      <c r="AP222">
        <f t="shared" si="309"/>
        <v>1.5678000000000001</v>
      </c>
      <c r="AQ222">
        <f t="shared" si="310"/>
        <v>0.18720000000000001</v>
      </c>
      <c r="AR222">
        <f t="shared" si="311"/>
        <v>1.1934</v>
      </c>
      <c r="AS222">
        <f t="shared" si="312"/>
        <v>0</v>
      </c>
      <c r="AT222">
        <f t="shared" si="313"/>
        <v>0.25740000000000002</v>
      </c>
      <c r="AU222">
        <f t="shared" si="314"/>
        <v>0</v>
      </c>
      <c r="AV222">
        <f t="shared" si="315"/>
        <v>0.49139999999999995</v>
      </c>
      <c r="AW222">
        <f t="shared" si="316"/>
        <v>0</v>
      </c>
      <c r="AX222">
        <f t="shared" si="317"/>
        <v>0</v>
      </c>
      <c r="AY222">
        <f t="shared" si="318"/>
        <v>0.49139999999999995</v>
      </c>
      <c r="AZ222">
        <f t="shared" si="319"/>
        <v>0.86580000000000001</v>
      </c>
      <c r="BA222">
        <f t="shared" si="320"/>
        <v>0.11700000000000001</v>
      </c>
      <c r="BB222">
        <f t="shared" si="321"/>
        <v>0.21059999999999998</v>
      </c>
      <c r="BC222">
        <f t="shared" si="322"/>
        <v>0.60839999999999994</v>
      </c>
      <c r="BD222">
        <f t="shared" si="323"/>
        <v>1.1232</v>
      </c>
      <c r="BE222">
        <f t="shared" si="324"/>
        <v>0.18720000000000001</v>
      </c>
      <c r="BF222">
        <f t="shared" si="325"/>
        <v>0</v>
      </c>
      <c r="BG222">
        <f t="shared" si="326"/>
        <v>2.5973999999999999</v>
      </c>
      <c r="BH222">
        <f t="shared" si="327"/>
        <v>0.32760000000000006</v>
      </c>
      <c r="BI222">
        <f t="shared" si="328"/>
        <v>7.0199999999999999E-2</v>
      </c>
      <c r="BJ222">
        <f t="shared" si="329"/>
        <v>0</v>
      </c>
      <c r="BK222">
        <f t="shared" si="330"/>
        <v>21.177000000000003</v>
      </c>
      <c r="BL222">
        <f t="shared" si="331"/>
        <v>21.1068</v>
      </c>
      <c r="BM222">
        <f t="shared" si="332"/>
        <v>0.23400000000000001</v>
      </c>
      <c r="BN222">
        <f t="shared" si="333"/>
        <v>0</v>
      </c>
      <c r="BO222">
        <f t="shared" si="334"/>
        <v>0</v>
      </c>
      <c r="BP222">
        <f t="shared" si="335"/>
        <v>69.006600000000006</v>
      </c>
      <c r="BQ222">
        <f t="shared" si="336"/>
        <v>24.0318</v>
      </c>
      <c r="BR222">
        <f t="shared" si="337"/>
        <v>51.854399999999998</v>
      </c>
      <c r="BS222">
        <f t="shared" si="338"/>
        <v>0.30419999999999997</v>
      </c>
      <c r="BT222">
        <f t="shared" si="339"/>
        <v>61.0974</v>
      </c>
      <c r="BU222">
        <f t="shared" si="340"/>
        <v>80.262</v>
      </c>
      <c r="BV222" s="11">
        <f t="shared" si="341"/>
        <v>167.5908</v>
      </c>
      <c r="BW222" s="11">
        <f t="shared" si="342"/>
        <v>17.9712</v>
      </c>
      <c r="BX222" s="11">
        <f t="shared" si="343"/>
        <v>227.26080000000002</v>
      </c>
      <c r="BY222">
        <f t="shared" si="344"/>
        <v>102.0942</v>
      </c>
      <c r="BZ222">
        <f t="shared" si="345"/>
        <v>31.777200000000001</v>
      </c>
      <c r="CA222">
        <f t="shared" si="346"/>
        <v>12.261600000000001</v>
      </c>
      <c r="CB222">
        <f t="shared" si="347"/>
        <v>1.0997999999999999</v>
      </c>
      <c r="CC222" s="11">
        <f t="shared" si="348"/>
        <v>197.21520000000001</v>
      </c>
      <c r="CD222" s="11">
        <f t="shared" si="349"/>
        <v>224.99100000000001</v>
      </c>
      <c r="CE222" s="11">
        <f t="shared" si="350"/>
        <v>142.506</v>
      </c>
      <c r="CF222">
        <f t="shared" si="351"/>
        <v>24.055199999999996</v>
      </c>
      <c r="CG222">
        <f t="shared" si="352"/>
        <v>47.619</v>
      </c>
      <c r="CH222">
        <f t="shared" si="353"/>
        <v>5.4989999999999997</v>
      </c>
      <c r="CI222" s="11">
        <f t="shared" si="354"/>
        <v>101.8836</v>
      </c>
      <c r="CJ222">
        <f t="shared" si="355"/>
        <v>16.871399999999998</v>
      </c>
      <c r="CK222">
        <f t="shared" si="356"/>
        <v>35.918999999999997</v>
      </c>
      <c r="CL222">
        <f t="shared" si="357"/>
        <v>13.642199999999999</v>
      </c>
      <c r="CM222">
        <f t="shared" si="358"/>
        <v>8.4941999999999993</v>
      </c>
      <c r="CN222">
        <f t="shared" si="359"/>
        <v>143.4888</v>
      </c>
      <c r="CO222">
        <f t="shared" si="360"/>
        <v>158.30100000000002</v>
      </c>
      <c r="CP222">
        <f t="shared" si="361"/>
        <v>2.3868</v>
      </c>
      <c r="CQ222">
        <f t="shared" si="362"/>
        <v>26.044200000000004</v>
      </c>
      <c r="CR222">
        <f t="shared" si="363"/>
        <v>32.385599999999997</v>
      </c>
      <c r="CT222" s="18">
        <f>+'PASO 1 - SETUP CAMPAÑA'!F59</f>
        <v>234</v>
      </c>
      <c r="CU222">
        <v>12.86</v>
      </c>
      <c r="CV222">
        <v>12.16</v>
      </c>
      <c r="CW222">
        <v>3.48</v>
      </c>
      <c r="CX222">
        <v>2.77</v>
      </c>
      <c r="CY222">
        <v>2.64</v>
      </c>
      <c r="CZ222">
        <v>0.27</v>
      </c>
      <c r="DA222">
        <v>4.49</v>
      </c>
      <c r="DB222">
        <v>16.829999999999998</v>
      </c>
      <c r="DC222">
        <v>5.98</v>
      </c>
      <c r="DD222">
        <v>4.37</v>
      </c>
      <c r="DE222">
        <v>22.82</v>
      </c>
      <c r="DF222">
        <v>0.59</v>
      </c>
      <c r="DG222">
        <v>22.89</v>
      </c>
      <c r="DH222">
        <v>20.87</v>
      </c>
      <c r="DI222">
        <v>22.71</v>
      </c>
      <c r="DJ222">
        <v>0.56000000000000005</v>
      </c>
      <c r="DK222">
        <v>44.41</v>
      </c>
      <c r="DL222">
        <v>6.86</v>
      </c>
      <c r="DM222">
        <v>7.92</v>
      </c>
      <c r="DN222">
        <v>23.86</v>
      </c>
      <c r="DO222">
        <v>35.01</v>
      </c>
      <c r="DP222">
        <v>13.58</v>
      </c>
      <c r="DQ222">
        <v>0.73</v>
      </c>
      <c r="DR222">
        <v>54.45</v>
      </c>
      <c r="DS222">
        <v>12.28</v>
      </c>
      <c r="DT222">
        <v>2.06</v>
      </c>
      <c r="DU222">
        <v>15.05</v>
      </c>
      <c r="DV222">
        <v>5.57</v>
      </c>
      <c r="DW222">
        <v>7.42</v>
      </c>
      <c r="DX222">
        <v>9.14</v>
      </c>
      <c r="DY222">
        <v>1</v>
      </c>
      <c r="DZ222">
        <v>0</v>
      </c>
      <c r="EA222">
        <v>4.5999999999999996</v>
      </c>
      <c r="EB222">
        <v>0.03</v>
      </c>
      <c r="EC222">
        <v>7.0000000000000007E-2</v>
      </c>
      <c r="ED222">
        <v>0.67</v>
      </c>
      <c r="EE222">
        <v>0.08</v>
      </c>
      <c r="EF222">
        <v>0.51</v>
      </c>
      <c r="EG222">
        <v>0</v>
      </c>
      <c r="EH222">
        <v>0.11</v>
      </c>
      <c r="EI222">
        <v>0</v>
      </c>
      <c r="EJ222">
        <v>0.21</v>
      </c>
      <c r="EK222">
        <v>0</v>
      </c>
      <c r="EL222">
        <v>0</v>
      </c>
      <c r="EM222">
        <v>0.21</v>
      </c>
      <c r="EN222">
        <v>0.37</v>
      </c>
      <c r="EO222">
        <v>0.05</v>
      </c>
      <c r="EP222">
        <v>0.09</v>
      </c>
      <c r="EQ222">
        <v>0.26</v>
      </c>
      <c r="ER222">
        <v>0.48</v>
      </c>
      <c r="ES222">
        <v>0.08</v>
      </c>
      <c r="ET222">
        <v>0</v>
      </c>
      <c r="EU222">
        <v>1.1100000000000001</v>
      </c>
      <c r="EV222">
        <v>0.14000000000000001</v>
      </c>
      <c r="EW222">
        <v>0.03</v>
      </c>
      <c r="EX222">
        <v>0</v>
      </c>
      <c r="EY222">
        <v>9.0500000000000007</v>
      </c>
      <c r="EZ222">
        <v>9.02</v>
      </c>
      <c r="FA222">
        <v>0.1</v>
      </c>
      <c r="FB222">
        <v>0</v>
      </c>
      <c r="FC222">
        <v>0</v>
      </c>
      <c r="FD222">
        <v>29.49</v>
      </c>
      <c r="FE222">
        <v>10.27</v>
      </c>
      <c r="FF222">
        <v>22.16</v>
      </c>
      <c r="FG222">
        <v>0.13</v>
      </c>
      <c r="FH222">
        <v>26.11</v>
      </c>
      <c r="FI222">
        <v>34.299999999999997</v>
      </c>
      <c r="FJ222">
        <v>71.62</v>
      </c>
      <c r="FK222">
        <v>7.68</v>
      </c>
      <c r="FL222">
        <v>97.12</v>
      </c>
      <c r="FM222">
        <v>43.63</v>
      </c>
      <c r="FN222">
        <v>13.58</v>
      </c>
      <c r="FO222">
        <v>5.24</v>
      </c>
      <c r="FP222">
        <v>0.47</v>
      </c>
      <c r="FQ222">
        <v>84.28</v>
      </c>
      <c r="FR222">
        <v>96.15</v>
      </c>
      <c r="FS222">
        <v>60.9</v>
      </c>
      <c r="FT222">
        <v>10.28</v>
      </c>
      <c r="FU222">
        <v>20.350000000000001</v>
      </c>
      <c r="FV222">
        <v>2.35</v>
      </c>
      <c r="FW222">
        <v>43.54</v>
      </c>
      <c r="FX222">
        <v>7.21</v>
      </c>
      <c r="FY222">
        <v>15.35</v>
      </c>
      <c r="FZ222">
        <v>5.83</v>
      </c>
      <c r="GA222">
        <v>3.63</v>
      </c>
      <c r="GB222">
        <v>61.32</v>
      </c>
      <c r="GC222">
        <v>67.650000000000006</v>
      </c>
      <c r="GD222">
        <v>1.02</v>
      </c>
      <c r="GE222">
        <v>11.13</v>
      </c>
      <c r="GF222">
        <v>13.84</v>
      </c>
    </row>
    <row r="223" spans="2:188" x14ac:dyDescent="0.35">
      <c r="B223" t="str">
        <f>IF(AND(F223&gt;='PASO 2 - CHANNEL INPUT '!$G$4,F223&lt;='PASO 2 - CHANNEL INPUT '!$H$4),"OK","FUERA")</f>
        <v>OK</v>
      </c>
      <c r="C223" s="18" t="str">
        <f>IF(AND(F223&gt;='PASO 2 - CHANNEL INPUT '!$G$8,F223&lt;='PASO 2 - CHANNEL INPUT '!$H$8),"OK","FUERA")</f>
        <v>OK</v>
      </c>
      <c r="D223" t="str">
        <f>IF(AND(F223&gt;='PASO 1 - SETUP CAMPAÑA'!$C$3,F223&lt;='PASO 1 - SETUP CAMPAÑA'!$C$4),"OK","FUERA")</f>
        <v>OK</v>
      </c>
      <c r="E223" t="s">
        <v>1</v>
      </c>
      <c r="F223">
        <v>32</v>
      </c>
      <c r="G223" s="11">
        <f t="shared" si="364"/>
        <v>30.2514</v>
      </c>
      <c r="H223">
        <f t="shared" si="275"/>
        <v>27.635200000000001</v>
      </c>
      <c r="I223">
        <f t="shared" si="276"/>
        <v>4.4196</v>
      </c>
      <c r="J223">
        <f t="shared" si="277"/>
        <v>9.4996000000000009</v>
      </c>
      <c r="K223">
        <f t="shared" si="278"/>
        <v>8.4835999999999991</v>
      </c>
      <c r="L223">
        <f t="shared" si="279"/>
        <v>1.0413999999999999</v>
      </c>
      <c r="M223">
        <f t="shared" si="280"/>
        <v>12.115799999999998</v>
      </c>
      <c r="N223">
        <f t="shared" si="281"/>
        <v>43.383199999999995</v>
      </c>
      <c r="O223">
        <f t="shared" si="282"/>
        <v>8.9916</v>
      </c>
      <c r="P223">
        <f t="shared" si="283"/>
        <v>15.0114</v>
      </c>
      <c r="Q223">
        <f t="shared" si="284"/>
        <v>55.5244</v>
      </c>
      <c r="R223">
        <f t="shared" si="285"/>
        <v>2.6670000000000003</v>
      </c>
      <c r="S223">
        <f t="shared" si="286"/>
        <v>56.260999999999996</v>
      </c>
      <c r="T223">
        <f t="shared" si="287"/>
        <v>52.273199999999996</v>
      </c>
      <c r="U223" s="11">
        <f t="shared" si="288"/>
        <v>58.318399999999997</v>
      </c>
      <c r="V223">
        <f t="shared" si="289"/>
        <v>0.55880000000000007</v>
      </c>
      <c r="W223">
        <f t="shared" si="290"/>
        <v>100.55860000000001</v>
      </c>
      <c r="X223">
        <f t="shared" si="291"/>
        <v>22.961599999999997</v>
      </c>
      <c r="Y223">
        <f t="shared" si="292"/>
        <v>23.596599999999999</v>
      </c>
      <c r="Z223">
        <f t="shared" si="293"/>
        <v>56.006999999999998</v>
      </c>
      <c r="AA223">
        <f t="shared" si="294"/>
        <v>91.008200000000002</v>
      </c>
      <c r="AB223">
        <f t="shared" si="295"/>
        <v>44.297600000000003</v>
      </c>
      <c r="AC223">
        <f t="shared" si="296"/>
        <v>1.7018</v>
      </c>
      <c r="AD223" s="11">
        <f t="shared" si="297"/>
        <v>132.46099999999998</v>
      </c>
      <c r="AE223">
        <f t="shared" si="298"/>
        <v>41.529000000000003</v>
      </c>
      <c r="AF223">
        <f t="shared" si="299"/>
        <v>4.1148000000000007</v>
      </c>
      <c r="AG223">
        <f t="shared" si="300"/>
        <v>36.652199999999993</v>
      </c>
      <c r="AH223">
        <f t="shared" si="301"/>
        <v>20.065999999999999</v>
      </c>
      <c r="AI223">
        <f t="shared" si="302"/>
        <v>18.872199999999999</v>
      </c>
      <c r="AJ223">
        <f t="shared" si="303"/>
        <v>21.59</v>
      </c>
      <c r="AK223">
        <f t="shared" si="304"/>
        <v>1.4985999999999999</v>
      </c>
      <c r="AL223">
        <f t="shared" si="305"/>
        <v>0</v>
      </c>
      <c r="AM223">
        <f t="shared" si="306"/>
        <v>3.9624000000000001</v>
      </c>
      <c r="AN223">
        <f t="shared" si="307"/>
        <v>0</v>
      </c>
      <c r="AO223">
        <f t="shared" si="308"/>
        <v>0</v>
      </c>
      <c r="AP223">
        <f t="shared" si="309"/>
        <v>2.7686000000000002</v>
      </c>
      <c r="AQ223">
        <f t="shared" si="310"/>
        <v>0</v>
      </c>
      <c r="AR223">
        <f t="shared" si="311"/>
        <v>1.6510000000000002</v>
      </c>
      <c r="AS223">
        <f t="shared" si="312"/>
        <v>0</v>
      </c>
      <c r="AT223">
        <f t="shared" si="313"/>
        <v>1.2954000000000001</v>
      </c>
      <c r="AU223">
        <f t="shared" si="314"/>
        <v>0.71120000000000005</v>
      </c>
      <c r="AV223">
        <f t="shared" si="315"/>
        <v>0.68580000000000008</v>
      </c>
      <c r="AW223">
        <f t="shared" si="316"/>
        <v>0</v>
      </c>
      <c r="AX223">
        <f t="shared" si="317"/>
        <v>0</v>
      </c>
      <c r="AY223">
        <f t="shared" si="318"/>
        <v>0.76200000000000001</v>
      </c>
      <c r="AZ223">
        <f t="shared" si="319"/>
        <v>0.68580000000000008</v>
      </c>
      <c r="BA223">
        <f t="shared" si="320"/>
        <v>0.20320000000000002</v>
      </c>
      <c r="BB223">
        <f t="shared" si="321"/>
        <v>0.33019999999999999</v>
      </c>
      <c r="BC223">
        <f t="shared" si="322"/>
        <v>7.619999999999999E-2</v>
      </c>
      <c r="BD223">
        <f t="shared" si="323"/>
        <v>0.78739999999999999</v>
      </c>
      <c r="BE223">
        <f t="shared" si="324"/>
        <v>0.35560000000000003</v>
      </c>
      <c r="BF223">
        <f t="shared" si="325"/>
        <v>0</v>
      </c>
      <c r="BG223">
        <f t="shared" si="326"/>
        <v>0.71120000000000005</v>
      </c>
      <c r="BH223">
        <f t="shared" si="327"/>
        <v>0.38100000000000001</v>
      </c>
      <c r="BI223">
        <f t="shared" si="328"/>
        <v>0.17780000000000001</v>
      </c>
      <c r="BJ223">
        <f t="shared" si="329"/>
        <v>0.15239999999999998</v>
      </c>
      <c r="BK223">
        <f t="shared" si="330"/>
        <v>15.671799999999999</v>
      </c>
      <c r="BL223">
        <f t="shared" si="331"/>
        <v>15.341600000000001</v>
      </c>
      <c r="BM223">
        <f t="shared" si="332"/>
        <v>0.33019999999999999</v>
      </c>
      <c r="BN223">
        <f t="shared" si="333"/>
        <v>0</v>
      </c>
      <c r="BO223">
        <f t="shared" si="334"/>
        <v>0</v>
      </c>
      <c r="BP223">
        <f t="shared" si="335"/>
        <v>78.25739999999999</v>
      </c>
      <c r="BQ223">
        <f t="shared" si="336"/>
        <v>24.663400000000003</v>
      </c>
      <c r="BR223">
        <f t="shared" si="337"/>
        <v>61.696600000000004</v>
      </c>
      <c r="BS223">
        <f t="shared" si="338"/>
        <v>2.2606000000000002</v>
      </c>
      <c r="BT223">
        <f t="shared" si="339"/>
        <v>64.439800000000005</v>
      </c>
      <c r="BU223">
        <f t="shared" si="340"/>
        <v>104.85120000000001</v>
      </c>
      <c r="BV223" s="11">
        <f t="shared" si="341"/>
        <v>190.60160000000002</v>
      </c>
      <c r="BW223" s="11">
        <f t="shared" si="342"/>
        <v>16.941799999999997</v>
      </c>
      <c r="BX223" s="11">
        <f t="shared" si="343"/>
        <v>247.16740000000001</v>
      </c>
      <c r="BY223">
        <f t="shared" si="344"/>
        <v>115.443</v>
      </c>
      <c r="BZ223">
        <f t="shared" si="345"/>
        <v>44.297600000000003</v>
      </c>
      <c r="CA223">
        <f t="shared" si="346"/>
        <v>8.7883999999999993</v>
      </c>
      <c r="CB223">
        <f t="shared" si="347"/>
        <v>1.8542000000000001</v>
      </c>
      <c r="CC223" s="11">
        <f t="shared" si="348"/>
        <v>215.8492</v>
      </c>
      <c r="CD223" s="11">
        <f t="shared" si="349"/>
        <v>246.0498</v>
      </c>
      <c r="CE223" s="11">
        <f t="shared" si="350"/>
        <v>163.19499999999999</v>
      </c>
      <c r="CF223">
        <f t="shared" si="351"/>
        <v>33.477200000000003</v>
      </c>
      <c r="CG223">
        <f t="shared" si="352"/>
        <v>49.936399999999999</v>
      </c>
      <c r="CH223">
        <f t="shared" si="353"/>
        <v>8.4582000000000015</v>
      </c>
      <c r="CI223" s="11">
        <f t="shared" si="354"/>
        <v>127.5842</v>
      </c>
      <c r="CJ223">
        <f t="shared" si="355"/>
        <v>21.082000000000001</v>
      </c>
      <c r="CK223">
        <f t="shared" si="356"/>
        <v>48.539400000000001</v>
      </c>
      <c r="CL223">
        <f t="shared" si="357"/>
        <v>19.151599999999998</v>
      </c>
      <c r="CM223">
        <f t="shared" si="358"/>
        <v>13.6652</v>
      </c>
      <c r="CN223">
        <f t="shared" si="359"/>
        <v>176.6824</v>
      </c>
      <c r="CO223">
        <f t="shared" si="360"/>
        <v>181.0258</v>
      </c>
      <c r="CP223">
        <f t="shared" si="361"/>
        <v>3.8862000000000001</v>
      </c>
      <c r="CQ223">
        <f t="shared" si="362"/>
        <v>35.1282</v>
      </c>
      <c r="CR223">
        <f t="shared" si="363"/>
        <v>50.292000000000002</v>
      </c>
      <c r="CT223" s="18">
        <f>+'PASO 1 - SETUP CAMPAÑA'!F60</f>
        <v>254</v>
      </c>
      <c r="CU223">
        <v>11.91</v>
      </c>
      <c r="CV223">
        <v>10.88</v>
      </c>
      <c r="CW223">
        <v>1.74</v>
      </c>
      <c r="CX223">
        <v>3.74</v>
      </c>
      <c r="CY223">
        <v>3.34</v>
      </c>
      <c r="CZ223">
        <v>0.41</v>
      </c>
      <c r="DA223">
        <v>4.7699999999999996</v>
      </c>
      <c r="DB223">
        <v>17.079999999999998</v>
      </c>
      <c r="DC223">
        <v>3.54</v>
      </c>
      <c r="DD223">
        <v>5.91</v>
      </c>
      <c r="DE223">
        <v>21.86</v>
      </c>
      <c r="DF223">
        <v>1.05</v>
      </c>
      <c r="DG223">
        <v>22.15</v>
      </c>
      <c r="DH223">
        <v>20.58</v>
      </c>
      <c r="DI223">
        <v>22.96</v>
      </c>
      <c r="DJ223">
        <v>0.22</v>
      </c>
      <c r="DK223">
        <v>39.590000000000003</v>
      </c>
      <c r="DL223">
        <v>9.0399999999999991</v>
      </c>
      <c r="DM223">
        <v>9.2899999999999991</v>
      </c>
      <c r="DN223">
        <v>22.05</v>
      </c>
      <c r="DO223">
        <v>35.83</v>
      </c>
      <c r="DP223">
        <v>17.440000000000001</v>
      </c>
      <c r="DQ223">
        <v>0.67</v>
      </c>
      <c r="DR223">
        <v>52.15</v>
      </c>
      <c r="DS223">
        <v>16.350000000000001</v>
      </c>
      <c r="DT223">
        <v>1.62</v>
      </c>
      <c r="DU223">
        <v>14.43</v>
      </c>
      <c r="DV223">
        <v>7.9</v>
      </c>
      <c r="DW223">
        <v>7.43</v>
      </c>
      <c r="DX223">
        <v>8.5</v>
      </c>
      <c r="DY223">
        <v>0.59</v>
      </c>
      <c r="DZ223">
        <v>0</v>
      </c>
      <c r="EA223">
        <v>1.56</v>
      </c>
      <c r="EB223">
        <v>0</v>
      </c>
      <c r="EC223">
        <v>0</v>
      </c>
      <c r="ED223">
        <v>1.0900000000000001</v>
      </c>
      <c r="EE223">
        <v>0</v>
      </c>
      <c r="EF223">
        <v>0.65</v>
      </c>
      <c r="EG223">
        <v>0</v>
      </c>
      <c r="EH223">
        <v>0.51</v>
      </c>
      <c r="EI223">
        <v>0.28000000000000003</v>
      </c>
      <c r="EJ223">
        <v>0.27</v>
      </c>
      <c r="EK223">
        <v>0</v>
      </c>
      <c r="EL223">
        <v>0</v>
      </c>
      <c r="EM223">
        <v>0.3</v>
      </c>
      <c r="EN223">
        <v>0.27</v>
      </c>
      <c r="EO223">
        <v>0.08</v>
      </c>
      <c r="EP223">
        <v>0.13</v>
      </c>
      <c r="EQ223">
        <v>0.03</v>
      </c>
      <c r="ER223">
        <v>0.31</v>
      </c>
      <c r="ES223">
        <v>0.14000000000000001</v>
      </c>
      <c r="ET223">
        <v>0</v>
      </c>
      <c r="EU223">
        <v>0.28000000000000003</v>
      </c>
      <c r="EV223">
        <v>0.15</v>
      </c>
      <c r="EW223">
        <v>7.0000000000000007E-2</v>
      </c>
      <c r="EX223">
        <v>0.06</v>
      </c>
      <c r="EY223">
        <v>6.17</v>
      </c>
      <c r="EZ223">
        <v>6.04</v>
      </c>
      <c r="FA223">
        <v>0.13</v>
      </c>
      <c r="FB223">
        <v>0</v>
      </c>
      <c r="FC223">
        <v>0</v>
      </c>
      <c r="FD223">
        <v>30.81</v>
      </c>
      <c r="FE223">
        <v>9.7100000000000009</v>
      </c>
      <c r="FF223">
        <v>24.29</v>
      </c>
      <c r="FG223">
        <v>0.89</v>
      </c>
      <c r="FH223">
        <v>25.37</v>
      </c>
      <c r="FI223">
        <v>41.28</v>
      </c>
      <c r="FJ223">
        <v>75.040000000000006</v>
      </c>
      <c r="FK223">
        <v>6.67</v>
      </c>
      <c r="FL223">
        <v>97.31</v>
      </c>
      <c r="FM223">
        <v>45.45</v>
      </c>
      <c r="FN223">
        <v>17.440000000000001</v>
      </c>
      <c r="FO223">
        <v>3.46</v>
      </c>
      <c r="FP223">
        <v>0.73</v>
      </c>
      <c r="FQ223">
        <v>84.98</v>
      </c>
      <c r="FR223">
        <v>96.87</v>
      </c>
      <c r="FS223">
        <v>64.25</v>
      </c>
      <c r="FT223">
        <v>13.18</v>
      </c>
      <c r="FU223">
        <v>19.66</v>
      </c>
      <c r="FV223">
        <v>3.33</v>
      </c>
      <c r="FW223">
        <v>50.23</v>
      </c>
      <c r="FX223">
        <v>8.3000000000000007</v>
      </c>
      <c r="FY223">
        <v>19.11</v>
      </c>
      <c r="FZ223">
        <v>7.54</v>
      </c>
      <c r="GA223">
        <v>5.38</v>
      </c>
      <c r="GB223">
        <v>69.56</v>
      </c>
      <c r="GC223">
        <v>71.27</v>
      </c>
      <c r="GD223">
        <v>1.53</v>
      </c>
      <c r="GE223">
        <v>13.83</v>
      </c>
      <c r="GF223">
        <v>19.8</v>
      </c>
    </row>
    <row r="224" spans="2:188" x14ac:dyDescent="0.35">
      <c r="B224" t="str">
        <f>IF(AND(F224&gt;='PASO 2 - CHANNEL INPUT '!$G$4,F224&lt;='PASO 2 - CHANNEL INPUT '!$H$4),"OK","FUERA")</f>
        <v>OK</v>
      </c>
      <c r="C224" s="18" t="str">
        <f>IF(AND(F224&gt;='PASO 2 - CHANNEL INPUT '!$G$8,F224&lt;='PASO 2 - CHANNEL INPUT '!$H$8),"OK","FUERA")</f>
        <v>OK</v>
      </c>
      <c r="D224" t="str">
        <f>IF(AND(F224&gt;='PASO 1 - SETUP CAMPAÑA'!$C$3,F224&lt;='PASO 1 - SETUP CAMPAÑA'!$C$4),"OK","FUERA")</f>
        <v>OK</v>
      </c>
      <c r="E224" t="s">
        <v>1</v>
      </c>
      <c r="F224">
        <v>33</v>
      </c>
      <c r="G224" s="11">
        <f t="shared" si="364"/>
        <v>36.96</v>
      </c>
      <c r="H224">
        <f t="shared" si="275"/>
        <v>33.887999999999998</v>
      </c>
      <c r="I224">
        <f t="shared" si="276"/>
        <v>3.2960000000000003</v>
      </c>
      <c r="J224">
        <f t="shared" si="277"/>
        <v>8.2880000000000003</v>
      </c>
      <c r="K224">
        <f t="shared" si="278"/>
        <v>6.3359999999999994</v>
      </c>
      <c r="L224">
        <f t="shared" si="279"/>
        <v>2.3039999999999998</v>
      </c>
      <c r="M224">
        <f t="shared" si="280"/>
        <v>18.783999999999999</v>
      </c>
      <c r="N224">
        <f t="shared" si="281"/>
        <v>72.992000000000004</v>
      </c>
      <c r="O224">
        <f t="shared" si="282"/>
        <v>11.488</v>
      </c>
      <c r="P224">
        <f t="shared" si="283"/>
        <v>17.28</v>
      </c>
      <c r="Q224">
        <f t="shared" si="284"/>
        <v>88.352000000000004</v>
      </c>
      <c r="R224">
        <f t="shared" si="285"/>
        <v>3.4240000000000004</v>
      </c>
      <c r="S224">
        <f t="shared" si="286"/>
        <v>89.984000000000009</v>
      </c>
      <c r="T224">
        <f t="shared" si="287"/>
        <v>82.08</v>
      </c>
      <c r="U224" s="11">
        <f t="shared" si="288"/>
        <v>88.608000000000004</v>
      </c>
      <c r="V224">
        <f t="shared" si="289"/>
        <v>1.0880000000000001</v>
      </c>
      <c r="W224">
        <f t="shared" si="290"/>
        <v>132.79999999999998</v>
      </c>
      <c r="X224">
        <f t="shared" si="291"/>
        <v>29.183999999999997</v>
      </c>
      <c r="Y224">
        <f t="shared" si="292"/>
        <v>29.760000000000005</v>
      </c>
      <c r="Z224">
        <f t="shared" si="293"/>
        <v>76.960000000000008</v>
      </c>
      <c r="AA224">
        <f t="shared" si="294"/>
        <v>113.31199999999998</v>
      </c>
      <c r="AB224">
        <f t="shared" si="295"/>
        <v>53.44</v>
      </c>
      <c r="AC224">
        <f t="shared" si="296"/>
        <v>2.8160000000000003</v>
      </c>
      <c r="AD224" s="11">
        <f t="shared" si="297"/>
        <v>172.608</v>
      </c>
      <c r="AE224">
        <f t="shared" si="298"/>
        <v>43.36</v>
      </c>
      <c r="AF224">
        <f t="shared" si="299"/>
        <v>5.7279999999999998</v>
      </c>
      <c r="AG224">
        <f t="shared" si="300"/>
        <v>60.32</v>
      </c>
      <c r="AH224">
        <f t="shared" si="301"/>
        <v>29.536000000000001</v>
      </c>
      <c r="AI224">
        <f t="shared" si="302"/>
        <v>18.783999999999999</v>
      </c>
      <c r="AJ224">
        <f t="shared" si="303"/>
        <v>27.616</v>
      </c>
      <c r="AK224">
        <f t="shared" si="304"/>
        <v>1.92</v>
      </c>
      <c r="AL224">
        <f t="shared" si="305"/>
        <v>0</v>
      </c>
      <c r="AM224">
        <f t="shared" si="306"/>
        <v>7.9359999999999999</v>
      </c>
      <c r="AN224">
        <f t="shared" si="307"/>
        <v>0.70400000000000007</v>
      </c>
      <c r="AO224">
        <f t="shared" si="308"/>
        <v>0</v>
      </c>
      <c r="AP224">
        <f t="shared" si="309"/>
        <v>2.2080000000000002</v>
      </c>
      <c r="AQ224">
        <f t="shared" si="310"/>
        <v>0</v>
      </c>
      <c r="AR224">
        <f t="shared" si="311"/>
        <v>1.1840000000000002</v>
      </c>
      <c r="AS224">
        <f t="shared" si="312"/>
        <v>0</v>
      </c>
      <c r="AT224">
        <f t="shared" si="313"/>
        <v>1.1840000000000002</v>
      </c>
      <c r="AU224">
        <f t="shared" si="314"/>
        <v>1.28</v>
      </c>
      <c r="AV224">
        <f t="shared" si="315"/>
        <v>1.3759999999999999</v>
      </c>
      <c r="AW224">
        <f t="shared" si="316"/>
        <v>0</v>
      </c>
      <c r="AX224">
        <f t="shared" si="317"/>
        <v>0</v>
      </c>
      <c r="AY224">
        <f t="shared" si="318"/>
        <v>1.3759999999999999</v>
      </c>
      <c r="AZ224">
        <f t="shared" si="319"/>
        <v>1.216</v>
      </c>
      <c r="BA224">
        <f t="shared" si="320"/>
        <v>0.70400000000000007</v>
      </c>
      <c r="BB224">
        <f t="shared" si="321"/>
        <v>0.28799999999999998</v>
      </c>
      <c r="BC224">
        <f t="shared" si="322"/>
        <v>0</v>
      </c>
      <c r="BD224">
        <f t="shared" si="323"/>
        <v>0.38399999999999995</v>
      </c>
      <c r="BE224">
        <f t="shared" si="324"/>
        <v>0.22400000000000003</v>
      </c>
      <c r="BF224">
        <f t="shared" si="325"/>
        <v>0</v>
      </c>
      <c r="BG224">
        <f t="shared" si="326"/>
        <v>2.5920000000000005</v>
      </c>
      <c r="BH224">
        <f t="shared" si="327"/>
        <v>3.0079999999999996</v>
      </c>
      <c r="BI224">
        <f t="shared" si="328"/>
        <v>0</v>
      </c>
      <c r="BJ224">
        <f t="shared" si="329"/>
        <v>0</v>
      </c>
      <c r="BK224">
        <f t="shared" si="330"/>
        <v>21.343999999999998</v>
      </c>
      <c r="BL224">
        <f t="shared" si="331"/>
        <v>21.055999999999997</v>
      </c>
      <c r="BM224">
        <f t="shared" si="332"/>
        <v>0.19199999999999998</v>
      </c>
      <c r="BN224">
        <f t="shared" si="333"/>
        <v>0</v>
      </c>
      <c r="BO224">
        <f t="shared" si="334"/>
        <v>0.19199999999999998</v>
      </c>
      <c r="BP224">
        <f t="shared" si="335"/>
        <v>91.967999999999989</v>
      </c>
      <c r="BQ224">
        <f t="shared" si="336"/>
        <v>35.647999999999996</v>
      </c>
      <c r="BR224">
        <f t="shared" si="337"/>
        <v>69.664000000000001</v>
      </c>
      <c r="BS224">
        <f t="shared" si="338"/>
        <v>2.5920000000000005</v>
      </c>
      <c r="BT224">
        <f t="shared" si="339"/>
        <v>80.22399999999999</v>
      </c>
      <c r="BU224">
        <f t="shared" si="340"/>
        <v>122.432</v>
      </c>
      <c r="BV224" s="11">
        <f t="shared" si="341"/>
        <v>238.68799999999999</v>
      </c>
      <c r="BW224" s="11">
        <f t="shared" si="342"/>
        <v>27.423999999999999</v>
      </c>
      <c r="BX224" s="11">
        <f t="shared" si="343"/>
        <v>309.66399999999999</v>
      </c>
      <c r="BY224">
        <f t="shared" si="344"/>
        <v>143.392</v>
      </c>
      <c r="BZ224">
        <f t="shared" si="345"/>
        <v>53.44</v>
      </c>
      <c r="CA224">
        <f t="shared" si="346"/>
        <v>9.5680000000000014</v>
      </c>
      <c r="CB224">
        <f t="shared" si="347"/>
        <v>0.51200000000000001</v>
      </c>
      <c r="CC224" s="11">
        <f t="shared" si="348"/>
        <v>276.38400000000001</v>
      </c>
      <c r="CD224" s="11">
        <f t="shared" si="349"/>
        <v>303.68</v>
      </c>
      <c r="CE224" s="11">
        <f t="shared" si="350"/>
        <v>188.57600000000002</v>
      </c>
      <c r="CF224">
        <f t="shared" si="351"/>
        <v>44.063999999999993</v>
      </c>
      <c r="CG224">
        <f t="shared" si="352"/>
        <v>61.248000000000005</v>
      </c>
      <c r="CH224">
        <f t="shared" si="353"/>
        <v>7.0719999999999992</v>
      </c>
      <c r="CI224" s="11">
        <f t="shared" si="354"/>
        <v>150.624</v>
      </c>
      <c r="CJ224">
        <f t="shared" si="355"/>
        <v>28.32</v>
      </c>
      <c r="CK224">
        <f t="shared" si="356"/>
        <v>61.120000000000005</v>
      </c>
      <c r="CL224">
        <f t="shared" si="357"/>
        <v>15.648</v>
      </c>
      <c r="CM224">
        <f t="shared" si="358"/>
        <v>13.247999999999999</v>
      </c>
      <c r="CN224">
        <f t="shared" si="359"/>
        <v>210.39999999999998</v>
      </c>
      <c r="CO224">
        <f t="shared" si="360"/>
        <v>212.864</v>
      </c>
      <c r="CP224">
        <f t="shared" si="361"/>
        <v>3.2960000000000003</v>
      </c>
      <c r="CQ224">
        <f t="shared" si="362"/>
        <v>36.768000000000001</v>
      </c>
      <c r="CR224">
        <f t="shared" si="363"/>
        <v>55.584000000000003</v>
      </c>
      <c r="CT224" s="18">
        <f>+'PASO 1 - SETUP CAMPAÑA'!F61</f>
        <v>320</v>
      </c>
      <c r="CU224">
        <v>11.55</v>
      </c>
      <c r="CV224">
        <v>10.59</v>
      </c>
      <c r="CW224">
        <v>1.03</v>
      </c>
      <c r="CX224">
        <v>2.59</v>
      </c>
      <c r="CY224">
        <v>1.98</v>
      </c>
      <c r="CZ224">
        <v>0.72</v>
      </c>
      <c r="DA224">
        <v>5.87</v>
      </c>
      <c r="DB224">
        <v>22.81</v>
      </c>
      <c r="DC224">
        <v>3.59</v>
      </c>
      <c r="DD224">
        <v>5.4</v>
      </c>
      <c r="DE224">
        <v>27.61</v>
      </c>
      <c r="DF224">
        <v>1.07</v>
      </c>
      <c r="DG224">
        <v>28.12</v>
      </c>
      <c r="DH224">
        <v>25.65</v>
      </c>
      <c r="DI224">
        <v>27.69</v>
      </c>
      <c r="DJ224">
        <v>0.34</v>
      </c>
      <c r="DK224">
        <v>41.5</v>
      </c>
      <c r="DL224">
        <v>9.1199999999999992</v>
      </c>
      <c r="DM224">
        <v>9.3000000000000007</v>
      </c>
      <c r="DN224">
        <v>24.05</v>
      </c>
      <c r="DO224">
        <v>35.409999999999997</v>
      </c>
      <c r="DP224">
        <v>16.7</v>
      </c>
      <c r="DQ224">
        <v>0.88</v>
      </c>
      <c r="DR224">
        <v>53.94</v>
      </c>
      <c r="DS224">
        <v>13.55</v>
      </c>
      <c r="DT224">
        <v>1.79</v>
      </c>
      <c r="DU224">
        <v>18.850000000000001</v>
      </c>
      <c r="DV224">
        <v>9.23</v>
      </c>
      <c r="DW224">
        <v>5.87</v>
      </c>
      <c r="DX224">
        <v>8.6300000000000008</v>
      </c>
      <c r="DY224">
        <v>0.6</v>
      </c>
      <c r="DZ224">
        <v>0</v>
      </c>
      <c r="EA224">
        <v>2.48</v>
      </c>
      <c r="EB224">
        <v>0.22</v>
      </c>
      <c r="EC224">
        <v>0</v>
      </c>
      <c r="ED224">
        <v>0.69</v>
      </c>
      <c r="EE224">
        <v>0</v>
      </c>
      <c r="EF224">
        <v>0.37</v>
      </c>
      <c r="EG224">
        <v>0</v>
      </c>
      <c r="EH224">
        <v>0.37</v>
      </c>
      <c r="EI224">
        <v>0.4</v>
      </c>
      <c r="EJ224">
        <v>0.43</v>
      </c>
      <c r="EK224">
        <v>0</v>
      </c>
      <c r="EL224">
        <v>0</v>
      </c>
      <c r="EM224">
        <v>0.43</v>
      </c>
      <c r="EN224">
        <v>0.38</v>
      </c>
      <c r="EO224">
        <v>0.22</v>
      </c>
      <c r="EP224">
        <v>0.09</v>
      </c>
      <c r="EQ224">
        <v>0</v>
      </c>
      <c r="ER224">
        <v>0.12</v>
      </c>
      <c r="ES224">
        <v>7.0000000000000007E-2</v>
      </c>
      <c r="ET224">
        <v>0</v>
      </c>
      <c r="EU224">
        <v>0.81</v>
      </c>
      <c r="EV224">
        <v>0.94</v>
      </c>
      <c r="EW224">
        <v>0</v>
      </c>
      <c r="EX224">
        <v>0</v>
      </c>
      <c r="EY224">
        <v>6.67</v>
      </c>
      <c r="EZ224">
        <v>6.58</v>
      </c>
      <c r="FA224">
        <v>0.06</v>
      </c>
      <c r="FB224">
        <v>0</v>
      </c>
      <c r="FC224">
        <v>0.06</v>
      </c>
      <c r="FD224">
        <v>28.74</v>
      </c>
      <c r="FE224">
        <v>11.14</v>
      </c>
      <c r="FF224">
        <v>21.77</v>
      </c>
      <c r="FG224">
        <v>0.81</v>
      </c>
      <c r="FH224">
        <v>25.07</v>
      </c>
      <c r="FI224">
        <v>38.26</v>
      </c>
      <c r="FJ224">
        <v>74.59</v>
      </c>
      <c r="FK224">
        <v>8.57</v>
      </c>
      <c r="FL224">
        <v>96.77</v>
      </c>
      <c r="FM224">
        <v>44.81</v>
      </c>
      <c r="FN224">
        <v>16.7</v>
      </c>
      <c r="FO224">
        <v>2.99</v>
      </c>
      <c r="FP224">
        <v>0.16</v>
      </c>
      <c r="FQ224">
        <v>86.37</v>
      </c>
      <c r="FR224">
        <v>94.9</v>
      </c>
      <c r="FS224">
        <v>58.93</v>
      </c>
      <c r="FT224">
        <v>13.77</v>
      </c>
      <c r="FU224">
        <v>19.14</v>
      </c>
      <c r="FV224">
        <v>2.21</v>
      </c>
      <c r="FW224">
        <v>47.07</v>
      </c>
      <c r="FX224">
        <v>8.85</v>
      </c>
      <c r="FY224">
        <v>19.100000000000001</v>
      </c>
      <c r="FZ224">
        <v>4.8899999999999997</v>
      </c>
      <c r="GA224">
        <v>4.1399999999999997</v>
      </c>
      <c r="GB224">
        <v>65.75</v>
      </c>
      <c r="GC224">
        <v>66.52</v>
      </c>
      <c r="GD224">
        <v>1.03</v>
      </c>
      <c r="GE224">
        <v>11.49</v>
      </c>
      <c r="GF224">
        <v>17.37</v>
      </c>
    </row>
    <row r="225" spans="2:188" x14ac:dyDescent="0.35">
      <c r="B225" t="str">
        <f>IF(AND(F225&gt;='PASO 2 - CHANNEL INPUT '!$G$4,F225&lt;='PASO 2 - CHANNEL INPUT '!$H$4),"OK","FUERA")</f>
        <v>OK</v>
      </c>
      <c r="C225" s="18" t="str">
        <f>IF(AND(F225&gt;='PASO 2 - CHANNEL INPUT '!$G$8,F225&lt;='PASO 2 - CHANNEL INPUT '!$H$8),"OK","FUERA")</f>
        <v>OK</v>
      </c>
      <c r="D225" t="str">
        <f>IF(AND(F225&gt;='PASO 1 - SETUP CAMPAÑA'!$C$3,F225&lt;='PASO 1 - SETUP CAMPAÑA'!$C$4),"OK","FUERA")</f>
        <v>OK</v>
      </c>
      <c r="E225" t="s">
        <v>1</v>
      </c>
      <c r="F225">
        <v>34</v>
      </c>
      <c r="G225" s="11">
        <f t="shared" si="364"/>
        <v>36.220199999999998</v>
      </c>
      <c r="H225">
        <f t="shared" si="275"/>
        <v>34.661999999999999</v>
      </c>
      <c r="I225">
        <f t="shared" si="276"/>
        <v>1.5582</v>
      </c>
      <c r="J225">
        <f t="shared" si="277"/>
        <v>9.6036000000000001</v>
      </c>
      <c r="K225">
        <f t="shared" si="278"/>
        <v>9.6036000000000001</v>
      </c>
      <c r="L225">
        <f t="shared" si="279"/>
        <v>0.54060000000000008</v>
      </c>
      <c r="M225">
        <f t="shared" si="280"/>
        <v>17.5854</v>
      </c>
      <c r="N225">
        <f t="shared" si="281"/>
        <v>62.328000000000003</v>
      </c>
      <c r="O225">
        <f t="shared" si="282"/>
        <v>12.1158</v>
      </c>
      <c r="P225">
        <f t="shared" si="283"/>
        <v>13.1652</v>
      </c>
      <c r="Q225">
        <f t="shared" si="284"/>
        <v>78.323399999999992</v>
      </c>
      <c r="R225">
        <f t="shared" si="285"/>
        <v>3.4026000000000005</v>
      </c>
      <c r="S225">
        <f t="shared" si="286"/>
        <v>78.641400000000004</v>
      </c>
      <c r="T225">
        <f t="shared" si="287"/>
        <v>71.422800000000009</v>
      </c>
      <c r="U225" s="11">
        <f t="shared" si="288"/>
        <v>76.033799999999999</v>
      </c>
      <c r="V225">
        <f t="shared" si="289"/>
        <v>0.54060000000000008</v>
      </c>
      <c r="W225">
        <f t="shared" si="290"/>
        <v>145.6122</v>
      </c>
      <c r="X225">
        <f t="shared" si="291"/>
        <v>25.980599999999999</v>
      </c>
      <c r="Y225">
        <f t="shared" si="292"/>
        <v>26.870999999999999</v>
      </c>
      <c r="Z225">
        <f t="shared" si="293"/>
        <v>84.810599999999994</v>
      </c>
      <c r="AA225">
        <f t="shared" si="294"/>
        <v>122.20739999999999</v>
      </c>
      <c r="AB225">
        <f t="shared" si="295"/>
        <v>49.258200000000002</v>
      </c>
      <c r="AC225">
        <f t="shared" si="296"/>
        <v>3.1481999999999997</v>
      </c>
      <c r="AD225" s="11">
        <f t="shared" si="297"/>
        <v>181.22820000000002</v>
      </c>
      <c r="AE225">
        <f t="shared" si="298"/>
        <v>40.004399999999997</v>
      </c>
      <c r="AF225">
        <f t="shared" si="299"/>
        <v>5.0244000000000009</v>
      </c>
      <c r="AG225">
        <f t="shared" si="300"/>
        <v>45.919200000000004</v>
      </c>
      <c r="AH225">
        <f t="shared" si="301"/>
        <v>31.513800000000003</v>
      </c>
      <c r="AI225">
        <f t="shared" si="302"/>
        <v>21.9102</v>
      </c>
      <c r="AJ225">
        <f t="shared" si="303"/>
        <v>26.139600000000002</v>
      </c>
      <c r="AK225">
        <f t="shared" si="304"/>
        <v>3.9750000000000001</v>
      </c>
      <c r="AL225">
        <f t="shared" si="305"/>
        <v>0</v>
      </c>
      <c r="AM225">
        <f t="shared" si="306"/>
        <v>8.5860000000000003</v>
      </c>
      <c r="AN225">
        <f t="shared" si="307"/>
        <v>0.76319999999999988</v>
      </c>
      <c r="AO225">
        <f t="shared" si="308"/>
        <v>0</v>
      </c>
      <c r="AP225">
        <f t="shared" si="309"/>
        <v>1.8443999999999998</v>
      </c>
      <c r="AQ225">
        <f t="shared" si="310"/>
        <v>0</v>
      </c>
      <c r="AR225">
        <f t="shared" si="311"/>
        <v>1.8443999999999998</v>
      </c>
      <c r="AS225">
        <f t="shared" si="312"/>
        <v>0</v>
      </c>
      <c r="AT225">
        <f t="shared" si="313"/>
        <v>0.89040000000000008</v>
      </c>
      <c r="AU225">
        <f t="shared" si="314"/>
        <v>6.3600000000000004E-2</v>
      </c>
      <c r="AV225">
        <f t="shared" si="315"/>
        <v>0</v>
      </c>
      <c r="AW225">
        <f t="shared" si="316"/>
        <v>0</v>
      </c>
      <c r="AX225">
        <f t="shared" si="317"/>
        <v>0</v>
      </c>
      <c r="AY225">
        <f t="shared" si="318"/>
        <v>6.3600000000000004E-2</v>
      </c>
      <c r="AZ225">
        <f t="shared" si="319"/>
        <v>6.3600000000000004E-2</v>
      </c>
      <c r="BA225">
        <f t="shared" si="320"/>
        <v>0.60419999999999996</v>
      </c>
      <c r="BB225">
        <f t="shared" si="321"/>
        <v>1.1766000000000001</v>
      </c>
      <c r="BC225">
        <f t="shared" si="322"/>
        <v>0.63600000000000001</v>
      </c>
      <c r="BD225">
        <f t="shared" si="323"/>
        <v>0.47700000000000004</v>
      </c>
      <c r="BE225">
        <f t="shared" si="324"/>
        <v>0.19079999999999997</v>
      </c>
      <c r="BF225">
        <f t="shared" si="325"/>
        <v>0</v>
      </c>
      <c r="BG225">
        <f t="shared" si="326"/>
        <v>5.4378000000000002</v>
      </c>
      <c r="BH225">
        <f t="shared" si="327"/>
        <v>1.7172000000000001</v>
      </c>
      <c r="BI225">
        <f t="shared" si="328"/>
        <v>0</v>
      </c>
      <c r="BJ225">
        <f t="shared" si="329"/>
        <v>0</v>
      </c>
      <c r="BK225">
        <f t="shared" si="330"/>
        <v>24.613199999999999</v>
      </c>
      <c r="BL225">
        <f t="shared" si="331"/>
        <v>24.167999999999999</v>
      </c>
      <c r="BM225">
        <f t="shared" si="332"/>
        <v>0.41339999999999999</v>
      </c>
      <c r="BN225">
        <f t="shared" si="333"/>
        <v>0</v>
      </c>
      <c r="BO225">
        <f t="shared" si="334"/>
        <v>3.1800000000000002E-2</v>
      </c>
      <c r="BP225">
        <f t="shared" si="335"/>
        <v>84.333600000000004</v>
      </c>
      <c r="BQ225">
        <f t="shared" si="336"/>
        <v>32.6586</v>
      </c>
      <c r="BR225">
        <f t="shared" si="337"/>
        <v>59.815799999999996</v>
      </c>
      <c r="BS225">
        <f t="shared" si="338"/>
        <v>1.3992</v>
      </c>
      <c r="BT225">
        <f t="shared" si="339"/>
        <v>81.344399999999993</v>
      </c>
      <c r="BU225">
        <f t="shared" si="340"/>
        <v>120.0132</v>
      </c>
      <c r="BV225" s="11">
        <f t="shared" si="341"/>
        <v>229.27799999999999</v>
      </c>
      <c r="BW225" s="11">
        <f t="shared" si="342"/>
        <v>19.143599999999999</v>
      </c>
      <c r="BX225" s="11">
        <f t="shared" si="343"/>
        <v>307.82400000000001</v>
      </c>
      <c r="BY225">
        <f t="shared" si="344"/>
        <v>147.52019999999999</v>
      </c>
      <c r="BZ225">
        <f t="shared" si="345"/>
        <v>49.258200000000002</v>
      </c>
      <c r="CA225">
        <f t="shared" si="346"/>
        <v>14.691599999999999</v>
      </c>
      <c r="CB225">
        <f t="shared" si="347"/>
        <v>0.89040000000000008</v>
      </c>
      <c r="CC225" s="11">
        <f t="shared" si="348"/>
        <v>288.17160000000001</v>
      </c>
      <c r="CD225" s="11">
        <f t="shared" si="349"/>
        <v>305.53440000000001</v>
      </c>
      <c r="CE225" s="11">
        <f t="shared" si="350"/>
        <v>198.46379999999999</v>
      </c>
      <c r="CF225">
        <f t="shared" si="351"/>
        <v>39.432000000000002</v>
      </c>
      <c r="CG225">
        <f t="shared" si="352"/>
        <v>59.561399999999999</v>
      </c>
      <c r="CH225">
        <f t="shared" si="353"/>
        <v>14.087400000000001</v>
      </c>
      <c r="CI225" s="11">
        <f t="shared" si="354"/>
        <v>166.53659999999999</v>
      </c>
      <c r="CJ225">
        <f t="shared" si="355"/>
        <v>28.5246</v>
      </c>
      <c r="CK225">
        <f t="shared" si="356"/>
        <v>66.557400000000001</v>
      </c>
      <c r="CL225">
        <f t="shared" si="357"/>
        <v>17.3628</v>
      </c>
      <c r="CM225">
        <f t="shared" si="358"/>
        <v>19.652399999999997</v>
      </c>
      <c r="CN225">
        <f t="shared" si="359"/>
        <v>209.0214</v>
      </c>
      <c r="CO225">
        <f t="shared" si="360"/>
        <v>223.42680000000001</v>
      </c>
      <c r="CP225">
        <f t="shared" si="361"/>
        <v>3.8160000000000003</v>
      </c>
      <c r="CQ225">
        <f t="shared" si="362"/>
        <v>43.152600000000007</v>
      </c>
      <c r="CR225">
        <f t="shared" si="363"/>
        <v>46.841400000000007</v>
      </c>
      <c r="CT225" s="18">
        <f>+'PASO 1 - SETUP CAMPAÑA'!F62</f>
        <v>318</v>
      </c>
      <c r="CU225">
        <v>11.39</v>
      </c>
      <c r="CV225">
        <v>10.9</v>
      </c>
      <c r="CW225">
        <v>0.49</v>
      </c>
      <c r="CX225">
        <v>3.02</v>
      </c>
      <c r="CY225">
        <v>3.02</v>
      </c>
      <c r="CZ225">
        <v>0.17</v>
      </c>
      <c r="DA225">
        <v>5.53</v>
      </c>
      <c r="DB225">
        <v>19.600000000000001</v>
      </c>
      <c r="DC225">
        <v>3.81</v>
      </c>
      <c r="DD225">
        <v>4.1399999999999997</v>
      </c>
      <c r="DE225">
        <v>24.63</v>
      </c>
      <c r="DF225">
        <v>1.07</v>
      </c>
      <c r="DG225">
        <v>24.73</v>
      </c>
      <c r="DH225">
        <v>22.46</v>
      </c>
      <c r="DI225">
        <v>23.91</v>
      </c>
      <c r="DJ225">
        <v>0.17</v>
      </c>
      <c r="DK225">
        <v>45.79</v>
      </c>
      <c r="DL225">
        <v>8.17</v>
      </c>
      <c r="DM225">
        <v>8.4499999999999993</v>
      </c>
      <c r="DN225">
        <v>26.67</v>
      </c>
      <c r="DO225">
        <v>38.43</v>
      </c>
      <c r="DP225">
        <v>15.49</v>
      </c>
      <c r="DQ225">
        <v>0.99</v>
      </c>
      <c r="DR225">
        <v>56.99</v>
      </c>
      <c r="DS225">
        <v>12.58</v>
      </c>
      <c r="DT225">
        <v>1.58</v>
      </c>
      <c r="DU225">
        <v>14.44</v>
      </c>
      <c r="DV225">
        <v>9.91</v>
      </c>
      <c r="DW225">
        <v>6.89</v>
      </c>
      <c r="DX225">
        <v>8.2200000000000006</v>
      </c>
      <c r="DY225">
        <v>1.25</v>
      </c>
      <c r="DZ225">
        <v>0</v>
      </c>
      <c r="EA225">
        <v>2.7</v>
      </c>
      <c r="EB225">
        <v>0.24</v>
      </c>
      <c r="EC225">
        <v>0</v>
      </c>
      <c r="ED225">
        <v>0.57999999999999996</v>
      </c>
      <c r="EE225">
        <v>0</v>
      </c>
      <c r="EF225">
        <v>0.57999999999999996</v>
      </c>
      <c r="EG225">
        <v>0</v>
      </c>
      <c r="EH225">
        <v>0.28000000000000003</v>
      </c>
      <c r="EI225">
        <v>0.02</v>
      </c>
      <c r="EJ225">
        <v>0</v>
      </c>
      <c r="EK225">
        <v>0</v>
      </c>
      <c r="EL225">
        <v>0</v>
      </c>
      <c r="EM225">
        <v>0.02</v>
      </c>
      <c r="EN225">
        <v>0.02</v>
      </c>
      <c r="EO225">
        <v>0.19</v>
      </c>
      <c r="EP225">
        <v>0.37</v>
      </c>
      <c r="EQ225">
        <v>0.2</v>
      </c>
      <c r="ER225">
        <v>0.15</v>
      </c>
      <c r="ES225">
        <v>0.06</v>
      </c>
      <c r="ET225">
        <v>0</v>
      </c>
      <c r="EU225">
        <v>1.71</v>
      </c>
      <c r="EV225">
        <v>0.54</v>
      </c>
      <c r="EW225">
        <v>0</v>
      </c>
      <c r="EX225">
        <v>0</v>
      </c>
      <c r="EY225">
        <v>7.74</v>
      </c>
      <c r="EZ225">
        <v>7.6</v>
      </c>
      <c r="FA225">
        <v>0.13</v>
      </c>
      <c r="FB225">
        <v>0</v>
      </c>
      <c r="FC225">
        <v>0.01</v>
      </c>
      <c r="FD225">
        <v>26.52</v>
      </c>
      <c r="FE225">
        <v>10.27</v>
      </c>
      <c r="FF225">
        <v>18.809999999999999</v>
      </c>
      <c r="FG225">
        <v>0.44</v>
      </c>
      <c r="FH225">
        <v>25.58</v>
      </c>
      <c r="FI225">
        <v>37.74</v>
      </c>
      <c r="FJ225">
        <v>72.099999999999994</v>
      </c>
      <c r="FK225">
        <v>6.02</v>
      </c>
      <c r="FL225">
        <v>96.8</v>
      </c>
      <c r="FM225">
        <v>46.39</v>
      </c>
      <c r="FN225">
        <v>15.49</v>
      </c>
      <c r="FO225">
        <v>4.62</v>
      </c>
      <c r="FP225">
        <v>0.28000000000000003</v>
      </c>
      <c r="FQ225">
        <v>90.62</v>
      </c>
      <c r="FR225">
        <v>96.08</v>
      </c>
      <c r="FS225">
        <v>62.41</v>
      </c>
      <c r="FT225">
        <v>12.4</v>
      </c>
      <c r="FU225">
        <v>18.73</v>
      </c>
      <c r="FV225">
        <v>4.43</v>
      </c>
      <c r="FW225">
        <v>52.37</v>
      </c>
      <c r="FX225">
        <v>8.9700000000000006</v>
      </c>
      <c r="FY225">
        <v>20.93</v>
      </c>
      <c r="FZ225">
        <v>5.46</v>
      </c>
      <c r="GA225">
        <v>6.18</v>
      </c>
      <c r="GB225">
        <v>65.73</v>
      </c>
      <c r="GC225">
        <v>70.260000000000005</v>
      </c>
      <c r="GD225">
        <v>1.2</v>
      </c>
      <c r="GE225">
        <v>13.57</v>
      </c>
      <c r="GF225">
        <v>14.73</v>
      </c>
    </row>
    <row r="226" spans="2:188" x14ac:dyDescent="0.35">
      <c r="B226" t="str">
        <f>IF(AND(F226&gt;='PASO 2 - CHANNEL INPUT '!$G$4,F226&lt;='PASO 2 - CHANNEL INPUT '!$H$4),"OK","FUERA")</f>
        <v>OK</v>
      </c>
      <c r="C226" s="18" t="str">
        <f>IF(AND(F226&gt;='PASO 2 - CHANNEL INPUT '!$G$8,F226&lt;='PASO 2 - CHANNEL INPUT '!$H$8),"OK","FUERA")</f>
        <v>OK</v>
      </c>
      <c r="D226" t="str">
        <f>IF(AND(F226&gt;='PASO 1 - SETUP CAMPAÑA'!$C$3,F226&lt;='PASO 1 - SETUP CAMPAÑA'!$C$4),"OK","FUERA")</f>
        <v>OK</v>
      </c>
      <c r="E226" t="s">
        <v>1</v>
      </c>
      <c r="F226">
        <v>35</v>
      </c>
      <c r="G226" s="11">
        <f t="shared" si="364"/>
        <v>39.779699999999998</v>
      </c>
      <c r="H226">
        <f t="shared" si="275"/>
        <v>37.073400000000007</v>
      </c>
      <c r="I226">
        <f t="shared" si="276"/>
        <v>3.492</v>
      </c>
      <c r="J226">
        <f t="shared" si="277"/>
        <v>10.0977</v>
      </c>
      <c r="K226">
        <f t="shared" si="278"/>
        <v>10.0977</v>
      </c>
      <c r="L226">
        <f t="shared" si="279"/>
        <v>0.61109999999999998</v>
      </c>
      <c r="M226">
        <f t="shared" si="280"/>
        <v>19.264199999999999</v>
      </c>
      <c r="N226">
        <f t="shared" si="281"/>
        <v>65.183999999999997</v>
      </c>
      <c r="O226">
        <f t="shared" si="282"/>
        <v>19.758900000000001</v>
      </c>
      <c r="P226">
        <f t="shared" si="283"/>
        <v>12.8622</v>
      </c>
      <c r="Q226">
        <f t="shared" si="284"/>
        <v>76.358399999999989</v>
      </c>
      <c r="R226">
        <f t="shared" si="285"/>
        <v>5.4417</v>
      </c>
      <c r="S226">
        <f t="shared" si="286"/>
        <v>77.435100000000006</v>
      </c>
      <c r="T226">
        <f t="shared" si="287"/>
        <v>73.797600000000003</v>
      </c>
      <c r="U226" s="11">
        <f t="shared" si="288"/>
        <v>78.657299999999992</v>
      </c>
      <c r="V226">
        <f t="shared" si="289"/>
        <v>1.0185</v>
      </c>
      <c r="W226">
        <f t="shared" si="290"/>
        <v>112.41330000000001</v>
      </c>
      <c r="X226">
        <f t="shared" si="291"/>
        <v>28.518000000000001</v>
      </c>
      <c r="Y226">
        <f t="shared" si="292"/>
        <v>23.803799999999999</v>
      </c>
      <c r="Z226">
        <f t="shared" si="293"/>
        <v>75.369</v>
      </c>
      <c r="AA226">
        <f t="shared" si="294"/>
        <v>94.400399999999991</v>
      </c>
      <c r="AB226">
        <f t="shared" si="295"/>
        <v>47.607599999999998</v>
      </c>
      <c r="AC226">
        <f t="shared" si="296"/>
        <v>2.6772</v>
      </c>
      <c r="AD226" s="11">
        <f t="shared" si="297"/>
        <v>150.9126</v>
      </c>
      <c r="AE226">
        <f t="shared" si="298"/>
        <v>39.343199999999996</v>
      </c>
      <c r="AF226">
        <f t="shared" si="299"/>
        <v>4.5105000000000004</v>
      </c>
      <c r="AG226">
        <f t="shared" si="300"/>
        <v>54.766200000000005</v>
      </c>
      <c r="AH226">
        <f t="shared" si="301"/>
        <v>21.621299999999998</v>
      </c>
      <c r="AI226">
        <f t="shared" si="302"/>
        <v>16.761599999999998</v>
      </c>
      <c r="AJ226">
        <f t="shared" si="303"/>
        <v>24.502199999999998</v>
      </c>
      <c r="AK226">
        <f t="shared" si="304"/>
        <v>2.5026000000000002</v>
      </c>
      <c r="AL226">
        <f t="shared" si="305"/>
        <v>0</v>
      </c>
      <c r="AM226">
        <f t="shared" si="306"/>
        <v>8.1770999999999994</v>
      </c>
      <c r="AN226">
        <f t="shared" si="307"/>
        <v>0.20370000000000002</v>
      </c>
      <c r="AO226">
        <f t="shared" si="308"/>
        <v>0.20370000000000002</v>
      </c>
      <c r="AP226">
        <f t="shared" si="309"/>
        <v>1.9497</v>
      </c>
      <c r="AQ226">
        <f t="shared" si="310"/>
        <v>0.26189999999999997</v>
      </c>
      <c r="AR226">
        <f t="shared" si="311"/>
        <v>1.746</v>
      </c>
      <c r="AS226">
        <f t="shared" si="312"/>
        <v>0.78570000000000007</v>
      </c>
      <c r="AT226">
        <f t="shared" si="313"/>
        <v>0.93120000000000003</v>
      </c>
      <c r="AU226">
        <f t="shared" si="314"/>
        <v>0.40740000000000004</v>
      </c>
      <c r="AV226">
        <f t="shared" si="315"/>
        <v>1.7750999999999999</v>
      </c>
      <c r="AW226">
        <f t="shared" si="316"/>
        <v>0</v>
      </c>
      <c r="AX226">
        <f t="shared" si="317"/>
        <v>0</v>
      </c>
      <c r="AY226">
        <f t="shared" si="318"/>
        <v>1.7750999999999999</v>
      </c>
      <c r="AZ226">
        <f t="shared" si="319"/>
        <v>0.58199999999999996</v>
      </c>
      <c r="BA226">
        <f t="shared" si="320"/>
        <v>0.40740000000000004</v>
      </c>
      <c r="BB226">
        <f t="shared" si="321"/>
        <v>2.1242999999999999</v>
      </c>
      <c r="BC226">
        <f t="shared" si="322"/>
        <v>0.58199999999999996</v>
      </c>
      <c r="BD226">
        <f t="shared" si="323"/>
        <v>0</v>
      </c>
      <c r="BE226">
        <f t="shared" si="324"/>
        <v>0.90210000000000001</v>
      </c>
      <c r="BF226">
        <f t="shared" si="325"/>
        <v>0</v>
      </c>
      <c r="BG226">
        <f t="shared" si="326"/>
        <v>0.58199999999999996</v>
      </c>
      <c r="BH226">
        <f t="shared" si="327"/>
        <v>8.7299999999999989E-2</v>
      </c>
      <c r="BI226">
        <f t="shared" si="328"/>
        <v>0</v>
      </c>
      <c r="BJ226">
        <f t="shared" si="329"/>
        <v>0.20370000000000002</v>
      </c>
      <c r="BK226">
        <f t="shared" si="330"/>
        <v>22.930799999999998</v>
      </c>
      <c r="BL226">
        <f t="shared" si="331"/>
        <v>22.581600000000002</v>
      </c>
      <c r="BM226">
        <f t="shared" si="332"/>
        <v>0.29099999999999998</v>
      </c>
      <c r="BN226">
        <f t="shared" si="333"/>
        <v>0</v>
      </c>
      <c r="BO226">
        <f t="shared" si="334"/>
        <v>8.7299999999999989E-2</v>
      </c>
      <c r="BP226">
        <f t="shared" si="335"/>
        <v>70.683900000000008</v>
      </c>
      <c r="BQ226">
        <f t="shared" si="336"/>
        <v>23.832899999999999</v>
      </c>
      <c r="BR226">
        <f t="shared" si="337"/>
        <v>51.681600000000003</v>
      </c>
      <c r="BS226">
        <f t="shared" si="338"/>
        <v>1.5131999999999999</v>
      </c>
      <c r="BT226">
        <f t="shared" si="339"/>
        <v>71.498699999999999</v>
      </c>
      <c r="BU226">
        <f t="shared" si="340"/>
        <v>109.5615</v>
      </c>
      <c r="BV226" s="11">
        <f t="shared" si="341"/>
        <v>209.31630000000001</v>
      </c>
      <c r="BW226" s="11">
        <f t="shared" si="342"/>
        <v>22.756200000000003</v>
      </c>
      <c r="BX226" s="11">
        <f t="shared" si="343"/>
        <v>284.56890000000004</v>
      </c>
      <c r="BY226">
        <f t="shared" si="344"/>
        <v>143.0847</v>
      </c>
      <c r="BZ226">
        <f t="shared" si="345"/>
        <v>47.607599999999998</v>
      </c>
      <c r="CA226">
        <f t="shared" si="346"/>
        <v>10.388699999999998</v>
      </c>
      <c r="CB226">
        <f t="shared" si="347"/>
        <v>0.34919999999999995</v>
      </c>
      <c r="CC226" s="11">
        <f t="shared" si="348"/>
        <v>255.46889999999999</v>
      </c>
      <c r="CD226" s="11">
        <f t="shared" si="349"/>
        <v>279.38910000000004</v>
      </c>
      <c r="CE226" s="11">
        <f t="shared" si="350"/>
        <v>162.20339999999999</v>
      </c>
      <c r="CF226">
        <f t="shared" si="351"/>
        <v>37.742700000000006</v>
      </c>
      <c r="CG226">
        <f t="shared" si="352"/>
        <v>55.406399999999998</v>
      </c>
      <c r="CH226">
        <f t="shared" si="353"/>
        <v>8.1479999999999997</v>
      </c>
      <c r="CI226" s="11">
        <f t="shared" si="354"/>
        <v>146.66399999999999</v>
      </c>
      <c r="CJ226">
        <f t="shared" si="355"/>
        <v>23.774699999999999</v>
      </c>
      <c r="CK226">
        <f t="shared" si="356"/>
        <v>50.372099999999996</v>
      </c>
      <c r="CL226">
        <f t="shared" si="357"/>
        <v>14.840999999999999</v>
      </c>
      <c r="CM226">
        <f t="shared" si="358"/>
        <v>14.288100000000002</v>
      </c>
      <c r="CN226">
        <f t="shared" si="359"/>
        <v>180.65280000000001</v>
      </c>
      <c r="CO226">
        <f t="shared" si="360"/>
        <v>197.23979999999997</v>
      </c>
      <c r="CP226">
        <f t="shared" si="361"/>
        <v>2.0078999999999998</v>
      </c>
      <c r="CQ226">
        <f t="shared" si="362"/>
        <v>31.515300000000003</v>
      </c>
      <c r="CR226">
        <f t="shared" si="363"/>
        <v>46.298099999999998</v>
      </c>
      <c r="CT226" s="18">
        <f>+'PASO 1 - SETUP CAMPAÑA'!F63</f>
        <v>291</v>
      </c>
      <c r="CU226">
        <v>13.67</v>
      </c>
      <c r="CV226">
        <v>12.74</v>
      </c>
      <c r="CW226">
        <v>1.2</v>
      </c>
      <c r="CX226">
        <v>3.47</v>
      </c>
      <c r="CY226">
        <v>3.47</v>
      </c>
      <c r="CZ226">
        <v>0.21</v>
      </c>
      <c r="DA226">
        <v>6.62</v>
      </c>
      <c r="DB226">
        <v>22.4</v>
      </c>
      <c r="DC226">
        <v>6.79</v>
      </c>
      <c r="DD226">
        <v>4.42</v>
      </c>
      <c r="DE226">
        <v>26.24</v>
      </c>
      <c r="DF226">
        <v>1.87</v>
      </c>
      <c r="DG226">
        <v>26.61</v>
      </c>
      <c r="DH226">
        <v>25.36</v>
      </c>
      <c r="DI226">
        <v>27.03</v>
      </c>
      <c r="DJ226">
        <v>0.35</v>
      </c>
      <c r="DK226">
        <v>38.630000000000003</v>
      </c>
      <c r="DL226">
        <v>9.8000000000000007</v>
      </c>
      <c r="DM226">
        <v>8.18</v>
      </c>
      <c r="DN226">
        <v>25.9</v>
      </c>
      <c r="DO226">
        <v>32.44</v>
      </c>
      <c r="DP226">
        <v>16.36</v>
      </c>
      <c r="DQ226">
        <v>0.92</v>
      </c>
      <c r="DR226">
        <v>51.86</v>
      </c>
      <c r="DS226">
        <v>13.52</v>
      </c>
      <c r="DT226">
        <v>1.55</v>
      </c>
      <c r="DU226">
        <v>18.82</v>
      </c>
      <c r="DV226">
        <v>7.43</v>
      </c>
      <c r="DW226">
        <v>5.76</v>
      </c>
      <c r="DX226">
        <v>8.42</v>
      </c>
      <c r="DY226">
        <v>0.86</v>
      </c>
      <c r="DZ226">
        <v>0</v>
      </c>
      <c r="EA226">
        <v>2.81</v>
      </c>
      <c r="EB226">
        <v>7.0000000000000007E-2</v>
      </c>
      <c r="EC226">
        <v>7.0000000000000007E-2</v>
      </c>
      <c r="ED226">
        <v>0.67</v>
      </c>
      <c r="EE226">
        <v>0.09</v>
      </c>
      <c r="EF226">
        <v>0.6</v>
      </c>
      <c r="EG226">
        <v>0.27</v>
      </c>
      <c r="EH226">
        <v>0.32</v>
      </c>
      <c r="EI226">
        <v>0.14000000000000001</v>
      </c>
      <c r="EJ226">
        <v>0.61</v>
      </c>
      <c r="EK226">
        <v>0</v>
      </c>
      <c r="EL226">
        <v>0</v>
      </c>
      <c r="EM226">
        <v>0.61</v>
      </c>
      <c r="EN226">
        <v>0.2</v>
      </c>
      <c r="EO226">
        <v>0.14000000000000001</v>
      </c>
      <c r="EP226">
        <v>0.73</v>
      </c>
      <c r="EQ226">
        <v>0.2</v>
      </c>
      <c r="ER226">
        <v>0</v>
      </c>
      <c r="ES226">
        <v>0.31</v>
      </c>
      <c r="ET226">
        <v>0</v>
      </c>
      <c r="EU226">
        <v>0.2</v>
      </c>
      <c r="EV226">
        <v>0.03</v>
      </c>
      <c r="EW226">
        <v>0</v>
      </c>
      <c r="EX226">
        <v>7.0000000000000007E-2</v>
      </c>
      <c r="EY226">
        <v>7.88</v>
      </c>
      <c r="EZ226">
        <v>7.76</v>
      </c>
      <c r="FA226">
        <v>0.1</v>
      </c>
      <c r="FB226">
        <v>0</v>
      </c>
      <c r="FC226">
        <v>0.03</v>
      </c>
      <c r="FD226">
        <v>24.29</v>
      </c>
      <c r="FE226">
        <v>8.19</v>
      </c>
      <c r="FF226">
        <v>17.760000000000002</v>
      </c>
      <c r="FG226">
        <v>0.52</v>
      </c>
      <c r="FH226">
        <v>24.57</v>
      </c>
      <c r="FI226">
        <v>37.65</v>
      </c>
      <c r="FJ226">
        <v>71.930000000000007</v>
      </c>
      <c r="FK226">
        <v>7.82</v>
      </c>
      <c r="FL226">
        <v>97.79</v>
      </c>
      <c r="FM226">
        <v>49.17</v>
      </c>
      <c r="FN226">
        <v>16.36</v>
      </c>
      <c r="FO226">
        <v>3.57</v>
      </c>
      <c r="FP226">
        <v>0.12</v>
      </c>
      <c r="FQ226">
        <v>87.79</v>
      </c>
      <c r="FR226">
        <v>96.01</v>
      </c>
      <c r="FS226">
        <v>55.74</v>
      </c>
      <c r="FT226">
        <v>12.97</v>
      </c>
      <c r="FU226">
        <v>19.04</v>
      </c>
      <c r="FV226">
        <v>2.8</v>
      </c>
      <c r="FW226">
        <v>50.4</v>
      </c>
      <c r="FX226">
        <v>8.17</v>
      </c>
      <c r="FY226">
        <v>17.309999999999999</v>
      </c>
      <c r="FZ226">
        <v>5.0999999999999996</v>
      </c>
      <c r="GA226">
        <v>4.91</v>
      </c>
      <c r="GB226">
        <v>62.08</v>
      </c>
      <c r="GC226">
        <v>67.78</v>
      </c>
      <c r="GD226">
        <v>0.69</v>
      </c>
      <c r="GE226">
        <v>10.83</v>
      </c>
      <c r="GF226">
        <v>15.91</v>
      </c>
    </row>
    <row r="227" spans="2:188" x14ac:dyDescent="0.35">
      <c r="B227" t="str">
        <f>IF(AND(F227&gt;='PASO 2 - CHANNEL INPUT '!$G$4,F227&lt;='PASO 2 - CHANNEL INPUT '!$H$4),"OK","FUERA")</f>
        <v>OK</v>
      </c>
      <c r="C227" s="18" t="str">
        <f>IF(AND(F227&gt;='PASO 2 - CHANNEL INPUT '!$G$8,F227&lt;='PASO 2 - CHANNEL INPUT '!$H$8),"OK","FUERA")</f>
        <v>OK</v>
      </c>
      <c r="D227" t="str">
        <f>IF(AND(F227&gt;='PASO 1 - SETUP CAMPAÑA'!$C$3,F227&lt;='PASO 1 - SETUP CAMPAÑA'!$C$4),"OK","FUERA")</f>
        <v>OK</v>
      </c>
      <c r="E227" t="s">
        <v>1</v>
      </c>
      <c r="F227">
        <v>36</v>
      </c>
      <c r="G227" s="11">
        <f t="shared" si="364"/>
        <v>40.664000000000001</v>
      </c>
      <c r="H227">
        <f t="shared" si="275"/>
        <v>37.508800000000001</v>
      </c>
      <c r="I227">
        <f t="shared" si="276"/>
        <v>4.7872000000000003</v>
      </c>
      <c r="J227">
        <f t="shared" si="277"/>
        <v>5.113599999999999</v>
      </c>
      <c r="K227">
        <f t="shared" si="278"/>
        <v>4.9232000000000005</v>
      </c>
      <c r="L227">
        <f t="shared" si="279"/>
        <v>0.73440000000000005</v>
      </c>
      <c r="M227">
        <f t="shared" si="280"/>
        <v>19.9376</v>
      </c>
      <c r="N227">
        <f t="shared" si="281"/>
        <v>51.027200000000008</v>
      </c>
      <c r="O227">
        <f t="shared" si="282"/>
        <v>12.3216</v>
      </c>
      <c r="P227">
        <f t="shared" si="283"/>
        <v>11.4512</v>
      </c>
      <c r="Q227">
        <f t="shared" si="284"/>
        <v>60.0032</v>
      </c>
      <c r="R227">
        <f t="shared" si="285"/>
        <v>3.1823999999999995</v>
      </c>
      <c r="S227">
        <f t="shared" si="286"/>
        <v>61.145600000000002</v>
      </c>
      <c r="T227">
        <f t="shared" si="287"/>
        <v>58.099199999999996</v>
      </c>
      <c r="U227" s="11">
        <f t="shared" si="288"/>
        <v>62.016000000000005</v>
      </c>
      <c r="V227">
        <f t="shared" si="289"/>
        <v>0.16319999999999998</v>
      </c>
      <c r="W227">
        <f t="shared" si="290"/>
        <v>123.7872</v>
      </c>
      <c r="X227">
        <f t="shared" si="291"/>
        <v>21.488</v>
      </c>
      <c r="Y227">
        <f t="shared" si="292"/>
        <v>21.5152</v>
      </c>
      <c r="Z227">
        <f t="shared" si="293"/>
        <v>70.828799999999987</v>
      </c>
      <c r="AA227">
        <f t="shared" si="294"/>
        <v>106.0528</v>
      </c>
      <c r="AB227">
        <f t="shared" si="295"/>
        <v>38.379199999999997</v>
      </c>
      <c r="AC227">
        <f t="shared" si="296"/>
        <v>3.2096</v>
      </c>
      <c r="AD227" s="11">
        <f t="shared" si="297"/>
        <v>152.10240000000002</v>
      </c>
      <c r="AE227">
        <f t="shared" si="298"/>
        <v>40.990400000000001</v>
      </c>
      <c r="AF227">
        <f t="shared" si="299"/>
        <v>8.8671999999999986</v>
      </c>
      <c r="AG227">
        <f t="shared" si="300"/>
        <v>42.921599999999998</v>
      </c>
      <c r="AH227">
        <f t="shared" si="301"/>
        <v>27.444800000000001</v>
      </c>
      <c r="AI227">
        <f t="shared" si="302"/>
        <v>15.096</v>
      </c>
      <c r="AJ227">
        <f t="shared" si="303"/>
        <v>24.751999999999999</v>
      </c>
      <c r="AK227">
        <f t="shared" si="304"/>
        <v>4.4064000000000005</v>
      </c>
      <c r="AL227">
        <f t="shared" si="305"/>
        <v>0</v>
      </c>
      <c r="AM227">
        <f t="shared" si="306"/>
        <v>9.7103999999999981</v>
      </c>
      <c r="AN227">
        <f t="shared" si="307"/>
        <v>0.32639999999999997</v>
      </c>
      <c r="AO227">
        <f t="shared" si="308"/>
        <v>0.92480000000000007</v>
      </c>
      <c r="AP227">
        <f t="shared" si="309"/>
        <v>1.8768</v>
      </c>
      <c r="AQ227">
        <f t="shared" si="310"/>
        <v>0.13600000000000001</v>
      </c>
      <c r="AR227">
        <f t="shared" si="311"/>
        <v>1.5232000000000001</v>
      </c>
      <c r="AS227">
        <f t="shared" si="312"/>
        <v>0.21760000000000002</v>
      </c>
      <c r="AT227">
        <f t="shared" si="313"/>
        <v>0.32639999999999997</v>
      </c>
      <c r="AU227">
        <f t="shared" si="314"/>
        <v>0</v>
      </c>
      <c r="AV227">
        <f t="shared" si="315"/>
        <v>0.46240000000000003</v>
      </c>
      <c r="AW227">
        <f t="shared" si="316"/>
        <v>0</v>
      </c>
      <c r="AX227">
        <f t="shared" si="317"/>
        <v>0</v>
      </c>
      <c r="AY227">
        <f t="shared" si="318"/>
        <v>0.46240000000000003</v>
      </c>
      <c r="AZ227">
        <f t="shared" si="319"/>
        <v>0</v>
      </c>
      <c r="BA227">
        <f t="shared" si="320"/>
        <v>0.19040000000000001</v>
      </c>
      <c r="BB227">
        <f t="shared" si="321"/>
        <v>0.65279999999999994</v>
      </c>
      <c r="BC227">
        <f t="shared" si="322"/>
        <v>0.43520000000000003</v>
      </c>
      <c r="BD227">
        <f t="shared" si="323"/>
        <v>1.1968000000000001</v>
      </c>
      <c r="BE227">
        <f t="shared" si="324"/>
        <v>0</v>
      </c>
      <c r="BF227">
        <f t="shared" si="325"/>
        <v>0</v>
      </c>
      <c r="BG227">
        <f t="shared" si="326"/>
        <v>1.7408000000000001</v>
      </c>
      <c r="BH227">
        <f t="shared" si="327"/>
        <v>1.6320000000000001</v>
      </c>
      <c r="BI227">
        <f t="shared" si="328"/>
        <v>0.10880000000000001</v>
      </c>
      <c r="BJ227">
        <f t="shared" si="329"/>
        <v>0.10880000000000001</v>
      </c>
      <c r="BK227">
        <f t="shared" si="330"/>
        <v>23.0656</v>
      </c>
      <c r="BL227">
        <f t="shared" si="331"/>
        <v>22.3856</v>
      </c>
      <c r="BM227">
        <f t="shared" si="332"/>
        <v>0.59840000000000004</v>
      </c>
      <c r="BN227">
        <f t="shared" si="333"/>
        <v>0</v>
      </c>
      <c r="BO227">
        <f t="shared" si="334"/>
        <v>0.19040000000000001</v>
      </c>
      <c r="BP227">
        <f t="shared" si="335"/>
        <v>74.527999999999992</v>
      </c>
      <c r="BQ227">
        <f t="shared" si="336"/>
        <v>25.6496</v>
      </c>
      <c r="BR227">
        <f t="shared" si="337"/>
        <v>56.494399999999999</v>
      </c>
      <c r="BS227">
        <f t="shared" si="338"/>
        <v>2.9647999999999999</v>
      </c>
      <c r="BT227">
        <f t="shared" si="339"/>
        <v>59.459199999999996</v>
      </c>
      <c r="BU227">
        <f t="shared" si="340"/>
        <v>107.92959999999999</v>
      </c>
      <c r="BV227" s="11">
        <f t="shared" si="341"/>
        <v>196.73759999999999</v>
      </c>
      <c r="BW227" s="11">
        <f t="shared" si="342"/>
        <v>22.494399999999999</v>
      </c>
      <c r="BX227" s="11">
        <f t="shared" si="343"/>
        <v>264.54720000000003</v>
      </c>
      <c r="BY227">
        <f t="shared" si="344"/>
        <v>122.50879999999999</v>
      </c>
      <c r="BZ227">
        <f t="shared" si="345"/>
        <v>38.379199999999997</v>
      </c>
      <c r="CA227">
        <f t="shared" si="346"/>
        <v>12.3216</v>
      </c>
      <c r="CB227">
        <f t="shared" si="347"/>
        <v>0.62559999999999993</v>
      </c>
      <c r="CC227" s="11">
        <f t="shared" si="348"/>
        <v>238.97920000000002</v>
      </c>
      <c r="CD227" s="11">
        <f t="shared" si="349"/>
        <v>261.01119999999997</v>
      </c>
      <c r="CE227" s="11">
        <f t="shared" si="350"/>
        <v>155.55679999999998</v>
      </c>
      <c r="CF227">
        <f t="shared" si="351"/>
        <v>37.182399999999994</v>
      </c>
      <c r="CG227">
        <f t="shared" si="352"/>
        <v>55.406400000000005</v>
      </c>
      <c r="CH227">
        <f t="shared" si="353"/>
        <v>10.336</v>
      </c>
      <c r="CI227" s="11">
        <f t="shared" si="354"/>
        <v>137.33279999999999</v>
      </c>
      <c r="CJ227">
        <f t="shared" si="355"/>
        <v>23.473600000000001</v>
      </c>
      <c r="CK227">
        <f t="shared" si="356"/>
        <v>54.807999999999993</v>
      </c>
      <c r="CL227">
        <f t="shared" si="357"/>
        <v>21.814399999999999</v>
      </c>
      <c r="CM227">
        <f t="shared" si="358"/>
        <v>15.8576</v>
      </c>
      <c r="CN227">
        <f t="shared" si="359"/>
        <v>193.8272</v>
      </c>
      <c r="CO227">
        <f t="shared" si="360"/>
        <v>192.41279999999998</v>
      </c>
      <c r="CP227">
        <f t="shared" si="361"/>
        <v>2.2303999999999995</v>
      </c>
      <c r="CQ227">
        <f t="shared" si="362"/>
        <v>31.252800000000001</v>
      </c>
      <c r="CR227">
        <f t="shared" si="363"/>
        <v>42.704000000000001</v>
      </c>
      <c r="CT227" s="18">
        <f>+'PASO 1 - SETUP CAMPAÑA'!F64</f>
        <v>272</v>
      </c>
      <c r="CU227">
        <v>14.95</v>
      </c>
      <c r="CV227">
        <v>13.79</v>
      </c>
      <c r="CW227">
        <v>1.76</v>
      </c>
      <c r="CX227">
        <v>1.88</v>
      </c>
      <c r="CY227">
        <v>1.81</v>
      </c>
      <c r="CZ227">
        <v>0.27</v>
      </c>
      <c r="DA227">
        <v>7.33</v>
      </c>
      <c r="DB227">
        <v>18.760000000000002</v>
      </c>
      <c r="DC227">
        <v>4.53</v>
      </c>
      <c r="DD227">
        <v>4.21</v>
      </c>
      <c r="DE227">
        <v>22.06</v>
      </c>
      <c r="DF227">
        <v>1.17</v>
      </c>
      <c r="DG227">
        <v>22.48</v>
      </c>
      <c r="DH227">
        <v>21.36</v>
      </c>
      <c r="DI227">
        <v>22.8</v>
      </c>
      <c r="DJ227">
        <v>0.06</v>
      </c>
      <c r="DK227">
        <v>45.51</v>
      </c>
      <c r="DL227">
        <v>7.9</v>
      </c>
      <c r="DM227">
        <v>7.91</v>
      </c>
      <c r="DN227">
        <v>26.04</v>
      </c>
      <c r="DO227">
        <v>38.99</v>
      </c>
      <c r="DP227">
        <v>14.11</v>
      </c>
      <c r="DQ227">
        <v>1.18</v>
      </c>
      <c r="DR227">
        <v>55.92</v>
      </c>
      <c r="DS227">
        <v>15.07</v>
      </c>
      <c r="DT227">
        <v>3.26</v>
      </c>
      <c r="DU227">
        <v>15.78</v>
      </c>
      <c r="DV227">
        <v>10.09</v>
      </c>
      <c r="DW227">
        <v>5.55</v>
      </c>
      <c r="DX227">
        <v>9.1</v>
      </c>
      <c r="DY227">
        <v>1.62</v>
      </c>
      <c r="DZ227">
        <v>0</v>
      </c>
      <c r="EA227">
        <v>3.57</v>
      </c>
      <c r="EB227">
        <v>0.12</v>
      </c>
      <c r="EC227">
        <v>0.34</v>
      </c>
      <c r="ED227">
        <v>0.69</v>
      </c>
      <c r="EE227">
        <v>0.05</v>
      </c>
      <c r="EF227">
        <v>0.56000000000000005</v>
      </c>
      <c r="EG227">
        <v>0.08</v>
      </c>
      <c r="EH227">
        <v>0.12</v>
      </c>
      <c r="EI227">
        <v>0</v>
      </c>
      <c r="EJ227">
        <v>0.17</v>
      </c>
      <c r="EK227">
        <v>0</v>
      </c>
      <c r="EL227">
        <v>0</v>
      </c>
      <c r="EM227">
        <v>0.17</v>
      </c>
      <c r="EN227">
        <v>0</v>
      </c>
      <c r="EO227">
        <v>7.0000000000000007E-2</v>
      </c>
      <c r="EP227">
        <v>0.24</v>
      </c>
      <c r="EQ227">
        <v>0.16</v>
      </c>
      <c r="ER227">
        <v>0.44</v>
      </c>
      <c r="ES227">
        <v>0</v>
      </c>
      <c r="ET227">
        <v>0</v>
      </c>
      <c r="EU227">
        <v>0.64</v>
      </c>
      <c r="EV227">
        <v>0.6</v>
      </c>
      <c r="EW227">
        <v>0.04</v>
      </c>
      <c r="EX227">
        <v>0.04</v>
      </c>
      <c r="EY227">
        <v>8.48</v>
      </c>
      <c r="EZ227">
        <v>8.23</v>
      </c>
      <c r="FA227">
        <v>0.22</v>
      </c>
      <c r="FB227">
        <v>0</v>
      </c>
      <c r="FC227">
        <v>7.0000000000000007E-2</v>
      </c>
      <c r="FD227">
        <v>27.4</v>
      </c>
      <c r="FE227">
        <v>9.43</v>
      </c>
      <c r="FF227">
        <v>20.77</v>
      </c>
      <c r="FG227">
        <v>1.0900000000000001</v>
      </c>
      <c r="FH227">
        <v>21.86</v>
      </c>
      <c r="FI227">
        <v>39.68</v>
      </c>
      <c r="FJ227">
        <v>72.33</v>
      </c>
      <c r="FK227">
        <v>8.27</v>
      </c>
      <c r="FL227">
        <v>97.26</v>
      </c>
      <c r="FM227">
        <v>45.04</v>
      </c>
      <c r="FN227">
        <v>14.11</v>
      </c>
      <c r="FO227">
        <v>4.53</v>
      </c>
      <c r="FP227">
        <v>0.23</v>
      </c>
      <c r="FQ227">
        <v>87.86</v>
      </c>
      <c r="FR227">
        <v>95.96</v>
      </c>
      <c r="FS227">
        <v>57.19</v>
      </c>
      <c r="FT227">
        <v>13.67</v>
      </c>
      <c r="FU227">
        <v>20.37</v>
      </c>
      <c r="FV227">
        <v>3.8</v>
      </c>
      <c r="FW227">
        <v>50.49</v>
      </c>
      <c r="FX227">
        <v>8.6300000000000008</v>
      </c>
      <c r="FY227">
        <v>20.149999999999999</v>
      </c>
      <c r="FZ227">
        <v>8.02</v>
      </c>
      <c r="GA227">
        <v>5.83</v>
      </c>
      <c r="GB227">
        <v>71.260000000000005</v>
      </c>
      <c r="GC227">
        <v>70.739999999999995</v>
      </c>
      <c r="GD227">
        <v>0.82</v>
      </c>
      <c r="GE227">
        <v>11.49</v>
      </c>
      <c r="GF227">
        <v>15.7</v>
      </c>
    </row>
    <row r="228" spans="2:188" x14ac:dyDescent="0.35">
      <c r="B228" t="str">
        <f>IF(AND(F228&gt;='PASO 2 - CHANNEL INPUT '!$G$4,F228&lt;='PASO 2 - CHANNEL INPUT '!$H$4),"OK","FUERA")</f>
        <v>OK</v>
      </c>
      <c r="C228" s="18" t="str">
        <f>IF(AND(F228&gt;='PASO 2 - CHANNEL INPUT '!$G$8,F228&lt;='PASO 2 - CHANNEL INPUT '!$H$8),"OK","FUERA")</f>
        <v>OK</v>
      </c>
      <c r="D228" t="str">
        <f>IF(AND(F228&gt;='PASO 1 - SETUP CAMPAÑA'!$C$3,F228&lt;='PASO 1 - SETUP CAMPAÑA'!$C$4),"OK","FUERA")</f>
        <v>OK</v>
      </c>
      <c r="E228" t="s">
        <v>1</v>
      </c>
      <c r="F228">
        <v>37</v>
      </c>
      <c r="G228" s="11">
        <f t="shared" si="364"/>
        <v>34.146000000000001</v>
      </c>
      <c r="H228">
        <f t="shared" si="275"/>
        <v>30.623000000000001</v>
      </c>
      <c r="I228">
        <f t="shared" si="276"/>
        <v>4.2547000000000006</v>
      </c>
      <c r="J228">
        <f t="shared" si="277"/>
        <v>9.4037000000000006</v>
      </c>
      <c r="K228">
        <f t="shared" si="278"/>
        <v>9.4037000000000006</v>
      </c>
      <c r="L228">
        <f t="shared" si="279"/>
        <v>0.18970000000000004</v>
      </c>
      <c r="M228">
        <f t="shared" si="280"/>
        <v>16.151599999999998</v>
      </c>
      <c r="N228">
        <f t="shared" si="281"/>
        <v>57.6417</v>
      </c>
      <c r="O228">
        <f t="shared" si="282"/>
        <v>11.4091</v>
      </c>
      <c r="P228">
        <f t="shared" si="283"/>
        <v>12.3034</v>
      </c>
      <c r="Q228">
        <f t="shared" si="284"/>
        <v>70.02640000000001</v>
      </c>
      <c r="R228">
        <f t="shared" si="285"/>
        <v>2.3306</v>
      </c>
      <c r="S228">
        <f t="shared" si="286"/>
        <v>70.812299999999993</v>
      </c>
      <c r="T228">
        <f t="shared" si="287"/>
        <v>67.912599999999998</v>
      </c>
      <c r="U228" s="11">
        <f t="shared" si="288"/>
        <v>75.012799999999999</v>
      </c>
      <c r="V228">
        <f t="shared" si="289"/>
        <v>1.4362999999999999</v>
      </c>
      <c r="W228">
        <f t="shared" si="290"/>
        <v>114.633</v>
      </c>
      <c r="X228">
        <f t="shared" si="291"/>
        <v>28.319499999999998</v>
      </c>
      <c r="Y228">
        <f t="shared" si="292"/>
        <v>20.812799999999999</v>
      </c>
      <c r="Z228">
        <f t="shared" si="293"/>
        <v>65.663300000000007</v>
      </c>
      <c r="AA228">
        <f t="shared" si="294"/>
        <v>107.72250000000001</v>
      </c>
      <c r="AB228">
        <f t="shared" si="295"/>
        <v>44.064600000000006</v>
      </c>
      <c r="AC228">
        <f t="shared" si="296"/>
        <v>2.6015999999999999</v>
      </c>
      <c r="AD228" s="11">
        <f t="shared" si="297"/>
        <v>153.14209999999997</v>
      </c>
      <c r="AE228">
        <f t="shared" si="298"/>
        <v>35.609400000000008</v>
      </c>
      <c r="AF228">
        <f t="shared" si="299"/>
        <v>6.8292000000000002</v>
      </c>
      <c r="AG228">
        <f t="shared" si="300"/>
        <v>54.416799999999995</v>
      </c>
      <c r="AH228">
        <f t="shared" si="301"/>
        <v>27.885899999999999</v>
      </c>
      <c r="AI228">
        <f t="shared" si="302"/>
        <v>19.945599999999999</v>
      </c>
      <c r="AJ228">
        <f t="shared" si="303"/>
        <v>27.723300000000002</v>
      </c>
      <c r="AK228">
        <f t="shared" si="304"/>
        <v>3.2790999999999997</v>
      </c>
      <c r="AL228">
        <f t="shared" si="305"/>
        <v>0</v>
      </c>
      <c r="AM228">
        <f t="shared" si="306"/>
        <v>11.6259</v>
      </c>
      <c r="AN228">
        <f t="shared" si="307"/>
        <v>0.13550000000000001</v>
      </c>
      <c r="AO228">
        <f t="shared" si="308"/>
        <v>0.78589999999999993</v>
      </c>
      <c r="AP228">
        <f t="shared" si="309"/>
        <v>1.0298</v>
      </c>
      <c r="AQ228">
        <f t="shared" si="310"/>
        <v>2.7100000000000003E-2</v>
      </c>
      <c r="AR228">
        <f t="shared" si="311"/>
        <v>1.4362999999999999</v>
      </c>
      <c r="AS228">
        <f t="shared" si="312"/>
        <v>0</v>
      </c>
      <c r="AT228">
        <f t="shared" si="313"/>
        <v>1.8698999999999999</v>
      </c>
      <c r="AU228">
        <f t="shared" si="314"/>
        <v>0.67749999999999999</v>
      </c>
      <c r="AV228">
        <f t="shared" si="315"/>
        <v>1.9782999999999999</v>
      </c>
      <c r="AW228">
        <f t="shared" si="316"/>
        <v>0</v>
      </c>
      <c r="AX228">
        <f t="shared" si="317"/>
        <v>0</v>
      </c>
      <c r="AY228">
        <f t="shared" si="318"/>
        <v>2.2221999999999995</v>
      </c>
      <c r="AZ228">
        <f t="shared" si="319"/>
        <v>2.1409000000000002</v>
      </c>
      <c r="BA228">
        <f t="shared" si="320"/>
        <v>0.59620000000000006</v>
      </c>
      <c r="BB228">
        <f t="shared" si="321"/>
        <v>1.2736999999999998</v>
      </c>
      <c r="BC228">
        <f t="shared" si="322"/>
        <v>0.29810000000000003</v>
      </c>
      <c r="BD228">
        <f t="shared" si="323"/>
        <v>1.2195000000000003</v>
      </c>
      <c r="BE228">
        <f t="shared" si="324"/>
        <v>0.78589999999999993</v>
      </c>
      <c r="BF228">
        <f t="shared" si="325"/>
        <v>0.37940000000000007</v>
      </c>
      <c r="BG228">
        <f t="shared" si="326"/>
        <v>3.6585000000000005</v>
      </c>
      <c r="BH228">
        <f t="shared" si="327"/>
        <v>0.43360000000000004</v>
      </c>
      <c r="BI228">
        <f t="shared" si="328"/>
        <v>0.10840000000000001</v>
      </c>
      <c r="BJ228">
        <f t="shared" si="329"/>
        <v>0.65039999999999998</v>
      </c>
      <c r="BK228">
        <f t="shared" si="330"/>
        <v>30.4604</v>
      </c>
      <c r="BL228">
        <f t="shared" si="331"/>
        <v>29.457699999999999</v>
      </c>
      <c r="BM228">
        <f t="shared" si="332"/>
        <v>0.92140000000000011</v>
      </c>
      <c r="BN228">
        <f t="shared" si="333"/>
        <v>0</v>
      </c>
      <c r="BO228">
        <f t="shared" si="334"/>
        <v>0.16259999999999999</v>
      </c>
      <c r="BP228">
        <f t="shared" si="335"/>
        <v>84.985599999999991</v>
      </c>
      <c r="BQ228">
        <f t="shared" si="336"/>
        <v>28.6447</v>
      </c>
      <c r="BR228">
        <f t="shared" si="337"/>
        <v>60.541399999999996</v>
      </c>
      <c r="BS228">
        <f t="shared" si="338"/>
        <v>2.3306</v>
      </c>
      <c r="BT228">
        <f t="shared" si="339"/>
        <v>54.037400000000005</v>
      </c>
      <c r="BU228">
        <f t="shared" si="340"/>
        <v>116.39450000000001</v>
      </c>
      <c r="BV228" s="11">
        <f t="shared" si="341"/>
        <v>211.89489999999998</v>
      </c>
      <c r="BW228" s="11">
        <f t="shared" si="342"/>
        <v>18.0486</v>
      </c>
      <c r="BX228" s="11">
        <f t="shared" si="343"/>
        <v>260.43099999999998</v>
      </c>
      <c r="BY228">
        <f t="shared" si="344"/>
        <v>114.44329999999999</v>
      </c>
      <c r="BZ228">
        <f t="shared" si="345"/>
        <v>44.064600000000006</v>
      </c>
      <c r="CA228">
        <f t="shared" si="346"/>
        <v>8.9700999999999986</v>
      </c>
      <c r="CB228">
        <f t="shared" si="347"/>
        <v>1.1653</v>
      </c>
      <c r="CC228" s="11">
        <f t="shared" si="348"/>
        <v>235.22800000000001</v>
      </c>
      <c r="CD228" s="11">
        <f t="shared" si="349"/>
        <v>257.63969999999995</v>
      </c>
      <c r="CE228" s="11">
        <f t="shared" si="350"/>
        <v>153.928</v>
      </c>
      <c r="CF228">
        <f t="shared" si="351"/>
        <v>29.2409</v>
      </c>
      <c r="CG228">
        <f t="shared" si="352"/>
        <v>48.888400000000004</v>
      </c>
      <c r="CH228">
        <f t="shared" si="353"/>
        <v>6.5853000000000002</v>
      </c>
      <c r="CI228" s="11">
        <f t="shared" si="354"/>
        <v>136.17749999999998</v>
      </c>
      <c r="CJ228">
        <f t="shared" si="355"/>
        <v>24.362900000000003</v>
      </c>
      <c r="CK228">
        <f t="shared" si="356"/>
        <v>49.728500000000004</v>
      </c>
      <c r="CL228">
        <f t="shared" si="357"/>
        <v>17.777599999999996</v>
      </c>
      <c r="CM228">
        <f t="shared" si="358"/>
        <v>14.092000000000001</v>
      </c>
      <c r="CN228">
        <f t="shared" si="359"/>
        <v>175.28280000000001</v>
      </c>
      <c r="CO228">
        <f t="shared" si="360"/>
        <v>187.7217</v>
      </c>
      <c r="CP228">
        <f t="shared" si="361"/>
        <v>2.6828999999999996</v>
      </c>
      <c r="CQ228">
        <f t="shared" si="362"/>
        <v>34.660899999999998</v>
      </c>
      <c r="CR228">
        <f t="shared" si="363"/>
        <v>39.376299999999993</v>
      </c>
      <c r="CT228" s="18">
        <f>+'PASO 1 - SETUP CAMPAÑA'!F65</f>
        <v>271</v>
      </c>
      <c r="CU228">
        <v>12.6</v>
      </c>
      <c r="CV228">
        <v>11.3</v>
      </c>
      <c r="CW228">
        <v>1.57</v>
      </c>
      <c r="CX228">
        <v>3.47</v>
      </c>
      <c r="CY228">
        <v>3.47</v>
      </c>
      <c r="CZ228">
        <v>7.0000000000000007E-2</v>
      </c>
      <c r="DA228">
        <v>5.96</v>
      </c>
      <c r="DB228">
        <v>21.27</v>
      </c>
      <c r="DC228">
        <v>4.21</v>
      </c>
      <c r="DD228">
        <v>4.54</v>
      </c>
      <c r="DE228">
        <v>25.84</v>
      </c>
      <c r="DF228">
        <v>0.86</v>
      </c>
      <c r="DG228">
        <v>26.13</v>
      </c>
      <c r="DH228">
        <v>25.06</v>
      </c>
      <c r="DI228">
        <v>27.68</v>
      </c>
      <c r="DJ228">
        <v>0.53</v>
      </c>
      <c r="DK228">
        <v>42.3</v>
      </c>
      <c r="DL228">
        <v>10.45</v>
      </c>
      <c r="DM228">
        <v>7.68</v>
      </c>
      <c r="DN228">
        <v>24.23</v>
      </c>
      <c r="DO228">
        <v>39.75</v>
      </c>
      <c r="DP228">
        <v>16.260000000000002</v>
      </c>
      <c r="DQ228">
        <v>0.96</v>
      </c>
      <c r="DR228">
        <v>56.51</v>
      </c>
      <c r="DS228">
        <v>13.14</v>
      </c>
      <c r="DT228">
        <v>2.52</v>
      </c>
      <c r="DU228">
        <v>20.079999999999998</v>
      </c>
      <c r="DV228">
        <v>10.29</v>
      </c>
      <c r="DW228">
        <v>7.36</v>
      </c>
      <c r="DX228">
        <v>10.23</v>
      </c>
      <c r="DY228">
        <v>1.21</v>
      </c>
      <c r="DZ228">
        <v>0</v>
      </c>
      <c r="EA228">
        <v>4.29</v>
      </c>
      <c r="EB228">
        <v>0.05</v>
      </c>
      <c r="EC228">
        <v>0.28999999999999998</v>
      </c>
      <c r="ED228">
        <v>0.38</v>
      </c>
      <c r="EE228">
        <v>0.01</v>
      </c>
      <c r="EF228">
        <v>0.53</v>
      </c>
      <c r="EG228">
        <v>0</v>
      </c>
      <c r="EH228">
        <v>0.69</v>
      </c>
      <c r="EI228">
        <v>0.25</v>
      </c>
      <c r="EJ228">
        <v>0.73</v>
      </c>
      <c r="EK228">
        <v>0</v>
      </c>
      <c r="EL228">
        <v>0</v>
      </c>
      <c r="EM228">
        <v>0.82</v>
      </c>
      <c r="EN228">
        <v>0.79</v>
      </c>
      <c r="EO228">
        <v>0.22</v>
      </c>
      <c r="EP228">
        <v>0.47</v>
      </c>
      <c r="EQ228">
        <v>0.11</v>
      </c>
      <c r="ER228">
        <v>0.45</v>
      </c>
      <c r="ES228">
        <v>0.28999999999999998</v>
      </c>
      <c r="ET228">
        <v>0.14000000000000001</v>
      </c>
      <c r="EU228">
        <v>1.35</v>
      </c>
      <c r="EV228">
        <v>0.16</v>
      </c>
      <c r="EW228">
        <v>0.04</v>
      </c>
      <c r="EX228">
        <v>0.24</v>
      </c>
      <c r="EY228">
        <v>11.24</v>
      </c>
      <c r="EZ228">
        <v>10.87</v>
      </c>
      <c r="FA228">
        <v>0.34</v>
      </c>
      <c r="FB228">
        <v>0</v>
      </c>
      <c r="FC228">
        <v>0.06</v>
      </c>
      <c r="FD228">
        <v>31.36</v>
      </c>
      <c r="FE228">
        <v>10.57</v>
      </c>
      <c r="FF228">
        <v>22.34</v>
      </c>
      <c r="FG228">
        <v>0.86</v>
      </c>
      <c r="FH228">
        <v>19.940000000000001</v>
      </c>
      <c r="FI228">
        <v>42.95</v>
      </c>
      <c r="FJ228">
        <v>78.19</v>
      </c>
      <c r="FK228">
        <v>6.66</v>
      </c>
      <c r="FL228">
        <v>96.1</v>
      </c>
      <c r="FM228">
        <v>42.23</v>
      </c>
      <c r="FN228">
        <v>16.260000000000002</v>
      </c>
      <c r="FO228">
        <v>3.31</v>
      </c>
      <c r="FP228">
        <v>0.43</v>
      </c>
      <c r="FQ228">
        <v>86.8</v>
      </c>
      <c r="FR228">
        <v>95.07</v>
      </c>
      <c r="FS228">
        <v>56.8</v>
      </c>
      <c r="FT228">
        <v>10.79</v>
      </c>
      <c r="FU228">
        <v>18.04</v>
      </c>
      <c r="FV228">
        <v>2.4300000000000002</v>
      </c>
      <c r="FW228">
        <v>50.25</v>
      </c>
      <c r="FX228">
        <v>8.99</v>
      </c>
      <c r="FY228">
        <v>18.350000000000001</v>
      </c>
      <c r="FZ228">
        <v>6.56</v>
      </c>
      <c r="GA228">
        <v>5.2</v>
      </c>
      <c r="GB228">
        <v>64.680000000000007</v>
      </c>
      <c r="GC228">
        <v>69.27</v>
      </c>
      <c r="GD228">
        <v>0.99</v>
      </c>
      <c r="GE228">
        <v>12.79</v>
      </c>
      <c r="GF228">
        <v>14.53</v>
      </c>
    </row>
    <row r="229" spans="2:188" x14ac:dyDescent="0.35">
      <c r="B229" t="str">
        <f>IF(AND(F229&gt;='PASO 2 - CHANNEL INPUT '!$G$4,F229&lt;='PASO 2 - CHANNEL INPUT '!$H$4),"OK","FUERA")</f>
        <v>OK</v>
      </c>
      <c r="C229" s="18" t="str">
        <f>IF(AND(F229&gt;='PASO 2 - CHANNEL INPUT '!$G$8,F229&lt;='PASO 2 - CHANNEL INPUT '!$H$8),"OK","FUERA")</f>
        <v>OK</v>
      </c>
      <c r="D229" t="str">
        <f>IF(AND(F229&gt;='PASO 1 - SETUP CAMPAÑA'!$C$3,F229&lt;='PASO 1 - SETUP CAMPAÑA'!$C$4),"OK","FUERA")</f>
        <v>OK</v>
      </c>
      <c r="E229" t="s">
        <v>1</v>
      </c>
      <c r="F229">
        <v>38</v>
      </c>
      <c r="G229" s="11">
        <f t="shared" si="364"/>
        <v>25.7439</v>
      </c>
      <c r="H229">
        <f t="shared" si="275"/>
        <v>23.423400000000001</v>
      </c>
      <c r="I229">
        <f t="shared" si="276"/>
        <v>2.3477999999999999</v>
      </c>
      <c r="J229">
        <f t="shared" si="277"/>
        <v>7.6167000000000007</v>
      </c>
      <c r="K229">
        <f t="shared" si="278"/>
        <v>6.9888000000000003</v>
      </c>
      <c r="L229">
        <f t="shared" si="279"/>
        <v>1.7745000000000002</v>
      </c>
      <c r="M229">
        <f t="shared" si="280"/>
        <v>21.758099999999999</v>
      </c>
      <c r="N229">
        <f t="shared" si="281"/>
        <v>49.303799999999995</v>
      </c>
      <c r="O229">
        <f t="shared" si="282"/>
        <v>13.731900000000001</v>
      </c>
      <c r="P229">
        <f t="shared" si="283"/>
        <v>14.905800000000001</v>
      </c>
      <c r="Q229">
        <f t="shared" si="284"/>
        <v>68.8506</v>
      </c>
      <c r="R229">
        <f t="shared" si="285"/>
        <v>3.0576000000000003</v>
      </c>
      <c r="S229">
        <f t="shared" si="286"/>
        <v>69.096299999999999</v>
      </c>
      <c r="T229">
        <f t="shared" si="287"/>
        <v>65.574600000000004</v>
      </c>
      <c r="U229" s="11">
        <f t="shared" si="288"/>
        <v>70.679700000000011</v>
      </c>
      <c r="V229">
        <f t="shared" si="289"/>
        <v>0.70979999999999999</v>
      </c>
      <c r="W229">
        <f t="shared" si="290"/>
        <v>131.61330000000001</v>
      </c>
      <c r="X229">
        <f t="shared" si="291"/>
        <v>24.297000000000004</v>
      </c>
      <c r="Y229">
        <f t="shared" si="292"/>
        <v>24.024000000000001</v>
      </c>
      <c r="Z229">
        <f t="shared" si="293"/>
        <v>74.365199999999987</v>
      </c>
      <c r="AA229">
        <f t="shared" si="294"/>
        <v>105.2688</v>
      </c>
      <c r="AB229">
        <f t="shared" si="295"/>
        <v>42.860999999999997</v>
      </c>
      <c r="AC229">
        <f t="shared" si="296"/>
        <v>1.2830999999999999</v>
      </c>
      <c r="AD229" s="11">
        <f t="shared" si="297"/>
        <v>158.03969999999998</v>
      </c>
      <c r="AE229">
        <f t="shared" si="298"/>
        <v>36.554700000000004</v>
      </c>
      <c r="AF229">
        <f t="shared" si="299"/>
        <v>7.4256000000000002</v>
      </c>
      <c r="AG229">
        <f t="shared" si="300"/>
        <v>61.3977</v>
      </c>
      <c r="AH229">
        <f t="shared" si="301"/>
        <v>21.294</v>
      </c>
      <c r="AI229">
        <f t="shared" si="302"/>
        <v>16.407299999999999</v>
      </c>
      <c r="AJ229">
        <f t="shared" si="303"/>
        <v>26.289900000000003</v>
      </c>
      <c r="AK229">
        <f t="shared" si="304"/>
        <v>4.422600000000001</v>
      </c>
      <c r="AL229">
        <f t="shared" si="305"/>
        <v>0</v>
      </c>
      <c r="AM229">
        <f t="shared" si="306"/>
        <v>5.1870000000000003</v>
      </c>
      <c r="AN229">
        <f t="shared" si="307"/>
        <v>0</v>
      </c>
      <c r="AO229">
        <f t="shared" si="308"/>
        <v>0</v>
      </c>
      <c r="AP229">
        <f t="shared" si="309"/>
        <v>2.8391999999999999</v>
      </c>
      <c r="AQ229">
        <f t="shared" si="310"/>
        <v>0</v>
      </c>
      <c r="AR229">
        <f t="shared" si="311"/>
        <v>0.73710000000000009</v>
      </c>
      <c r="AS229">
        <f t="shared" si="312"/>
        <v>0.2457</v>
      </c>
      <c r="AT229">
        <f t="shared" si="313"/>
        <v>0.57329999999999992</v>
      </c>
      <c r="AU229">
        <f t="shared" si="314"/>
        <v>0.2457</v>
      </c>
      <c r="AV229">
        <f t="shared" si="315"/>
        <v>0.4914</v>
      </c>
      <c r="AW229">
        <f t="shared" si="316"/>
        <v>0</v>
      </c>
      <c r="AX229">
        <f t="shared" si="317"/>
        <v>0</v>
      </c>
      <c r="AY229">
        <f t="shared" si="318"/>
        <v>0.73710000000000009</v>
      </c>
      <c r="AZ229">
        <f t="shared" si="319"/>
        <v>0.35489999999999999</v>
      </c>
      <c r="BA229">
        <f t="shared" si="320"/>
        <v>0.81900000000000006</v>
      </c>
      <c r="BB229">
        <f t="shared" si="321"/>
        <v>0.2457</v>
      </c>
      <c r="BC229">
        <f t="shared" si="322"/>
        <v>0.10920000000000001</v>
      </c>
      <c r="BD229">
        <f t="shared" si="323"/>
        <v>0.38220000000000004</v>
      </c>
      <c r="BE229">
        <f t="shared" si="324"/>
        <v>0.46410000000000001</v>
      </c>
      <c r="BF229">
        <f t="shared" si="325"/>
        <v>0</v>
      </c>
      <c r="BG229">
        <f t="shared" si="326"/>
        <v>1.9109999999999998</v>
      </c>
      <c r="BH229">
        <f t="shared" si="327"/>
        <v>0.6825</v>
      </c>
      <c r="BI229">
        <f t="shared" si="328"/>
        <v>0</v>
      </c>
      <c r="BJ229">
        <f t="shared" si="329"/>
        <v>0</v>
      </c>
      <c r="BK229">
        <f t="shared" si="330"/>
        <v>19.628700000000002</v>
      </c>
      <c r="BL229">
        <f t="shared" si="331"/>
        <v>19.546799999999998</v>
      </c>
      <c r="BM229">
        <f t="shared" si="332"/>
        <v>8.1899999999999987E-2</v>
      </c>
      <c r="BN229">
        <f t="shared" si="333"/>
        <v>0</v>
      </c>
      <c r="BO229">
        <f t="shared" si="334"/>
        <v>0</v>
      </c>
      <c r="BP229">
        <f t="shared" si="335"/>
        <v>84.356999999999999</v>
      </c>
      <c r="BQ229">
        <f t="shared" si="336"/>
        <v>28.228199999999998</v>
      </c>
      <c r="BR229">
        <f t="shared" si="337"/>
        <v>62.8446</v>
      </c>
      <c r="BS229">
        <f t="shared" si="338"/>
        <v>1.0374000000000001</v>
      </c>
      <c r="BT229">
        <f t="shared" si="339"/>
        <v>52.525199999999998</v>
      </c>
      <c r="BU229">
        <f t="shared" si="340"/>
        <v>115.20600000000002</v>
      </c>
      <c r="BV229" s="11">
        <f t="shared" si="341"/>
        <v>208.18980000000002</v>
      </c>
      <c r="BW229" s="11">
        <f t="shared" si="342"/>
        <v>17.908799999999999</v>
      </c>
      <c r="BX229" s="11">
        <f t="shared" si="343"/>
        <v>264.3732</v>
      </c>
      <c r="BY229">
        <f t="shared" si="344"/>
        <v>132.95100000000002</v>
      </c>
      <c r="BZ229">
        <f t="shared" si="345"/>
        <v>42.860999999999997</v>
      </c>
      <c r="CA229">
        <f t="shared" si="346"/>
        <v>11.329500000000001</v>
      </c>
      <c r="CB229">
        <f t="shared" si="347"/>
        <v>0.70979999999999999</v>
      </c>
      <c r="CC229" s="11">
        <f t="shared" si="348"/>
        <v>239.1207</v>
      </c>
      <c r="CD229" s="11">
        <f t="shared" si="349"/>
        <v>262.10730000000001</v>
      </c>
      <c r="CE229" s="11">
        <f t="shared" si="350"/>
        <v>154.54530000000003</v>
      </c>
      <c r="CF229">
        <f t="shared" si="351"/>
        <v>28.528499999999998</v>
      </c>
      <c r="CG229">
        <f t="shared" si="352"/>
        <v>36.964199999999998</v>
      </c>
      <c r="CH229">
        <f t="shared" si="353"/>
        <v>9.5823</v>
      </c>
      <c r="CI229" s="11">
        <f t="shared" si="354"/>
        <v>137.34629999999999</v>
      </c>
      <c r="CJ229">
        <f t="shared" si="355"/>
        <v>16.925999999999998</v>
      </c>
      <c r="CK229">
        <f t="shared" si="356"/>
        <v>45.700199999999995</v>
      </c>
      <c r="CL229">
        <f t="shared" si="357"/>
        <v>18.700499999999998</v>
      </c>
      <c r="CM229">
        <f t="shared" si="358"/>
        <v>11.766299999999999</v>
      </c>
      <c r="CN229">
        <f t="shared" si="359"/>
        <v>162.10740000000001</v>
      </c>
      <c r="CO229">
        <f t="shared" si="360"/>
        <v>188.69760000000002</v>
      </c>
      <c r="CP229">
        <f t="shared" si="361"/>
        <v>2.6207999999999996</v>
      </c>
      <c r="CQ229">
        <f t="shared" si="362"/>
        <v>37.7286</v>
      </c>
      <c r="CR229">
        <f t="shared" si="363"/>
        <v>48.239100000000008</v>
      </c>
      <c r="CT229" s="18">
        <f>+'PASO 1 - SETUP CAMPAÑA'!F66</f>
        <v>273</v>
      </c>
      <c r="CU229">
        <v>9.43</v>
      </c>
      <c r="CV229">
        <v>8.58</v>
      </c>
      <c r="CW229">
        <v>0.86</v>
      </c>
      <c r="CX229">
        <v>2.79</v>
      </c>
      <c r="CY229">
        <v>2.56</v>
      </c>
      <c r="CZ229">
        <v>0.65</v>
      </c>
      <c r="DA229">
        <v>7.97</v>
      </c>
      <c r="DB229">
        <v>18.059999999999999</v>
      </c>
      <c r="DC229">
        <v>5.03</v>
      </c>
      <c r="DD229">
        <v>5.46</v>
      </c>
      <c r="DE229">
        <v>25.22</v>
      </c>
      <c r="DF229">
        <v>1.1200000000000001</v>
      </c>
      <c r="DG229">
        <v>25.31</v>
      </c>
      <c r="DH229">
        <v>24.02</v>
      </c>
      <c r="DI229">
        <v>25.89</v>
      </c>
      <c r="DJ229">
        <v>0.26</v>
      </c>
      <c r="DK229">
        <v>48.21</v>
      </c>
      <c r="DL229">
        <v>8.9</v>
      </c>
      <c r="DM229">
        <v>8.8000000000000007</v>
      </c>
      <c r="DN229">
        <v>27.24</v>
      </c>
      <c r="DO229">
        <v>38.56</v>
      </c>
      <c r="DP229">
        <v>15.7</v>
      </c>
      <c r="DQ229">
        <v>0.47</v>
      </c>
      <c r="DR229">
        <v>57.89</v>
      </c>
      <c r="DS229">
        <v>13.39</v>
      </c>
      <c r="DT229">
        <v>2.72</v>
      </c>
      <c r="DU229">
        <v>22.49</v>
      </c>
      <c r="DV229">
        <v>7.8</v>
      </c>
      <c r="DW229">
        <v>6.01</v>
      </c>
      <c r="DX229">
        <v>9.6300000000000008</v>
      </c>
      <c r="DY229">
        <v>1.62</v>
      </c>
      <c r="DZ229">
        <v>0</v>
      </c>
      <c r="EA229">
        <v>1.9</v>
      </c>
      <c r="EB229">
        <v>0</v>
      </c>
      <c r="EC229">
        <v>0</v>
      </c>
      <c r="ED229">
        <v>1.04</v>
      </c>
      <c r="EE229">
        <v>0</v>
      </c>
      <c r="EF229">
        <v>0.27</v>
      </c>
      <c r="EG229">
        <v>0.09</v>
      </c>
      <c r="EH229">
        <v>0.21</v>
      </c>
      <c r="EI229">
        <v>0.09</v>
      </c>
      <c r="EJ229">
        <v>0.18</v>
      </c>
      <c r="EK229">
        <v>0</v>
      </c>
      <c r="EL229">
        <v>0</v>
      </c>
      <c r="EM229">
        <v>0.27</v>
      </c>
      <c r="EN229">
        <v>0.13</v>
      </c>
      <c r="EO229">
        <v>0.3</v>
      </c>
      <c r="EP229">
        <v>0.09</v>
      </c>
      <c r="EQ229">
        <v>0.04</v>
      </c>
      <c r="ER229">
        <v>0.14000000000000001</v>
      </c>
      <c r="ES229">
        <v>0.17</v>
      </c>
      <c r="ET229">
        <v>0</v>
      </c>
      <c r="EU229">
        <v>0.7</v>
      </c>
      <c r="EV229">
        <v>0.25</v>
      </c>
      <c r="EW229">
        <v>0</v>
      </c>
      <c r="EX229">
        <v>0</v>
      </c>
      <c r="EY229">
        <v>7.19</v>
      </c>
      <c r="EZ229">
        <v>7.16</v>
      </c>
      <c r="FA229">
        <v>0.03</v>
      </c>
      <c r="FB229">
        <v>0</v>
      </c>
      <c r="FC229">
        <v>0</v>
      </c>
      <c r="FD229">
        <v>30.9</v>
      </c>
      <c r="FE229">
        <v>10.34</v>
      </c>
      <c r="FF229">
        <v>23.02</v>
      </c>
      <c r="FG229">
        <v>0.38</v>
      </c>
      <c r="FH229">
        <v>19.239999999999998</v>
      </c>
      <c r="FI229">
        <v>42.2</v>
      </c>
      <c r="FJ229">
        <v>76.260000000000005</v>
      </c>
      <c r="FK229">
        <v>6.56</v>
      </c>
      <c r="FL229">
        <v>96.84</v>
      </c>
      <c r="FM229">
        <v>48.7</v>
      </c>
      <c r="FN229">
        <v>15.7</v>
      </c>
      <c r="FO229">
        <v>4.1500000000000004</v>
      </c>
      <c r="FP229">
        <v>0.26</v>
      </c>
      <c r="FQ229">
        <v>87.59</v>
      </c>
      <c r="FR229">
        <v>96.01</v>
      </c>
      <c r="FS229">
        <v>56.61</v>
      </c>
      <c r="FT229">
        <v>10.45</v>
      </c>
      <c r="FU229">
        <v>13.54</v>
      </c>
      <c r="FV229">
        <v>3.51</v>
      </c>
      <c r="FW229">
        <v>50.31</v>
      </c>
      <c r="FX229">
        <v>6.2</v>
      </c>
      <c r="FY229">
        <v>16.739999999999998</v>
      </c>
      <c r="FZ229">
        <v>6.85</v>
      </c>
      <c r="GA229">
        <v>4.3099999999999996</v>
      </c>
      <c r="GB229">
        <v>59.38</v>
      </c>
      <c r="GC229">
        <v>69.12</v>
      </c>
      <c r="GD229">
        <v>0.96</v>
      </c>
      <c r="GE229">
        <v>13.82</v>
      </c>
      <c r="GF229">
        <v>17.670000000000002</v>
      </c>
    </row>
    <row r="230" spans="2:188" x14ac:dyDescent="0.35">
      <c r="B230" t="str">
        <f>IF(AND(F230&gt;='PASO 2 - CHANNEL INPUT '!$G$4,F230&lt;='PASO 2 - CHANNEL INPUT '!$H$4),"OK","FUERA")</f>
        <v>OK</v>
      </c>
      <c r="C230" s="18" t="str">
        <f>IF(AND(F230&gt;='PASO 2 - CHANNEL INPUT '!$G$8,F230&lt;='PASO 2 - CHANNEL INPUT '!$H$8),"OK","FUERA")</f>
        <v>OK</v>
      </c>
      <c r="D230" t="str">
        <f>IF(AND(F230&gt;='PASO 1 - SETUP CAMPAÑA'!$C$3,F230&lt;='PASO 1 - SETUP CAMPAÑA'!$C$4),"OK","FUERA")</f>
        <v>OK</v>
      </c>
      <c r="E230" t="s">
        <v>1</v>
      </c>
      <c r="F230">
        <v>39</v>
      </c>
      <c r="G230" s="11">
        <f t="shared" si="364"/>
        <v>46.7254</v>
      </c>
      <c r="H230">
        <f t="shared" si="275"/>
        <v>43.993100000000005</v>
      </c>
      <c r="I230">
        <f t="shared" si="276"/>
        <v>4.9734000000000007</v>
      </c>
      <c r="J230">
        <f t="shared" si="277"/>
        <v>8.1661999999999999</v>
      </c>
      <c r="K230">
        <f t="shared" si="278"/>
        <v>8.1047999999999991</v>
      </c>
      <c r="L230">
        <f t="shared" si="279"/>
        <v>0.39909999999999995</v>
      </c>
      <c r="M230">
        <f t="shared" si="280"/>
        <v>17.038499999999999</v>
      </c>
      <c r="N230">
        <f t="shared" si="281"/>
        <v>62.535900000000005</v>
      </c>
      <c r="O230">
        <f t="shared" si="282"/>
        <v>15.411399999999999</v>
      </c>
      <c r="P230">
        <f t="shared" si="283"/>
        <v>13.385199999999999</v>
      </c>
      <c r="Q230">
        <f t="shared" si="284"/>
        <v>77.947299999999998</v>
      </c>
      <c r="R230">
        <f t="shared" si="285"/>
        <v>3.1621000000000001</v>
      </c>
      <c r="S230">
        <f t="shared" si="286"/>
        <v>78.837599999999995</v>
      </c>
      <c r="T230">
        <f t="shared" si="287"/>
        <v>71.868700000000004</v>
      </c>
      <c r="U230" s="11">
        <f t="shared" si="288"/>
        <v>77.14909999999999</v>
      </c>
      <c r="V230">
        <f t="shared" si="289"/>
        <v>0.7367999999999999</v>
      </c>
      <c r="W230">
        <f t="shared" si="290"/>
        <v>150.27650000000003</v>
      </c>
      <c r="X230">
        <f t="shared" si="291"/>
        <v>31.221899999999998</v>
      </c>
      <c r="Y230">
        <f t="shared" si="292"/>
        <v>27.783500000000004</v>
      </c>
      <c r="Z230">
        <f t="shared" si="293"/>
        <v>93.021000000000001</v>
      </c>
      <c r="AA230">
        <f t="shared" si="294"/>
        <v>121.4492</v>
      </c>
      <c r="AB230">
        <f t="shared" si="295"/>
        <v>51.790900000000008</v>
      </c>
      <c r="AC230">
        <f t="shared" si="296"/>
        <v>2.7016</v>
      </c>
      <c r="AD230" s="11">
        <f t="shared" si="297"/>
        <v>189.29619999999997</v>
      </c>
      <c r="AE230">
        <f t="shared" si="298"/>
        <v>38.221499999999999</v>
      </c>
      <c r="AF230">
        <f t="shared" si="299"/>
        <v>11.8195</v>
      </c>
      <c r="AG230">
        <f t="shared" si="300"/>
        <v>52.005800000000008</v>
      </c>
      <c r="AH230">
        <f t="shared" si="301"/>
        <v>32.1736</v>
      </c>
      <c r="AI230">
        <f t="shared" si="302"/>
        <v>18.5121</v>
      </c>
      <c r="AJ230">
        <f t="shared" si="303"/>
        <v>29.3492</v>
      </c>
      <c r="AK230">
        <f t="shared" si="304"/>
        <v>3.2542</v>
      </c>
      <c r="AL230">
        <f t="shared" si="305"/>
        <v>0</v>
      </c>
      <c r="AM230">
        <f t="shared" si="306"/>
        <v>12.4642</v>
      </c>
      <c r="AN230">
        <f t="shared" si="307"/>
        <v>0.27629999999999999</v>
      </c>
      <c r="AO230">
        <f t="shared" si="308"/>
        <v>0</v>
      </c>
      <c r="AP230">
        <f t="shared" si="309"/>
        <v>5.4952999999999994</v>
      </c>
      <c r="AQ230">
        <f t="shared" si="310"/>
        <v>3.0700000000000002E-2</v>
      </c>
      <c r="AR230">
        <f t="shared" si="311"/>
        <v>0.92100000000000004</v>
      </c>
      <c r="AS230">
        <f t="shared" si="312"/>
        <v>3.0700000000000002E-2</v>
      </c>
      <c r="AT230">
        <f t="shared" si="313"/>
        <v>0.1535</v>
      </c>
      <c r="AU230">
        <f t="shared" si="314"/>
        <v>1.7806</v>
      </c>
      <c r="AV230">
        <f t="shared" si="315"/>
        <v>2.6708999999999996</v>
      </c>
      <c r="AW230">
        <f t="shared" si="316"/>
        <v>0.12280000000000001</v>
      </c>
      <c r="AX230">
        <f t="shared" si="317"/>
        <v>0</v>
      </c>
      <c r="AY230">
        <f t="shared" si="318"/>
        <v>2.9471999999999996</v>
      </c>
      <c r="AZ230">
        <f t="shared" si="319"/>
        <v>2.1797</v>
      </c>
      <c r="BA230">
        <f t="shared" si="320"/>
        <v>1.6271</v>
      </c>
      <c r="BB230">
        <f t="shared" si="321"/>
        <v>0.307</v>
      </c>
      <c r="BC230">
        <f t="shared" si="322"/>
        <v>0.42980000000000007</v>
      </c>
      <c r="BD230">
        <f t="shared" si="323"/>
        <v>0.46050000000000002</v>
      </c>
      <c r="BE230">
        <f t="shared" si="324"/>
        <v>1.5657000000000001</v>
      </c>
      <c r="BF230">
        <f t="shared" si="325"/>
        <v>0</v>
      </c>
      <c r="BG230">
        <f t="shared" si="326"/>
        <v>0.52190000000000003</v>
      </c>
      <c r="BH230">
        <f t="shared" si="327"/>
        <v>0.58330000000000004</v>
      </c>
      <c r="BI230">
        <f t="shared" si="328"/>
        <v>9.2099999999999987E-2</v>
      </c>
      <c r="BJ230">
        <f t="shared" si="329"/>
        <v>0.95169999999999999</v>
      </c>
      <c r="BK230">
        <f t="shared" si="330"/>
        <v>33.7393</v>
      </c>
      <c r="BL230">
        <f t="shared" si="331"/>
        <v>32.695500000000003</v>
      </c>
      <c r="BM230">
        <f t="shared" si="332"/>
        <v>1.1666000000000001</v>
      </c>
      <c r="BN230">
        <f t="shared" si="333"/>
        <v>0</v>
      </c>
      <c r="BO230">
        <f t="shared" si="334"/>
        <v>0</v>
      </c>
      <c r="BP230">
        <f t="shared" si="335"/>
        <v>87.3108</v>
      </c>
      <c r="BQ230">
        <f t="shared" si="336"/>
        <v>37.454000000000001</v>
      </c>
      <c r="BR230">
        <f t="shared" si="337"/>
        <v>64.070899999999995</v>
      </c>
      <c r="BS230">
        <f t="shared" si="338"/>
        <v>1.3815000000000002</v>
      </c>
      <c r="BT230">
        <f t="shared" si="339"/>
        <v>69.443399999999997</v>
      </c>
      <c r="BU230">
        <f t="shared" si="340"/>
        <v>119.11599999999999</v>
      </c>
      <c r="BV230" s="11">
        <f t="shared" si="341"/>
        <v>231.90780000000001</v>
      </c>
      <c r="BW230" s="11">
        <f t="shared" si="342"/>
        <v>26.524800000000003</v>
      </c>
      <c r="BX230" s="11">
        <f t="shared" si="343"/>
        <v>299.23290000000003</v>
      </c>
      <c r="BY230">
        <f t="shared" si="344"/>
        <v>144.59700000000001</v>
      </c>
      <c r="BZ230">
        <f t="shared" si="345"/>
        <v>51.790900000000008</v>
      </c>
      <c r="CA230">
        <f t="shared" si="346"/>
        <v>16.025399999999998</v>
      </c>
      <c r="CB230">
        <f t="shared" si="347"/>
        <v>0.24560000000000001</v>
      </c>
      <c r="CC230" s="11">
        <f t="shared" si="348"/>
        <v>273.32209999999998</v>
      </c>
      <c r="CD230" s="11">
        <f t="shared" si="349"/>
        <v>290.05360000000002</v>
      </c>
      <c r="CE230" s="11">
        <f t="shared" si="350"/>
        <v>177.4153</v>
      </c>
      <c r="CF230">
        <f t="shared" si="351"/>
        <v>37.668899999999994</v>
      </c>
      <c r="CG230">
        <f t="shared" si="352"/>
        <v>64.162999999999997</v>
      </c>
      <c r="CH230">
        <f t="shared" si="353"/>
        <v>11.6046</v>
      </c>
      <c r="CI230" s="11">
        <f t="shared" si="354"/>
        <v>146.89950000000002</v>
      </c>
      <c r="CJ230">
        <f t="shared" si="355"/>
        <v>20.0778</v>
      </c>
      <c r="CK230">
        <f t="shared" si="356"/>
        <v>47.615699999999997</v>
      </c>
      <c r="CL230">
        <f t="shared" si="357"/>
        <v>15.1044</v>
      </c>
      <c r="CM230">
        <f t="shared" si="358"/>
        <v>13.661500000000002</v>
      </c>
      <c r="CN230">
        <f t="shared" si="359"/>
        <v>182.2045</v>
      </c>
      <c r="CO230">
        <f t="shared" si="360"/>
        <v>211.3081</v>
      </c>
      <c r="CP230">
        <f t="shared" si="361"/>
        <v>4.1445000000000007</v>
      </c>
      <c r="CQ230">
        <f t="shared" si="362"/>
        <v>37.914499999999997</v>
      </c>
      <c r="CR230">
        <f t="shared" si="363"/>
        <v>55.413499999999999</v>
      </c>
      <c r="CT230" s="18">
        <f>+'PASO 1 - SETUP CAMPAÑA'!F67</f>
        <v>307</v>
      </c>
      <c r="CU230">
        <v>15.22</v>
      </c>
      <c r="CV230">
        <v>14.33</v>
      </c>
      <c r="CW230">
        <v>1.62</v>
      </c>
      <c r="CX230">
        <v>2.66</v>
      </c>
      <c r="CY230">
        <v>2.64</v>
      </c>
      <c r="CZ230">
        <v>0.13</v>
      </c>
      <c r="DA230">
        <v>5.55</v>
      </c>
      <c r="DB230">
        <v>20.37</v>
      </c>
      <c r="DC230">
        <v>5.0199999999999996</v>
      </c>
      <c r="DD230">
        <v>4.3600000000000003</v>
      </c>
      <c r="DE230">
        <v>25.39</v>
      </c>
      <c r="DF230">
        <v>1.03</v>
      </c>
      <c r="DG230">
        <v>25.68</v>
      </c>
      <c r="DH230">
        <v>23.41</v>
      </c>
      <c r="DI230">
        <v>25.13</v>
      </c>
      <c r="DJ230">
        <v>0.24</v>
      </c>
      <c r="DK230">
        <v>48.95</v>
      </c>
      <c r="DL230">
        <v>10.17</v>
      </c>
      <c r="DM230">
        <v>9.0500000000000007</v>
      </c>
      <c r="DN230">
        <v>30.3</v>
      </c>
      <c r="DO230">
        <v>39.56</v>
      </c>
      <c r="DP230">
        <v>16.87</v>
      </c>
      <c r="DQ230">
        <v>0.88</v>
      </c>
      <c r="DR230">
        <v>61.66</v>
      </c>
      <c r="DS230">
        <v>12.45</v>
      </c>
      <c r="DT230">
        <v>3.85</v>
      </c>
      <c r="DU230">
        <v>16.940000000000001</v>
      </c>
      <c r="DV230">
        <v>10.48</v>
      </c>
      <c r="DW230">
        <v>6.03</v>
      </c>
      <c r="DX230">
        <v>9.56</v>
      </c>
      <c r="DY230">
        <v>1.06</v>
      </c>
      <c r="DZ230">
        <v>0</v>
      </c>
      <c r="EA230">
        <v>4.0599999999999996</v>
      </c>
      <c r="EB230">
        <v>0.09</v>
      </c>
      <c r="EC230">
        <v>0</v>
      </c>
      <c r="ED230">
        <v>1.79</v>
      </c>
      <c r="EE230">
        <v>0.01</v>
      </c>
      <c r="EF230">
        <v>0.3</v>
      </c>
      <c r="EG230">
        <v>0.01</v>
      </c>
      <c r="EH230">
        <v>0.05</v>
      </c>
      <c r="EI230">
        <v>0.57999999999999996</v>
      </c>
      <c r="EJ230">
        <v>0.87</v>
      </c>
      <c r="EK230">
        <v>0.04</v>
      </c>
      <c r="EL230">
        <v>0</v>
      </c>
      <c r="EM230">
        <v>0.96</v>
      </c>
      <c r="EN230">
        <v>0.71</v>
      </c>
      <c r="EO230">
        <v>0.53</v>
      </c>
      <c r="EP230">
        <v>0.1</v>
      </c>
      <c r="EQ230">
        <v>0.14000000000000001</v>
      </c>
      <c r="ER230">
        <v>0.15</v>
      </c>
      <c r="ES230">
        <v>0.51</v>
      </c>
      <c r="ET230">
        <v>0</v>
      </c>
      <c r="EU230">
        <v>0.17</v>
      </c>
      <c r="EV230">
        <v>0.19</v>
      </c>
      <c r="EW230">
        <v>0.03</v>
      </c>
      <c r="EX230">
        <v>0.31</v>
      </c>
      <c r="EY230">
        <v>10.99</v>
      </c>
      <c r="EZ230">
        <v>10.65</v>
      </c>
      <c r="FA230">
        <v>0.38</v>
      </c>
      <c r="FB230">
        <v>0</v>
      </c>
      <c r="FC230">
        <v>0</v>
      </c>
      <c r="FD230">
        <v>28.44</v>
      </c>
      <c r="FE230">
        <v>12.2</v>
      </c>
      <c r="FF230">
        <v>20.87</v>
      </c>
      <c r="FG230">
        <v>0.45</v>
      </c>
      <c r="FH230">
        <v>22.62</v>
      </c>
      <c r="FI230">
        <v>38.799999999999997</v>
      </c>
      <c r="FJ230">
        <v>75.540000000000006</v>
      </c>
      <c r="FK230">
        <v>8.64</v>
      </c>
      <c r="FL230">
        <v>97.47</v>
      </c>
      <c r="FM230">
        <v>47.1</v>
      </c>
      <c r="FN230">
        <v>16.87</v>
      </c>
      <c r="FO230">
        <v>5.22</v>
      </c>
      <c r="FP230">
        <v>0.08</v>
      </c>
      <c r="FQ230">
        <v>89.03</v>
      </c>
      <c r="FR230">
        <v>94.48</v>
      </c>
      <c r="FS230">
        <v>57.79</v>
      </c>
      <c r="FT230">
        <v>12.27</v>
      </c>
      <c r="FU230">
        <v>20.9</v>
      </c>
      <c r="FV230">
        <v>3.78</v>
      </c>
      <c r="FW230">
        <v>47.85</v>
      </c>
      <c r="FX230">
        <v>6.54</v>
      </c>
      <c r="FY230">
        <v>15.51</v>
      </c>
      <c r="FZ230">
        <v>4.92</v>
      </c>
      <c r="GA230">
        <v>4.45</v>
      </c>
      <c r="GB230">
        <v>59.35</v>
      </c>
      <c r="GC230">
        <v>68.83</v>
      </c>
      <c r="GD230">
        <v>1.35</v>
      </c>
      <c r="GE230">
        <v>12.35</v>
      </c>
      <c r="GF230">
        <v>18.05</v>
      </c>
    </row>
    <row r="231" spans="2:188" x14ac:dyDescent="0.35">
      <c r="B231" t="str">
        <f>IF(AND(F231&gt;='PASO 2 - CHANNEL INPUT '!$G$4,F231&lt;='PASO 2 - CHANNEL INPUT '!$H$4),"OK","FUERA")</f>
        <v>OK</v>
      </c>
      <c r="C231" s="18" t="str">
        <f>IF(AND(F231&gt;='PASO 2 - CHANNEL INPUT '!$G$8,F231&lt;='PASO 2 - CHANNEL INPUT '!$H$8),"OK","FUERA")</f>
        <v>OK</v>
      </c>
      <c r="D231" t="str">
        <f>IF(AND(F231&gt;='PASO 1 - SETUP CAMPAÑA'!$C$3,F231&lt;='PASO 1 - SETUP CAMPAÑA'!$C$4),"OK","FUERA")</f>
        <v>OK</v>
      </c>
      <c r="E231" t="s">
        <v>1</v>
      </c>
      <c r="F231">
        <v>40</v>
      </c>
      <c r="G231" s="11">
        <f t="shared" si="364"/>
        <v>51.614999999999995</v>
      </c>
      <c r="H231">
        <f t="shared" si="275"/>
        <v>48.47</v>
      </c>
      <c r="I231">
        <f t="shared" si="276"/>
        <v>3.8479999999999999</v>
      </c>
      <c r="J231">
        <f t="shared" si="277"/>
        <v>11.285</v>
      </c>
      <c r="K231">
        <f t="shared" si="278"/>
        <v>10.841000000000001</v>
      </c>
      <c r="L231">
        <f t="shared" si="279"/>
        <v>0.70299999999999996</v>
      </c>
      <c r="M231">
        <f t="shared" si="280"/>
        <v>25.048999999999999</v>
      </c>
      <c r="N231">
        <f t="shared" si="281"/>
        <v>72.075999999999993</v>
      </c>
      <c r="O231">
        <f t="shared" si="282"/>
        <v>20.164999999999999</v>
      </c>
      <c r="P231">
        <f t="shared" si="283"/>
        <v>12.765000000000001</v>
      </c>
      <c r="Q231">
        <f t="shared" si="284"/>
        <v>85.248000000000005</v>
      </c>
      <c r="R231">
        <f t="shared" si="285"/>
        <v>4.9210000000000003</v>
      </c>
      <c r="S231">
        <f t="shared" si="286"/>
        <v>87.801000000000002</v>
      </c>
      <c r="T231">
        <f t="shared" si="287"/>
        <v>81.622</v>
      </c>
      <c r="U231" s="11">
        <f t="shared" si="288"/>
        <v>88.134</v>
      </c>
      <c r="V231">
        <f t="shared" si="289"/>
        <v>1.48</v>
      </c>
      <c r="W231">
        <f t="shared" si="290"/>
        <v>169.423</v>
      </c>
      <c r="X231">
        <f t="shared" si="291"/>
        <v>33.707000000000001</v>
      </c>
      <c r="Y231">
        <f t="shared" si="292"/>
        <v>29.933</v>
      </c>
      <c r="Z231">
        <f t="shared" si="293"/>
        <v>111.333</v>
      </c>
      <c r="AA231">
        <f t="shared" si="294"/>
        <v>136.67799999999997</v>
      </c>
      <c r="AB231">
        <f t="shared" si="295"/>
        <v>57.423999999999999</v>
      </c>
      <c r="AC231">
        <f t="shared" si="296"/>
        <v>4.995000000000001</v>
      </c>
      <c r="AD231" s="11">
        <f t="shared" si="297"/>
        <v>213.416</v>
      </c>
      <c r="AE231">
        <f t="shared" si="298"/>
        <v>46.841999999999999</v>
      </c>
      <c r="AF231">
        <f t="shared" si="299"/>
        <v>14.504</v>
      </c>
      <c r="AG231">
        <f t="shared" si="300"/>
        <v>65.379000000000005</v>
      </c>
      <c r="AH231">
        <f t="shared" si="301"/>
        <v>39.923000000000002</v>
      </c>
      <c r="AI231">
        <f t="shared" si="302"/>
        <v>35.15</v>
      </c>
      <c r="AJ231">
        <f t="shared" si="303"/>
        <v>44.067</v>
      </c>
      <c r="AK231">
        <f t="shared" si="304"/>
        <v>4.6619999999999999</v>
      </c>
      <c r="AL231">
        <f t="shared" si="305"/>
        <v>0</v>
      </c>
      <c r="AM231">
        <f t="shared" si="306"/>
        <v>8.6950000000000003</v>
      </c>
      <c r="AN231">
        <f t="shared" si="307"/>
        <v>0.59200000000000008</v>
      </c>
      <c r="AO231">
        <f t="shared" si="308"/>
        <v>0.59200000000000008</v>
      </c>
      <c r="AP231">
        <f t="shared" si="309"/>
        <v>4.6619999999999999</v>
      </c>
      <c r="AQ231">
        <f t="shared" si="310"/>
        <v>0.25900000000000006</v>
      </c>
      <c r="AR231">
        <f t="shared" si="311"/>
        <v>3.145</v>
      </c>
      <c r="AS231">
        <f t="shared" si="312"/>
        <v>0</v>
      </c>
      <c r="AT231">
        <f t="shared" si="313"/>
        <v>1.5539999999999998</v>
      </c>
      <c r="AU231">
        <f t="shared" si="314"/>
        <v>1.1100000000000001</v>
      </c>
      <c r="AV231">
        <f t="shared" si="315"/>
        <v>1.369</v>
      </c>
      <c r="AW231">
        <f t="shared" si="316"/>
        <v>0</v>
      </c>
      <c r="AX231">
        <f t="shared" si="317"/>
        <v>0</v>
      </c>
      <c r="AY231">
        <f t="shared" si="318"/>
        <v>1.9610000000000001</v>
      </c>
      <c r="AZ231">
        <f t="shared" si="319"/>
        <v>1.8129999999999999</v>
      </c>
      <c r="BA231">
        <f t="shared" si="320"/>
        <v>0.40700000000000003</v>
      </c>
      <c r="BB231">
        <f t="shared" si="321"/>
        <v>3.7000000000000005E-2</v>
      </c>
      <c r="BC231">
        <f t="shared" si="322"/>
        <v>2.331</v>
      </c>
      <c r="BD231">
        <f t="shared" si="323"/>
        <v>0.44399999999999995</v>
      </c>
      <c r="BE231">
        <f t="shared" si="324"/>
        <v>3.7000000000000005E-2</v>
      </c>
      <c r="BF231">
        <f t="shared" si="325"/>
        <v>0</v>
      </c>
      <c r="BG231">
        <f t="shared" si="326"/>
        <v>3.0339999999999998</v>
      </c>
      <c r="BH231">
        <f t="shared" si="327"/>
        <v>1.2949999999999999</v>
      </c>
      <c r="BI231">
        <f t="shared" si="328"/>
        <v>0.185</v>
      </c>
      <c r="BJ231">
        <f t="shared" si="329"/>
        <v>0.33300000000000002</v>
      </c>
      <c r="BK231">
        <f t="shared" si="330"/>
        <v>34.372999999999998</v>
      </c>
      <c r="BL231">
        <f t="shared" si="331"/>
        <v>31.856999999999999</v>
      </c>
      <c r="BM231">
        <f t="shared" si="332"/>
        <v>0.55500000000000005</v>
      </c>
      <c r="BN231">
        <f t="shared" si="333"/>
        <v>0</v>
      </c>
      <c r="BO231">
        <f t="shared" si="334"/>
        <v>1.9610000000000001</v>
      </c>
      <c r="BP231">
        <f t="shared" si="335"/>
        <v>122.47000000000001</v>
      </c>
      <c r="BQ231">
        <f t="shared" si="336"/>
        <v>47.027000000000008</v>
      </c>
      <c r="BR231">
        <f t="shared" si="337"/>
        <v>90.797999999999988</v>
      </c>
      <c r="BS231">
        <f t="shared" si="338"/>
        <v>3.2560000000000002</v>
      </c>
      <c r="BT231">
        <f t="shared" si="339"/>
        <v>88.134</v>
      </c>
      <c r="BU231">
        <f t="shared" si="340"/>
        <v>152.07000000000002</v>
      </c>
      <c r="BV231" s="11">
        <f t="shared" si="341"/>
        <v>286.19499999999999</v>
      </c>
      <c r="BW231" s="11">
        <f t="shared" si="342"/>
        <v>28.082999999999998</v>
      </c>
      <c r="BX231" s="11">
        <f t="shared" si="343"/>
        <v>360.63900000000001</v>
      </c>
      <c r="BY231">
        <f t="shared" si="344"/>
        <v>164.613</v>
      </c>
      <c r="BZ231">
        <f t="shared" si="345"/>
        <v>57.423999999999999</v>
      </c>
      <c r="CA231">
        <f t="shared" si="346"/>
        <v>18.167000000000002</v>
      </c>
      <c r="CB231">
        <f t="shared" si="347"/>
        <v>0.77699999999999991</v>
      </c>
      <c r="CC231" s="11">
        <f t="shared" si="348"/>
        <v>318.86600000000004</v>
      </c>
      <c r="CD231" s="11">
        <f t="shared" si="349"/>
        <v>356.53199999999998</v>
      </c>
      <c r="CE231" s="11">
        <f t="shared" si="350"/>
        <v>206.75600000000003</v>
      </c>
      <c r="CF231">
        <f t="shared" si="351"/>
        <v>50.246000000000002</v>
      </c>
      <c r="CG231">
        <f t="shared" si="352"/>
        <v>60.198999999999991</v>
      </c>
      <c r="CH231">
        <f t="shared" si="353"/>
        <v>7.0669999999999993</v>
      </c>
      <c r="CI231" s="11">
        <f t="shared" si="354"/>
        <v>176.67499999999998</v>
      </c>
      <c r="CJ231">
        <f t="shared" si="355"/>
        <v>29.452000000000002</v>
      </c>
      <c r="CK231">
        <f t="shared" si="356"/>
        <v>68.894000000000005</v>
      </c>
      <c r="CL231">
        <f t="shared" si="357"/>
        <v>23.790999999999997</v>
      </c>
      <c r="CM231">
        <f t="shared" si="358"/>
        <v>18.869999999999997</v>
      </c>
      <c r="CN231">
        <f t="shared" si="359"/>
        <v>235.76400000000001</v>
      </c>
      <c r="CO231">
        <f t="shared" si="360"/>
        <v>247.78899999999999</v>
      </c>
      <c r="CP231">
        <f t="shared" si="361"/>
        <v>5.9569999999999999</v>
      </c>
      <c r="CQ231">
        <f t="shared" si="362"/>
        <v>49.727999999999994</v>
      </c>
      <c r="CR231">
        <f t="shared" si="363"/>
        <v>62.641000000000005</v>
      </c>
      <c r="CT231" s="18">
        <f>+'PASO 1 - SETUP CAMPAÑA'!F68</f>
        <v>370</v>
      </c>
      <c r="CU231">
        <v>13.95</v>
      </c>
      <c r="CV231">
        <v>13.1</v>
      </c>
      <c r="CW231">
        <v>1.04</v>
      </c>
      <c r="CX231">
        <v>3.05</v>
      </c>
      <c r="CY231">
        <v>2.93</v>
      </c>
      <c r="CZ231">
        <v>0.19</v>
      </c>
      <c r="DA231">
        <v>6.77</v>
      </c>
      <c r="DB231">
        <v>19.48</v>
      </c>
      <c r="DC231">
        <v>5.45</v>
      </c>
      <c r="DD231">
        <v>3.45</v>
      </c>
      <c r="DE231">
        <v>23.04</v>
      </c>
      <c r="DF231">
        <v>1.33</v>
      </c>
      <c r="DG231">
        <v>23.73</v>
      </c>
      <c r="DH231">
        <v>22.06</v>
      </c>
      <c r="DI231">
        <v>23.82</v>
      </c>
      <c r="DJ231">
        <v>0.4</v>
      </c>
      <c r="DK231">
        <v>45.79</v>
      </c>
      <c r="DL231">
        <v>9.11</v>
      </c>
      <c r="DM231">
        <v>8.09</v>
      </c>
      <c r="DN231">
        <v>30.09</v>
      </c>
      <c r="DO231">
        <v>36.94</v>
      </c>
      <c r="DP231">
        <v>15.52</v>
      </c>
      <c r="DQ231">
        <v>1.35</v>
      </c>
      <c r="DR231">
        <v>57.68</v>
      </c>
      <c r="DS231">
        <v>12.66</v>
      </c>
      <c r="DT231">
        <v>3.92</v>
      </c>
      <c r="DU231">
        <v>17.670000000000002</v>
      </c>
      <c r="DV231">
        <v>10.79</v>
      </c>
      <c r="DW231">
        <v>9.5</v>
      </c>
      <c r="DX231">
        <v>11.91</v>
      </c>
      <c r="DY231">
        <v>1.26</v>
      </c>
      <c r="DZ231">
        <v>0</v>
      </c>
      <c r="EA231">
        <v>2.35</v>
      </c>
      <c r="EB231">
        <v>0.16</v>
      </c>
      <c r="EC231">
        <v>0.16</v>
      </c>
      <c r="ED231">
        <v>1.26</v>
      </c>
      <c r="EE231">
        <v>7.0000000000000007E-2</v>
      </c>
      <c r="EF231">
        <v>0.85</v>
      </c>
      <c r="EG231">
        <v>0</v>
      </c>
      <c r="EH231">
        <v>0.42</v>
      </c>
      <c r="EI231">
        <v>0.3</v>
      </c>
      <c r="EJ231">
        <v>0.37</v>
      </c>
      <c r="EK231">
        <v>0</v>
      </c>
      <c r="EL231">
        <v>0</v>
      </c>
      <c r="EM231">
        <v>0.53</v>
      </c>
      <c r="EN231">
        <v>0.49</v>
      </c>
      <c r="EO231">
        <v>0.11</v>
      </c>
      <c r="EP231">
        <v>0.01</v>
      </c>
      <c r="EQ231">
        <v>0.63</v>
      </c>
      <c r="ER231">
        <v>0.12</v>
      </c>
      <c r="ES231">
        <v>0.01</v>
      </c>
      <c r="ET231">
        <v>0</v>
      </c>
      <c r="EU231">
        <v>0.82</v>
      </c>
      <c r="EV231">
        <v>0.35</v>
      </c>
      <c r="EW231">
        <v>0.05</v>
      </c>
      <c r="EX231">
        <v>0.09</v>
      </c>
      <c r="EY231">
        <v>9.2899999999999991</v>
      </c>
      <c r="EZ231">
        <v>8.61</v>
      </c>
      <c r="FA231">
        <v>0.15</v>
      </c>
      <c r="FB231">
        <v>0</v>
      </c>
      <c r="FC231">
        <v>0.53</v>
      </c>
      <c r="FD231">
        <v>33.1</v>
      </c>
      <c r="FE231">
        <v>12.71</v>
      </c>
      <c r="FF231">
        <v>24.54</v>
      </c>
      <c r="FG231">
        <v>0.88</v>
      </c>
      <c r="FH231">
        <v>23.82</v>
      </c>
      <c r="FI231">
        <v>41.1</v>
      </c>
      <c r="FJ231">
        <v>77.349999999999994</v>
      </c>
      <c r="FK231">
        <v>7.59</v>
      </c>
      <c r="FL231">
        <v>97.47</v>
      </c>
      <c r="FM231">
        <v>44.49</v>
      </c>
      <c r="FN231">
        <v>15.52</v>
      </c>
      <c r="FO231">
        <v>4.91</v>
      </c>
      <c r="FP231">
        <v>0.21</v>
      </c>
      <c r="FQ231">
        <v>86.18</v>
      </c>
      <c r="FR231">
        <v>96.36</v>
      </c>
      <c r="FS231">
        <v>55.88</v>
      </c>
      <c r="FT231">
        <v>13.58</v>
      </c>
      <c r="FU231">
        <v>16.27</v>
      </c>
      <c r="FV231">
        <v>1.91</v>
      </c>
      <c r="FW231">
        <v>47.75</v>
      </c>
      <c r="FX231">
        <v>7.96</v>
      </c>
      <c r="FY231">
        <v>18.62</v>
      </c>
      <c r="FZ231">
        <v>6.43</v>
      </c>
      <c r="GA231">
        <v>5.0999999999999996</v>
      </c>
      <c r="GB231">
        <v>63.72</v>
      </c>
      <c r="GC231">
        <v>66.97</v>
      </c>
      <c r="GD231">
        <v>1.61</v>
      </c>
      <c r="GE231">
        <v>13.44</v>
      </c>
      <c r="GF231">
        <v>16.93</v>
      </c>
    </row>
    <row r="232" spans="2:188" x14ac:dyDescent="0.35">
      <c r="B232" t="str">
        <f>IF(AND(F232&gt;='PASO 2 - CHANNEL INPUT '!$G$4,F232&lt;='PASO 2 - CHANNEL INPUT '!$H$4),"OK","FUERA")</f>
        <v>OK</v>
      </c>
      <c r="C232" s="18" t="str">
        <f>IF(AND(F232&gt;='PASO 2 - CHANNEL INPUT '!$G$8,F232&lt;='PASO 2 - CHANNEL INPUT '!$H$8),"OK","FUERA")</f>
        <v>OK</v>
      </c>
      <c r="D232" t="str">
        <f>IF(AND(F232&gt;='PASO 1 - SETUP CAMPAÑA'!$C$3,F232&lt;='PASO 1 - SETUP CAMPAÑA'!$C$4),"OK","FUERA")</f>
        <v>OK</v>
      </c>
      <c r="E232" t="s">
        <v>1</v>
      </c>
      <c r="F232">
        <v>41</v>
      </c>
      <c r="G232" s="11">
        <f t="shared" si="364"/>
        <v>45.681900000000006</v>
      </c>
      <c r="H232">
        <f t="shared" si="275"/>
        <v>43.164000000000001</v>
      </c>
      <c r="I232">
        <f t="shared" si="276"/>
        <v>3.7605</v>
      </c>
      <c r="J232">
        <f t="shared" si="277"/>
        <v>9.0579000000000001</v>
      </c>
      <c r="K232">
        <f t="shared" si="278"/>
        <v>9.0251999999999999</v>
      </c>
      <c r="L232">
        <f t="shared" si="279"/>
        <v>1.2425999999999999</v>
      </c>
      <c r="M232">
        <f t="shared" si="280"/>
        <v>17.004000000000001</v>
      </c>
      <c r="N232">
        <f t="shared" si="281"/>
        <v>65.040300000000002</v>
      </c>
      <c r="O232">
        <f t="shared" si="282"/>
        <v>14.8131</v>
      </c>
      <c r="P232">
        <f t="shared" si="283"/>
        <v>14.878499999999999</v>
      </c>
      <c r="Q232">
        <f t="shared" si="284"/>
        <v>74.817599999999999</v>
      </c>
      <c r="R232">
        <f t="shared" si="285"/>
        <v>4.1528999999999998</v>
      </c>
      <c r="S232">
        <f t="shared" si="286"/>
        <v>76.419900000000013</v>
      </c>
      <c r="T232">
        <f t="shared" si="287"/>
        <v>71.547600000000003</v>
      </c>
      <c r="U232" s="11">
        <f t="shared" si="288"/>
        <v>77.270099999999999</v>
      </c>
      <c r="V232">
        <f t="shared" si="289"/>
        <v>1.1118000000000001</v>
      </c>
      <c r="W232">
        <f t="shared" si="290"/>
        <v>170.46510000000001</v>
      </c>
      <c r="X232">
        <f t="shared" si="291"/>
        <v>33.1905</v>
      </c>
      <c r="Y232">
        <f t="shared" si="292"/>
        <v>27.108299999999996</v>
      </c>
      <c r="Z232">
        <f t="shared" si="293"/>
        <v>106.4712</v>
      </c>
      <c r="AA232">
        <f t="shared" si="294"/>
        <v>132.9255</v>
      </c>
      <c r="AB232">
        <f t="shared" si="295"/>
        <v>54.608999999999995</v>
      </c>
      <c r="AC232">
        <f t="shared" si="296"/>
        <v>3.5316000000000001</v>
      </c>
      <c r="AD232" s="11">
        <f t="shared" si="297"/>
        <v>208.1028</v>
      </c>
      <c r="AE232">
        <f t="shared" si="298"/>
        <v>53.431799999999996</v>
      </c>
      <c r="AF232">
        <f t="shared" si="299"/>
        <v>11.0853</v>
      </c>
      <c r="AG232">
        <f t="shared" si="300"/>
        <v>63.961199999999998</v>
      </c>
      <c r="AH232">
        <f t="shared" si="301"/>
        <v>30.607199999999995</v>
      </c>
      <c r="AI232">
        <f t="shared" si="302"/>
        <v>19.979700000000001</v>
      </c>
      <c r="AJ232">
        <f t="shared" si="303"/>
        <v>43.294799999999995</v>
      </c>
      <c r="AK232">
        <f t="shared" si="304"/>
        <v>1.3734</v>
      </c>
      <c r="AL232">
        <f t="shared" si="305"/>
        <v>0</v>
      </c>
      <c r="AM232">
        <f t="shared" si="306"/>
        <v>12.0663</v>
      </c>
      <c r="AN232">
        <f t="shared" si="307"/>
        <v>0.22890000000000002</v>
      </c>
      <c r="AO232">
        <f t="shared" si="308"/>
        <v>0.1308</v>
      </c>
      <c r="AP232">
        <f t="shared" si="309"/>
        <v>6.2130000000000001</v>
      </c>
      <c r="AQ232">
        <f t="shared" si="310"/>
        <v>0.19619999999999999</v>
      </c>
      <c r="AR232">
        <f t="shared" si="311"/>
        <v>2.5179</v>
      </c>
      <c r="AS232">
        <f t="shared" si="312"/>
        <v>0.71940000000000004</v>
      </c>
      <c r="AT232">
        <f t="shared" si="313"/>
        <v>1.3734</v>
      </c>
      <c r="AU232">
        <f t="shared" si="314"/>
        <v>0</v>
      </c>
      <c r="AV232">
        <f t="shared" si="315"/>
        <v>0.91560000000000008</v>
      </c>
      <c r="AW232">
        <f t="shared" si="316"/>
        <v>0</v>
      </c>
      <c r="AX232">
        <f t="shared" si="317"/>
        <v>0</v>
      </c>
      <c r="AY232">
        <f t="shared" si="318"/>
        <v>0.91560000000000008</v>
      </c>
      <c r="AZ232">
        <f t="shared" si="319"/>
        <v>3.6297000000000001</v>
      </c>
      <c r="BA232">
        <f t="shared" si="320"/>
        <v>1.4060999999999999</v>
      </c>
      <c r="BB232">
        <f t="shared" si="321"/>
        <v>2.9102999999999999</v>
      </c>
      <c r="BC232">
        <f t="shared" si="322"/>
        <v>0.39239999999999997</v>
      </c>
      <c r="BD232">
        <f t="shared" si="323"/>
        <v>0.35970000000000002</v>
      </c>
      <c r="BE232">
        <f t="shared" si="324"/>
        <v>0.65400000000000003</v>
      </c>
      <c r="BF232">
        <f t="shared" si="325"/>
        <v>0</v>
      </c>
      <c r="BG232">
        <f t="shared" si="326"/>
        <v>1.7331000000000001</v>
      </c>
      <c r="BH232">
        <f t="shared" si="327"/>
        <v>2.3544</v>
      </c>
      <c r="BI232">
        <f t="shared" si="328"/>
        <v>0.16350000000000001</v>
      </c>
      <c r="BJ232">
        <f t="shared" si="329"/>
        <v>0</v>
      </c>
      <c r="BK232">
        <f t="shared" si="330"/>
        <v>36.918299999999995</v>
      </c>
      <c r="BL232">
        <f t="shared" si="331"/>
        <v>36.427799999999998</v>
      </c>
      <c r="BM232">
        <f t="shared" si="332"/>
        <v>0.29430000000000001</v>
      </c>
      <c r="BN232">
        <f t="shared" si="333"/>
        <v>0</v>
      </c>
      <c r="BO232">
        <f t="shared" si="334"/>
        <v>0.35970000000000002</v>
      </c>
      <c r="BP232">
        <f t="shared" si="335"/>
        <v>92.148600000000002</v>
      </c>
      <c r="BQ232">
        <f t="shared" si="336"/>
        <v>31.032299999999999</v>
      </c>
      <c r="BR232">
        <f t="shared" si="337"/>
        <v>70.959000000000003</v>
      </c>
      <c r="BS232">
        <f t="shared" si="338"/>
        <v>3.5970000000000004</v>
      </c>
      <c r="BT232">
        <f t="shared" si="339"/>
        <v>83.025300000000001</v>
      </c>
      <c r="BU232">
        <f t="shared" si="340"/>
        <v>143.0625</v>
      </c>
      <c r="BV232" s="11">
        <f t="shared" si="341"/>
        <v>249.86070000000001</v>
      </c>
      <c r="BW232" s="11">
        <f t="shared" si="342"/>
        <v>16.023</v>
      </c>
      <c r="BX232" s="11">
        <f t="shared" si="343"/>
        <v>323.89349999999996</v>
      </c>
      <c r="BY232">
        <f t="shared" si="344"/>
        <v>166.63920000000002</v>
      </c>
      <c r="BZ232">
        <f t="shared" si="345"/>
        <v>54.608999999999995</v>
      </c>
      <c r="CA232">
        <f t="shared" si="346"/>
        <v>10.725599999999998</v>
      </c>
      <c r="CB232">
        <f t="shared" si="347"/>
        <v>1.5368999999999997</v>
      </c>
      <c r="CC232" s="11">
        <f t="shared" si="348"/>
        <v>282.52800000000002</v>
      </c>
      <c r="CD232" s="11">
        <f t="shared" si="349"/>
        <v>321.27750000000003</v>
      </c>
      <c r="CE232" s="11">
        <f t="shared" si="350"/>
        <v>189.75810000000001</v>
      </c>
      <c r="CF232">
        <f t="shared" si="351"/>
        <v>32.307600000000001</v>
      </c>
      <c r="CG232">
        <f t="shared" si="352"/>
        <v>51.993000000000002</v>
      </c>
      <c r="CH232">
        <f t="shared" si="353"/>
        <v>12.0663</v>
      </c>
      <c r="CI232" s="11">
        <f t="shared" si="354"/>
        <v>175.3374</v>
      </c>
      <c r="CJ232">
        <f t="shared" si="355"/>
        <v>30.738</v>
      </c>
      <c r="CK232">
        <f t="shared" si="356"/>
        <v>77.466300000000004</v>
      </c>
      <c r="CL232">
        <f t="shared" si="357"/>
        <v>21.451199999999996</v>
      </c>
      <c r="CM232">
        <f t="shared" si="358"/>
        <v>18.508200000000002</v>
      </c>
      <c r="CN232">
        <f t="shared" si="359"/>
        <v>228.96539999999999</v>
      </c>
      <c r="CO232">
        <f t="shared" si="360"/>
        <v>237.00960000000001</v>
      </c>
      <c r="CP232">
        <f t="shared" si="361"/>
        <v>5.6570999999999998</v>
      </c>
      <c r="CQ232">
        <f t="shared" si="362"/>
        <v>43.9161</v>
      </c>
      <c r="CR232">
        <f t="shared" si="363"/>
        <v>65.825099999999992</v>
      </c>
      <c r="CT232" s="18">
        <f>+'PASO 1 - SETUP CAMPAÑA'!F69</f>
        <v>327</v>
      </c>
      <c r="CU232">
        <v>13.97</v>
      </c>
      <c r="CV232">
        <v>13.2</v>
      </c>
      <c r="CW232">
        <v>1.1499999999999999</v>
      </c>
      <c r="CX232">
        <v>2.77</v>
      </c>
      <c r="CY232">
        <v>2.76</v>
      </c>
      <c r="CZ232">
        <v>0.38</v>
      </c>
      <c r="DA232">
        <v>5.2</v>
      </c>
      <c r="DB232">
        <v>19.89</v>
      </c>
      <c r="DC232">
        <v>4.53</v>
      </c>
      <c r="DD232">
        <v>4.55</v>
      </c>
      <c r="DE232">
        <v>22.88</v>
      </c>
      <c r="DF232">
        <v>1.27</v>
      </c>
      <c r="DG232">
        <v>23.37</v>
      </c>
      <c r="DH232">
        <v>21.88</v>
      </c>
      <c r="DI232">
        <v>23.63</v>
      </c>
      <c r="DJ232">
        <v>0.34</v>
      </c>
      <c r="DK232">
        <v>52.13</v>
      </c>
      <c r="DL232">
        <v>10.15</v>
      </c>
      <c r="DM232">
        <v>8.2899999999999991</v>
      </c>
      <c r="DN232">
        <v>32.56</v>
      </c>
      <c r="DO232">
        <v>40.65</v>
      </c>
      <c r="DP232">
        <v>16.7</v>
      </c>
      <c r="DQ232">
        <v>1.08</v>
      </c>
      <c r="DR232">
        <v>63.64</v>
      </c>
      <c r="DS232">
        <v>16.34</v>
      </c>
      <c r="DT232">
        <v>3.39</v>
      </c>
      <c r="DU232">
        <v>19.559999999999999</v>
      </c>
      <c r="DV232">
        <v>9.36</v>
      </c>
      <c r="DW232">
        <v>6.11</v>
      </c>
      <c r="DX232">
        <v>13.24</v>
      </c>
      <c r="DY232">
        <v>0.42</v>
      </c>
      <c r="DZ232">
        <v>0</v>
      </c>
      <c r="EA232">
        <v>3.69</v>
      </c>
      <c r="EB232">
        <v>7.0000000000000007E-2</v>
      </c>
      <c r="EC232">
        <v>0.04</v>
      </c>
      <c r="ED232">
        <v>1.9</v>
      </c>
      <c r="EE232">
        <v>0.06</v>
      </c>
      <c r="EF232">
        <v>0.77</v>
      </c>
      <c r="EG232">
        <v>0.22</v>
      </c>
      <c r="EH232">
        <v>0.42</v>
      </c>
      <c r="EI232">
        <v>0</v>
      </c>
      <c r="EJ232">
        <v>0.28000000000000003</v>
      </c>
      <c r="EK232">
        <v>0</v>
      </c>
      <c r="EL232">
        <v>0</v>
      </c>
      <c r="EM232">
        <v>0.28000000000000003</v>
      </c>
      <c r="EN232">
        <v>1.1100000000000001</v>
      </c>
      <c r="EO232">
        <v>0.43</v>
      </c>
      <c r="EP232">
        <v>0.89</v>
      </c>
      <c r="EQ232">
        <v>0.12</v>
      </c>
      <c r="ER232">
        <v>0.11</v>
      </c>
      <c r="ES232">
        <v>0.2</v>
      </c>
      <c r="ET232">
        <v>0</v>
      </c>
      <c r="EU232">
        <v>0.53</v>
      </c>
      <c r="EV232">
        <v>0.72</v>
      </c>
      <c r="EW232">
        <v>0.05</v>
      </c>
      <c r="EX232">
        <v>0</v>
      </c>
      <c r="EY232">
        <v>11.29</v>
      </c>
      <c r="EZ232">
        <v>11.14</v>
      </c>
      <c r="FA232">
        <v>0.09</v>
      </c>
      <c r="FB232">
        <v>0</v>
      </c>
      <c r="FC232">
        <v>0.11</v>
      </c>
      <c r="FD232">
        <v>28.18</v>
      </c>
      <c r="FE232">
        <v>9.49</v>
      </c>
      <c r="FF232">
        <v>21.7</v>
      </c>
      <c r="FG232">
        <v>1.1000000000000001</v>
      </c>
      <c r="FH232">
        <v>25.39</v>
      </c>
      <c r="FI232">
        <v>43.75</v>
      </c>
      <c r="FJ232">
        <v>76.41</v>
      </c>
      <c r="FK232">
        <v>4.9000000000000004</v>
      </c>
      <c r="FL232">
        <v>99.05</v>
      </c>
      <c r="FM232">
        <v>50.96</v>
      </c>
      <c r="FN232">
        <v>16.7</v>
      </c>
      <c r="FO232">
        <v>3.28</v>
      </c>
      <c r="FP232">
        <v>0.47</v>
      </c>
      <c r="FQ232">
        <v>86.4</v>
      </c>
      <c r="FR232">
        <v>98.25</v>
      </c>
      <c r="FS232">
        <v>58.03</v>
      </c>
      <c r="FT232">
        <v>9.8800000000000008</v>
      </c>
      <c r="FU232">
        <v>15.9</v>
      </c>
      <c r="FV232">
        <v>3.69</v>
      </c>
      <c r="FW232">
        <v>53.62</v>
      </c>
      <c r="FX232">
        <v>9.4</v>
      </c>
      <c r="FY232">
        <v>23.69</v>
      </c>
      <c r="FZ232">
        <v>6.56</v>
      </c>
      <c r="GA232">
        <v>5.66</v>
      </c>
      <c r="GB232">
        <v>70.02</v>
      </c>
      <c r="GC232">
        <v>72.48</v>
      </c>
      <c r="GD232">
        <v>1.73</v>
      </c>
      <c r="GE232">
        <v>13.43</v>
      </c>
      <c r="GF232">
        <v>20.13</v>
      </c>
    </row>
    <row r="233" spans="2:188" x14ac:dyDescent="0.35">
      <c r="B233" t="str">
        <f>IF(AND(F233&gt;='PASO 2 - CHANNEL INPUT '!$G$4,F233&lt;='PASO 2 - CHANNEL INPUT '!$H$4),"OK","FUERA")</f>
        <v>OK</v>
      </c>
      <c r="C233" s="18" t="str">
        <f>IF(AND(F233&gt;='PASO 2 - CHANNEL INPUT '!$G$8,F233&lt;='PASO 2 - CHANNEL INPUT '!$H$8),"OK","FUERA")</f>
        <v>OK</v>
      </c>
      <c r="D233" t="str">
        <f>IF(AND(F233&gt;='PASO 1 - SETUP CAMPAÑA'!$C$3,F233&lt;='PASO 1 - SETUP CAMPAÑA'!$C$4),"OK","FUERA")</f>
        <v>OK</v>
      </c>
      <c r="E233" t="s">
        <v>1</v>
      </c>
      <c r="F233">
        <v>42</v>
      </c>
      <c r="G233" s="11">
        <f t="shared" si="364"/>
        <v>64.397199999999998</v>
      </c>
      <c r="H233">
        <f t="shared" si="275"/>
        <v>60.810200000000002</v>
      </c>
      <c r="I233">
        <f t="shared" si="276"/>
        <v>4.9373999999999993</v>
      </c>
      <c r="J233">
        <f t="shared" si="277"/>
        <v>16.9222</v>
      </c>
      <c r="K233">
        <f t="shared" si="278"/>
        <v>16.7956</v>
      </c>
      <c r="L233">
        <f t="shared" si="279"/>
        <v>0.5908000000000001</v>
      </c>
      <c r="M233">
        <f t="shared" si="280"/>
        <v>26.501600000000003</v>
      </c>
      <c r="N233">
        <f t="shared" si="281"/>
        <v>83.809200000000004</v>
      </c>
      <c r="O233">
        <f t="shared" si="282"/>
        <v>20.002800000000001</v>
      </c>
      <c r="P233">
        <f t="shared" si="283"/>
        <v>12.955399999999999</v>
      </c>
      <c r="Q233">
        <f t="shared" si="284"/>
        <v>103.7698</v>
      </c>
      <c r="R233">
        <f t="shared" si="285"/>
        <v>7.4694000000000003</v>
      </c>
      <c r="S233">
        <f t="shared" si="286"/>
        <v>106.4706</v>
      </c>
      <c r="T233">
        <f t="shared" si="287"/>
        <v>97.017799999999994</v>
      </c>
      <c r="U233" s="11">
        <f t="shared" si="288"/>
        <v>108.74939999999999</v>
      </c>
      <c r="V233">
        <f t="shared" si="289"/>
        <v>2.0678000000000001</v>
      </c>
      <c r="W233">
        <f t="shared" si="290"/>
        <v>195.93459999999999</v>
      </c>
      <c r="X233">
        <f t="shared" si="291"/>
        <v>50.091399999999993</v>
      </c>
      <c r="Y233">
        <f t="shared" si="292"/>
        <v>36.713999999999999</v>
      </c>
      <c r="Z233">
        <f t="shared" si="293"/>
        <v>140.44159999999999</v>
      </c>
      <c r="AA233">
        <f t="shared" si="294"/>
        <v>156.85740000000001</v>
      </c>
      <c r="AB233">
        <f t="shared" si="295"/>
        <v>78.281000000000006</v>
      </c>
      <c r="AC233">
        <f t="shared" si="296"/>
        <v>3.9246000000000003</v>
      </c>
      <c r="AD233" s="11">
        <f t="shared" si="297"/>
        <v>253.49540000000002</v>
      </c>
      <c r="AE233">
        <f t="shared" si="298"/>
        <v>61.738600000000005</v>
      </c>
      <c r="AF233">
        <f t="shared" si="299"/>
        <v>16.247</v>
      </c>
      <c r="AG233">
        <f t="shared" si="300"/>
        <v>70.685000000000002</v>
      </c>
      <c r="AH233">
        <f t="shared" si="301"/>
        <v>40.638600000000004</v>
      </c>
      <c r="AI233">
        <f t="shared" si="302"/>
        <v>35.321399999999997</v>
      </c>
      <c r="AJ233">
        <f t="shared" si="303"/>
        <v>48.108000000000004</v>
      </c>
      <c r="AK233">
        <f t="shared" si="304"/>
        <v>5.697000000000001</v>
      </c>
      <c r="AL233">
        <f t="shared" si="305"/>
        <v>4.2200000000000001E-2</v>
      </c>
      <c r="AM233">
        <f t="shared" si="306"/>
        <v>10.7188</v>
      </c>
      <c r="AN233">
        <f t="shared" si="307"/>
        <v>1.266</v>
      </c>
      <c r="AO233">
        <f t="shared" si="308"/>
        <v>0.4642</v>
      </c>
      <c r="AP233">
        <f t="shared" si="309"/>
        <v>4.3044000000000002</v>
      </c>
      <c r="AQ233">
        <f t="shared" si="310"/>
        <v>0.21099999999999999</v>
      </c>
      <c r="AR233">
        <f t="shared" si="311"/>
        <v>1.6879999999999999</v>
      </c>
      <c r="AS233">
        <f t="shared" si="312"/>
        <v>0</v>
      </c>
      <c r="AT233">
        <f t="shared" si="313"/>
        <v>1.8146</v>
      </c>
      <c r="AU233">
        <f t="shared" si="314"/>
        <v>1.1394</v>
      </c>
      <c r="AV233">
        <f t="shared" si="315"/>
        <v>1.8146</v>
      </c>
      <c r="AW233">
        <f t="shared" si="316"/>
        <v>0.12659999999999999</v>
      </c>
      <c r="AX233">
        <f t="shared" si="317"/>
        <v>0</v>
      </c>
      <c r="AY233">
        <f t="shared" si="318"/>
        <v>2.0678000000000001</v>
      </c>
      <c r="AZ233">
        <f t="shared" si="319"/>
        <v>2.4897999999999998</v>
      </c>
      <c r="BA233">
        <f t="shared" si="320"/>
        <v>0.37979999999999997</v>
      </c>
      <c r="BB233">
        <f t="shared" si="321"/>
        <v>0.9284</v>
      </c>
      <c r="BC233">
        <f t="shared" si="322"/>
        <v>2.0255999999999998</v>
      </c>
      <c r="BD233">
        <f t="shared" si="323"/>
        <v>0.21099999999999999</v>
      </c>
      <c r="BE233">
        <f t="shared" si="324"/>
        <v>0</v>
      </c>
      <c r="BF233">
        <f t="shared" si="325"/>
        <v>0</v>
      </c>
      <c r="BG233">
        <f t="shared" si="326"/>
        <v>1.5614000000000001</v>
      </c>
      <c r="BH233">
        <f t="shared" si="327"/>
        <v>1.5191999999999999</v>
      </c>
      <c r="BI233">
        <f t="shared" si="328"/>
        <v>0</v>
      </c>
      <c r="BJ233">
        <f t="shared" si="329"/>
        <v>1.1394</v>
      </c>
      <c r="BK233">
        <f t="shared" si="330"/>
        <v>38.950600000000001</v>
      </c>
      <c r="BL233">
        <f t="shared" si="331"/>
        <v>37.220399999999998</v>
      </c>
      <c r="BM233">
        <f t="shared" si="332"/>
        <v>2.3632000000000004</v>
      </c>
      <c r="BN233">
        <f t="shared" si="333"/>
        <v>0</v>
      </c>
      <c r="BO233">
        <f t="shared" si="334"/>
        <v>0.37979999999999997</v>
      </c>
      <c r="BP233">
        <f t="shared" si="335"/>
        <v>129.6806</v>
      </c>
      <c r="BQ233">
        <f t="shared" si="336"/>
        <v>42.411000000000001</v>
      </c>
      <c r="BR233">
        <f t="shared" si="337"/>
        <v>99.802999999999997</v>
      </c>
      <c r="BS233">
        <f t="shared" si="338"/>
        <v>6.4566000000000008</v>
      </c>
      <c r="BT233">
        <f t="shared" si="339"/>
        <v>98.537000000000006</v>
      </c>
      <c r="BU233">
        <f t="shared" si="340"/>
        <v>175.8896</v>
      </c>
      <c r="BV233" s="11">
        <f t="shared" si="341"/>
        <v>318.10359999999997</v>
      </c>
      <c r="BW233" s="11">
        <f t="shared" si="342"/>
        <v>27.514399999999998</v>
      </c>
      <c r="BX233" s="11">
        <f t="shared" si="343"/>
        <v>411.70320000000004</v>
      </c>
      <c r="BY233">
        <f t="shared" si="344"/>
        <v>194.92179999999999</v>
      </c>
      <c r="BZ233">
        <f t="shared" si="345"/>
        <v>78.281000000000006</v>
      </c>
      <c r="CA233">
        <f t="shared" si="346"/>
        <v>16.204799999999999</v>
      </c>
      <c r="CB233">
        <f t="shared" si="347"/>
        <v>0.9284</v>
      </c>
      <c r="CC233" s="11">
        <f t="shared" si="348"/>
        <v>366.97119999999995</v>
      </c>
      <c r="CD233" s="11">
        <f t="shared" si="349"/>
        <v>406.80800000000005</v>
      </c>
      <c r="CE233" s="11">
        <f t="shared" si="350"/>
        <v>256.95580000000001</v>
      </c>
      <c r="CF233">
        <f t="shared" si="351"/>
        <v>59.291000000000004</v>
      </c>
      <c r="CG233">
        <f t="shared" si="352"/>
        <v>69.587800000000001</v>
      </c>
      <c r="CH233">
        <f t="shared" si="353"/>
        <v>11.0564</v>
      </c>
      <c r="CI233" s="11">
        <f t="shared" si="354"/>
        <v>220.1996</v>
      </c>
      <c r="CJ233">
        <f t="shared" si="355"/>
        <v>37.431399999999996</v>
      </c>
      <c r="CK233">
        <f t="shared" si="356"/>
        <v>88.662199999999999</v>
      </c>
      <c r="CL233">
        <f t="shared" si="357"/>
        <v>29.961999999999996</v>
      </c>
      <c r="CM233">
        <f t="shared" si="358"/>
        <v>25.32</v>
      </c>
      <c r="CN233">
        <f t="shared" si="359"/>
        <v>285.52519999999998</v>
      </c>
      <c r="CO233">
        <f t="shared" si="360"/>
        <v>303.33359999999999</v>
      </c>
      <c r="CP233">
        <f t="shared" si="361"/>
        <v>3.3338000000000005</v>
      </c>
      <c r="CQ233">
        <f t="shared" si="362"/>
        <v>53.889400000000002</v>
      </c>
      <c r="CR233">
        <f t="shared" si="363"/>
        <v>65.831999999999994</v>
      </c>
      <c r="CT233" s="18">
        <f>+'PASO 1 - SETUP CAMPAÑA'!F70</f>
        <v>422</v>
      </c>
      <c r="CU233">
        <v>15.26</v>
      </c>
      <c r="CV233">
        <v>14.41</v>
      </c>
      <c r="CW233">
        <v>1.17</v>
      </c>
      <c r="CX233">
        <v>4.01</v>
      </c>
      <c r="CY233">
        <v>3.98</v>
      </c>
      <c r="CZ233">
        <v>0.14000000000000001</v>
      </c>
      <c r="DA233">
        <v>6.28</v>
      </c>
      <c r="DB233">
        <v>19.86</v>
      </c>
      <c r="DC233">
        <v>4.74</v>
      </c>
      <c r="DD233">
        <v>3.07</v>
      </c>
      <c r="DE233">
        <v>24.59</v>
      </c>
      <c r="DF233">
        <v>1.77</v>
      </c>
      <c r="DG233">
        <v>25.23</v>
      </c>
      <c r="DH233">
        <v>22.99</v>
      </c>
      <c r="DI233">
        <v>25.77</v>
      </c>
      <c r="DJ233">
        <v>0.49</v>
      </c>
      <c r="DK233">
        <v>46.43</v>
      </c>
      <c r="DL233">
        <v>11.87</v>
      </c>
      <c r="DM233">
        <v>8.6999999999999993</v>
      </c>
      <c r="DN233">
        <v>33.28</v>
      </c>
      <c r="DO233">
        <v>37.17</v>
      </c>
      <c r="DP233">
        <v>18.55</v>
      </c>
      <c r="DQ233">
        <v>0.93</v>
      </c>
      <c r="DR233">
        <v>60.07</v>
      </c>
      <c r="DS233">
        <v>14.63</v>
      </c>
      <c r="DT233">
        <v>3.85</v>
      </c>
      <c r="DU233">
        <v>16.75</v>
      </c>
      <c r="DV233">
        <v>9.6300000000000008</v>
      </c>
      <c r="DW233">
        <v>8.3699999999999992</v>
      </c>
      <c r="DX233">
        <v>11.4</v>
      </c>
      <c r="DY233">
        <v>1.35</v>
      </c>
      <c r="DZ233">
        <v>0.01</v>
      </c>
      <c r="EA233">
        <v>2.54</v>
      </c>
      <c r="EB233">
        <v>0.3</v>
      </c>
      <c r="EC233">
        <v>0.11</v>
      </c>
      <c r="ED233">
        <v>1.02</v>
      </c>
      <c r="EE233">
        <v>0.05</v>
      </c>
      <c r="EF233">
        <v>0.4</v>
      </c>
      <c r="EG233">
        <v>0</v>
      </c>
      <c r="EH233">
        <v>0.43</v>
      </c>
      <c r="EI233">
        <v>0.27</v>
      </c>
      <c r="EJ233">
        <v>0.43</v>
      </c>
      <c r="EK233">
        <v>0.03</v>
      </c>
      <c r="EL233">
        <v>0</v>
      </c>
      <c r="EM233">
        <v>0.49</v>
      </c>
      <c r="EN233">
        <v>0.59</v>
      </c>
      <c r="EO233">
        <v>0.09</v>
      </c>
      <c r="EP233">
        <v>0.22</v>
      </c>
      <c r="EQ233">
        <v>0.48</v>
      </c>
      <c r="ER233">
        <v>0.05</v>
      </c>
      <c r="ES233">
        <v>0</v>
      </c>
      <c r="ET233">
        <v>0</v>
      </c>
      <c r="EU233">
        <v>0.37</v>
      </c>
      <c r="EV233">
        <v>0.36</v>
      </c>
      <c r="EW233">
        <v>0</v>
      </c>
      <c r="EX233">
        <v>0.27</v>
      </c>
      <c r="EY233">
        <v>9.23</v>
      </c>
      <c r="EZ233">
        <v>8.82</v>
      </c>
      <c r="FA233">
        <v>0.56000000000000005</v>
      </c>
      <c r="FB233">
        <v>0</v>
      </c>
      <c r="FC233">
        <v>0.09</v>
      </c>
      <c r="FD233">
        <v>30.73</v>
      </c>
      <c r="FE233">
        <v>10.050000000000001</v>
      </c>
      <c r="FF233">
        <v>23.65</v>
      </c>
      <c r="FG233">
        <v>1.53</v>
      </c>
      <c r="FH233">
        <v>23.35</v>
      </c>
      <c r="FI233">
        <v>41.68</v>
      </c>
      <c r="FJ233">
        <v>75.38</v>
      </c>
      <c r="FK233">
        <v>6.52</v>
      </c>
      <c r="FL233">
        <v>97.56</v>
      </c>
      <c r="FM233">
        <v>46.19</v>
      </c>
      <c r="FN233">
        <v>18.55</v>
      </c>
      <c r="FO233">
        <v>3.84</v>
      </c>
      <c r="FP233">
        <v>0.22</v>
      </c>
      <c r="FQ233">
        <v>86.96</v>
      </c>
      <c r="FR233">
        <v>96.4</v>
      </c>
      <c r="FS233">
        <v>60.89</v>
      </c>
      <c r="FT233">
        <v>14.05</v>
      </c>
      <c r="FU233">
        <v>16.489999999999998</v>
      </c>
      <c r="FV233">
        <v>2.62</v>
      </c>
      <c r="FW233">
        <v>52.18</v>
      </c>
      <c r="FX233">
        <v>8.8699999999999992</v>
      </c>
      <c r="FY233">
        <v>21.01</v>
      </c>
      <c r="FZ233">
        <v>7.1</v>
      </c>
      <c r="GA233">
        <v>6</v>
      </c>
      <c r="GB233">
        <v>67.66</v>
      </c>
      <c r="GC233">
        <v>71.88</v>
      </c>
      <c r="GD233">
        <v>0.79</v>
      </c>
      <c r="GE233">
        <v>12.77</v>
      </c>
      <c r="GF233">
        <v>15.6</v>
      </c>
    </row>
    <row r="234" spans="2:188" x14ac:dyDescent="0.35">
      <c r="B234" t="str">
        <f>IF(AND(F234&gt;='PASO 2 - CHANNEL INPUT '!$G$4,F234&lt;='PASO 2 - CHANNEL INPUT '!$H$4),"OK","FUERA")</f>
        <v>OK</v>
      </c>
      <c r="C234" s="18" t="str">
        <f>IF(AND(F234&gt;='PASO 2 - CHANNEL INPUT '!$G$8,F234&lt;='PASO 2 - CHANNEL INPUT '!$H$8),"OK","FUERA")</f>
        <v>OK</v>
      </c>
      <c r="D234" t="str">
        <f>IF(AND(F234&gt;='PASO 1 - SETUP CAMPAÑA'!$C$3,F234&lt;='PASO 1 - SETUP CAMPAÑA'!$C$4),"OK","FUERA")</f>
        <v>OK</v>
      </c>
      <c r="E234" t="s">
        <v>1</v>
      </c>
      <c r="F234">
        <v>43</v>
      </c>
      <c r="G234" s="11">
        <f t="shared" si="364"/>
        <v>64.176000000000002</v>
      </c>
      <c r="H234">
        <f t="shared" si="275"/>
        <v>59.010000000000005</v>
      </c>
      <c r="I234">
        <f t="shared" si="276"/>
        <v>6.3840000000000003</v>
      </c>
      <c r="J234">
        <f t="shared" si="277"/>
        <v>11.634</v>
      </c>
      <c r="K234">
        <f t="shared" si="278"/>
        <v>11.298</v>
      </c>
      <c r="L234">
        <f t="shared" si="279"/>
        <v>0.54599999999999993</v>
      </c>
      <c r="M234">
        <f t="shared" si="280"/>
        <v>31.332000000000001</v>
      </c>
      <c r="N234">
        <f t="shared" si="281"/>
        <v>78.540000000000006</v>
      </c>
      <c r="O234">
        <f t="shared" si="282"/>
        <v>20.244</v>
      </c>
      <c r="P234">
        <f t="shared" si="283"/>
        <v>20.832000000000001</v>
      </c>
      <c r="Q234">
        <f t="shared" si="284"/>
        <v>95.465999999999994</v>
      </c>
      <c r="R234">
        <f t="shared" si="285"/>
        <v>7.266</v>
      </c>
      <c r="S234">
        <f t="shared" si="286"/>
        <v>98.28</v>
      </c>
      <c r="T234">
        <f t="shared" si="287"/>
        <v>90.3</v>
      </c>
      <c r="U234" s="11">
        <f t="shared" si="288"/>
        <v>98.867999999999995</v>
      </c>
      <c r="V234">
        <f t="shared" si="289"/>
        <v>2.6040000000000001</v>
      </c>
      <c r="W234">
        <f t="shared" si="290"/>
        <v>207.102</v>
      </c>
      <c r="X234">
        <f t="shared" si="291"/>
        <v>49.686</v>
      </c>
      <c r="Y234">
        <f t="shared" si="292"/>
        <v>42.756</v>
      </c>
      <c r="Z234">
        <f t="shared" si="293"/>
        <v>139.22999999999999</v>
      </c>
      <c r="AA234">
        <f t="shared" si="294"/>
        <v>177.32399999999998</v>
      </c>
      <c r="AB234">
        <f t="shared" si="295"/>
        <v>84.462000000000003</v>
      </c>
      <c r="AC234">
        <f t="shared" si="296"/>
        <v>4.9559999999999995</v>
      </c>
      <c r="AD234" s="11">
        <f t="shared" si="297"/>
        <v>271.06800000000004</v>
      </c>
      <c r="AE234">
        <f t="shared" si="298"/>
        <v>60.480000000000004</v>
      </c>
      <c r="AF234">
        <f t="shared" si="299"/>
        <v>8.6519999999999992</v>
      </c>
      <c r="AG234">
        <f t="shared" si="300"/>
        <v>68.333999999999989</v>
      </c>
      <c r="AH234">
        <f t="shared" si="301"/>
        <v>45.192</v>
      </c>
      <c r="AI234">
        <f t="shared" si="302"/>
        <v>18.899999999999999</v>
      </c>
      <c r="AJ234">
        <f t="shared" si="303"/>
        <v>44.561999999999998</v>
      </c>
      <c r="AK234">
        <f t="shared" si="304"/>
        <v>3.0659999999999998</v>
      </c>
      <c r="AL234">
        <f t="shared" si="305"/>
        <v>0</v>
      </c>
      <c r="AM234">
        <f t="shared" si="306"/>
        <v>18.690000000000001</v>
      </c>
      <c r="AN234">
        <f t="shared" si="307"/>
        <v>1.512</v>
      </c>
      <c r="AO234">
        <f t="shared" si="308"/>
        <v>0</v>
      </c>
      <c r="AP234">
        <f t="shared" si="309"/>
        <v>2.3939999999999997</v>
      </c>
      <c r="AQ234">
        <f t="shared" si="310"/>
        <v>0</v>
      </c>
      <c r="AR234">
        <f t="shared" si="311"/>
        <v>3.5700000000000003</v>
      </c>
      <c r="AS234">
        <f t="shared" si="312"/>
        <v>4.2000000000000003E-2</v>
      </c>
      <c r="AT234">
        <f t="shared" si="313"/>
        <v>1.554</v>
      </c>
      <c r="AU234">
        <f t="shared" si="314"/>
        <v>0.21</v>
      </c>
      <c r="AV234">
        <f t="shared" si="315"/>
        <v>1.512</v>
      </c>
      <c r="AW234">
        <f t="shared" si="316"/>
        <v>0</v>
      </c>
      <c r="AX234">
        <f t="shared" si="317"/>
        <v>0</v>
      </c>
      <c r="AY234">
        <f t="shared" si="318"/>
        <v>1.7639999999999998</v>
      </c>
      <c r="AZ234">
        <f t="shared" si="319"/>
        <v>1.68</v>
      </c>
      <c r="BA234">
        <f t="shared" si="320"/>
        <v>0.92400000000000004</v>
      </c>
      <c r="BB234">
        <f t="shared" si="321"/>
        <v>0.42</v>
      </c>
      <c r="BC234">
        <f t="shared" si="322"/>
        <v>0.96599999999999997</v>
      </c>
      <c r="BD234">
        <f t="shared" si="323"/>
        <v>2.226</v>
      </c>
      <c r="BE234">
        <f t="shared" si="324"/>
        <v>0.79800000000000004</v>
      </c>
      <c r="BF234">
        <f t="shared" si="325"/>
        <v>0</v>
      </c>
      <c r="BG234">
        <f t="shared" si="326"/>
        <v>1.554</v>
      </c>
      <c r="BH234">
        <f t="shared" si="327"/>
        <v>1.512</v>
      </c>
      <c r="BI234">
        <f t="shared" si="328"/>
        <v>0.126</v>
      </c>
      <c r="BJ234">
        <f t="shared" si="329"/>
        <v>0</v>
      </c>
      <c r="BK234">
        <f t="shared" si="330"/>
        <v>42.293999999999997</v>
      </c>
      <c r="BL234">
        <f t="shared" si="331"/>
        <v>41.033999999999999</v>
      </c>
      <c r="BM234">
        <f t="shared" si="332"/>
        <v>0.21</v>
      </c>
      <c r="BN234">
        <f t="shared" si="333"/>
        <v>0</v>
      </c>
      <c r="BO234">
        <f t="shared" si="334"/>
        <v>1.1340000000000001</v>
      </c>
      <c r="BP234">
        <f t="shared" si="335"/>
        <v>137.59200000000001</v>
      </c>
      <c r="BQ234">
        <f t="shared" si="336"/>
        <v>55.650000000000006</v>
      </c>
      <c r="BR234">
        <f t="shared" si="337"/>
        <v>100.086</v>
      </c>
      <c r="BS234">
        <f t="shared" si="338"/>
        <v>3.9060000000000006</v>
      </c>
      <c r="BT234">
        <f t="shared" si="339"/>
        <v>95.382000000000005</v>
      </c>
      <c r="BU234">
        <f t="shared" si="340"/>
        <v>170.01599999999999</v>
      </c>
      <c r="BV234" s="11">
        <f t="shared" si="341"/>
        <v>319.2</v>
      </c>
      <c r="BW234" s="11">
        <f t="shared" si="342"/>
        <v>31.709999999999997</v>
      </c>
      <c r="BX234" s="11">
        <f t="shared" si="343"/>
        <v>407.65199999999999</v>
      </c>
      <c r="BY234">
        <f t="shared" si="344"/>
        <v>195.92999999999998</v>
      </c>
      <c r="BZ234">
        <f t="shared" si="345"/>
        <v>84.462000000000003</v>
      </c>
      <c r="CA234">
        <f t="shared" si="346"/>
        <v>11.340000000000002</v>
      </c>
      <c r="CB234">
        <f t="shared" si="347"/>
        <v>1.0919999999999999</v>
      </c>
      <c r="CC234" s="11">
        <f t="shared" si="348"/>
        <v>369.43199999999996</v>
      </c>
      <c r="CD234" s="11">
        <f t="shared" si="349"/>
        <v>404.04</v>
      </c>
      <c r="CE234" s="11">
        <f t="shared" si="350"/>
        <v>232.93199999999999</v>
      </c>
      <c r="CF234">
        <f t="shared" si="351"/>
        <v>51.786000000000001</v>
      </c>
      <c r="CG234">
        <f t="shared" si="352"/>
        <v>64.05</v>
      </c>
      <c r="CH234">
        <f t="shared" si="353"/>
        <v>12.012</v>
      </c>
      <c r="CI234" s="11">
        <f t="shared" si="354"/>
        <v>211.72200000000001</v>
      </c>
      <c r="CJ234">
        <f t="shared" si="355"/>
        <v>32.802</v>
      </c>
      <c r="CK234">
        <f t="shared" si="356"/>
        <v>69.384</v>
      </c>
      <c r="CL234">
        <f t="shared" si="357"/>
        <v>22.848000000000003</v>
      </c>
      <c r="CM234">
        <f t="shared" si="358"/>
        <v>19.32</v>
      </c>
      <c r="CN234">
        <f t="shared" si="359"/>
        <v>264.05399999999997</v>
      </c>
      <c r="CO234">
        <f t="shared" si="360"/>
        <v>287.07</v>
      </c>
      <c r="CP234">
        <f t="shared" si="361"/>
        <v>5.5020000000000007</v>
      </c>
      <c r="CQ234">
        <f t="shared" si="362"/>
        <v>52.667999999999992</v>
      </c>
      <c r="CR234">
        <f t="shared" si="363"/>
        <v>74.339999999999989</v>
      </c>
      <c r="CT234" s="18">
        <f>+'PASO 1 - SETUP CAMPAÑA'!F71</f>
        <v>420</v>
      </c>
      <c r="CU234">
        <v>15.28</v>
      </c>
      <c r="CV234">
        <v>14.05</v>
      </c>
      <c r="CW234">
        <v>1.52</v>
      </c>
      <c r="CX234">
        <v>2.77</v>
      </c>
      <c r="CY234">
        <v>2.69</v>
      </c>
      <c r="CZ234">
        <v>0.13</v>
      </c>
      <c r="DA234">
        <v>7.46</v>
      </c>
      <c r="DB234">
        <v>18.7</v>
      </c>
      <c r="DC234">
        <v>4.82</v>
      </c>
      <c r="DD234">
        <v>4.96</v>
      </c>
      <c r="DE234">
        <v>22.73</v>
      </c>
      <c r="DF234">
        <v>1.73</v>
      </c>
      <c r="DG234">
        <v>23.4</v>
      </c>
      <c r="DH234">
        <v>21.5</v>
      </c>
      <c r="DI234">
        <v>23.54</v>
      </c>
      <c r="DJ234">
        <v>0.62</v>
      </c>
      <c r="DK234">
        <v>49.31</v>
      </c>
      <c r="DL234">
        <v>11.83</v>
      </c>
      <c r="DM234">
        <v>10.18</v>
      </c>
      <c r="DN234">
        <v>33.15</v>
      </c>
      <c r="DO234">
        <v>42.22</v>
      </c>
      <c r="DP234">
        <v>20.11</v>
      </c>
      <c r="DQ234">
        <v>1.18</v>
      </c>
      <c r="DR234">
        <v>64.540000000000006</v>
      </c>
      <c r="DS234">
        <v>14.4</v>
      </c>
      <c r="DT234">
        <v>2.06</v>
      </c>
      <c r="DU234">
        <v>16.27</v>
      </c>
      <c r="DV234">
        <v>10.76</v>
      </c>
      <c r="DW234">
        <v>4.5</v>
      </c>
      <c r="DX234">
        <v>10.61</v>
      </c>
      <c r="DY234">
        <v>0.73</v>
      </c>
      <c r="DZ234">
        <v>0</v>
      </c>
      <c r="EA234">
        <v>4.45</v>
      </c>
      <c r="EB234">
        <v>0.36</v>
      </c>
      <c r="EC234">
        <v>0</v>
      </c>
      <c r="ED234">
        <v>0.56999999999999995</v>
      </c>
      <c r="EE234">
        <v>0</v>
      </c>
      <c r="EF234">
        <v>0.85</v>
      </c>
      <c r="EG234">
        <v>0.01</v>
      </c>
      <c r="EH234">
        <v>0.37</v>
      </c>
      <c r="EI234">
        <v>0.05</v>
      </c>
      <c r="EJ234">
        <v>0.36</v>
      </c>
      <c r="EK234">
        <v>0</v>
      </c>
      <c r="EL234">
        <v>0</v>
      </c>
      <c r="EM234">
        <v>0.42</v>
      </c>
      <c r="EN234">
        <v>0.4</v>
      </c>
      <c r="EO234">
        <v>0.22</v>
      </c>
      <c r="EP234">
        <v>0.1</v>
      </c>
      <c r="EQ234">
        <v>0.23</v>
      </c>
      <c r="ER234">
        <v>0.53</v>
      </c>
      <c r="ES234">
        <v>0.19</v>
      </c>
      <c r="ET234">
        <v>0</v>
      </c>
      <c r="EU234">
        <v>0.37</v>
      </c>
      <c r="EV234">
        <v>0.36</v>
      </c>
      <c r="EW234">
        <v>0.03</v>
      </c>
      <c r="EX234">
        <v>0</v>
      </c>
      <c r="EY234">
        <v>10.07</v>
      </c>
      <c r="EZ234">
        <v>9.77</v>
      </c>
      <c r="FA234">
        <v>0.05</v>
      </c>
      <c r="FB234">
        <v>0</v>
      </c>
      <c r="FC234">
        <v>0.27</v>
      </c>
      <c r="FD234">
        <v>32.76</v>
      </c>
      <c r="FE234">
        <v>13.25</v>
      </c>
      <c r="FF234">
        <v>23.83</v>
      </c>
      <c r="FG234">
        <v>0.93</v>
      </c>
      <c r="FH234">
        <v>22.71</v>
      </c>
      <c r="FI234">
        <v>40.479999999999997</v>
      </c>
      <c r="FJ234">
        <v>76</v>
      </c>
      <c r="FK234">
        <v>7.55</v>
      </c>
      <c r="FL234">
        <v>97.06</v>
      </c>
      <c r="FM234">
        <v>46.65</v>
      </c>
      <c r="FN234">
        <v>20.11</v>
      </c>
      <c r="FO234">
        <v>2.7</v>
      </c>
      <c r="FP234">
        <v>0.26</v>
      </c>
      <c r="FQ234">
        <v>87.96</v>
      </c>
      <c r="FR234">
        <v>96.2</v>
      </c>
      <c r="FS234">
        <v>55.46</v>
      </c>
      <c r="FT234">
        <v>12.33</v>
      </c>
      <c r="FU234">
        <v>15.25</v>
      </c>
      <c r="FV234">
        <v>2.86</v>
      </c>
      <c r="FW234">
        <v>50.41</v>
      </c>
      <c r="FX234">
        <v>7.81</v>
      </c>
      <c r="FY234">
        <v>16.52</v>
      </c>
      <c r="FZ234">
        <v>5.44</v>
      </c>
      <c r="GA234">
        <v>4.5999999999999996</v>
      </c>
      <c r="GB234">
        <v>62.87</v>
      </c>
      <c r="GC234">
        <v>68.349999999999994</v>
      </c>
      <c r="GD234">
        <v>1.31</v>
      </c>
      <c r="GE234">
        <v>12.54</v>
      </c>
      <c r="GF234">
        <v>17.7</v>
      </c>
    </row>
    <row r="235" spans="2:188" x14ac:dyDescent="0.35">
      <c r="B235" t="str">
        <f>IF(AND(F235&gt;='PASO 2 - CHANNEL INPUT '!$G$4,F235&lt;='PASO 2 - CHANNEL INPUT '!$H$4),"OK","FUERA")</f>
        <v>OK</v>
      </c>
      <c r="C235" s="18" t="str">
        <f>IF(AND(F235&gt;='PASO 2 - CHANNEL INPUT '!$G$8,F235&lt;='PASO 2 - CHANNEL INPUT '!$H$8),"OK","FUERA")</f>
        <v>OK</v>
      </c>
      <c r="D235" t="str">
        <f>IF(AND(F235&gt;='PASO 1 - SETUP CAMPAÑA'!$C$3,F235&lt;='PASO 1 - SETUP CAMPAÑA'!$C$4),"OK","FUERA")</f>
        <v>OK</v>
      </c>
      <c r="E235" t="s">
        <v>1</v>
      </c>
      <c r="F235">
        <v>44</v>
      </c>
      <c r="G235" s="11">
        <f t="shared" si="364"/>
        <v>54.754200000000004</v>
      </c>
      <c r="H235">
        <f t="shared" si="275"/>
        <v>52.394400000000005</v>
      </c>
      <c r="I235">
        <f t="shared" si="276"/>
        <v>3.8645999999999998</v>
      </c>
      <c r="J235">
        <f t="shared" si="277"/>
        <v>8.4474000000000018</v>
      </c>
      <c r="K235">
        <f t="shared" si="278"/>
        <v>8.0711999999999993</v>
      </c>
      <c r="L235">
        <f t="shared" si="279"/>
        <v>0.58140000000000003</v>
      </c>
      <c r="M235">
        <f t="shared" si="280"/>
        <v>22.606200000000001</v>
      </c>
      <c r="N235">
        <f t="shared" si="281"/>
        <v>67.442399999999992</v>
      </c>
      <c r="O235">
        <f t="shared" si="282"/>
        <v>15.150599999999999</v>
      </c>
      <c r="P235">
        <f t="shared" si="283"/>
        <v>14.706</v>
      </c>
      <c r="Q235">
        <f t="shared" si="284"/>
        <v>82.045799999999986</v>
      </c>
      <c r="R235">
        <f t="shared" si="285"/>
        <v>4.5486000000000004</v>
      </c>
      <c r="S235">
        <f t="shared" si="286"/>
        <v>82.90079999999999</v>
      </c>
      <c r="T235">
        <f t="shared" si="287"/>
        <v>78.66</v>
      </c>
      <c r="U235" s="11">
        <f t="shared" si="288"/>
        <v>84.542399999999986</v>
      </c>
      <c r="V235">
        <f t="shared" si="289"/>
        <v>1.2654000000000001</v>
      </c>
      <c r="W235">
        <f t="shared" si="290"/>
        <v>171.0342</v>
      </c>
      <c r="X235">
        <f t="shared" si="291"/>
        <v>34.747199999999999</v>
      </c>
      <c r="Y235">
        <f t="shared" si="292"/>
        <v>25.136999999999997</v>
      </c>
      <c r="Z235">
        <f t="shared" si="293"/>
        <v>115.11719999999998</v>
      </c>
      <c r="AA235">
        <f t="shared" si="294"/>
        <v>128.31840000000003</v>
      </c>
      <c r="AB235">
        <f t="shared" si="295"/>
        <v>54.138599999999997</v>
      </c>
      <c r="AC235">
        <f t="shared" si="296"/>
        <v>3.1463999999999999</v>
      </c>
      <c r="AD235" s="11">
        <f t="shared" si="297"/>
        <v>208.79099999999997</v>
      </c>
      <c r="AE235">
        <f t="shared" si="298"/>
        <v>57.8322</v>
      </c>
      <c r="AF235">
        <f t="shared" si="299"/>
        <v>11.115</v>
      </c>
      <c r="AG235">
        <f t="shared" si="300"/>
        <v>68.228999999999999</v>
      </c>
      <c r="AH235">
        <f t="shared" si="301"/>
        <v>30.198600000000003</v>
      </c>
      <c r="AI235">
        <f t="shared" si="302"/>
        <v>31.463999999999999</v>
      </c>
      <c r="AJ235">
        <f t="shared" si="303"/>
        <v>36.115200000000002</v>
      </c>
      <c r="AK235">
        <f t="shared" si="304"/>
        <v>4.8906000000000001</v>
      </c>
      <c r="AL235">
        <f t="shared" si="305"/>
        <v>0.41039999999999999</v>
      </c>
      <c r="AM235">
        <f t="shared" si="306"/>
        <v>14.535000000000002</v>
      </c>
      <c r="AN235">
        <f t="shared" si="307"/>
        <v>0.47880000000000006</v>
      </c>
      <c r="AO235">
        <f t="shared" si="308"/>
        <v>1.8126</v>
      </c>
      <c r="AP235">
        <f t="shared" si="309"/>
        <v>3.0438000000000001</v>
      </c>
      <c r="AQ235">
        <f t="shared" si="310"/>
        <v>0.37620000000000003</v>
      </c>
      <c r="AR235">
        <f t="shared" si="311"/>
        <v>1.8810000000000002</v>
      </c>
      <c r="AS235">
        <f t="shared" si="312"/>
        <v>0.23940000000000003</v>
      </c>
      <c r="AT235">
        <f t="shared" si="313"/>
        <v>1.2312000000000001</v>
      </c>
      <c r="AU235">
        <f t="shared" si="314"/>
        <v>0.64980000000000004</v>
      </c>
      <c r="AV235">
        <f t="shared" si="315"/>
        <v>2.4624000000000001</v>
      </c>
      <c r="AW235">
        <f t="shared" si="316"/>
        <v>0</v>
      </c>
      <c r="AX235">
        <f t="shared" si="317"/>
        <v>0.1368</v>
      </c>
      <c r="AY235">
        <f t="shared" si="318"/>
        <v>2.9753999999999996</v>
      </c>
      <c r="AZ235">
        <f t="shared" si="319"/>
        <v>1.9835999999999998</v>
      </c>
      <c r="BA235">
        <f t="shared" si="320"/>
        <v>0.37620000000000003</v>
      </c>
      <c r="BB235">
        <f t="shared" si="321"/>
        <v>0.17100000000000001</v>
      </c>
      <c r="BC235">
        <f t="shared" si="322"/>
        <v>0.68400000000000005</v>
      </c>
      <c r="BD235">
        <f t="shared" si="323"/>
        <v>0.41039999999999999</v>
      </c>
      <c r="BE235">
        <f t="shared" si="324"/>
        <v>1.5390000000000001</v>
      </c>
      <c r="BF235">
        <f t="shared" si="325"/>
        <v>0</v>
      </c>
      <c r="BG235">
        <f t="shared" si="326"/>
        <v>4.0013999999999994</v>
      </c>
      <c r="BH235">
        <f t="shared" si="327"/>
        <v>1.7442000000000002</v>
      </c>
      <c r="BI235">
        <f t="shared" si="328"/>
        <v>0</v>
      </c>
      <c r="BJ235">
        <f t="shared" si="329"/>
        <v>1.1286</v>
      </c>
      <c r="BK235">
        <f t="shared" si="330"/>
        <v>39.056399999999996</v>
      </c>
      <c r="BL235">
        <f t="shared" si="331"/>
        <v>36.081000000000003</v>
      </c>
      <c r="BM235">
        <f t="shared" si="332"/>
        <v>2.1204000000000001</v>
      </c>
      <c r="BN235">
        <f t="shared" si="333"/>
        <v>0</v>
      </c>
      <c r="BO235">
        <f t="shared" si="334"/>
        <v>0.85499999999999998</v>
      </c>
      <c r="BP235">
        <f t="shared" si="335"/>
        <v>105.57540000000002</v>
      </c>
      <c r="BQ235">
        <f t="shared" si="336"/>
        <v>35.226000000000006</v>
      </c>
      <c r="BR235">
        <f t="shared" si="337"/>
        <v>80.882999999999996</v>
      </c>
      <c r="BS235">
        <f t="shared" si="338"/>
        <v>4.2750000000000004</v>
      </c>
      <c r="BT235">
        <f t="shared" si="339"/>
        <v>73.324799999999996</v>
      </c>
      <c r="BU235">
        <f t="shared" si="340"/>
        <v>160.12440000000001</v>
      </c>
      <c r="BV235" s="11">
        <f t="shared" si="341"/>
        <v>268.88040000000001</v>
      </c>
      <c r="BW235" s="11">
        <f t="shared" si="342"/>
        <v>21.204000000000001</v>
      </c>
      <c r="BX235" s="11">
        <f t="shared" si="343"/>
        <v>334.27079999999995</v>
      </c>
      <c r="BY235">
        <f t="shared" si="344"/>
        <v>161.86859999999999</v>
      </c>
      <c r="BZ235">
        <f t="shared" si="345"/>
        <v>54.138599999999997</v>
      </c>
      <c r="CA235">
        <f t="shared" si="346"/>
        <v>15.048000000000002</v>
      </c>
      <c r="CB235">
        <f t="shared" si="347"/>
        <v>1.4705999999999999</v>
      </c>
      <c r="CC235" s="11">
        <f t="shared" si="348"/>
        <v>302.29380000000003</v>
      </c>
      <c r="CD235" s="11">
        <f t="shared" si="349"/>
        <v>330.85079999999999</v>
      </c>
      <c r="CE235" s="11">
        <f t="shared" si="350"/>
        <v>175.95900000000003</v>
      </c>
      <c r="CF235">
        <f t="shared" si="351"/>
        <v>31.634999999999998</v>
      </c>
      <c r="CG235">
        <f t="shared" si="352"/>
        <v>55.780200000000001</v>
      </c>
      <c r="CH235">
        <f t="shared" si="353"/>
        <v>5.8482000000000003</v>
      </c>
      <c r="CI235" s="11">
        <f t="shared" si="354"/>
        <v>177.63479999999998</v>
      </c>
      <c r="CJ235">
        <f t="shared" si="355"/>
        <v>18.981000000000002</v>
      </c>
      <c r="CK235">
        <f t="shared" si="356"/>
        <v>68.673599999999993</v>
      </c>
      <c r="CL235">
        <f t="shared" si="357"/>
        <v>17.2026</v>
      </c>
      <c r="CM235">
        <f t="shared" si="358"/>
        <v>11.730600000000001</v>
      </c>
      <c r="CN235">
        <f t="shared" si="359"/>
        <v>220.31639999999999</v>
      </c>
      <c r="CO235">
        <f t="shared" si="360"/>
        <v>230.40540000000001</v>
      </c>
      <c r="CP235">
        <f t="shared" si="361"/>
        <v>3.9671999999999996</v>
      </c>
      <c r="CQ235">
        <f t="shared" si="362"/>
        <v>36.799199999999999</v>
      </c>
      <c r="CR235">
        <f t="shared" si="363"/>
        <v>65.698200000000014</v>
      </c>
      <c r="CT235" s="18">
        <f>+'PASO 1 - SETUP CAMPAÑA'!F72</f>
        <v>342</v>
      </c>
      <c r="CU235">
        <v>16.010000000000002</v>
      </c>
      <c r="CV235">
        <v>15.32</v>
      </c>
      <c r="CW235">
        <v>1.1299999999999999</v>
      </c>
      <c r="CX235">
        <v>2.4700000000000002</v>
      </c>
      <c r="CY235">
        <v>2.36</v>
      </c>
      <c r="CZ235">
        <v>0.17</v>
      </c>
      <c r="DA235">
        <v>6.61</v>
      </c>
      <c r="DB235">
        <v>19.72</v>
      </c>
      <c r="DC235">
        <v>4.43</v>
      </c>
      <c r="DD235">
        <v>4.3</v>
      </c>
      <c r="DE235">
        <v>23.99</v>
      </c>
      <c r="DF235">
        <v>1.33</v>
      </c>
      <c r="DG235">
        <v>24.24</v>
      </c>
      <c r="DH235">
        <v>23</v>
      </c>
      <c r="DI235">
        <v>24.72</v>
      </c>
      <c r="DJ235">
        <v>0.37</v>
      </c>
      <c r="DK235">
        <v>50.01</v>
      </c>
      <c r="DL235">
        <v>10.16</v>
      </c>
      <c r="DM235">
        <v>7.35</v>
      </c>
      <c r="DN235">
        <v>33.659999999999997</v>
      </c>
      <c r="DO235">
        <v>37.520000000000003</v>
      </c>
      <c r="DP235">
        <v>15.83</v>
      </c>
      <c r="DQ235">
        <v>0.92</v>
      </c>
      <c r="DR235">
        <v>61.05</v>
      </c>
      <c r="DS235">
        <v>16.91</v>
      </c>
      <c r="DT235">
        <v>3.25</v>
      </c>
      <c r="DU235">
        <v>19.95</v>
      </c>
      <c r="DV235">
        <v>8.83</v>
      </c>
      <c r="DW235">
        <v>9.1999999999999993</v>
      </c>
      <c r="DX235">
        <v>10.56</v>
      </c>
      <c r="DY235">
        <v>1.43</v>
      </c>
      <c r="DZ235">
        <v>0.12</v>
      </c>
      <c r="EA235">
        <v>4.25</v>
      </c>
      <c r="EB235">
        <v>0.14000000000000001</v>
      </c>
      <c r="EC235">
        <v>0.53</v>
      </c>
      <c r="ED235">
        <v>0.89</v>
      </c>
      <c r="EE235">
        <v>0.11</v>
      </c>
      <c r="EF235">
        <v>0.55000000000000004</v>
      </c>
      <c r="EG235">
        <v>7.0000000000000007E-2</v>
      </c>
      <c r="EH235">
        <v>0.36</v>
      </c>
      <c r="EI235">
        <v>0.19</v>
      </c>
      <c r="EJ235">
        <v>0.72</v>
      </c>
      <c r="EK235">
        <v>0</v>
      </c>
      <c r="EL235">
        <v>0.04</v>
      </c>
      <c r="EM235">
        <v>0.87</v>
      </c>
      <c r="EN235">
        <v>0.57999999999999996</v>
      </c>
      <c r="EO235">
        <v>0.11</v>
      </c>
      <c r="EP235">
        <v>0.05</v>
      </c>
      <c r="EQ235">
        <v>0.2</v>
      </c>
      <c r="ER235">
        <v>0.12</v>
      </c>
      <c r="ES235">
        <v>0.45</v>
      </c>
      <c r="ET235">
        <v>0</v>
      </c>
      <c r="EU235">
        <v>1.17</v>
      </c>
      <c r="EV235">
        <v>0.51</v>
      </c>
      <c r="EW235">
        <v>0</v>
      </c>
      <c r="EX235">
        <v>0.33</v>
      </c>
      <c r="EY235">
        <v>11.42</v>
      </c>
      <c r="EZ235">
        <v>10.55</v>
      </c>
      <c r="FA235">
        <v>0.62</v>
      </c>
      <c r="FB235">
        <v>0</v>
      </c>
      <c r="FC235">
        <v>0.25</v>
      </c>
      <c r="FD235">
        <v>30.87</v>
      </c>
      <c r="FE235">
        <v>10.3</v>
      </c>
      <c r="FF235">
        <v>23.65</v>
      </c>
      <c r="FG235">
        <v>1.25</v>
      </c>
      <c r="FH235">
        <v>21.44</v>
      </c>
      <c r="FI235">
        <v>46.82</v>
      </c>
      <c r="FJ235">
        <v>78.62</v>
      </c>
      <c r="FK235">
        <v>6.2</v>
      </c>
      <c r="FL235">
        <v>97.74</v>
      </c>
      <c r="FM235">
        <v>47.33</v>
      </c>
      <c r="FN235">
        <v>15.83</v>
      </c>
      <c r="FO235">
        <v>4.4000000000000004</v>
      </c>
      <c r="FP235">
        <v>0.43</v>
      </c>
      <c r="FQ235">
        <v>88.39</v>
      </c>
      <c r="FR235">
        <v>96.74</v>
      </c>
      <c r="FS235">
        <v>51.45</v>
      </c>
      <c r="FT235">
        <v>9.25</v>
      </c>
      <c r="FU235">
        <v>16.309999999999999</v>
      </c>
      <c r="FV235">
        <v>1.71</v>
      </c>
      <c r="FW235">
        <v>51.94</v>
      </c>
      <c r="FX235">
        <v>5.55</v>
      </c>
      <c r="FY235">
        <v>20.079999999999998</v>
      </c>
      <c r="FZ235">
        <v>5.03</v>
      </c>
      <c r="GA235">
        <v>3.43</v>
      </c>
      <c r="GB235">
        <v>64.42</v>
      </c>
      <c r="GC235">
        <v>67.37</v>
      </c>
      <c r="GD235">
        <v>1.1599999999999999</v>
      </c>
      <c r="GE235">
        <v>10.76</v>
      </c>
      <c r="GF235">
        <v>19.21</v>
      </c>
    </row>
    <row r="236" spans="2:188" x14ac:dyDescent="0.35">
      <c r="B236" t="str">
        <f>IF(AND(F236&gt;='PASO 2 - CHANNEL INPUT '!$G$4,F236&lt;='PASO 2 - CHANNEL INPUT '!$H$4),"OK","FUERA")</f>
        <v>OK</v>
      </c>
      <c r="C236" s="18" t="str">
        <f>IF(AND(F236&gt;='PASO 2 - CHANNEL INPUT '!$G$8,F236&lt;='PASO 2 - CHANNEL INPUT '!$H$8),"OK","FUERA")</f>
        <v>OK</v>
      </c>
      <c r="D236" t="str">
        <f>IF(AND(F236&gt;='PASO 1 - SETUP CAMPAÑA'!$C$3,F236&lt;='PASO 1 - SETUP CAMPAÑA'!$C$4),"OK","FUERA")</f>
        <v>OK</v>
      </c>
      <c r="E236" t="s">
        <v>1</v>
      </c>
      <c r="F236">
        <v>45</v>
      </c>
      <c r="G236" s="11">
        <f t="shared" si="364"/>
        <v>57.190899999999999</v>
      </c>
      <c r="H236">
        <f t="shared" si="275"/>
        <v>53.496299999999998</v>
      </c>
      <c r="I236">
        <f t="shared" si="276"/>
        <v>4.7502000000000004</v>
      </c>
      <c r="J236">
        <f t="shared" si="277"/>
        <v>13.760499999999999</v>
      </c>
      <c r="K236">
        <f t="shared" si="278"/>
        <v>13.6097</v>
      </c>
      <c r="L236">
        <f t="shared" si="279"/>
        <v>0.45239999999999997</v>
      </c>
      <c r="M236">
        <f t="shared" si="280"/>
        <v>26.880100000000002</v>
      </c>
      <c r="N236">
        <f t="shared" si="281"/>
        <v>76.832599999999999</v>
      </c>
      <c r="O236">
        <f t="shared" si="282"/>
        <v>15.494700000000002</v>
      </c>
      <c r="P236">
        <f t="shared" si="283"/>
        <v>13.157299999999999</v>
      </c>
      <c r="Q236">
        <f t="shared" si="284"/>
        <v>94.023800000000008</v>
      </c>
      <c r="R236">
        <f t="shared" si="285"/>
        <v>5.089500000000001</v>
      </c>
      <c r="S236">
        <f t="shared" si="286"/>
        <v>95.757999999999996</v>
      </c>
      <c r="T236">
        <f t="shared" si="287"/>
        <v>90.14070000000001</v>
      </c>
      <c r="U236" s="11">
        <f t="shared" si="288"/>
        <v>96.851300000000009</v>
      </c>
      <c r="V236">
        <f t="shared" si="289"/>
        <v>2.1865999999999999</v>
      </c>
      <c r="W236">
        <f t="shared" si="290"/>
        <v>191.32749999999999</v>
      </c>
      <c r="X236">
        <f t="shared" si="291"/>
        <v>43.128799999999998</v>
      </c>
      <c r="Y236">
        <f t="shared" si="292"/>
        <v>35.551099999999998</v>
      </c>
      <c r="Z236">
        <f t="shared" si="293"/>
        <v>133.458</v>
      </c>
      <c r="AA236">
        <f t="shared" si="294"/>
        <v>149.48049999999998</v>
      </c>
      <c r="AB236">
        <f t="shared" si="295"/>
        <v>68.915600000000012</v>
      </c>
      <c r="AC236">
        <f t="shared" si="296"/>
        <v>5.1649000000000003</v>
      </c>
      <c r="AD236" s="11">
        <f t="shared" si="297"/>
        <v>240.75219999999999</v>
      </c>
      <c r="AE236">
        <f t="shared" si="298"/>
        <v>59.942999999999998</v>
      </c>
      <c r="AF236">
        <f t="shared" si="299"/>
        <v>18.963100000000001</v>
      </c>
      <c r="AG236">
        <f t="shared" si="300"/>
        <v>88.783500000000004</v>
      </c>
      <c r="AH236">
        <f t="shared" si="301"/>
        <v>39.509599999999999</v>
      </c>
      <c r="AI236">
        <f t="shared" si="302"/>
        <v>34.910200000000003</v>
      </c>
      <c r="AJ236">
        <f t="shared" si="303"/>
        <v>54.061799999999998</v>
      </c>
      <c r="AK236">
        <f t="shared" si="304"/>
        <v>7.9923999999999999</v>
      </c>
      <c r="AL236">
        <f t="shared" si="305"/>
        <v>0.9425</v>
      </c>
      <c r="AM236">
        <f t="shared" si="306"/>
        <v>17.2666</v>
      </c>
      <c r="AN236">
        <f t="shared" si="307"/>
        <v>1.6965000000000001</v>
      </c>
      <c r="AO236">
        <f t="shared" si="308"/>
        <v>0</v>
      </c>
      <c r="AP236">
        <f t="shared" si="309"/>
        <v>2.1112000000000002</v>
      </c>
      <c r="AQ236">
        <f t="shared" si="310"/>
        <v>7.5400000000000009E-2</v>
      </c>
      <c r="AR236">
        <f t="shared" si="311"/>
        <v>4.4485999999999999</v>
      </c>
      <c r="AS236">
        <f t="shared" si="312"/>
        <v>0.1885</v>
      </c>
      <c r="AT236">
        <f t="shared" si="313"/>
        <v>4.4108999999999998</v>
      </c>
      <c r="AU236">
        <f t="shared" si="314"/>
        <v>0.1885</v>
      </c>
      <c r="AV236">
        <f t="shared" si="315"/>
        <v>2.9029000000000003</v>
      </c>
      <c r="AW236">
        <f t="shared" si="316"/>
        <v>0</v>
      </c>
      <c r="AX236">
        <f t="shared" si="317"/>
        <v>0.1885</v>
      </c>
      <c r="AY236">
        <f t="shared" si="318"/>
        <v>3.0913999999999997</v>
      </c>
      <c r="AZ236">
        <f t="shared" si="319"/>
        <v>2.4505000000000003</v>
      </c>
      <c r="BA236">
        <f t="shared" si="320"/>
        <v>0.22619999999999998</v>
      </c>
      <c r="BB236">
        <f t="shared" si="321"/>
        <v>0.41470000000000001</v>
      </c>
      <c r="BC236">
        <f t="shared" si="322"/>
        <v>1.131</v>
      </c>
      <c r="BD236">
        <f t="shared" si="323"/>
        <v>1.5456999999999999</v>
      </c>
      <c r="BE236">
        <f t="shared" si="324"/>
        <v>0.52780000000000005</v>
      </c>
      <c r="BF236">
        <f t="shared" si="325"/>
        <v>0</v>
      </c>
      <c r="BG236">
        <f t="shared" si="326"/>
        <v>3.4307000000000003</v>
      </c>
      <c r="BH236">
        <f t="shared" si="327"/>
        <v>2.7898000000000001</v>
      </c>
      <c r="BI236">
        <f t="shared" si="328"/>
        <v>0.26390000000000002</v>
      </c>
      <c r="BJ236">
        <f t="shared" si="329"/>
        <v>0</v>
      </c>
      <c r="BK236">
        <f t="shared" si="330"/>
        <v>49.726299999999995</v>
      </c>
      <c r="BL236">
        <f t="shared" si="331"/>
        <v>48.896900000000002</v>
      </c>
      <c r="BM236">
        <f t="shared" si="332"/>
        <v>1.4326000000000001</v>
      </c>
      <c r="BN236">
        <f t="shared" si="333"/>
        <v>0</v>
      </c>
      <c r="BO236">
        <f t="shared" si="334"/>
        <v>0.82940000000000003</v>
      </c>
      <c r="BP236">
        <f t="shared" si="335"/>
        <v>116.94539999999999</v>
      </c>
      <c r="BQ236">
        <f t="shared" si="336"/>
        <v>37.511499999999998</v>
      </c>
      <c r="BR236">
        <f t="shared" si="337"/>
        <v>90.14070000000001</v>
      </c>
      <c r="BS236">
        <f t="shared" si="338"/>
        <v>4.8256000000000006</v>
      </c>
      <c r="BT236">
        <f t="shared" si="339"/>
        <v>78.566800000000001</v>
      </c>
      <c r="BU236">
        <f t="shared" si="340"/>
        <v>184.61689999999999</v>
      </c>
      <c r="BV236" s="11">
        <f t="shared" si="341"/>
        <v>300.73289999999997</v>
      </c>
      <c r="BW236" s="11">
        <f t="shared" si="342"/>
        <v>23.864099999999997</v>
      </c>
      <c r="BX236" s="11">
        <f t="shared" si="343"/>
        <v>363.05099999999999</v>
      </c>
      <c r="BY236">
        <f t="shared" si="344"/>
        <v>172.02510000000001</v>
      </c>
      <c r="BZ236">
        <f t="shared" si="345"/>
        <v>68.915600000000012</v>
      </c>
      <c r="CA236">
        <f t="shared" si="346"/>
        <v>13.8736</v>
      </c>
      <c r="CB236">
        <f t="shared" si="347"/>
        <v>0.67859999999999998</v>
      </c>
      <c r="CC236" s="11">
        <f t="shared" si="348"/>
        <v>331.19450000000001</v>
      </c>
      <c r="CD236" s="11">
        <f t="shared" si="349"/>
        <v>356.7928</v>
      </c>
      <c r="CE236" s="11">
        <f t="shared" si="350"/>
        <v>196.83170000000001</v>
      </c>
      <c r="CF236">
        <f t="shared" si="351"/>
        <v>33.138299999999994</v>
      </c>
      <c r="CG236">
        <f t="shared" si="352"/>
        <v>44.825299999999999</v>
      </c>
      <c r="CH236">
        <f t="shared" si="353"/>
        <v>7.7284999999999986</v>
      </c>
      <c r="CI236" s="11">
        <f t="shared" si="354"/>
        <v>182.58109999999999</v>
      </c>
      <c r="CJ236">
        <f t="shared" si="355"/>
        <v>25.560600000000001</v>
      </c>
      <c r="CK236">
        <f t="shared" si="356"/>
        <v>74.985299999999995</v>
      </c>
      <c r="CL236">
        <f t="shared" si="357"/>
        <v>18.850000000000001</v>
      </c>
      <c r="CM236">
        <f t="shared" si="358"/>
        <v>16.2864</v>
      </c>
      <c r="CN236">
        <f t="shared" si="359"/>
        <v>236.30360000000002</v>
      </c>
      <c r="CO236">
        <f t="shared" si="360"/>
        <v>257.41559999999998</v>
      </c>
      <c r="CP236">
        <f t="shared" si="361"/>
        <v>2.8652000000000002</v>
      </c>
      <c r="CQ236">
        <f t="shared" si="362"/>
        <v>33.3645</v>
      </c>
      <c r="CR236">
        <f t="shared" si="363"/>
        <v>74.721400000000003</v>
      </c>
      <c r="CT236" s="18">
        <f>+'PASO 1 - SETUP CAMPAÑA'!F73</f>
        <v>377</v>
      </c>
      <c r="CU236">
        <v>15.17</v>
      </c>
      <c r="CV236">
        <v>14.19</v>
      </c>
      <c r="CW236">
        <v>1.26</v>
      </c>
      <c r="CX236">
        <v>3.65</v>
      </c>
      <c r="CY236">
        <v>3.61</v>
      </c>
      <c r="CZ236">
        <v>0.12</v>
      </c>
      <c r="DA236">
        <v>7.13</v>
      </c>
      <c r="DB236">
        <v>20.38</v>
      </c>
      <c r="DC236">
        <v>4.1100000000000003</v>
      </c>
      <c r="DD236">
        <v>3.49</v>
      </c>
      <c r="DE236">
        <v>24.94</v>
      </c>
      <c r="DF236">
        <v>1.35</v>
      </c>
      <c r="DG236">
        <v>25.4</v>
      </c>
      <c r="DH236">
        <v>23.91</v>
      </c>
      <c r="DI236">
        <v>25.69</v>
      </c>
      <c r="DJ236">
        <v>0.57999999999999996</v>
      </c>
      <c r="DK236">
        <v>50.75</v>
      </c>
      <c r="DL236">
        <v>11.44</v>
      </c>
      <c r="DM236">
        <v>9.43</v>
      </c>
      <c r="DN236">
        <v>35.4</v>
      </c>
      <c r="DO236">
        <v>39.65</v>
      </c>
      <c r="DP236">
        <v>18.28</v>
      </c>
      <c r="DQ236">
        <v>1.37</v>
      </c>
      <c r="DR236">
        <v>63.86</v>
      </c>
      <c r="DS236">
        <v>15.9</v>
      </c>
      <c r="DT236">
        <v>5.03</v>
      </c>
      <c r="DU236">
        <v>23.55</v>
      </c>
      <c r="DV236">
        <v>10.48</v>
      </c>
      <c r="DW236">
        <v>9.26</v>
      </c>
      <c r="DX236">
        <v>14.34</v>
      </c>
      <c r="DY236">
        <v>2.12</v>
      </c>
      <c r="DZ236">
        <v>0.25</v>
      </c>
      <c r="EA236">
        <v>4.58</v>
      </c>
      <c r="EB236">
        <v>0.45</v>
      </c>
      <c r="EC236">
        <v>0</v>
      </c>
      <c r="ED236">
        <v>0.56000000000000005</v>
      </c>
      <c r="EE236">
        <v>0.02</v>
      </c>
      <c r="EF236">
        <v>1.18</v>
      </c>
      <c r="EG236">
        <v>0.05</v>
      </c>
      <c r="EH236">
        <v>1.17</v>
      </c>
      <c r="EI236">
        <v>0.05</v>
      </c>
      <c r="EJ236">
        <v>0.77</v>
      </c>
      <c r="EK236">
        <v>0</v>
      </c>
      <c r="EL236">
        <v>0.05</v>
      </c>
      <c r="EM236">
        <v>0.82</v>
      </c>
      <c r="EN236">
        <v>0.65</v>
      </c>
      <c r="EO236">
        <v>0.06</v>
      </c>
      <c r="EP236">
        <v>0.11</v>
      </c>
      <c r="EQ236">
        <v>0.3</v>
      </c>
      <c r="ER236">
        <v>0.41</v>
      </c>
      <c r="ES236">
        <v>0.14000000000000001</v>
      </c>
      <c r="ET236">
        <v>0</v>
      </c>
      <c r="EU236">
        <v>0.91</v>
      </c>
      <c r="EV236">
        <v>0.74</v>
      </c>
      <c r="EW236">
        <v>7.0000000000000007E-2</v>
      </c>
      <c r="EX236">
        <v>0</v>
      </c>
      <c r="EY236">
        <v>13.19</v>
      </c>
      <c r="EZ236">
        <v>12.97</v>
      </c>
      <c r="FA236">
        <v>0.38</v>
      </c>
      <c r="FB236">
        <v>0</v>
      </c>
      <c r="FC236">
        <v>0.22</v>
      </c>
      <c r="FD236">
        <v>31.02</v>
      </c>
      <c r="FE236">
        <v>9.9499999999999993</v>
      </c>
      <c r="FF236">
        <v>23.91</v>
      </c>
      <c r="FG236">
        <v>1.28</v>
      </c>
      <c r="FH236">
        <v>20.84</v>
      </c>
      <c r="FI236">
        <v>48.97</v>
      </c>
      <c r="FJ236">
        <v>79.77</v>
      </c>
      <c r="FK236">
        <v>6.33</v>
      </c>
      <c r="FL236">
        <v>96.3</v>
      </c>
      <c r="FM236">
        <v>45.63</v>
      </c>
      <c r="FN236">
        <v>18.28</v>
      </c>
      <c r="FO236">
        <v>3.68</v>
      </c>
      <c r="FP236">
        <v>0.18</v>
      </c>
      <c r="FQ236">
        <v>87.85</v>
      </c>
      <c r="FR236">
        <v>94.64</v>
      </c>
      <c r="FS236">
        <v>52.21</v>
      </c>
      <c r="FT236">
        <v>8.7899999999999991</v>
      </c>
      <c r="FU236">
        <v>11.89</v>
      </c>
      <c r="FV236">
        <v>2.0499999999999998</v>
      </c>
      <c r="FW236">
        <v>48.43</v>
      </c>
      <c r="FX236">
        <v>6.78</v>
      </c>
      <c r="FY236">
        <v>19.89</v>
      </c>
      <c r="FZ236">
        <v>5</v>
      </c>
      <c r="GA236">
        <v>4.32</v>
      </c>
      <c r="GB236">
        <v>62.68</v>
      </c>
      <c r="GC236">
        <v>68.28</v>
      </c>
      <c r="GD236">
        <v>0.76</v>
      </c>
      <c r="GE236">
        <v>8.85</v>
      </c>
      <c r="GF236">
        <v>19.82</v>
      </c>
    </row>
    <row r="237" spans="2:188" x14ac:dyDescent="0.35">
      <c r="B237" t="str">
        <f>IF(AND(F237&gt;='PASO 2 - CHANNEL INPUT '!$G$4,F237&lt;='PASO 2 - CHANNEL INPUT '!$H$4),"OK","FUERA")</f>
        <v>OK</v>
      </c>
      <c r="C237" s="18" t="str">
        <f>IF(AND(F237&gt;='PASO 2 - CHANNEL INPUT '!$G$8,F237&lt;='PASO 2 - CHANNEL INPUT '!$H$8),"OK","FUERA")</f>
        <v>OK</v>
      </c>
      <c r="D237" t="str">
        <f>IF(AND(F237&gt;='PASO 1 - SETUP CAMPAÑA'!$C$3,F237&lt;='PASO 1 - SETUP CAMPAÑA'!$C$4),"OK","FUERA")</f>
        <v>OK</v>
      </c>
      <c r="E237" t="s">
        <v>1</v>
      </c>
      <c r="F237">
        <v>46</v>
      </c>
      <c r="G237" s="11">
        <f t="shared" si="364"/>
        <v>75.1464</v>
      </c>
      <c r="H237">
        <f t="shared" si="275"/>
        <v>68.585999999999999</v>
      </c>
      <c r="I237">
        <f t="shared" si="276"/>
        <v>8.7329999999999988</v>
      </c>
      <c r="J237">
        <f t="shared" si="277"/>
        <v>13.504199999999999</v>
      </c>
      <c r="K237">
        <f t="shared" si="278"/>
        <v>13.291200000000002</v>
      </c>
      <c r="L237">
        <f t="shared" si="279"/>
        <v>0.46860000000000002</v>
      </c>
      <c r="M237">
        <f t="shared" si="280"/>
        <v>24.580199999999998</v>
      </c>
      <c r="N237">
        <f t="shared" si="281"/>
        <v>85.285199999999989</v>
      </c>
      <c r="O237">
        <f t="shared" si="282"/>
        <v>16.571400000000001</v>
      </c>
      <c r="P237">
        <f t="shared" si="283"/>
        <v>15.548999999999999</v>
      </c>
      <c r="Q237">
        <f t="shared" si="284"/>
        <v>103.092</v>
      </c>
      <c r="R237">
        <f t="shared" si="285"/>
        <v>5.2824</v>
      </c>
      <c r="S237">
        <f t="shared" si="286"/>
        <v>106.32960000000001</v>
      </c>
      <c r="T237">
        <f t="shared" si="287"/>
        <v>99.726600000000005</v>
      </c>
      <c r="U237" s="11">
        <f t="shared" si="288"/>
        <v>108.7152</v>
      </c>
      <c r="V237">
        <f t="shared" si="289"/>
        <v>2.3856000000000002</v>
      </c>
      <c r="W237">
        <f t="shared" si="290"/>
        <v>222.24420000000003</v>
      </c>
      <c r="X237">
        <f t="shared" si="291"/>
        <v>51.972000000000001</v>
      </c>
      <c r="Y237">
        <f t="shared" si="292"/>
        <v>35.656199999999998</v>
      </c>
      <c r="Z237">
        <f t="shared" si="293"/>
        <v>161.75219999999999</v>
      </c>
      <c r="AA237">
        <f t="shared" si="294"/>
        <v>161.62439999999998</v>
      </c>
      <c r="AB237">
        <f t="shared" si="295"/>
        <v>78.426600000000008</v>
      </c>
      <c r="AC237">
        <f t="shared" si="296"/>
        <v>5.5380000000000003</v>
      </c>
      <c r="AD237" s="11">
        <f t="shared" si="297"/>
        <v>278.73180000000002</v>
      </c>
      <c r="AE237">
        <f t="shared" si="298"/>
        <v>86.009400000000014</v>
      </c>
      <c r="AF237">
        <f t="shared" si="299"/>
        <v>26.795399999999997</v>
      </c>
      <c r="AG237">
        <f t="shared" si="300"/>
        <v>88.011600000000001</v>
      </c>
      <c r="AH237">
        <f t="shared" si="301"/>
        <v>55.422599999999996</v>
      </c>
      <c r="AI237">
        <f t="shared" si="302"/>
        <v>40.086600000000004</v>
      </c>
      <c r="AJ237">
        <f t="shared" si="303"/>
        <v>58.021199999999993</v>
      </c>
      <c r="AK237">
        <f t="shared" si="304"/>
        <v>10.437000000000001</v>
      </c>
      <c r="AL237">
        <f t="shared" si="305"/>
        <v>0.85199999999999998</v>
      </c>
      <c r="AM237">
        <f t="shared" si="306"/>
        <v>14.4414</v>
      </c>
      <c r="AN237">
        <f t="shared" si="307"/>
        <v>0.46860000000000002</v>
      </c>
      <c r="AO237">
        <f t="shared" si="308"/>
        <v>4.2599999999999999E-2</v>
      </c>
      <c r="AP237">
        <f t="shared" si="309"/>
        <v>6.5178000000000003</v>
      </c>
      <c r="AQ237">
        <f t="shared" si="310"/>
        <v>0</v>
      </c>
      <c r="AR237">
        <f t="shared" si="311"/>
        <v>7.3272000000000004</v>
      </c>
      <c r="AS237">
        <f t="shared" si="312"/>
        <v>0.55379999999999996</v>
      </c>
      <c r="AT237">
        <f t="shared" si="313"/>
        <v>2.3856000000000002</v>
      </c>
      <c r="AU237">
        <f t="shared" si="314"/>
        <v>0.68159999999999998</v>
      </c>
      <c r="AV237">
        <f t="shared" si="315"/>
        <v>2.2151999999999998</v>
      </c>
      <c r="AW237">
        <f t="shared" si="316"/>
        <v>0</v>
      </c>
      <c r="AX237">
        <f t="shared" si="317"/>
        <v>0.9798</v>
      </c>
      <c r="AY237">
        <f t="shared" si="318"/>
        <v>3.7488000000000001</v>
      </c>
      <c r="AZ237">
        <f t="shared" si="319"/>
        <v>2.2578</v>
      </c>
      <c r="BA237">
        <f t="shared" si="320"/>
        <v>2.5985999999999998</v>
      </c>
      <c r="BB237">
        <f t="shared" si="321"/>
        <v>2.0448</v>
      </c>
      <c r="BC237">
        <f t="shared" si="322"/>
        <v>0.46860000000000002</v>
      </c>
      <c r="BD237">
        <f t="shared" si="323"/>
        <v>1.6614000000000002</v>
      </c>
      <c r="BE237">
        <f t="shared" si="324"/>
        <v>1.5762</v>
      </c>
      <c r="BF237">
        <f t="shared" si="325"/>
        <v>0.1704</v>
      </c>
      <c r="BG237">
        <f t="shared" si="326"/>
        <v>3.7913999999999999</v>
      </c>
      <c r="BH237">
        <f t="shared" si="327"/>
        <v>0.46860000000000002</v>
      </c>
      <c r="BI237">
        <f t="shared" si="328"/>
        <v>0.80940000000000001</v>
      </c>
      <c r="BJ237">
        <f t="shared" si="329"/>
        <v>0.1704</v>
      </c>
      <c r="BK237">
        <f t="shared" si="330"/>
        <v>59.725199999999994</v>
      </c>
      <c r="BL237">
        <f t="shared" si="331"/>
        <v>58.191600000000001</v>
      </c>
      <c r="BM237">
        <f t="shared" si="332"/>
        <v>1.7465999999999997</v>
      </c>
      <c r="BN237">
        <f t="shared" si="333"/>
        <v>0</v>
      </c>
      <c r="BO237">
        <f t="shared" si="334"/>
        <v>0.76679999999999993</v>
      </c>
      <c r="BP237">
        <f t="shared" si="335"/>
        <v>118.00199999999998</v>
      </c>
      <c r="BQ237">
        <f t="shared" si="336"/>
        <v>48.308399999999999</v>
      </c>
      <c r="BR237">
        <f t="shared" si="337"/>
        <v>81.493799999999993</v>
      </c>
      <c r="BS237">
        <f t="shared" si="338"/>
        <v>2.8115999999999999</v>
      </c>
      <c r="BT237">
        <f t="shared" si="339"/>
        <v>97.596599999999995</v>
      </c>
      <c r="BU237">
        <f t="shared" si="340"/>
        <v>214.91700000000003</v>
      </c>
      <c r="BV237" s="11">
        <f t="shared" si="341"/>
        <v>349.10700000000003</v>
      </c>
      <c r="BW237" s="11">
        <f t="shared" si="342"/>
        <v>24.537599999999998</v>
      </c>
      <c r="BX237" s="11">
        <f t="shared" si="343"/>
        <v>415.137</v>
      </c>
      <c r="BY237">
        <f t="shared" si="344"/>
        <v>202.94639999999998</v>
      </c>
      <c r="BZ237">
        <f t="shared" si="345"/>
        <v>78.426600000000008</v>
      </c>
      <c r="CA237">
        <f t="shared" si="346"/>
        <v>16.315799999999999</v>
      </c>
      <c r="CB237">
        <f t="shared" si="347"/>
        <v>0.93720000000000003</v>
      </c>
      <c r="CC237" s="11">
        <f t="shared" si="348"/>
        <v>361.84439999999995</v>
      </c>
      <c r="CD237" s="11">
        <f t="shared" si="349"/>
        <v>408.74700000000001</v>
      </c>
      <c r="CE237" s="11">
        <f t="shared" si="350"/>
        <v>216.91919999999999</v>
      </c>
      <c r="CF237">
        <f t="shared" si="351"/>
        <v>41.535000000000004</v>
      </c>
      <c r="CG237">
        <f t="shared" si="352"/>
        <v>48.862200000000001</v>
      </c>
      <c r="CH237">
        <f t="shared" si="353"/>
        <v>10.9056</v>
      </c>
      <c r="CI237" s="11">
        <f t="shared" si="354"/>
        <v>222.71280000000002</v>
      </c>
      <c r="CJ237">
        <f t="shared" si="355"/>
        <v>32.375999999999998</v>
      </c>
      <c r="CK237">
        <f t="shared" si="356"/>
        <v>76.253999999999991</v>
      </c>
      <c r="CL237">
        <f t="shared" si="357"/>
        <v>25.943399999999997</v>
      </c>
      <c r="CM237">
        <f t="shared" si="358"/>
        <v>21.725999999999999</v>
      </c>
      <c r="CN237">
        <f t="shared" si="359"/>
        <v>275.32380000000001</v>
      </c>
      <c r="CO237">
        <f t="shared" si="360"/>
        <v>285.97379999999998</v>
      </c>
      <c r="CP237">
        <f t="shared" si="361"/>
        <v>3.1097999999999999</v>
      </c>
      <c r="CQ237">
        <f t="shared" si="362"/>
        <v>43.7502</v>
      </c>
      <c r="CR237">
        <f t="shared" si="363"/>
        <v>75.061200000000014</v>
      </c>
      <c r="CT237" s="18">
        <f>+'PASO 1 - SETUP CAMPAÑA'!F74</f>
        <v>426</v>
      </c>
      <c r="CU237">
        <v>17.64</v>
      </c>
      <c r="CV237">
        <v>16.100000000000001</v>
      </c>
      <c r="CW237">
        <v>2.0499999999999998</v>
      </c>
      <c r="CX237">
        <v>3.17</v>
      </c>
      <c r="CY237">
        <v>3.12</v>
      </c>
      <c r="CZ237">
        <v>0.11</v>
      </c>
      <c r="DA237">
        <v>5.77</v>
      </c>
      <c r="DB237">
        <v>20.02</v>
      </c>
      <c r="DC237">
        <v>3.89</v>
      </c>
      <c r="DD237">
        <v>3.65</v>
      </c>
      <c r="DE237">
        <v>24.2</v>
      </c>
      <c r="DF237">
        <v>1.24</v>
      </c>
      <c r="DG237">
        <v>24.96</v>
      </c>
      <c r="DH237">
        <v>23.41</v>
      </c>
      <c r="DI237">
        <v>25.52</v>
      </c>
      <c r="DJ237">
        <v>0.56000000000000005</v>
      </c>
      <c r="DK237">
        <v>52.17</v>
      </c>
      <c r="DL237">
        <v>12.2</v>
      </c>
      <c r="DM237">
        <v>8.3699999999999992</v>
      </c>
      <c r="DN237">
        <v>37.97</v>
      </c>
      <c r="DO237">
        <v>37.94</v>
      </c>
      <c r="DP237">
        <v>18.41</v>
      </c>
      <c r="DQ237">
        <v>1.3</v>
      </c>
      <c r="DR237">
        <v>65.430000000000007</v>
      </c>
      <c r="DS237">
        <v>20.190000000000001</v>
      </c>
      <c r="DT237">
        <v>6.29</v>
      </c>
      <c r="DU237">
        <v>20.66</v>
      </c>
      <c r="DV237">
        <v>13.01</v>
      </c>
      <c r="DW237">
        <v>9.41</v>
      </c>
      <c r="DX237">
        <v>13.62</v>
      </c>
      <c r="DY237">
        <v>2.4500000000000002</v>
      </c>
      <c r="DZ237">
        <v>0.2</v>
      </c>
      <c r="EA237">
        <v>3.39</v>
      </c>
      <c r="EB237">
        <v>0.11</v>
      </c>
      <c r="EC237">
        <v>0.01</v>
      </c>
      <c r="ED237">
        <v>1.53</v>
      </c>
      <c r="EE237">
        <v>0</v>
      </c>
      <c r="EF237">
        <v>1.72</v>
      </c>
      <c r="EG237">
        <v>0.13</v>
      </c>
      <c r="EH237">
        <v>0.56000000000000005</v>
      </c>
      <c r="EI237">
        <v>0.16</v>
      </c>
      <c r="EJ237">
        <v>0.52</v>
      </c>
      <c r="EK237">
        <v>0</v>
      </c>
      <c r="EL237">
        <v>0.23</v>
      </c>
      <c r="EM237">
        <v>0.88</v>
      </c>
      <c r="EN237">
        <v>0.53</v>
      </c>
      <c r="EO237">
        <v>0.61</v>
      </c>
      <c r="EP237">
        <v>0.48</v>
      </c>
      <c r="EQ237">
        <v>0.11</v>
      </c>
      <c r="ER237">
        <v>0.39</v>
      </c>
      <c r="ES237">
        <v>0.37</v>
      </c>
      <c r="ET237">
        <v>0.04</v>
      </c>
      <c r="EU237">
        <v>0.89</v>
      </c>
      <c r="EV237">
        <v>0.11</v>
      </c>
      <c r="EW237">
        <v>0.19</v>
      </c>
      <c r="EX237">
        <v>0.04</v>
      </c>
      <c r="EY237">
        <v>14.02</v>
      </c>
      <c r="EZ237">
        <v>13.66</v>
      </c>
      <c r="FA237">
        <v>0.41</v>
      </c>
      <c r="FB237">
        <v>0</v>
      </c>
      <c r="FC237">
        <v>0.18</v>
      </c>
      <c r="FD237">
        <v>27.7</v>
      </c>
      <c r="FE237">
        <v>11.34</v>
      </c>
      <c r="FF237">
        <v>19.13</v>
      </c>
      <c r="FG237">
        <v>0.66</v>
      </c>
      <c r="FH237">
        <v>22.91</v>
      </c>
      <c r="FI237">
        <v>50.45</v>
      </c>
      <c r="FJ237">
        <v>81.95</v>
      </c>
      <c r="FK237">
        <v>5.76</v>
      </c>
      <c r="FL237">
        <v>97.45</v>
      </c>
      <c r="FM237">
        <v>47.64</v>
      </c>
      <c r="FN237">
        <v>18.41</v>
      </c>
      <c r="FO237">
        <v>3.83</v>
      </c>
      <c r="FP237">
        <v>0.22</v>
      </c>
      <c r="FQ237">
        <v>84.94</v>
      </c>
      <c r="FR237">
        <v>95.95</v>
      </c>
      <c r="FS237">
        <v>50.92</v>
      </c>
      <c r="FT237">
        <v>9.75</v>
      </c>
      <c r="FU237">
        <v>11.47</v>
      </c>
      <c r="FV237">
        <v>2.56</v>
      </c>
      <c r="FW237">
        <v>52.28</v>
      </c>
      <c r="FX237">
        <v>7.6</v>
      </c>
      <c r="FY237">
        <v>17.899999999999999</v>
      </c>
      <c r="FZ237">
        <v>6.09</v>
      </c>
      <c r="GA237">
        <v>5.0999999999999996</v>
      </c>
      <c r="GB237">
        <v>64.63</v>
      </c>
      <c r="GC237">
        <v>67.13</v>
      </c>
      <c r="GD237">
        <v>0.73</v>
      </c>
      <c r="GE237">
        <v>10.27</v>
      </c>
      <c r="GF237">
        <v>17.62</v>
      </c>
    </row>
    <row r="238" spans="2:188" x14ac:dyDescent="0.35">
      <c r="B238" t="str">
        <f>IF(AND(F238&gt;='PASO 2 - CHANNEL INPUT '!$G$4,F238&lt;='PASO 2 - CHANNEL INPUT '!$H$4),"OK","FUERA")</f>
        <v>OK</v>
      </c>
      <c r="C238" s="18" t="str">
        <f>IF(AND(F238&gt;='PASO 2 - CHANNEL INPUT '!$G$8,F238&lt;='PASO 2 - CHANNEL INPUT '!$H$8),"OK","FUERA")</f>
        <v>OK</v>
      </c>
      <c r="D238" t="str">
        <f>IF(AND(F238&gt;='PASO 1 - SETUP CAMPAÑA'!$C$3,F238&lt;='PASO 1 - SETUP CAMPAÑA'!$C$4),"OK","FUERA")</f>
        <v>OK</v>
      </c>
      <c r="E238" t="s">
        <v>1</v>
      </c>
      <c r="F238">
        <v>47</v>
      </c>
      <c r="G238" s="11">
        <f t="shared" si="364"/>
        <v>68.230599999999995</v>
      </c>
      <c r="H238">
        <f t="shared" si="275"/>
        <v>63.6404</v>
      </c>
      <c r="I238">
        <f t="shared" si="276"/>
        <v>5.5237999999999996</v>
      </c>
      <c r="J238">
        <f t="shared" si="277"/>
        <v>11.4366</v>
      </c>
      <c r="K238">
        <f t="shared" si="278"/>
        <v>10.891999999999999</v>
      </c>
      <c r="L238">
        <f t="shared" si="279"/>
        <v>0.73909999999999998</v>
      </c>
      <c r="M238">
        <f t="shared" si="280"/>
        <v>22.445299999999996</v>
      </c>
      <c r="N238">
        <f t="shared" si="281"/>
        <v>79.278199999999998</v>
      </c>
      <c r="O238">
        <f t="shared" si="282"/>
        <v>17.427200000000003</v>
      </c>
      <c r="P238">
        <f t="shared" si="283"/>
        <v>18.9832</v>
      </c>
      <c r="Q238">
        <f t="shared" si="284"/>
        <v>96.588700000000003</v>
      </c>
      <c r="R238">
        <f t="shared" si="285"/>
        <v>5.835</v>
      </c>
      <c r="S238">
        <f t="shared" si="286"/>
        <v>98.300299999999993</v>
      </c>
      <c r="T238">
        <f t="shared" si="287"/>
        <v>94.060199999999995</v>
      </c>
      <c r="U238" s="11">
        <f t="shared" si="288"/>
        <v>101.1789</v>
      </c>
      <c r="V238">
        <f t="shared" si="289"/>
        <v>2.8786</v>
      </c>
      <c r="W238">
        <f t="shared" si="290"/>
        <v>215.62270000000001</v>
      </c>
      <c r="X238">
        <f t="shared" si="291"/>
        <v>41.389600000000002</v>
      </c>
      <c r="Y238">
        <f t="shared" si="292"/>
        <v>30.964400000000001</v>
      </c>
      <c r="Z238">
        <f t="shared" si="293"/>
        <v>148.71469999999999</v>
      </c>
      <c r="AA238">
        <f t="shared" si="294"/>
        <v>148.9092</v>
      </c>
      <c r="AB238">
        <f t="shared" si="295"/>
        <v>65.079700000000003</v>
      </c>
      <c r="AC238">
        <f t="shared" si="296"/>
        <v>3.8510999999999997</v>
      </c>
      <c r="AD238" s="11">
        <f t="shared" si="297"/>
        <v>258.685</v>
      </c>
      <c r="AE238">
        <f t="shared" si="298"/>
        <v>78.305699999999987</v>
      </c>
      <c r="AF238">
        <f t="shared" si="299"/>
        <v>16.688099999999999</v>
      </c>
      <c r="AG238">
        <f t="shared" si="300"/>
        <v>80.328499999999991</v>
      </c>
      <c r="AH238">
        <f t="shared" si="301"/>
        <v>40.806100000000001</v>
      </c>
      <c r="AI238">
        <f t="shared" si="302"/>
        <v>27.5412</v>
      </c>
      <c r="AJ238">
        <f t="shared" si="303"/>
        <v>48.702800000000003</v>
      </c>
      <c r="AK238">
        <f t="shared" si="304"/>
        <v>7.78</v>
      </c>
      <c r="AL238">
        <f t="shared" si="305"/>
        <v>0</v>
      </c>
      <c r="AM238">
        <f t="shared" si="306"/>
        <v>14.9765</v>
      </c>
      <c r="AN238">
        <f t="shared" si="307"/>
        <v>0.85580000000000001</v>
      </c>
      <c r="AO238">
        <f t="shared" si="308"/>
        <v>0</v>
      </c>
      <c r="AP238">
        <f t="shared" si="309"/>
        <v>3.1897999999999995</v>
      </c>
      <c r="AQ238">
        <f t="shared" si="310"/>
        <v>0</v>
      </c>
      <c r="AR238">
        <f t="shared" si="311"/>
        <v>6.2240000000000002</v>
      </c>
      <c r="AS238">
        <f t="shared" si="312"/>
        <v>0.46679999999999994</v>
      </c>
      <c r="AT238">
        <f t="shared" si="313"/>
        <v>3.3842999999999996</v>
      </c>
      <c r="AU238">
        <f t="shared" si="314"/>
        <v>1.6727000000000001</v>
      </c>
      <c r="AV238">
        <f t="shared" si="315"/>
        <v>2.3729</v>
      </c>
      <c r="AW238">
        <f t="shared" si="316"/>
        <v>0</v>
      </c>
      <c r="AX238">
        <f t="shared" si="317"/>
        <v>0.11669999999999998</v>
      </c>
      <c r="AY238">
        <f t="shared" si="318"/>
        <v>3.6565999999999996</v>
      </c>
      <c r="AZ238">
        <f t="shared" si="319"/>
        <v>2.3340000000000001</v>
      </c>
      <c r="BA238">
        <f t="shared" si="320"/>
        <v>1.9060999999999999</v>
      </c>
      <c r="BB238">
        <f t="shared" si="321"/>
        <v>1.6727000000000001</v>
      </c>
      <c r="BC238">
        <f t="shared" si="322"/>
        <v>1.7505000000000002</v>
      </c>
      <c r="BD238">
        <f t="shared" si="323"/>
        <v>0.77800000000000002</v>
      </c>
      <c r="BE238">
        <f t="shared" si="324"/>
        <v>2.6840999999999999</v>
      </c>
      <c r="BF238">
        <f t="shared" si="325"/>
        <v>0</v>
      </c>
      <c r="BG238">
        <f t="shared" si="326"/>
        <v>3.4232</v>
      </c>
      <c r="BH238">
        <f t="shared" si="327"/>
        <v>1.1280999999999999</v>
      </c>
      <c r="BI238">
        <f t="shared" si="328"/>
        <v>0</v>
      </c>
      <c r="BJ238">
        <f t="shared" si="329"/>
        <v>0</v>
      </c>
      <c r="BK238">
        <f t="shared" si="330"/>
        <v>53.565299999999993</v>
      </c>
      <c r="BL238">
        <f t="shared" si="331"/>
        <v>52.942900000000002</v>
      </c>
      <c r="BM238">
        <f t="shared" si="332"/>
        <v>0</v>
      </c>
      <c r="BN238">
        <f t="shared" si="333"/>
        <v>0</v>
      </c>
      <c r="BO238">
        <f t="shared" si="334"/>
        <v>1.1280999999999999</v>
      </c>
      <c r="BP238">
        <f t="shared" si="335"/>
        <v>124.3633</v>
      </c>
      <c r="BQ238">
        <f t="shared" si="336"/>
        <v>44.307099999999998</v>
      </c>
      <c r="BR238">
        <f t="shared" si="337"/>
        <v>91.959599999999995</v>
      </c>
      <c r="BS238">
        <f t="shared" si="338"/>
        <v>3.0342000000000002</v>
      </c>
      <c r="BT238">
        <f t="shared" si="339"/>
        <v>68.697400000000002</v>
      </c>
      <c r="BU238">
        <f t="shared" si="340"/>
        <v>190.76560000000001</v>
      </c>
      <c r="BV238" s="11">
        <f t="shared" si="341"/>
        <v>306.72649999999999</v>
      </c>
      <c r="BW238" s="11">
        <f t="shared" si="342"/>
        <v>24.662599999999998</v>
      </c>
      <c r="BX238" s="11">
        <f t="shared" si="343"/>
        <v>372.8954</v>
      </c>
      <c r="BY238">
        <f t="shared" si="344"/>
        <v>187.6925</v>
      </c>
      <c r="BZ238">
        <f t="shared" si="345"/>
        <v>65.079700000000003</v>
      </c>
      <c r="CA238">
        <f t="shared" si="346"/>
        <v>14.237400000000001</v>
      </c>
      <c r="CB238">
        <f t="shared" si="347"/>
        <v>1.3614999999999999</v>
      </c>
      <c r="CC238" s="11">
        <f t="shared" si="348"/>
        <v>329.2885</v>
      </c>
      <c r="CD238" s="11">
        <f t="shared" si="349"/>
        <v>366.32130000000001</v>
      </c>
      <c r="CE238" s="11">
        <f t="shared" si="350"/>
        <v>197.96210000000002</v>
      </c>
      <c r="CF238">
        <f t="shared" si="351"/>
        <v>33.492899999999999</v>
      </c>
      <c r="CG238">
        <f t="shared" si="352"/>
        <v>40.728299999999997</v>
      </c>
      <c r="CH238">
        <f t="shared" si="353"/>
        <v>12.5647</v>
      </c>
      <c r="CI238" s="11">
        <f t="shared" si="354"/>
        <v>189.44300000000001</v>
      </c>
      <c r="CJ238">
        <f t="shared" si="355"/>
        <v>24.701499999999999</v>
      </c>
      <c r="CK238">
        <f t="shared" si="356"/>
        <v>64.496199999999988</v>
      </c>
      <c r="CL238">
        <f t="shared" si="357"/>
        <v>20.733699999999999</v>
      </c>
      <c r="CM238">
        <f t="shared" si="358"/>
        <v>13.070399999999999</v>
      </c>
      <c r="CN238">
        <f t="shared" si="359"/>
        <v>242.54150000000001</v>
      </c>
      <c r="CO238">
        <f t="shared" si="360"/>
        <v>259.61860000000001</v>
      </c>
      <c r="CP238">
        <f t="shared" si="361"/>
        <v>4.0845000000000002</v>
      </c>
      <c r="CQ238">
        <f t="shared" si="362"/>
        <v>39.755800000000008</v>
      </c>
      <c r="CR238">
        <f t="shared" si="363"/>
        <v>73.559899999999999</v>
      </c>
      <c r="CT238" s="18">
        <f>+'PASO 1 - SETUP CAMPAÑA'!F75</f>
        <v>389</v>
      </c>
      <c r="CU238">
        <v>17.54</v>
      </c>
      <c r="CV238">
        <v>16.36</v>
      </c>
      <c r="CW238">
        <v>1.42</v>
      </c>
      <c r="CX238">
        <v>2.94</v>
      </c>
      <c r="CY238">
        <v>2.8</v>
      </c>
      <c r="CZ238">
        <v>0.19</v>
      </c>
      <c r="DA238">
        <v>5.77</v>
      </c>
      <c r="DB238">
        <v>20.38</v>
      </c>
      <c r="DC238">
        <v>4.4800000000000004</v>
      </c>
      <c r="DD238">
        <v>4.88</v>
      </c>
      <c r="DE238">
        <v>24.83</v>
      </c>
      <c r="DF238">
        <v>1.5</v>
      </c>
      <c r="DG238">
        <v>25.27</v>
      </c>
      <c r="DH238">
        <v>24.18</v>
      </c>
      <c r="DI238">
        <v>26.01</v>
      </c>
      <c r="DJ238">
        <v>0.74</v>
      </c>
      <c r="DK238">
        <v>55.43</v>
      </c>
      <c r="DL238">
        <v>10.64</v>
      </c>
      <c r="DM238">
        <v>7.96</v>
      </c>
      <c r="DN238">
        <v>38.229999999999997</v>
      </c>
      <c r="DO238">
        <v>38.28</v>
      </c>
      <c r="DP238">
        <v>16.73</v>
      </c>
      <c r="DQ238">
        <v>0.99</v>
      </c>
      <c r="DR238">
        <v>66.5</v>
      </c>
      <c r="DS238">
        <v>20.13</v>
      </c>
      <c r="DT238">
        <v>4.29</v>
      </c>
      <c r="DU238">
        <v>20.65</v>
      </c>
      <c r="DV238">
        <v>10.49</v>
      </c>
      <c r="DW238">
        <v>7.08</v>
      </c>
      <c r="DX238">
        <v>12.52</v>
      </c>
      <c r="DY238">
        <v>2</v>
      </c>
      <c r="DZ238">
        <v>0</v>
      </c>
      <c r="EA238">
        <v>3.85</v>
      </c>
      <c r="EB238">
        <v>0.22</v>
      </c>
      <c r="EC238">
        <v>0</v>
      </c>
      <c r="ED238">
        <v>0.82</v>
      </c>
      <c r="EE238">
        <v>0</v>
      </c>
      <c r="EF238">
        <v>1.6</v>
      </c>
      <c r="EG238">
        <v>0.12</v>
      </c>
      <c r="EH238">
        <v>0.87</v>
      </c>
      <c r="EI238">
        <v>0.43</v>
      </c>
      <c r="EJ238">
        <v>0.61</v>
      </c>
      <c r="EK238">
        <v>0</v>
      </c>
      <c r="EL238">
        <v>0.03</v>
      </c>
      <c r="EM238">
        <v>0.94</v>
      </c>
      <c r="EN238">
        <v>0.6</v>
      </c>
      <c r="EO238">
        <v>0.49</v>
      </c>
      <c r="EP238">
        <v>0.43</v>
      </c>
      <c r="EQ238">
        <v>0.45</v>
      </c>
      <c r="ER238">
        <v>0.2</v>
      </c>
      <c r="ES238">
        <v>0.69</v>
      </c>
      <c r="ET238">
        <v>0</v>
      </c>
      <c r="EU238">
        <v>0.88</v>
      </c>
      <c r="EV238">
        <v>0.28999999999999998</v>
      </c>
      <c r="EW238">
        <v>0</v>
      </c>
      <c r="EX238">
        <v>0</v>
      </c>
      <c r="EY238">
        <v>13.77</v>
      </c>
      <c r="EZ238">
        <v>13.61</v>
      </c>
      <c r="FA238">
        <v>0</v>
      </c>
      <c r="FB238">
        <v>0</v>
      </c>
      <c r="FC238">
        <v>0.28999999999999998</v>
      </c>
      <c r="FD238">
        <v>31.97</v>
      </c>
      <c r="FE238">
        <v>11.39</v>
      </c>
      <c r="FF238">
        <v>23.64</v>
      </c>
      <c r="FG238">
        <v>0.78</v>
      </c>
      <c r="FH238">
        <v>17.66</v>
      </c>
      <c r="FI238">
        <v>49.04</v>
      </c>
      <c r="FJ238">
        <v>78.849999999999994</v>
      </c>
      <c r="FK238">
        <v>6.34</v>
      </c>
      <c r="FL238">
        <v>95.86</v>
      </c>
      <c r="FM238">
        <v>48.25</v>
      </c>
      <c r="FN238">
        <v>16.73</v>
      </c>
      <c r="FO238">
        <v>3.66</v>
      </c>
      <c r="FP238">
        <v>0.35</v>
      </c>
      <c r="FQ238">
        <v>84.65</v>
      </c>
      <c r="FR238">
        <v>94.17</v>
      </c>
      <c r="FS238">
        <v>50.89</v>
      </c>
      <c r="FT238">
        <v>8.61</v>
      </c>
      <c r="FU238">
        <v>10.47</v>
      </c>
      <c r="FV238">
        <v>3.23</v>
      </c>
      <c r="FW238">
        <v>48.7</v>
      </c>
      <c r="FX238">
        <v>6.35</v>
      </c>
      <c r="FY238">
        <v>16.579999999999998</v>
      </c>
      <c r="FZ238">
        <v>5.33</v>
      </c>
      <c r="GA238">
        <v>3.36</v>
      </c>
      <c r="GB238">
        <v>62.35</v>
      </c>
      <c r="GC238">
        <v>66.739999999999995</v>
      </c>
      <c r="GD238">
        <v>1.05</v>
      </c>
      <c r="GE238">
        <v>10.220000000000001</v>
      </c>
      <c r="GF238">
        <v>18.91</v>
      </c>
    </row>
    <row r="239" spans="2:188" x14ac:dyDescent="0.35">
      <c r="B239" t="str">
        <f>IF(AND(F239&gt;='PASO 2 - CHANNEL INPUT '!$G$4,F239&lt;='PASO 2 - CHANNEL INPUT '!$H$4),"OK","FUERA")</f>
        <v>OK</v>
      </c>
      <c r="C239" s="18" t="str">
        <f>IF(AND(F239&gt;='PASO 2 - CHANNEL INPUT '!$G$8,F239&lt;='PASO 2 - CHANNEL INPUT '!$H$8),"OK","FUERA")</f>
        <v>OK</v>
      </c>
      <c r="D239" t="str">
        <f>IF(AND(F239&gt;='PASO 1 - SETUP CAMPAÑA'!$C$3,F239&lt;='PASO 1 - SETUP CAMPAÑA'!$C$4),"OK","FUERA")</f>
        <v>OK</v>
      </c>
      <c r="E239" t="s">
        <v>1</v>
      </c>
      <c r="F239">
        <v>48</v>
      </c>
      <c r="G239" s="11">
        <f t="shared" si="364"/>
        <v>65.645099999999999</v>
      </c>
      <c r="H239">
        <f t="shared" si="275"/>
        <v>59.372099999999996</v>
      </c>
      <c r="I239">
        <f t="shared" si="276"/>
        <v>8.1918000000000006</v>
      </c>
      <c r="J239">
        <f t="shared" si="277"/>
        <v>11.771099999999999</v>
      </c>
      <c r="K239">
        <f t="shared" si="278"/>
        <v>11.6973</v>
      </c>
      <c r="L239">
        <f t="shared" si="279"/>
        <v>1.0700999999999998</v>
      </c>
      <c r="M239">
        <f t="shared" si="280"/>
        <v>21.180599999999998</v>
      </c>
      <c r="N239">
        <f t="shared" si="281"/>
        <v>73.246499999999997</v>
      </c>
      <c r="O239">
        <f t="shared" si="282"/>
        <v>15.2766</v>
      </c>
      <c r="P239">
        <f t="shared" si="283"/>
        <v>15.534899999999999</v>
      </c>
      <c r="Q239">
        <f t="shared" si="284"/>
        <v>90.589500000000001</v>
      </c>
      <c r="R239">
        <f t="shared" si="285"/>
        <v>4.3172999999999995</v>
      </c>
      <c r="S239">
        <f t="shared" si="286"/>
        <v>93.135599999999982</v>
      </c>
      <c r="T239">
        <f t="shared" si="287"/>
        <v>84.980699999999999</v>
      </c>
      <c r="U239" s="11">
        <f t="shared" si="288"/>
        <v>92.87730000000002</v>
      </c>
      <c r="V239">
        <f t="shared" si="289"/>
        <v>3.9483000000000006</v>
      </c>
      <c r="W239">
        <f t="shared" si="290"/>
        <v>192.76559999999998</v>
      </c>
      <c r="X239">
        <f t="shared" si="291"/>
        <v>44.5383</v>
      </c>
      <c r="Y239">
        <f t="shared" si="292"/>
        <v>28.486799999999995</v>
      </c>
      <c r="Z239">
        <f t="shared" si="293"/>
        <v>141.58529999999999</v>
      </c>
      <c r="AA239">
        <f t="shared" si="294"/>
        <v>127.5633</v>
      </c>
      <c r="AB239">
        <f t="shared" si="295"/>
        <v>65.165400000000005</v>
      </c>
      <c r="AC239">
        <f t="shared" si="296"/>
        <v>4.3541999999999996</v>
      </c>
      <c r="AD239" s="11">
        <f t="shared" si="297"/>
        <v>235.38509999999999</v>
      </c>
      <c r="AE239">
        <f t="shared" si="298"/>
        <v>66.235500000000002</v>
      </c>
      <c r="AF239">
        <f t="shared" si="299"/>
        <v>16.863300000000002</v>
      </c>
      <c r="AG239">
        <f t="shared" si="300"/>
        <v>75.497399999999999</v>
      </c>
      <c r="AH239">
        <f t="shared" si="301"/>
        <v>40.995899999999999</v>
      </c>
      <c r="AI239">
        <f t="shared" si="302"/>
        <v>33.911099999999998</v>
      </c>
      <c r="AJ239">
        <f t="shared" si="303"/>
        <v>40.848300000000002</v>
      </c>
      <c r="AK239">
        <f t="shared" si="304"/>
        <v>11.291400000000001</v>
      </c>
      <c r="AL239">
        <f t="shared" si="305"/>
        <v>0</v>
      </c>
      <c r="AM239">
        <f t="shared" si="306"/>
        <v>20.590199999999999</v>
      </c>
      <c r="AN239">
        <f t="shared" si="307"/>
        <v>0.47969999999999996</v>
      </c>
      <c r="AO239">
        <f t="shared" si="308"/>
        <v>0.14760000000000001</v>
      </c>
      <c r="AP239">
        <f t="shared" si="309"/>
        <v>5.0922000000000001</v>
      </c>
      <c r="AQ239">
        <f t="shared" si="310"/>
        <v>0</v>
      </c>
      <c r="AR239">
        <f t="shared" si="311"/>
        <v>5.8671000000000006</v>
      </c>
      <c r="AS239">
        <f t="shared" si="312"/>
        <v>0.95939999999999992</v>
      </c>
      <c r="AT239">
        <f t="shared" si="313"/>
        <v>1.5497999999999998</v>
      </c>
      <c r="AU239">
        <f t="shared" si="314"/>
        <v>0.92249999999999999</v>
      </c>
      <c r="AV239">
        <f t="shared" si="315"/>
        <v>1.9926000000000001</v>
      </c>
      <c r="AW239">
        <f t="shared" si="316"/>
        <v>0</v>
      </c>
      <c r="AX239">
        <f t="shared" si="317"/>
        <v>0</v>
      </c>
      <c r="AY239">
        <f t="shared" si="318"/>
        <v>2.0295000000000001</v>
      </c>
      <c r="AZ239">
        <f t="shared" si="319"/>
        <v>2.6198999999999999</v>
      </c>
      <c r="BA239">
        <f t="shared" si="320"/>
        <v>1.5497999999999998</v>
      </c>
      <c r="BB239">
        <f t="shared" si="321"/>
        <v>0.11069999999999999</v>
      </c>
      <c r="BC239">
        <f t="shared" si="322"/>
        <v>0.81180000000000008</v>
      </c>
      <c r="BD239">
        <f t="shared" si="323"/>
        <v>1.6236000000000002</v>
      </c>
      <c r="BE239">
        <f t="shared" si="324"/>
        <v>0.22139999999999999</v>
      </c>
      <c r="BF239">
        <f t="shared" si="325"/>
        <v>0</v>
      </c>
      <c r="BG239">
        <f t="shared" si="326"/>
        <v>4.2065999999999999</v>
      </c>
      <c r="BH239">
        <f t="shared" si="327"/>
        <v>1.5128999999999999</v>
      </c>
      <c r="BI239">
        <f t="shared" si="328"/>
        <v>0.1845</v>
      </c>
      <c r="BJ239">
        <f t="shared" si="329"/>
        <v>0.14760000000000001</v>
      </c>
      <c r="BK239">
        <f t="shared" si="330"/>
        <v>57.785399999999996</v>
      </c>
      <c r="BL239">
        <f t="shared" si="331"/>
        <v>56.124900000000004</v>
      </c>
      <c r="BM239">
        <f t="shared" si="332"/>
        <v>0.51660000000000006</v>
      </c>
      <c r="BN239">
        <f t="shared" si="333"/>
        <v>0</v>
      </c>
      <c r="BO239">
        <f t="shared" si="334"/>
        <v>1.3653</v>
      </c>
      <c r="BP239">
        <f t="shared" si="335"/>
        <v>115.46010000000001</v>
      </c>
      <c r="BQ239">
        <f t="shared" si="336"/>
        <v>46.420200000000001</v>
      </c>
      <c r="BR239">
        <f t="shared" si="337"/>
        <v>78.412499999999994</v>
      </c>
      <c r="BS239">
        <f t="shared" si="338"/>
        <v>5.9778000000000011</v>
      </c>
      <c r="BT239">
        <f t="shared" si="339"/>
        <v>66.272400000000005</v>
      </c>
      <c r="BU239">
        <f t="shared" si="340"/>
        <v>179.9982</v>
      </c>
      <c r="BV239" s="11">
        <f t="shared" si="341"/>
        <v>295.82729999999998</v>
      </c>
      <c r="BW239" s="11">
        <f t="shared" si="342"/>
        <v>23.173200000000005</v>
      </c>
      <c r="BX239" s="11">
        <f t="shared" si="343"/>
        <v>345.2364</v>
      </c>
      <c r="BY239">
        <f t="shared" si="344"/>
        <v>160.55189999999999</v>
      </c>
      <c r="BZ239">
        <f t="shared" si="345"/>
        <v>65.165400000000005</v>
      </c>
      <c r="CA239">
        <f t="shared" si="346"/>
        <v>10.848599999999999</v>
      </c>
      <c r="CB239">
        <f t="shared" si="347"/>
        <v>3.2841</v>
      </c>
      <c r="CC239" s="11">
        <f t="shared" si="348"/>
        <v>305.67959999999999</v>
      </c>
      <c r="CD239" s="11">
        <f t="shared" si="349"/>
        <v>337.15530000000001</v>
      </c>
      <c r="CE239" s="11">
        <f t="shared" si="350"/>
        <v>162.36000000000001</v>
      </c>
      <c r="CF239">
        <f t="shared" si="351"/>
        <v>32.398199999999996</v>
      </c>
      <c r="CG239">
        <f t="shared" si="352"/>
        <v>45.682200000000002</v>
      </c>
      <c r="CH239">
        <f t="shared" si="353"/>
        <v>11.1069</v>
      </c>
      <c r="CI239" s="11">
        <f t="shared" si="354"/>
        <v>162.24930000000001</v>
      </c>
      <c r="CJ239">
        <f t="shared" si="355"/>
        <v>25.3872</v>
      </c>
      <c r="CK239">
        <f t="shared" si="356"/>
        <v>73.947599999999994</v>
      </c>
      <c r="CL239">
        <f t="shared" si="357"/>
        <v>19.6677</v>
      </c>
      <c r="CM239">
        <f t="shared" si="358"/>
        <v>17.084700000000002</v>
      </c>
      <c r="CN239">
        <f t="shared" si="359"/>
        <v>226.197</v>
      </c>
      <c r="CO239">
        <f t="shared" si="360"/>
        <v>233.87220000000002</v>
      </c>
      <c r="CP239">
        <f t="shared" si="361"/>
        <v>3.7638000000000003</v>
      </c>
      <c r="CQ239">
        <f t="shared" si="362"/>
        <v>35.534700000000001</v>
      </c>
      <c r="CR239">
        <f t="shared" si="363"/>
        <v>60.848099999999995</v>
      </c>
      <c r="CT239" s="18">
        <f>+'PASO 1 - SETUP CAMPAÑA'!F76</f>
        <v>369</v>
      </c>
      <c r="CU239">
        <v>17.79</v>
      </c>
      <c r="CV239">
        <v>16.09</v>
      </c>
      <c r="CW239">
        <v>2.2200000000000002</v>
      </c>
      <c r="CX239">
        <v>3.19</v>
      </c>
      <c r="CY239">
        <v>3.17</v>
      </c>
      <c r="CZ239">
        <v>0.28999999999999998</v>
      </c>
      <c r="DA239">
        <v>5.74</v>
      </c>
      <c r="DB239">
        <v>19.850000000000001</v>
      </c>
      <c r="DC239">
        <v>4.1399999999999997</v>
      </c>
      <c r="DD239">
        <v>4.21</v>
      </c>
      <c r="DE239">
        <v>24.55</v>
      </c>
      <c r="DF239">
        <v>1.17</v>
      </c>
      <c r="DG239">
        <v>25.24</v>
      </c>
      <c r="DH239">
        <v>23.03</v>
      </c>
      <c r="DI239">
        <v>25.17</v>
      </c>
      <c r="DJ239">
        <v>1.07</v>
      </c>
      <c r="DK239">
        <v>52.24</v>
      </c>
      <c r="DL239">
        <v>12.07</v>
      </c>
      <c r="DM239">
        <v>7.72</v>
      </c>
      <c r="DN239">
        <v>38.369999999999997</v>
      </c>
      <c r="DO239">
        <v>34.57</v>
      </c>
      <c r="DP239">
        <v>17.66</v>
      </c>
      <c r="DQ239">
        <v>1.18</v>
      </c>
      <c r="DR239">
        <v>63.79</v>
      </c>
      <c r="DS239">
        <v>17.95</v>
      </c>
      <c r="DT239">
        <v>4.57</v>
      </c>
      <c r="DU239">
        <v>20.46</v>
      </c>
      <c r="DV239">
        <v>11.11</v>
      </c>
      <c r="DW239">
        <v>9.19</v>
      </c>
      <c r="DX239">
        <v>11.07</v>
      </c>
      <c r="DY239">
        <v>3.06</v>
      </c>
      <c r="DZ239">
        <v>0</v>
      </c>
      <c r="EA239">
        <v>5.58</v>
      </c>
      <c r="EB239">
        <v>0.13</v>
      </c>
      <c r="EC239">
        <v>0.04</v>
      </c>
      <c r="ED239">
        <v>1.38</v>
      </c>
      <c r="EE239">
        <v>0</v>
      </c>
      <c r="EF239">
        <v>1.59</v>
      </c>
      <c r="EG239">
        <v>0.26</v>
      </c>
      <c r="EH239">
        <v>0.42</v>
      </c>
      <c r="EI239">
        <v>0.25</v>
      </c>
      <c r="EJ239">
        <v>0.54</v>
      </c>
      <c r="EK239">
        <v>0</v>
      </c>
      <c r="EL239">
        <v>0</v>
      </c>
      <c r="EM239">
        <v>0.55000000000000004</v>
      </c>
      <c r="EN239">
        <v>0.71</v>
      </c>
      <c r="EO239">
        <v>0.42</v>
      </c>
      <c r="EP239">
        <v>0.03</v>
      </c>
      <c r="EQ239">
        <v>0.22</v>
      </c>
      <c r="ER239">
        <v>0.44</v>
      </c>
      <c r="ES239">
        <v>0.06</v>
      </c>
      <c r="ET239">
        <v>0</v>
      </c>
      <c r="EU239">
        <v>1.1399999999999999</v>
      </c>
      <c r="EV239">
        <v>0.41</v>
      </c>
      <c r="EW239">
        <v>0.05</v>
      </c>
      <c r="EX239">
        <v>0.04</v>
      </c>
      <c r="EY239">
        <v>15.66</v>
      </c>
      <c r="EZ239">
        <v>15.21</v>
      </c>
      <c r="FA239">
        <v>0.14000000000000001</v>
      </c>
      <c r="FB239">
        <v>0</v>
      </c>
      <c r="FC239">
        <v>0.37</v>
      </c>
      <c r="FD239">
        <v>31.29</v>
      </c>
      <c r="FE239">
        <v>12.58</v>
      </c>
      <c r="FF239">
        <v>21.25</v>
      </c>
      <c r="FG239">
        <v>1.62</v>
      </c>
      <c r="FH239">
        <v>17.96</v>
      </c>
      <c r="FI239">
        <v>48.78</v>
      </c>
      <c r="FJ239">
        <v>80.17</v>
      </c>
      <c r="FK239">
        <v>6.28</v>
      </c>
      <c r="FL239">
        <v>93.56</v>
      </c>
      <c r="FM239">
        <v>43.51</v>
      </c>
      <c r="FN239">
        <v>17.66</v>
      </c>
      <c r="FO239">
        <v>2.94</v>
      </c>
      <c r="FP239">
        <v>0.89</v>
      </c>
      <c r="FQ239">
        <v>82.84</v>
      </c>
      <c r="FR239">
        <v>91.37</v>
      </c>
      <c r="FS239">
        <v>44</v>
      </c>
      <c r="FT239">
        <v>8.7799999999999994</v>
      </c>
      <c r="FU239">
        <v>12.38</v>
      </c>
      <c r="FV239">
        <v>3.01</v>
      </c>
      <c r="FW239">
        <v>43.97</v>
      </c>
      <c r="FX239">
        <v>6.88</v>
      </c>
      <c r="FY239">
        <v>20.04</v>
      </c>
      <c r="FZ239">
        <v>5.33</v>
      </c>
      <c r="GA239">
        <v>4.63</v>
      </c>
      <c r="GB239">
        <v>61.3</v>
      </c>
      <c r="GC239">
        <v>63.38</v>
      </c>
      <c r="GD239">
        <v>1.02</v>
      </c>
      <c r="GE239">
        <v>9.6300000000000008</v>
      </c>
      <c r="GF239">
        <v>16.489999999999998</v>
      </c>
    </row>
    <row r="240" spans="2:188" x14ac:dyDescent="0.35">
      <c r="B240" t="str">
        <f>IF(AND(F240&gt;='PASO 2 - CHANNEL INPUT '!$G$4,F240&lt;='PASO 2 - CHANNEL INPUT '!$H$4),"OK","FUERA")</f>
        <v>OK</v>
      </c>
      <c r="C240" s="18" t="str">
        <f>IF(AND(F240&gt;='PASO 2 - CHANNEL INPUT '!$G$8,F240&lt;='PASO 2 - CHANNEL INPUT '!$H$8),"OK","FUERA")</f>
        <v>OK</v>
      </c>
      <c r="D240" t="str">
        <f>IF(AND(F240&gt;='PASO 1 - SETUP CAMPAÑA'!$C$3,F240&lt;='PASO 1 - SETUP CAMPAÑA'!$C$4),"OK","FUERA")</f>
        <v>OK</v>
      </c>
      <c r="E240" t="s">
        <v>1</v>
      </c>
      <c r="F240">
        <v>49</v>
      </c>
      <c r="G240" s="11">
        <f t="shared" si="364"/>
        <v>58.716399999999993</v>
      </c>
      <c r="H240">
        <f t="shared" si="275"/>
        <v>54.010399999999997</v>
      </c>
      <c r="I240">
        <f t="shared" si="276"/>
        <v>5.6472000000000007</v>
      </c>
      <c r="J240">
        <f t="shared" si="277"/>
        <v>14.4076</v>
      </c>
      <c r="K240">
        <f t="shared" si="278"/>
        <v>14.335199999999999</v>
      </c>
      <c r="L240">
        <f t="shared" si="279"/>
        <v>0.54300000000000004</v>
      </c>
      <c r="M240">
        <f t="shared" si="280"/>
        <v>21.4666</v>
      </c>
      <c r="N240">
        <f t="shared" si="281"/>
        <v>71.856999999999999</v>
      </c>
      <c r="O240">
        <f t="shared" si="282"/>
        <v>16.579599999999999</v>
      </c>
      <c r="P240">
        <f t="shared" si="283"/>
        <v>16.109000000000002</v>
      </c>
      <c r="Q240">
        <f t="shared" si="284"/>
        <v>95.206000000000003</v>
      </c>
      <c r="R240">
        <f t="shared" si="285"/>
        <v>5.3213999999999997</v>
      </c>
      <c r="S240">
        <f t="shared" si="286"/>
        <v>96.798799999999986</v>
      </c>
      <c r="T240">
        <f t="shared" si="287"/>
        <v>86.7714</v>
      </c>
      <c r="U240" s="11">
        <f t="shared" si="288"/>
        <v>95.495599999999996</v>
      </c>
      <c r="V240">
        <f t="shared" si="289"/>
        <v>3.4027999999999996</v>
      </c>
      <c r="W240">
        <f t="shared" si="290"/>
        <v>210.75639999999999</v>
      </c>
      <c r="X240">
        <f t="shared" si="291"/>
        <v>39.566600000000001</v>
      </c>
      <c r="Y240">
        <f t="shared" si="292"/>
        <v>29.141000000000002</v>
      </c>
      <c r="Z240">
        <f t="shared" si="293"/>
        <v>155.84100000000001</v>
      </c>
      <c r="AA240">
        <f t="shared" si="294"/>
        <v>139.26140000000001</v>
      </c>
      <c r="AB240">
        <f t="shared" si="295"/>
        <v>63.784400000000005</v>
      </c>
      <c r="AC240">
        <f t="shared" si="296"/>
        <v>3.2218</v>
      </c>
      <c r="AD240" s="11">
        <f t="shared" si="297"/>
        <v>250.21440000000001</v>
      </c>
      <c r="AE240">
        <f t="shared" si="298"/>
        <v>75.766599999999997</v>
      </c>
      <c r="AF240">
        <f t="shared" si="299"/>
        <v>20.9236</v>
      </c>
      <c r="AG240">
        <f t="shared" si="300"/>
        <v>91.332600000000014</v>
      </c>
      <c r="AH240">
        <f t="shared" si="301"/>
        <v>36.9602</v>
      </c>
      <c r="AI240">
        <f t="shared" si="302"/>
        <v>40.471600000000002</v>
      </c>
      <c r="AJ240">
        <f t="shared" si="303"/>
        <v>51.114399999999996</v>
      </c>
      <c r="AK240">
        <f t="shared" si="304"/>
        <v>11.113399999999999</v>
      </c>
      <c r="AL240">
        <f t="shared" si="305"/>
        <v>0.36199999999999999</v>
      </c>
      <c r="AM240">
        <f t="shared" si="306"/>
        <v>20.706399999999999</v>
      </c>
      <c r="AN240">
        <f t="shared" si="307"/>
        <v>1.5204</v>
      </c>
      <c r="AO240">
        <f t="shared" si="308"/>
        <v>3.6200000000000003E-2</v>
      </c>
      <c r="AP240">
        <f t="shared" si="309"/>
        <v>2.3891999999999998</v>
      </c>
      <c r="AQ240">
        <f t="shared" si="310"/>
        <v>0</v>
      </c>
      <c r="AR240">
        <f t="shared" si="311"/>
        <v>4.8146000000000004</v>
      </c>
      <c r="AS240">
        <f t="shared" si="312"/>
        <v>0.7964</v>
      </c>
      <c r="AT240">
        <f t="shared" si="313"/>
        <v>2.7149999999999999</v>
      </c>
      <c r="AU240">
        <f t="shared" si="314"/>
        <v>0.90500000000000003</v>
      </c>
      <c r="AV240">
        <f t="shared" si="315"/>
        <v>2.4977999999999998</v>
      </c>
      <c r="AW240">
        <f t="shared" si="316"/>
        <v>0</v>
      </c>
      <c r="AX240">
        <f t="shared" si="317"/>
        <v>0.10859999999999999</v>
      </c>
      <c r="AY240">
        <f t="shared" si="318"/>
        <v>2.7511999999999999</v>
      </c>
      <c r="AZ240">
        <f t="shared" si="319"/>
        <v>3.7286000000000001</v>
      </c>
      <c r="BA240">
        <f t="shared" si="320"/>
        <v>0.97740000000000005</v>
      </c>
      <c r="BB240">
        <f t="shared" si="321"/>
        <v>0.97740000000000005</v>
      </c>
      <c r="BC240">
        <f t="shared" si="322"/>
        <v>1.3394000000000001</v>
      </c>
      <c r="BD240">
        <f t="shared" si="323"/>
        <v>1.1221999999999999</v>
      </c>
      <c r="BE240">
        <f t="shared" si="324"/>
        <v>2.0633999999999997</v>
      </c>
      <c r="BF240">
        <f t="shared" si="325"/>
        <v>0.36199999999999999</v>
      </c>
      <c r="BG240">
        <f t="shared" si="326"/>
        <v>4.1267999999999994</v>
      </c>
      <c r="BH240">
        <f t="shared" si="327"/>
        <v>3.2218</v>
      </c>
      <c r="BI240">
        <f t="shared" si="328"/>
        <v>0.18099999999999999</v>
      </c>
      <c r="BJ240">
        <f t="shared" si="329"/>
        <v>0.68779999999999997</v>
      </c>
      <c r="BK240">
        <f t="shared" si="330"/>
        <v>59.078400000000002</v>
      </c>
      <c r="BL240">
        <f t="shared" si="331"/>
        <v>57.594199999999994</v>
      </c>
      <c r="BM240">
        <f t="shared" si="332"/>
        <v>1.1584000000000001</v>
      </c>
      <c r="BN240">
        <f t="shared" si="333"/>
        <v>0</v>
      </c>
      <c r="BO240">
        <f t="shared" si="334"/>
        <v>0.68779999999999997</v>
      </c>
      <c r="BP240">
        <f t="shared" si="335"/>
        <v>109.72219999999999</v>
      </c>
      <c r="BQ240">
        <f t="shared" si="336"/>
        <v>37.720399999999998</v>
      </c>
      <c r="BR240">
        <f t="shared" si="337"/>
        <v>80.508799999999994</v>
      </c>
      <c r="BS240">
        <f t="shared" si="338"/>
        <v>3.2218</v>
      </c>
      <c r="BT240">
        <f t="shared" si="339"/>
        <v>65.087600000000009</v>
      </c>
      <c r="BU240">
        <f t="shared" si="340"/>
        <v>188.05900000000003</v>
      </c>
      <c r="BV240" s="11">
        <f t="shared" si="341"/>
        <v>291.3014</v>
      </c>
      <c r="BW240" s="11">
        <f t="shared" si="342"/>
        <v>21.539000000000001</v>
      </c>
      <c r="BX240" s="11">
        <f t="shared" si="343"/>
        <v>346.61500000000001</v>
      </c>
      <c r="BY240">
        <f t="shared" si="344"/>
        <v>170.79159999999999</v>
      </c>
      <c r="BZ240">
        <f t="shared" si="345"/>
        <v>63.784400000000005</v>
      </c>
      <c r="CA240">
        <f t="shared" si="346"/>
        <v>12.1632</v>
      </c>
      <c r="CB240">
        <f t="shared" si="347"/>
        <v>0.28960000000000002</v>
      </c>
      <c r="CC240" s="11">
        <f t="shared" si="348"/>
        <v>312.69559999999996</v>
      </c>
      <c r="CD240" s="11">
        <f t="shared" si="349"/>
        <v>340.96780000000001</v>
      </c>
      <c r="CE240" s="11">
        <f t="shared" si="350"/>
        <v>171.29840000000002</v>
      </c>
      <c r="CF240">
        <f t="shared" si="351"/>
        <v>32.616199999999999</v>
      </c>
      <c r="CG240">
        <f t="shared" si="352"/>
        <v>36.163800000000002</v>
      </c>
      <c r="CH240">
        <f t="shared" si="353"/>
        <v>9.7378</v>
      </c>
      <c r="CI240" s="11">
        <f t="shared" si="354"/>
        <v>184.8734</v>
      </c>
      <c r="CJ240">
        <f t="shared" si="355"/>
        <v>21.575199999999999</v>
      </c>
      <c r="CK240">
        <f t="shared" si="356"/>
        <v>73.0154</v>
      </c>
      <c r="CL240">
        <f t="shared" si="357"/>
        <v>18.534400000000002</v>
      </c>
      <c r="CM240">
        <f t="shared" si="358"/>
        <v>12.633800000000001</v>
      </c>
      <c r="CN240">
        <f t="shared" si="359"/>
        <v>224.36760000000001</v>
      </c>
      <c r="CO240">
        <f t="shared" si="360"/>
        <v>247.64419999999998</v>
      </c>
      <c r="CP240">
        <f t="shared" si="361"/>
        <v>3.9820000000000002</v>
      </c>
      <c r="CQ240">
        <f t="shared" si="362"/>
        <v>36.9602</v>
      </c>
      <c r="CR240">
        <f t="shared" si="363"/>
        <v>70.4452</v>
      </c>
      <c r="CT240" s="18">
        <f>+'PASO 1 - SETUP CAMPAÑA'!F77</f>
        <v>362</v>
      </c>
      <c r="CU240">
        <v>16.22</v>
      </c>
      <c r="CV240">
        <v>14.92</v>
      </c>
      <c r="CW240">
        <v>1.56</v>
      </c>
      <c r="CX240">
        <v>3.98</v>
      </c>
      <c r="CY240">
        <v>3.96</v>
      </c>
      <c r="CZ240">
        <v>0.15</v>
      </c>
      <c r="DA240">
        <v>5.93</v>
      </c>
      <c r="DB240">
        <v>19.850000000000001</v>
      </c>
      <c r="DC240">
        <v>4.58</v>
      </c>
      <c r="DD240">
        <v>4.45</v>
      </c>
      <c r="DE240">
        <v>26.3</v>
      </c>
      <c r="DF240">
        <v>1.47</v>
      </c>
      <c r="DG240">
        <v>26.74</v>
      </c>
      <c r="DH240">
        <v>23.97</v>
      </c>
      <c r="DI240">
        <v>26.38</v>
      </c>
      <c r="DJ240">
        <v>0.94</v>
      </c>
      <c r="DK240">
        <v>58.22</v>
      </c>
      <c r="DL240">
        <v>10.93</v>
      </c>
      <c r="DM240">
        <v>8.0500000000000007</v>
      </c>
      <c r="DN240">
        <v>43.05</v>
      </c>
      <c r="DO240">
        <v>38.47</v>
      </c>
      <c r="DP240">
        <v>17.62</v>
      </c>
      <c r="DQ240">
        <v>0.89</v>
      </c>
      <c r="DR240">
        <v>69.12</v>
      </c>
      <c r="DS240">
        <v>20.93</v>
      </c>
      <c r="DT240">
        <v>5.78</v>
      </c>
      <c r="DU240">
        <v>25.23</v>
      </c>
      <c r="DV240">
        <v>10.210000000000001</v>
      </c>
      <c r="DW240">
        <v>11.18</v>
      </c>
      <c r="DX240">
        <v>14.12</v>
      </c>
      <c r="DY240">
        <v>3.07</v>
      </c>
      <c r="DZ240">
        <v>0.1</v>
      </c>
      <c r="EA240">
        <v>5.72</v>
      </c>
      <c r="EB240">
        <v>0.42</v>
      </c>
      <c r="EC240">
        <v>0.01</v>
      </c>
      <c r="ED240">
        <v>0.66</v>
      </c>
      <c r="EE240">
        <v>0</v>
      </c>
      <c r="EF240">
        <v>1.33</v>
      </c>
      <c r="EG240">
        <v>0.22</v>
      </c>
      <c r="EH240">
        <v>0.75</v>
      </c>
      <c r="EI240">
        <v>0.25</v>
      </c>
      <c r="EJ240">
        <v>0.69</v>
      </c>
      <c r="EK240">
        <v>0</v>
      </c>
      <c r="EL240">
        <v>0.03</v>
      </c>
      <c r="EM240">
        <v>0.76</v>
      </c>
      <c r="EN240">
        <v>1.03</v>
      </c>
      <c r="EO240">
        <v>0.27</v>
      </c>
      <c r="EP240">
        <v>0.27</v>
      </c>
      <c r="EQ240">
        <v>0.37</v>
      </c>
      <c r="ER240">
        <v>0.31</v>
      </c>
      <c r="ES240">
        <v>0.56999999999999995</v>
      </c>
      <c r="ET240">
        <v>0.1</v>
      </c>
      <c r="EU240">
        <v>1.1399999999999999</v>
      </c>
      <c r="EV240">
        <v>0.89</v>
      </c>
      <c r="EW240">
        <v>0.05</v>
      </c>
      <c r="EX240">
        <v>0.19</v>
      </c>
      <c r="EY240">
        <v>16.32</v>
      </c>
      <c r="EZ240">
        <v>15.91</v>
      </c>
      <c r="FA240">
        <v>0.32</v>
      </c>
      <c r="FB240">
        <v>0</v>
      </c>
      <c r="FC240">
        <v>0.19</v>
      </c>
      <c r="FD240">
        <v>30.31</v>
      </c>
      <c r="FE240">
        <v>10.42</v>
      </c>
      <c r="FF240">
        <v>22.24</v>
      </c>
      <c r="FG240">
        <v>0.89</v>
      </c>
      <c r="FH240">
        <v>17.98</v>
      </c>
      <c r="FI240">
        <v>51.95</v>
      </c>
      <c r="FJ240">
        <v>80.47</v>
      </c>
      <c r="FK240">
        <v>5.95</v>
      </c>
      <c r="FL240">
        <v>95.75</v>
      </c>
      <c r="FM240">
        <v>47.18</v>
      </c>
      <c r="FN240">
        <v>17.62</v>
      </c>
      <c r="FO240">
        <v>3.36</v>
      </c>
      <c r="FP240">
        <v>0.08</v>
      </c>
      <c r="FQ240">
        <v>86.38</v>
      </c>
      <c r="FR240">
        <v>94.19</v>
      </c>
      <c r="FS240">
        <v>47.32</v>
      </c>
      <c r="FT240">
        <v>9.01</v>
      </c>
      <c r="FU240">
        <v>9.99</v>
      </c>
      <c r="FV240">
        <v>2.69</v>
      </c>
      <c r="FW240">
        <v>51.07</v>
      </c>
      <c r="FX240">
        <v>5.96</v>
      </c>
      <c r="FY240">
        <v>20.170000000000002</v>
      </c>
      <c r="FZ240">
        <v>5.12</v>
      </c>
      <c r="GA240">
        <v>3.49</v>
      </c>
      <c r="GB240">
        <v>61.98</v>
      </c>
      <c r="GC240">
        <v>68.41</v>
      </c>
      <c r="GD240">
        <v>1.1000000000000001</v>
      </c>
      <c r="GE240">
        <v>10.210000000000001</v>
      </c>
      <c r="GF240">
        <v>19.46</v>
      </c>
    </row>
    <row r="241" spans="2:188" x14ac:dyDescent="0.35">
      <c r="B241" t="str">
        <f>IF(AND(F241&gt;='PASO 2 - CHANNEL INPUT '!$G$4,F241&lt;='PASO 2 - CHANNEL INPUT '!$H$4),"OK","FUERA")</f>
        <v>OK</v>
      </c>
      <c r="C241" s="18" t="str">
        <f>IF(AND(F241&gt;='PASO 2 - CHANNEL INPUT '!$G$8,F241&lt;='PASO 2 - CHANNEL INPUT '!$H$8),"OK","FUERA")</f>
        <v>OK</v>
      </c>
      <c r="D241" t="str">
        <f>IF(AND(F241&gt;='PASO 1 - SETUP CAMPAÑA'!$C$3,F241&lt;='PASO 1 - SETUP CAMPAÑA'!$C$4),"OK","FUERA")</f>
        <v>OK</v>
      </c>
      <c r="E241" t="s">
        <v>1</v>
      </c>
      <c r="F241">
        <v>50</v>
      </c>
      <c r="G241" s="11">
        <f t="shared" si="364"/>
        <v>80.239999999999995</v>
      </c>
      <c r="H241">
        <f t="shared" si="275"/>
        <v>75.777499999999989</v>
      </c>
      <c r="I241">
        <f t="shared" si="276"/>
        <v>5.9074999999999998</v>
      </c>
      <c r="J241">
        <f t="shared" si="277"/>
        <v>18.572500000000002</v>
      </c>
      <c r="K241">
        <f t="shared" si="278"/>
        <v>18.105</v>
      </c>
      <c r="L241">
        <f t="shared" si="279"/>
        <v>0.59500000000000008</v>
      </c>
      <c r="M241">
        <f t="shared" si="280"/>
        <v>24.395</v>
      </c>
      <c r="N241">
        <f t="shared" si="281"/>
        <v>91.842500000000001</v>
      </c>
      <c r="O241">
        <f t="shared" si="282"/>
        <v>19.422500000000003</v>
      </c>
      <c r="P241">
        <f t="shared" si="283"/>
        <v>21.674999999999997</v>
      </c>
      <c r="Q241">
        <f t="shared" si="284"/>
        <v>108.33249999999998</v>
      </c>
      <c r="R241">
        <f t="shared" si="285"/>
        <v>5.0149999999999997</v>
      </c>
      <c r="S241">
        <f t="shared" si="286"/>
        <v>110.245</v>
      </c>
      <c r="T241">
        <f t="shared" si="287"/>
        <v>105.01750000000001</v>
      </c>
      <c r="U241" s="11">
        <f t="shared" si="288"/>
        <v>118.61750000000001</v>
      </c>
      <c r="V241">
        <f t="shared" si="289"/>
        <v>3.57</v>
      </c>
      <c r="W241">
        <f t="shared" si="290"/>
        <v>245.35249999999996</v>
      </c>
      <c r="X241">
        <f t="shared" si="291"/>
        <v>41.522500000000001</v>
      </c>
      <c r="Y241">
        <f t="shared" si="292"/>
        <v>29.282500000000002</v>
      </c>
      <c r="Z241">
        <f t="shared" si="293"/>
        <v>175.52499999999998</v>
      </c>
      <c r="AA241">
        <f t="shared" si="294"/>
        <v>163.54</v>
      </c>
      <c r="AB241">
        <f t="shared" si="295"/>
        <v>62.389999999999993</v>
      </c>
      <c r="AC241">
        <f t="shared" si="296"/>
        <v>4.2074999999999996</v>
      </c>
      <c r="AD241" s="11">
        <f t="shared" si="297"/>
        <v>288.23499999999996</v>
      </c>
      <c r="AE241">
        <f t="shared" si="298"/>
        <v>88.315000000000012</v>
      </c>
      <c r="AF241">
        <f t="shared" si="299"/>
        <v>22.397499999999997</v>
      </c>
      <c r="AG241">
        <f t="shared" si="300"/>
        <v>95.327500000000001</v>
      </c>
      <c r="AH241">
        <f t="shared" si="301"/>
        <v>43.18</v>
      </c>
      <c r="AI241">
        <f t="shared" si="302"/>
        <v>36.72</v>
      </c>
      <c r="AJ241">
        <f t="shared" si="303"/>
        <v>55.164999999999999</v>
      </c>
      <c r="AK241">
        <f t="shared" si="304"/>
        <v>8.0749999999999993</v>
      </c>
      <c r="AL241">
        <f t="shared" si="305"/>
        <v>0</v>
      </c>
      <c r="AM241">
        <f t="shared" si="306"/>
        <v>20.102499999999999</v>
      </c>
      <c r="AN241">
        <f t="shared" si="307"/>
        <v>1.9125000000000003</v>
      </c>
      <c r="AO241">
        <f t="shared" si="308"/>
        <v>0.17</v>
      </c>
      <c r="AP241">
        <f t="shared" si="309"/>
        <v>9.1374999999999993</v>
      </c>
      <c r="AQ241">
        <f t="shared" si="310"/>
        <v>0</v>
      </c>
      <c r="AR241">
        <f t="shared" si="311"/>
        <v>3.0174999999999996</v>
      </c>
      <c r="AS241">
        <f t="shared" si="312"/>
        <v>0.17</v>
      </c>
      <c r="AT241">
        <f t="shared" si="313"/>
        <v>1.7424999999999997</v>
      </c>
      <c r="AU241">
        <f t="shared" si="314"/>
        <v>1.6575000000000002</v>
      </c>
      <c r="AV241">
        <f t="shared" si="315"/>
        <v>1.4025000000000001</v>
      </c>
      <c r="AW241">
        <f t="shared" si="316"/>
        <v>0</v>
      </c>
      <c r="AX241">
        <f t="shared" si="317"/>
        <v>0</v>
      </c>
      <c r="AY241">
        <f t="shared" si="318"/>
        <v>2.5074999999999998</v>
      </c>
      <c r="AZ241">
        <f t="shared" si="319"/>
        <v>2.6775000000000002</v>
      </c>
      <c r="BA241">
        <f t="shared" si="320"/>
        <v>1.6575000000000002</v>
      </c>
      <c r="BB241">
        <f t="shared" si="321"/>
        <v>0.59500000000000008</v>
      </c>
      <c r="BC241">
        <f t="shared" si="322"/>
        <v>1.9125000000000003</v>
      </c>
      <c r="BD241">
        <f t="shared" si="323"/>
        <v>1.1900000000000002</v>
      </c>
      <c r="BE241">
        <f t="shared" si="324"/>
        <v>1.1900000000000002</v>
      </c>
      <c r="BF241">
        <f t="shared" si="325"/>
        <v>0.29750000000000004</v>
      </c>
      <c r="BG241">
        <f t="shared" si="326"/>
        <v>4.7600000000000007</v>
      </c>
      <c r="BH241">
        <f t="shared" si="327"/>
        <v>1.9550000000000001</v>
      </c>
      <c r="BI241">
        <f t="shared" si="328"/>
        <v>0.93500000000000005</v>
      </c>
      <c r="BJ241">
        <f t="shared" si="329"/>
        <v>8.5000000000000006E-2</v>
      </c>
      <c r="BK241">
        <f t="shared" si="330"/>
        <v>58.48</v>
      </c>
      <c r="BL241">
        <f t="shared" si="331"/>
        <v>56.9925</v>
      </c>
      <c r="BM241">
        <f t="shared" si="332"/>
        <v>1.1900000000000002</v>
      </c>
      <c r="BN241">
        <f t="shared" si="333"/>
        <v>0</v>
      </c>
      <c r="BO241">
        <f t="shared" si="334"/>
        <v>0.55249999999999999</v>
      </c>
      <c r="BP241">
        <f t="shared" si="335"/>
        <v>140.67500000000001</v>
      </c>
      <c r="BQ241">
        <f t="shared" si="336"/>
        <v>52.232499999999995</v>
      </c>
      <c r="BR241">
        <f t="shared" si="337"/>
        <v>104.72</v>
      </c>
      <c r="BS241">
        <f t="shared" si="338"/>
        <v>4.08</v>
      </c>
      <c r="BT241">
        <f t="shared" si="339"/>
        <v>79.6875</v>
      </c>
      <c r="BU241">
        <f t="shared" si="340"/>
        <v>214.53999999999996</v>
      </c>
      <c r="BV241" s="11">
        <f t="shared" si="341"/>
        <v>349.73250000000002</v>
      </c>
      <c r="BW241" s="11">
        <f t="shared" si="342"/>
        <v>26.902499999999996</v>
      </c>
      <c r="BX241" s="11">
        <f t="shared" si="343"/>
        <v>402.77249999999998</v>
      </c>
      <c r="BY241">
        <f t="shared" si="344"/>
        <v>189.63499999999999</v>
      </c>
      <c r="BZ241">
        <f t="shared" si="345"/>
        <v>62.389999999999993</v>
      </c>
      <c r="CA241">
        <f t="shared" si="346"/>
        <v>10.285</v>
      </c>
      <c r="CB241">
        <f t="shared" si="347"/>
        <v>0.68</v>
      </c>
      <c r="CC241" s="11">
        <f t="shared" si="348"/>
        <v>367.83749999999998</v>
      </c>
      <c r="CD241" s="11">
        <f t="shared" si="349"/>
        <v>386.8775</v>
      </c>
      <c r="CE241" s="11">
        <f t="shared" si="350"/>
        <v>199.45249999999999</v>
      </c>
      <c r="CF241">
        <f t="shared" si="351"/>
        <v>40.375</v>
      </c>
      <c r="CG241">
        <f t="shared" si="352"/>
        <v>45.432499999999997</v>
      </c>
      <c r="CH241">
        <f t="shared" si="353"/>
        <v>8.7124999999999986</v>
      </c>
      <c r="CI241" s="11">
        <f t="shared" si="354"/>
        <v>207.4</v>
      </c>
      <c r="CJ241">
        <f t="shared" si="355"/>
        <v>26.434999999999999</v>
      </c>
      <c r="CK241">
        <f t="shared" si="356"/>
        <v>71.442499999999995</v>
      </c>
      <c r="CL241">
        <f t="shared" si="357"/>
        <v>18.912500000000001</v>
      </c>
      <c r="CM241">
        <f t="shared" si="358"/>
        <v>17.212500000000002</v>
      </c>
      <c r="CN241">
        <f t="shared" si="359"/>
        <v>258.57000000000005</v>
      </c>
      <c r="CO241">
        <f t="shared" si="360"/>
        <v>271.745</v>
      </c>
      <c r="CP241">
        <f t="shared" si="361"/>
        <v>2.6349999999999998</v>
      </c>
      <c r="CQ241">
        <f t="shared" si="362"/>
        <v>42.967500000000001</v>
      </c>
      <c r="CR241">
        <f t="shared" si="363"/>
        <v>80.197500000000005</v>
      </c>
      <c r="CT241" s="18">
        <f>+'PASO 1 - SETUP CAMPAÑA'!F78</f>
        <v>425</v>
      </c>
      <c r="CU241">
        <v>18.88</v>
      </c>
      <c r="CV241">
        <v>17.829999999999998</v>
      </c>
      <c r="CW241">
        <v>1.39</v>
      </c>
      <c r="CX241">
        <v>4.37</v>
      </c>
      <c r="CY241">
        <v>4.26</v>
      </c>
      <c r="CZ241">
        <v>0.14000000000000001</v>
      </c>
      <c r="DA241">
        <v>5.74</v>
      </c>
      <c r="DB241">
        <v>21.61</v>
      </c>
      <c r="DC241">
        <v>4.57</v>
      </c>
      <c r="DD241">
        <v>5.0999999999999996</v>
      </c>
      <c r="DE241">
        <v>25.49</v>
      </c>
      <c r="DF241">
        <v>1.18</v>
      </c>
      <c r="DG241">
        <v>25.94</v>
      </c>
      <c r="DH241">
        <v>24.71</v>
      </c>
      <c r="DI241">
        <v>27.91</v>
      </c>
      <c r="DJ241">
        <v>0.84</v>
      </c>
      <c r="DK241">
        <v>57.73</v>
      </c>
      <c r="DL241">
        <v>9.77</v>
      </c>
      <c r="DM241">
        <v>6.89</v>
      </c>
      <c r="DN241">
        <v>41.3</v>
      </c>
      <c r="DO241">
        <v>38.479999999999997</v>
      </c>
      <c r="DP241">
        <v>14.68</v>
      </c>
      <c r="DQ241">
        <v>0.99</v>
      </c>
      <c r="DR241">
        <v>67.819999999999993</v>
      </c>
      <c r="DS241">
        <v>20.78</v>
      </c>
      <c r="DT241">
        <v>5.27</v>
      </c>
      <c r="DU241">
        <v>22.43</v>
      </c>
      <c r="DV241">
        <v>10.16</v>
      </c>
      <c r="DW241">
        <v>8.64</v>
      </c>
      <c r="DX241">
        <v>12.98</v>
      </c>
      <c r="DY241">
        <v>1.9</v>
      </c>
      <c r="DZ241">
        <v>0</v>
      </c>
      <c r="EA241">
        <v>4.7300000000000004</v>
      </c>
      <c r="EB241">
        <v>0.45</v>
      </c>
      <c r="EC241">
        <v>0.04</v>
      </c>
      <c r="ED241">
        <v>2.15</v>
      </c>
      <c r="EE241">
        <v>0</v>
      </c>
      <c r="EF241">
        <v>0.71</v>
      </c>
      <c r="EG241">
        <v>0.04</v>
      </c>
      <c r="EH241">
        <v>0.41</v>
      </c>
      <c r="EI241">
        <v>0.39</v>
      </c>
      <c r="EJ241">
        <v>0.33</v>
      </c>
      <c r="EK241">
        <v>0</v>
      </c>
      <c r="EL241">
        <v>0</v>
      </c>
      <c r="EM241">
        <v>0.59</v>
      </c>
      <c r="EN241">
        <v>0.63</v>
      </c>
      <c r="EO241">
        <v>0.39</v>
      </c>
      <c r="EP241">
        <v>0.14000000000000001</v>
      </c>
      <c r="EQ241">
        <v>0.45</v>
      </c>
      <c r="ER241">
        <v>0.28000000000000003</v>
      </c>
      <c r="ES241">
        <v>0.28000000000000003</v>
      </c>
      <c r="ET241">
        <v>7.0000000000000007E-2</v>
      </c>
      <c r="EU241">
        <v>1.1200000000000001</v>
      </c>
      <c r="EV241">
        <v>0.46</v>
      </c>
      <c r="EW241">
        <v>0.22</v>
      </c>
      <c r="EX241">
        <v>0.02</v>
      </c>
      <c r="EY241">
        <v>13.76</v>
      </c>
      <c r="EZ241">
        <v>13.41</v>
      </c>
      <c r="FA241">
        <v>0.28000000000000003</v>
      </c>
      <c r="FB241">
        <v>0</v>
      </c>
      <c r="FC241">
        <v>0.13</v>
      </c>
      <c r="FD241">
        <v>33.1</v>
      </c>
      <c r="FE241">
        <v>12.29</v>
      </c>
      <c r="FF241">
        <v>24.64</v>
      </c>
      <c r="FG241">
        <v>0.96</v>
      </c>
      <c r="FH241">
        <v>18.75</v>
      </c>
      <c r="FI241">
        <v>50.48</v>
      </c>
      <c r="FJ241">
        <v>82.29</v>
      </c>
      <c r="FK241">
        <v>6.33</v>
      </c>
      <c r="FL241">
        <v>94.77</v>
      </c>
      <c r="FM241">
        <v>44.62</v>
      </c>
      <c r="FN241">
        <v>14.68</v>
      </c>
      <c r="FO241">
        <v>2.42</v>
      </c>
      <c r="FP241">
        <v>0.16</v>
      </c>
      <c r="FQ241">
        <v>86.55</v>
      </c>
      <c r="FR241">
        <v>91.03</v>
      </c>
      <c r="FS241">
        <v>46.93</v>
      </c>
      <c r="FT241">
        <v>9.5</v>
      </c>
      <c r="FU241">
        <v>10.69</v>
      </c>
      <c r="FV241">
        <v>2.0499999999999998</v>
      </c>
      <c r="FW241">
        <v>48.8</v>
      </c>
      <c r="FX241">
        <v>6.22</v>
      </c>
      <c r="FY241">
        <v>16.809999999999999</v>
      </c>
      <c r="FZ241">
        <v>4.45</v>
      </c>
      <c r="GA241">
        <v>4.05</v>
      </c>
      <c r="GB241">
        <v>60.84</v>
      </c>
      <c r="GC241">
        <v>63.94</v>
      </c>
      <c r="GD241">
        <v>0.62</v>
      </c>
      <c r="GE241">
        <v>10.11</v>
      </c>
      <c r="GF241">
        <v>18.87</v>
      </c>
    </row>
    <row r="242" spans="2:188" x14ac:dyDescent="0.35">
      <c r="B242" t="str">
        <f>IF(AND(F242&gt;='PASO 2 - CHANNEL INPUT '!$G$4,F242&lt;='PASO 2 - CHANNEL INPUT '!$H$4),"OK","FUERA")</f>
        <v>OK</v>
      </c>
      <c r="C242" s="18" t="str">
        <f>IF(AND(F242&gt;='PASO 2 - CHANNEL INPUT '!$G$8,F242&lt;='PASO 2 - CHANNEL INPUT '!$H$8),"OK","FUERA")</f>
        <v>OK</v>
      </c>
      <c r="D242" t="str">
        <f>IF(AND(F242&gt;='PASO 1 - SETUP CAMPAÑA'!$C$3,F242&lt;='PASO 1 - SETUP CAMPAÑA'!$C$4),"OK","FUERA")</f>
        <v>OK</v>
      </c>
      <c r="E242" t="s">
        <v>1</v>
      </c>
      <c r="F242">
        <v>51</v>
      </c>
      <c r="G242" s="11">
        <f t="shared" si="364"/>
        <v>62.268299999999996</v>
      </c>
      <c r="H242">
        <f t="shared" si="275"/>
        <v>52.786799999999999</v>
      </c>
      <c r="I242">
        <f t="shared" si="276"/>
        <v>9.9846000000000004</v>
      </c>
      <c r="J242">
        <f t="shared" si="277"/>
        <v>16.254000000000001</v>
      </c>
      <c r="K242">
        <f t="shared" si="278"/>
        <v>11.61</v>
      </c>
      <c r="L242">
        <f t="shared" si="279"/>
        <v>5.4566999999999997</v>
      </c>
      <c r="M242">
        <f t="shared" si="280"/>
        <v>25.503299999999999</v>
      </c>
      <c r="N242">
        <f t="shared" si="281"/>
        <v>71.05319999999999</v>
      </c>
      <c r="O242">
        <f t="shared" si="282"/>
        <v>13.2354</v>
      </c>
      <c r="P242">
        <f t="shared" si="283"/>
        <v>18.034200000000002</v>
      </c>
      <c r="Q242">
        <f t="shared" si="284"/>
        <v>92.492999999999995</v>
      </c>
      <c r="R242">
        <f t="shared" si="285"/>
        <v>3.9861</v>
      </c>
      <c r="S242">
        <f t="shared" si="286"/>
        <v>93.383099999999999</v>
      </c>
      <c r="T242">
        <f t="shared" si="287"/>
        <v>87.771600000000007</v>
      </c>
      <c r="U242" s="11">
        <f t="shared" si="288"/>
        <v>99.304199999999994</v>
      </c>
      <c r="V242">
        <f t="shared" si="289"/>
        <v>3.87</v>
      </c>
      <c r="W242">
        <f t="shared" si="290"/>
        <v>226.82069999999999</v>
      </c>
      <c r="X242">
        <f t="shared" si="291"/>
        <v>45.317700000000002</v>
      </c>
      <c r="Y242">
        <f t="shared" si="292"/>
        <v>29.721599999999999</v>
      </c>
      <c r="Z242">
        <f t="shared" si="293"/>
        <v>160.56630000000001</v>
      </c>
      <c r="AA242">
        <f t="shared" si="294"/>
        <v>152.90370000000001</v>
      </c>
      <c r="AB242">
        <f t="shared" si="295"/>
        <v>66.563999999999993</v>
      </c>
      <c r="AC242">
        <f t="shared" si="296"/>
        <v>2.9411999999999998</v>
      </c>
      <c r="AD242" s="11">
        <f t="shared" si="297"/>
        <v>267.14609999999999</v>
      </c>
      <c r="AE242">
        <f t="shared" si="298"/>
        <v>78.135300000000015</v>
      </c>
      <c r="AF242">
        <f t="shared" si="299"/>
        <v>22.833000000000002</v>
      </c>
      <c r="AG242">
        <f t="shared" si="300"/>
        <v>84.985200000000006</v>
      </c>
      <c r="AH242">
        <f t="shared" si="301"/>
        <v>43.460100000000004</v>
      </c>
      <c r="AI242">
        <f t="shared" si="302"/>
        <v>49.265099999999997</v>
      </c>
      <c r="AJ242">
        <f t="shared" si="303"/>
        <v>45.317700000000002</v>
      </c>
      <c r="AK242">
        <f t="shared" si="304"/>
        <v>10.023299999999999</v>
      </c>
      <c r="AL242">
        <f t="shared" si="305"/>
        <v>0</v>
      </c>
      <c r="AM242">
        <f t="shared" si="306"/>
        <v>18.305099999999999</v>
      </c>
      <c r="AN242">
        <f t="shared" si="307"/>
        <v>0.73529999999999995</v>
      </c>
      <c r="AO242">
        <f t="shared" si="308"/>
        <v>0.27090000000000003</v>
      </c>
      <c r="AP242">
        <f t="shared" si="309"/>
        <v>5.1858000000000004</v>
      </c>
      <c r="AQ242">
        <f t="shared" si="310"/>
        <v>0.11609999999999999</v>
      </c>
      <c r="AR242">
        <f t="shared" si="311"/>
        <v>4.7214</v>
      </c>
      <c r="AS242">
        <f t="shared" si="312"/>
        <v>0.27090000000000003</v>
      </c>
      <c r="AT242">
        <f t="shared" si="313"/>
        <v>4.5278999999999998</v>
      </c>
      <c r="AU242">
        <f t="shared" si="314"/>
        <v>1.4319000000000002</v>
      </c>
      <c r="AV242">
        <f t="shared" si="315"/>
        <v>2.2833000000000001</v>
      </c>
      <c r="AW242">
        <f t="shared" si="316"/>
        <v>0</v>
      </c>
      <c r="AX242">
        <f t="shared" si="317"/>
        <v>0.11609999999999999</v>
      </c>
      <c r="AY242">
        <f t="shared" si="318"/>
        <v>3.7151999999999998</v>
      </c>
      <c r="AZ242">
        <f t="shared" si="319"/>
        <v>0.3483</v>
      </c>
      <c r="BA242">
        <f t="shared" si="320"/>
        <v>0.42570000000000002</v>
      </c>
      <c r="BB242">
        <f t="shared" si="321"/>
        <v>1.4705999999999999</v>
      </c>
      <c r="BC242">
        <f t="shared" si="322"/>
        <v>1.9737000000000002</v>
      </c>
      <c r="BD242">
        <f t="shared" si="323"/>
        <v>0.6966</v>
      </c>
      <c r="BE242">
        <f t="shared" si="324"/>
        <v>0.42570000000000002</v>
      </c>
      <c r="BF242">
        <f t="shared" si="325"/>
        <v>0</v>
      </c>
      <c r="BG242">
        <f t="shared" si="326"/>
        <v>3.5991000000000004</v>
      </c>
      <c r="BH242">
        <f t="shared" si="327"/>
        <v>2.3994</v>
      </c>
      <c r="BI242">
        <f t="shared" si="328"/>
        <v>0.11609999999999999</v>
      </c>
      <c r="BJ242">
        <f t="shared" si="329"/>
        <v>0.58050000000000002</v>
      </c>
      <c r="BK242">
        <f t="shared" si="330"/>
        <v>55.495800000000003</v>
      </c>
      <c r="BL242">
        <f t="shared" si="331"/>
        <v>54.721800000000002</v>
      </c>
      <c r="BM242">
        <f t="shared" si="332"/>
        <v>0.73529999999999995</v>
      </c>
      <c r="BN242">
        <f t="shared" si="333"/>
        <v>0</v>
      </c>
      <c r="BO242">
        <f t="shared" si="334"/>
        <v>0.54180000000000006</v>
      </c>
      <c r="BP242">
        <f t="shared" si="335"/>
        <v>123.87869999999999</v>
      </c>
      <c r="BQ242">
        <f t="shared" si="336"/>
        <v>41.757300000000001</v>
      </c>
      <c r="BR242">
        <f t="shared" si="337"/>
        <v>96.788699999999992</v>
      </c>
      <c r="BS242">
        <f t="shared" si="338"/>
        <v>2.4380999999999999</v>
      </c>
      <c r="BT242">
        <f t="shared" si="339"/>
        <v>70.859699999999989</v>
      </c>
      <c r="BU242">
        <f t="shared" si="340"/>
        <v>207.54810000000001</v>
      </c>
      <c r="BV242" s="11">
        <f t="shared" si="341"/>
        <v>330.34320000000002</v>
      </c>
      <c r="BW242" s="11">
        <f t="shared" si="342"/>
        <v>26.896500000000003</v>
      </c>
      <c r="BX242" s="11">
        <f t="shared" si="343"/>
        <v>361.18709999999999</v>
      </c>
      <c r="BY242">
        <f t="shared" si="344"/>
        <v>188.35290000000001</v>
      </c>
      <c r="BZ242">
        <f t="shared" si="345"/>
        <v>66.563999999999993</v>
      </c>
      <c r="CA242">
        <f t="shared" si="346"/>
        <v>8.6301000000000005</v>
      </c>
      <c r="CB242">
        <f t="shared" si="347"/>
        <v>1.3158000000000001</v>
      </c>
      <c r="CC242" s="11">
        <f t="shared" si="348"/>
        <v>334.79370000000006</v>
      </c>
      <c r="CD242" s="11">
        <f t="shared" si="349"/>
        <v>353.33099999999996</v>
      </c>
      <c r="CE242" s="11">
        <f t="shared" si="350"/>
        <v>184.4829</v>
      </c>
      <c r="CF242">
        <f t="shared" si="351"/>
        <v>33.088500000000003</v>
      </c>
      <c r="CG242">
        <f t="shared" si="352"/>
        <v>40.402799999999999</v>
      </c>
      <c r="CH242">
        <f t="shared" si="353"/>
        <v>10.4877</v>
      </c>
      <c r="CI242" s="11">
        <f t="shared" si="354"/>
        <v>181.6191</v>
      </c>
      <c r="CJ242">
        <f t="shared" si="355"/>
        <v>27.7866</v>
      </c>
      <c r="CK242">
        <f t="shared" si="356"/>
        <v>74.7684</v>
      </c>
      <c r="CL242">
        <f t="shared" si="357"/>
        <v>19.543499999999998</v>
      </c>
      <c r="CM242">
        <f t="shared" si="358"/>
        <v>11.6487</v>
      </c>
      <c r="CN242">
        <f t="shared" si="359"/>
        <v>232.50960000000001</v>
      </c>
      <c r="CO242">
        <f t="shared" si="360"/>
        <v>250.85339999999997</v>
      </c>
      <c r="CP242">
        <f t="shared" si="361"/>
        <v>4.3731</v>
      </c>
      <c r="CQ242">
        <f t="shared" si="362"/>
        <v>36.997199999999999</v>
      </c>
      <c r="CR242">
        <f t="shared" si="363"/>
        <v>68.189400000000006</v>
      </c>
      <c r="CT242" s="18">
        <f>+'PASO 1 - SETUP CAMPAÑA'!F79</f>
        <v>387</v>
      </c>
      <c r="CU242">
        <v>16.09</v>
      </c>
      <c r="CV242">
        <v>13.64</v>
      </c>
      <c r="CW242">
        <v>2.58</v>
      </c>
      <c r="CX242">
        <v>4.2</v>
      </c>
      <c r="CY242">
        <v>3</v>
      </c>
      <c r="CZ242">
        <v>1.41</v>
      </c>
      <c r="DA242">
        <v>6.59</v>
      </c>
      <c r="DB242">
        <v>18.36</v>
      </c>
      <c r="DC242">
        <v>3.42</v>
      </c>
      <c r="DD242">
        <v>4.66</v>
      </c>
      <c r="DE242">
        <v>23.9</v>
      </c>
      <c r="DF242">
        <v>1.03</v>
      </c>
      <c r="DG242">
        <v>24.13</v>
      </c>
      <c r="DH242">
        <v>22.68</v>
      </c>
      <c r="DI242">
        <v>25.66</v>
      </c>
      <c r="DJ242">
        <v>1</v>
      </c>
      <c r="DK242">
        <v>58.61</v>
      </c>
      <c r="DL242">
        <v>11.71</v>
      </c>
      <c r="DM242">
        <v>7.68</v>
      </c>
      <c r="DN242">
        <v>41.49</v>
      </c>
      <c r="DO242">
        <v>39.51</v>
      </c>
      <c r="DP242">
        <v>17.2</v>
      </c>
      <c r="DQ242">
        <v>0.76</v>
      </c>
      <c r="DR242">
        <v>69.03</v>
      </c>
      <c r="DS242">
        <v>20.190000000000001</v>
      </c>
      <c r="DT242">
        <v>5.9</v>
      </c>
      <c r="DU242">
        <v>21.96</v>
      </c>
      <c r="DV242">
        <v>11.23</v>
      </c>
      <c r="DW242">
        <v>12.73</v>
      </c>
      <c r="DX242">
        <v>11.71</v>
      </c>
      <c r="DY242">
        <v>2.59</v>
      </c>
      <c r="DZ242">
        <v>0</v>
      </c>
      <c r="EA242">
        <v>4.7300000000000004</v>
      </c>
      <c r="EB242">
        <v>0.19</v>
      </c>
      <c r="EC242">
        <v>7.0000000000000007E-2</v>
      </c>
      <c r="ED242">
        <v>1.34</v>
      </c>
      <c r="EE242">
        <v>0.03</v>
      </c>
      <c r="EF242">
        <v>1.22</v>
      </c>
      <c r="EG242">
        <v>7.0000000000000007E-2</v>
      </c>
      <c r="EH242">
        <v>1.17</v>
      </c>
      <c r="EI242">
        <v>0.37</v>
      </c>
      <c r="EJ242">
        <v>0.59</v>
      </c>
      <c r="EK242">
        <v>0</v>
      </c>
      <c r="EL242">
        <v>0.03</v>
      </c>
      <c r="EM242">
        <v>0.96</v>
      </c>
      <c r="EN242">
        <v>0.09</v>
      </c>
      <c r="EO242">
        <v>0.11</v>
      </c>
      <c r="EP242">
        <v>0.38</v>
      </c>
      <c r="EQ242">
        <v>0.51</v>
      </c>
      <c r="ER242">
        <v>0.18</v>
      </c>
      <c r="ES242">
        <v>0.11</v>
      </c>
      <c r="ET242">
        <v>0</v>
      </c>
      <c r="EU242">
        <v>0.93</v>
      </c>
      <c r="EV242">
        <v>0.62</v>
      </c>
      <c r="EW242">
        <v>0.03</v>
      </c>
      <c r="EX242">
        <v>0.15</v>
      </c>
      <c r="EY242">
        <v>14.34</v>
      </c>
      <c r="EZ242">
        <v>14.14</v>
      </c>
      <c r="FA242">
        <v>0.19</v>
      </c>
      <c r="FB242">
        <v>0</v>
      </c>
      <c r="FC242">
        <v>0.14000000000000001</v>
      </c>
      <c r="FD242">
        <v>32.01</v>
      </c>
      <c r="FE242">
        <v>10.79</v>
      </c>
      <c r="FF242">
        <v>25.01</v>
      </c>
      <c r="FG242">
        <v>0.63</v>
      </c>
      <c r="FH242">
        <v>18.309999999999999</v>
      </c>
      <c r="FI242">
        <v>53.63</v>
      </c>
      <c r="FJ242">
        <v>85.36</v>
      </c>
      <c r="FK242">
        <v>6.95</v>
      </c>
      <c r="FL242">
        <v>93.33</v>
      </c>
      <c r="FM242">
        <v>48.67</v>
      </c>
      <c r="FN242">
        <v>17.2</v>
      </c>
      <c r="FO242">
        <v>2.23</v>
      </c>
      <c r="FP242">
        <v>0.34</v>
      </c>
      <c r="FQ242">
        <v>86.51</v>
      </c>
      <c r="FR242">
        <v>91.3</v>
      </c>
      <c r="FS242">
        <v>47.67</v>
      </c>
      <c r="FT242">
        <v>8.5500000000000007</v>
      </c>
      <c r="FU242">
        <v>10.44</v>
      </c>
      <c r="FV242">
        <v>2.71</v>
      </c>
      <c r="FW242">
        <v>46.93</v>
      </c>
      <c r="FX242">
        <v>7.18</v>
      </c>
      <c r="FY242">
        <v>19.32</v>
      </c>
      <c r="FZ242">
        <v>5.05</v>
      </c>
      <c r="GA242">
        <v>3.01</v>
      </c>
      <c r="GB242">
        <v>60.08</v>
      </c>
      <c r="GC242">
        <v>64.819999999999993</v>
      </c>
      <c r="GD242">
        <v>1.1299999999999999</v>
      </c>
      <c r="GE242">
        <v>9.56</v>
      </c>
      <c r="GF242">
        <v>17.62</v>
      </c>
    </row>
    <row r="243" spans="2:188" x14ac:dyDescent="0.35">
      <c r="B243" t="str">
        <f>IF(AND(F243&gt;='PASO 2 - CHANNEL INPUT '!$G$4,F243&lt;='PASO 2 - CHANNEL INPUT '!$H$4),"OK","FUERA")</f>
        <v>OK</v>
      </c>
      <c r="C243" s="18" t="str">
        <f>IF(AND(F243&gt;='PASO 2 - CHANNEL INPUT '!$G$8,F243&lt;='PASO 2 - CHANNEL INPUT '!$H$8),"OK","FUERA")</f>
        <v>OK</v>
      </c>
      <c r="D243" t="str">
        <f>IF(AND(F243&gt;='PASO 1 - SETUP CAMPAÑA'!$C$3,F243&lt;='PASO 1 - SETUP CAMPAÑA'!$C$4),"OK","FUERA")</f>
        <v>OK</v>
      </c>
      <c r="E243" t="s">
        <v>1</v>
      </c>
      <c r="F243">
        <v>52</v>
      </c>
      <c r="G243" s="11">
        <f t="shared" si="364"/>
        <v>65.869</v>
      </c>
      <c r="H243">
        <f t="shared" si="275"/>
        <v>63.419599999999996</v>
      </c>
      <c r="I243">
        <f t="shared" si="276"/>
        <v>3.2107000000000001</v>
      </c>
      <c r="J243">
        <f t="shared" si="277"/>
        <v>11.1547</v>
      </c>
      <c r="K243">
        <f t="shared" si="278"/>
        <v>11.121599999999999</v>
      </c>
      <c r="L243">
        <f t="shared" si="279"/>
        <v>6.6200000000000009E-2</v>
      </c>
      <c r="M243">
        <f t="shared" si="280"/>
        <v>19.363499999999998</v>
      </c>
      <c r="N243">
        <f t="shared" si="281"/>
        <v>67.192999999999998</v>
      </c>
      <c r="O243">
        <f t="shared" si="282"/>
        <v>14.067500000000001</v>
      </c>
      <c r="P243">
        <f t="shared" si="283"/>
        <v>16.6493</v>
      </c>
      <c r="Q243">
        <f t="shared" si="284"/>
        <v>84.338800000000006</v>
      </c>
      <c r="R243">
        <f t="shared" si="285"/>
        <v>7.7785000000000002</v>
      </c>
      <c r="S243">
        <f t="shared" si="286"/>
        <v>87.086100000000002</v>
      </c>
      <c r="T243">
        <f t="shared" si="287"/>
        <v>80.234399999999994</v>
      </c>
      <c r="U243" s="11">
        <f t="shared" si="288"/>
        <v>87.4833</v>
      </c>
      <c r="V243">
        <f t="shared" si="289"/>
        <v>3.0121000000000002</v>
      </c>
      <c r="W243">
        <f t="shared" si="290"/>
        <v>196.08440000000002</v>
      </c>
      <c r="X243">
        <f t="shared" si="291"/>
        <v>30.485100000000006</v>
      </c>
      <c r="Y243">
        <f t="shared" si="292"/>
        <v>22.971400000000003</v>
      </c>
      <c r="Z243">
        <f t="shared" si="293"/>
        <v>144.97799999999998</v>
      </c>
      <c r="AA243">
        <f t="shared" si="294"/>
        <v>119.7227</v>
      </c>
      <c r="AB243">
        <f t="shared" si="295"/>
        <v>48.656999999999996</v>
      </c>
      <c r="AC243">
        <f t="shared" si="296"/>
        <v>2.0522</v>
      </c>
      <c r="AD243" s="11">
        <f t="shared" si="297"/>
        <v>226.90049999999999</v>
      </c>
      <c r="AE243">
        <f t="shared" si="298"/>
        <v>66.531000000000006</v>
      </c>
      <c r="AF243">
        <f t="shared" si="299"/>
        <v>20.654400000000003</v>
      </c>
      <c r="AG243">
        <f t="shared" si="300"/>
        <v>80.863299999999995</v>
      </c>
      <c r="AH243">
        <f t="shared" si="301"/>
        <v>44.519499999999994</v>
      </c>
      <c r="AI243">
        <f t="shared" si="302"/>
        <v>23.6996</v>
      </c>
      <c r="AJ243">
        <f t="shared" si="303"/>
        <v>39.587600000000002</v>
      </c>
      <c r="AK243">
        <f t="shared" si="304"/>
        <v>10.260999999999999</v>
      </c>
      <c r="AL243">
        <f t="shared" si="305"/>
        <v>9.9299999999999986E-2</v>
      </c>
      <c r="AM243">
        <f t="shared" si="306"/>
        <v>16.119700000000002</v>
      </c>
      <c r="AN243">
        <f t="shared" si="307"/>
        <v>0.86059999999999992</v>
      </c>
      <c r="AO243">
        <f t="shared" si="308"/>
        <v>0.13240000000000002</v>
      </c>
      <c r="AP243">
        <f t="shared" si="309"/>
        <v>4.5016000000000007</v>
      </c>
      <c r="AQ243">
        <f t="shared" si="310"/>
        <v>0</v>
      </c>
      <c r="AR243">
        <f t="shared" si="311"/>
        <v>3.6078999999999999</v>
      </c>
      <c r="AS243">
        <f t="shared" si="312"/>
        <v>6.6200000000000009E-2</v>
      </c>
      <c r="AT243">
        <f t="shared" si="313"/>
        <v>1.8866999999999998</v>
      </c>
      <c r="AU243">
        <f t="shared" si="314"/>
        <v>0.66200000000000003</v>
      </c>
      <c r="AV243">
        <f t="shared" si="315"/>
        <v>3.0783000000000005</v>
      </c>
      <c r="AW243">
        <f t="shared" si="316"/>
        <v>0</v>
      </c>
      <c r="AX243">
        <f t="shared" si="317"/>
        <v>0</v>
      </c>
      <c r="AY243">
        <f t="shared" si="318"/>
        <v>3.5085999999999999</v>
      </c>
      <c r="AZ243">
        <f t="shared" si="319"/>
        <v>0.99299999999999999</v>
      </c>
      <c r="BA243">
        <f t="shared" si="320"/>
        <v>1.3570999999999998</v>
      </c>
      <c r="BB243">
        <f t="shared" si="321"/>
        <v>1.3570999999999998</v>
      </c>
      <c r="BC243">
        <f t="shared" si="322"/>
        <v>1.8866999999999998</v>
      </c>
      <c r="BD243">
        <f t="shared" si="323"/>
        <v>1.7543</v>
      </c>
      <c r="BE243">
        <f t="shared" si="324"/>
        <v>1.7543</v>
      </c>
      <c r="BF243">
        <f t="shared" si="325"/>
        <v>0</v>
      </c>
      <c r="BG243">
        <f t="shared" si="326"/>
        <v>2.5487000000000002</v>
      </c>
      <c r="BH243">
        <f t="shared" si="327"/>
        <v>2.7473000000000001</v>
      </c>
      <c r="BI243">
        <f t="shared" si="328"/>
        <v>0.2979</v>
      </c>
      <c r="BJ243">
        <f t="shared" si="329"/>
        <v>0</v>
      </c>
      <c r="BK243">
        <f t="shared" si="330"/>
        <v>52.000100000000003</v>
      </c>
      <c r="BL243">
        <f t="shared" si="331"/>
        <v>51.139499999999998</v>
      </c>
      <c r="BM243">
        <f t="shared" si="332"/>
        <v>0.76129999999999998</v>
      </c>
      <c r="BN243">
        <f t="shared" si="333"/>
        <v>0</v>
      </c>
      <c r="BO243">
        <f t="shared" si="334"/>
        <v>0.2979</v>
      </c>
      <c r="BP243">
        <f t="shared" si="335"/>
        <v>107.47569999999999</v>
      </c>
      <c r="BQ243">
        <f t="shared" si="336"/>
        <v>41.176400000000001</v>
      </c>
      <c r="BR243">
        <f t="shared" si="337"/>
        <v>75.633499999999998</v>
      </c>
      <c r="BS243">
        <f t="shared" si="338"/>
        <v>1.9528999999999999</v>
      </c>
      <c r="BT243">
        <f t="shared" si="339"/>
        <v>56.601000000000006</v>
      </c>
      <c r="BU243">
        <f t="shared" si="340"/>
        <v>175.62860000000003</v>
      </c>
      <c r="BV243" s="11">
        <f t="shared" si="341"/>
        <v>275.29270000000002</v>
      </c>
      <c r="BW243" s="11">
        <f t="shared" si="342"/>
        <v>22.508000000000003</v>
      </c>
      <c r="BX243" s="11">
        <f t="shared" si="343"/>
        <v>309.81599999999997</v>
      </c>
      <c r="BY243">
        <f t="shared" si="344"/>
        <v>148.35419999999999</v>
      </c>
      <c r="BZ243">
        <f t="shared" si="345"/>
        <v>48.656999999999996</v>
      </c>
      <c r="CA243">
        <f t="shared" si="346"/>
        <v>11.882900000000001</v>
      </c>
      <c r="CB243">
        <f t="shared" si="347"/>
        <v>2.0522</v>
      </c>
      <c r="CC243" s="11">
        <f t="shared" si="348"/>
        <v>273.96870000000001</v>
      </c>
      <c r="CD243" s="11">
        <f t="shared" si="349"/>
        <v>299.7867</v>
      </c>
      <c r="CE243" s="11">
        <f t="shared" si="350"/>
        <v>147.85770000000002</v>
      </c>
      <c r="CF243">
        <f t="shared" si="351"/>
        <v>28.9956</v>
      </c>
      <c r="CG243">
        <f t="shared" si="352"/>
        <v>32.206299999999999</v>
      </c>
      <c r="CH243">
        <f t="shared" si="353"/>
        <v>7.6791999999999998</v>
      </c>
      <c r="CI243" s="11">
        <f t="shared" si="354"/>
        <v>151.10149999999999</v>
      </c>
      <c r="CJ243">
        <f t="shared" si="355"/>
        <v>19.926199999999998</v>
      </c>
      <c r="CK243">
        <f t="shared" si="356"/>
        <v>50.543700000000001</v>
      </c>
      <c r="CL243">
        <f t="shared" si="357"/>
        <v>16.5169</v>
      </c>
      <c r="CM243">
        <f t="shared" si="358"/>
        <v>10.1286</v>
      </c>
      <c r="CN243">
        <f t="shared" si="359"/>
        <v>185.2276</v>
      </c>
      <c r="CO243">
        <f t="shared" si="360"/>
        <v>203.49880000000002</v>
      </c>
      <c r="CP243">
        <f t="shared" si="361"/>
        <v>5.1967000000000008</v>
      </c>
      <c r="CQ243">
        <f t="shared" si="362"/>
        <v>29.856200000000001</v>
      </c>
      <c r="CR243">
        <f t="shared" si="363"/>
        <v>53.324099999999994</v>
      </c>
      <c r="CT243" s="18">
        <f>+'PASO 1 - SETUP CAMPAÑA'!F80</f>
        <v>331</v>
      </c>
      <c r="CU243">
        <v>19.899999999999999</v>
      </c>
      <c r="CV243">
        <v>19.16</v>
      </c>
      <c r="CW243">
        <v>0.97</v>
      </c>
      <c r="CX243">
        <v>3.37</v>
      </c>
      <c r="CY243">
        <v>3.36</v>
      </c>
      <c r="CZ243">
        <v>0.02</v>
      </c>
      <c r="DA243">
        <v>5.85</v>
      </c>
      <c r="DB243">
        <v>20.3</v>
      </c>
      <c r="DC243">
        <v>4.25</v>
      </c>
      <c r="DD243">
        <v>5.03</v>
      </c>
      <c r="DE243">
        <v>25.48</v>
      </c>
      <c r="DF243">
        <v>2.35</v>
      </c>
      <c r="DG243">
        <v>26.31</v>
      </c>
      <c r="DH243">
        <v>24.24</v>
      </c>
      <c r="DI243">
        <v>26.43</v>
      </c>
      <c r="DJ243">
        <v>0.91</v>
      </c>
      <c r="DK243">
        <v>59.24</v>
      </c>
      <c r="DL243">
        <v>9.2100000000000009</v>
      </c>
      <c r="DM243">
        <v>6.94</v>
      </c>
      <c r="DN243">
        <v>43.8</v>
      </c>
      <c r="DO243">
        <v>36.17</v>
      </c>
      <c r="DP243">
        <v>14.7</v>
      </c>
      <c r="DQ243">
        <v>0.62</v>
      </c>
      <c r="DR243">
        <v>68.55</v>
      </c>
      <c r="DS243">
        <v>20.100000000000001</v>
      </c>
      <c r="DT243">
        <v>6.24</v>
      </c>
      <c r="DU243">
        <v>24.43</v>
      </c>
      <c r="DV243">
        <v>13.45</v>
      </c>
      <c r="DW243">
        <v>7.16</v>
      </c>
      <c r="DX243">
        <v>11.96</v>
      </c>
      <c r="DY243">
        <v>3.1</v>
      </c>
      <c r="DZ243">
        <v>0.03</v>
      </c>
      <c r="EA243">
        <v>4.87</v>
      </c>
      <c r="EB243">
        <v>0.26</v>
      </c>
      <c r="EC243">
        <v>0.04</v>
      </c>
      <c r="ED243">
        <v>1.36</v>
      </c>
      <c r="EE243">
        <v>0</v>
      </c>
      <c r="EF243">
        <v>1.0900000000000001</v>
      </c>
      <c r="EG243">
        <v>0.02</v>
      </c>
      <c r="EH243">
        <v>0.56999999999999995</v>
      </c>
      <c r="EI243">
        <v>0.2</v>
      </c>
      <c r="EJ243">
        <v>0.93</v>
      </c>
      <c r="EK243">
        <v>0</v>
      </c>
      <c r="EL243">
        <v>0</v>
      </c>
      <c r="EM243">
        <v>1.06</v>
      </c>
      <c r="EN243">
        <v>0.3</v>
      </c>
      <c r="EO243">
        <v>0.41</v>
      </c>
      <c r="EP243">
        <v>0.41</v>
      </c>
      <c r="EQ243">
        <v>0.56999999999999995</v>
      </c>
      <c r="ER243">
        <v>0.53</v>
      </c>
      <c r="ES243">
        <v>0.53</v>
      </c>
      <c r="ET243">
        <v>0</v>
      </c>
      <c r="EU243">
        <v>0.77</v>
      </c>
      <c r="EV243">
        <v>0.83</v>
      </c>
      <c r="EW243">
        <v>0.09</v>
      </c>
      <c r="EX243">
        <v>0</v>
      </c>
      <c r="EY243">
        <v>15.71</v>
      </c>
      <c r="EZ243">
        <v>15.45</v>
      </c>
      <c r="FA243">
        <v>0.23</v>
      </c>
      <c r="FB243">
        <v>0</v>
      </c>
      <c r="FC243">
        <v>0.09</v>
      </c>
      <c r="FD243">
        <v>32.47</v>
      </c>
      <c r="FE243">
        <v>12.44</v>
      </c>
      <c r="FF243">
        <v>22.85</v>
      </c>
      <c r="FG243">
        <v>0.59</v>
      </c>
      <c r="FH243">
        <v>17.100000000000001</v>
      </c>
      <c r="FI243">
        <v>53.06</v>
      </c>
      <c r="FJ243">
        <v>83.17</v>
      </c>
      <c r="FK243">
        <v>6.8</v>
      </c>
      <c r="FL243">
        <v>93.6</v>
      </c>
      <c r="FM243">
        <v>44.82</v>
      </c>
      <c r="FN243">
        <v>14.7</v>
      </c>
      <c r="FO243">
        <v>3.59</v>
      </c>
      <c r="FP243">
        <v>0.62</v>
      </c>
      <c r="FQ243">
        <v>82.77</v>
      </c>
      <c r="FR243">
        <v>90.57</v>
      </c>
      <c r="FS243">
        <v>44.67</v>
      </c>
      <c r="FT243">
        <v>8.76</v>
      </c>
      <c r="FU243">
        <v>9.73</v>
      </c>
      <c r="FV243">
        <v>2.3199999999999998</v>
      </c>
      <c r="FW243">
        <v>45.65</v>
      </c>
      <c r="FX243">
        <v>6.02</v>
      </c>
      <c r="FY243">
        <v>15.27</v>
      </c>
      <c r="FZ243">
        <v>4.99</v>
      </c>
      <c r="GA243">
        <v>3.06</v>
      </c>
      <c r="GB243">
        <v>55.96</v>
      </c>
      <c r="GC243">
        <v>61.48</v>
      </c>
      <c r="GD243">
        <v>1.57</v>
      </c>
      <c r="GE243">
        <v>9.02</v>
      </c>
      <c r="GF243">
        <v>16.11</v>
      </c>
    </row>
    <row r="244" spans="2:188" x14ac:dyDescent="0.35">
      <c r="B244" t="str">
        <f>IF(AND(F244&gt;='PASO 2 - CHANNEL INPUT '!$G$4,F244&lt;='PASO 2 - CHANNEL INPUT '!$H$4),"OK","FUERA")</f>
        <v>OK</v>
      </c>
      <c r="C244" s="18" t="str">
        <f>IF(AND(F244&gt;='PASO 2 - CHANNEL INPUT '!$G$8,F244&lt;='PASO 2 - CHANNEL INPUT '!$H$8),"OK","FUERA")</f>
        <v>OK</v>
      </c>
      <c r="D244" t="str">
        <f>IF(AND(F244&gt;='PASO 1 - SETUP CAMPAÑA'!$C$3,F244&lt;='PASO 1 - SETUP CAMPAÑA'!$C$4),"OK","FUERA")</f>
        <v>OK</v>
      </c>
      <c r="E244" t="s">
        <v>1</v>
      </c>
      <c r="F244">
        <v>53</v>
      </c>
      <c r="G244" s="11">
        <f t="shared" si="364"/>
        <v>78.747399999999999</v>
      </c>
      <c r="H244">
        <f t="shared" si="275"/>
        <v>73.459699999999998</v>
      </c>
      <c r="I244">
        <f t="shared" si="276"/>
        <v>5.6810000000000009</v>
      </c>
      <c r="J244">
        <f t="shared" si="277"/>
        <v>10.881300000000001</v>
      </c>
      <c r="K244">
        <f t="shared" si="278"/>
        <v>10.662799999999999</v>
      </c>
      <c r="L244">
        <f t="shared" si="279"/>
        <v>0.34960000000000002</v>
      </c>
      <c r="M244">
        <f t="shared" si="280"/>
        <v>27.356200000000001</v>
      </c>
      <c r="N244">
        <f t="shared" si="281"/>
        <v>80.276899999999998</v>
      </c>
      <c r="O244">
        <f t="shared" si="282"/>
        <v>15.4261</v>
      </c>
      <c r="P244">
        <f t="shared" si="283"/>
        <v>19.271699999999999</v>
      </c>
      <c r="Q244">
        <f t="shared" si="284"/>
        <v>102.7824</v>
      </c>
      <c r="R244">
        <f t="shared" si="285"/>
        <v>4.4574000000000007</v>
      </c>
      <c r="S244">
        <f t="shared" si="286"/>
        <v>104.00600000000001</v>
      </c>
      <c r="T244">
        <f t="shared" si="287"/>
        <v>98.499799999999993</v>
      </c>
      <c r="U244" s="11">
        <f t="shared" si="288"/>
        <v>106.8028</v>
      </c>
      <c r="V244">
        <f t="shared" si="289"/>
        <v>6.1616999999999997</v>
      </c>
      <c r="W244">
        <f t="shared" si="290"/>
        <v>246.16210000000001</v>
      </c>
      <c r="X244">
        <f t="shared" si="291"/>
        <v>48.288499999999999</v>
      </c>
      <c r="Y244">
        <f t="shared" si="292"/>
        <v>26.045200000000001</v>
      </c>
      <c r="Z244">
        <f t="shared" si="293"/>
        <v>198.44169999999997</v>
      </c>
      <c r="AA244">
        <f t="shared" si="294"/>
        <v>147.00680000000003</v>
      </c>
      <c r="AB244">
        <f t="shared" si="295"/>
        <v>67.166899999999998</v>
      </c>
      <c r="AC244">
        <f t="shared" si="296"/>
        <v>4.8506999999999998</v>
      </c>
      <c r="AD244" s="11">
        <f t="shared" si="297"/>
        <v>292.92110000000002</v>
      </c>
      <c r="AE244">
        <f t="shared" si="298"/>
        <v>92.775100000000009</v>
      </c>
      <c r="AF244">
        <f t="shared" si="299"/>
        <v>21.893699999999999</v>
      </c>
      <c r="AG244">
        <f t="shared" si="300"/>
        <v>104.57409999999999</v>
      </c>
      <c r="AH244">
        <f t="shared" si="301"/>
        <v>46.715299999999999</v>
      </c>
      <c r="AI244">
        <f t="shared" si="302"/>
        <v>34.085999999999999</v>
      </c>
      <c r="AJ244">
        <f t="shared" si="303"/>
        <v>46.584200000000003</v>
      </c>
      <c r="AK244">
        <f t="shared" si="304"/>
        <v>11.362000000000002</v>
      </c>
      <c r="AL244">
        <f t="shared" si="305"/>
        <v>0</v>
      </c>
      <c r="AM244">
        <f t="shared" si="306"/>
        <v>21.107100000000003</v>
      </c>
      <c r="AN244">
        <f t="shared" si="307"/>
        <v>0.91769999999999996</v>
      </c>
      <c r="AO244">
        <f t="shared" si="308"/>
        <v>0</v>
      </c>
      <c r="AP244">
        <f t="shared" si="309"/>
        <v>15.1639</v>
      </c>
      <c r="AQ244">
        <f t="shared" si="310"/>
        <v>0</v>
      </c>
      <c r="AR244">
        <f t="shared" si="311"/>
        <v>4.7196000000000007</v>
      </c>
      <c r="AS244">
        <f t="shared" si="312"/>
        <v>0</v>
      </c>
      <c r="AT244">
        <f t="shared" si="313"/>
        <v>1.5731999999999999</v>
      </c>
      <c r="AU244">
        <f t="shared" si="314"/>
        <v>1.748</v>
      </c>
      <c r="AV244">
        <f t="shared" si="315"/>
        <v>2.1850000000000001</v>
      </c>
      <c r="AW244">
        <f t="shared" si="316"/>
        <v>0</v>
      </c>
      <c r="AX244">
        <f t="shared" si="317"/>
        <v>0.2185</v>
      </c>
      <c r="AY244">
        <f t="shared" si="318"/>
        <v>3.8456000000000001</v>
      </c>
      <c r="AZ244">
        <f t="shared" si="319"/>
        <v>5.6810000000000009</v>
      </c>
      <c r="BA244">
        <f t="shared" si="320"/>
        <v>1.9228000000000001</v>
      </c>
      <c r="BB244">
        <f t="shared" si="321"/>
        <v>0.34960000000000002</v>
      </c>
      <c r="BC244">
        <f t="shared" si="322"/>
        <v>0.91769999999999996</v>
      </c>
      <c r="BD244">
        <f t="shared" si="323"/>
        <v>0.874</v>
      </c>
      <c r="BE244">
        <f t="shared" si="324"/>
        <v>3.6707999999999998</v>
      </c>
      <c r="BF244">
        <f t="shared" si="325"/>
        <v>0</v>
      </c>
      <c r="BG244">
        <f t="shared" si="326"/>
        <v>2.6219999999999999</v>
      </c>
      <c r="BH244">
        <f t="shared" si="327"/>
        <v>0.874</v>
      </c>
      <c r="BI244">
        <f t="shared" si="328"/>
        <v>0.65549999999999997</v>
      </c>
      <c r="BJ244">
        <f t="shared" si="329"/>
        <v>0.17480000000000001</v>
      </c>
      <c r="BK244">
        <f t="shared" si="330"/>
        <v>73.721900000000005</v>
      </c>
      <c r="BL244">
        <f t="shared" si="331"/>
        <v>72.279799999999994</v>
      </c>
      <c r="BM244">
        <f t="shared" si="332"/>
        <v>0.91769999999999996</v>
      </c>
      <c r="BN244">
        <f t="shared" si="333"/>
        <v>0</v>
      </c>
      <c r="BO244">
        <f t="shared" si="334"/>
        <v>0.61180000000000012</v>
      </c>
      <c r="BP244">
        <f t="shared" si="335"/>
        <v>117.24709999999999</v>
      </c>
      <c r="BQ244">
        <f t="shared" si="336"/>
        <v>43.394100000000002</v>
      </c>
      <c r="BR244">
        <f t="shared" si="337"/>
        <v>85.739400000000003</v>
      </c>
      <c r="BS244">
        <f t="shared" si="338"/>
        <v>2.2287000000000003</v>
      </c>
      <c r="BT244">
        <f t="shared" si="339"/>
        <v>94.566800000000001</v>
      </c>
      <c r="BU244">
        <f t="shared" si="340"/>
        <v>228.46360000000001</v>
      </c>
      <c r="BV244" s="11">
        <f t="shared" si="341"/>
        <v>351.0421</v>
      </c>
      <c r="BW244" s="11">
        <f t="shared" si="342"/>
        <v>21.194499999999998</v>
      </c>
      <c r="BX244" s="11">
        <f t="shared" si="343"/>
        <v>398.06330000000003</v>
      </c>
      <c r="BY244">
        <f t="shared" si="344"/>
        <v>169.81819999999999</v>
      </c>
      <c r="BZ244">
        <f t="shared" si="345"/>
        <v>67.166899999999998</v>
      </c>
      <c r="CA244">
        <f t="shared" si="346"/>
        <v>10.356900000000001</v>
      </c>
      <c r="CB244">
        <f t="shared" si="347"/>
        <v>0.69920000000000004</v>
      </c>
      <c r="CC244" s="11">
        <f t="shared" si="348"/>
        <v>366.59929999999997</v>
      </c>
      <c r="CD244" s="11">
        <f t="shared" si="349"/>
        <v>386.13319999999999</v>
      </c>
      <c r="CE244" s="11">
        <f t="shared" si="350"/>
        <v>194.81459999999998</v>
      </c>
      <c r="CF244">
        <f t="shared" si="351"/>
        <v>33.255699999999997</v>
      </c>
      <c r="CG244">
        <f t="shared" si="352"/>
        <v>42.039400000000001</v>
      </c>
      <c r="CH244">
        <f t="shared" si="353"/>
        <v>7.6475000000000009</v>
      </c>
      <c r="CI244" s="11">
        <f t="shared" si="354"/>
        <v>183.05930000000001</v>
      </c>
      <c r="CJ244">
        <f t="shared" si="355"/>
        <v>21.107100000000003</v>
      </c>
      <c r="CK244">
        <f t="shared" si="356"/>
        <v>70.881399999999999</v>
      </c>
      <c r="CL244">
        <f t="shared" si="357"/>
        <v>18.485100000000003</v>
      </c>
      <c r="CM244">
        <f t="shared" si="358"/>
        <v>10.269500000000001</v>
      </c>
      <c r="CN244">
        <f t="shared" si="359"/>
        <v>241.13659999999999</v>
      </c>
      <c r="CO244">
        <f t="shared" si="360"/>
        <v>267.79360000000003</v>
      </c>
      <c r="CP244">
        <f t="shared" si="361"/>
        <v>3.8018999999999998</v>
      </c>
      <c r="CQ244">
        <f t="shared" si="362"/>
        <v>44.573999999999998</v>
      </c>
      <c r="CR244">
        <f t="shared" si="363"/>
        <v>66.292900000000003</v>
      </c>
      <c r="CT244" s="18">
        <f>+'PASO 1 - SETUP CAMPAÑA'!F81</f>
        <v>437</v>
      </c>
      <c r="CU244">
        <v>18.02</v>
      </c>
      <c r="CV244">
        <v>16.809999999999999</v>
      </c>
      <c r="CW244">
        <v>1.3</v>
      </c>
      <c r="CX244">
        <v>2.4900000000000002</v>
      </c>
      <c r="CY244">
        <v>2.44</v>
      </c>
      <c r="CZ244">
        <v>0.08</v>
      </c>
      <c r="DA244">
        <v>6.26</v>
      </c>
      <c r="DB244">
        <v>18.37</v>
      </c>
      <c r="DC244">
        <v>3.53</v>
      </c>
      <c r="DD244">
        <v>4.41</v>
      </c>
      <c r="DE244">
        <v>23.52</v>
      </c>
      <c r="DF244">
        <v>1.02</v>
      </c>
      <c r="DG244">
        <v>23.8</v>
      </c>
      <c r="DH244">
        <v>22.54</v>
      </c>
      <c r="DI244">
        <v>24.44</v>
      </c>
      <c r="DJ244">
        <v>1.41</v>
      </c>
      <c r="DK244">
        <v>56.33</v>
      </c>
      <c r="DL244">
        <v>11.05</v>
      </c>
      <c r="DM244">
        <v>5.96</v>
      </c>
      <c r="DN244">
        <v>45.41</v>
      </c>
      <c r="DO244">
        <v>33.64</v>
      </c>
      <c r="DP244">
        <v>15.37</v>
      </c>
      <c r="DQ244">
        <v>1.1100000000000001</v>
      </c>
      <c r="DR244">
        <v>67.03</v>
      </c>
      <c r="DS244">
        <v>21.23</v>
      </c>
      <c r="DT244">
        <v>5.01</v>
      </c>
      <c r="DU244">
        <v>23.93</v>
      </c>
      <c r="DV244">
        <v>10.69</v>
      </c>
      <c r="DW244">
        <v>7.8</v>
      </c>
      <c r="DX244">
        <v>10.66</v>
      </c>
      <c r="DY244">
        <v>2.6</v>
      </c>
      <c r="DZ244">
        <v>0</v>
      </c>
      <c r="EA244">
        <v>4.83</v>
      </c>
      <c r="EB244">
        <v>0.21</v>
      </c>
      <c r="EC244">
        <v>0</v>
      </c>
      <c r="ED244">
        <v>3.47</v>
      </c>
      <c r="EE244">
        <v>0</v>
      </c>
      <c r="EF244">
        <v>1.08</v>
      </c>
      <c r="EG244">
        <v>0</v>
      </c>
      <c r="EH244">
        <v>0.36</v>
      </c>
      <c r="EI244">
        <v>0.4</v>
      </c>
      <c r="EJ244">
        <v>0.5</v>
      </c>
      <c r="EK244">
        <v>0</v>
      </c>
      <c r="EL244">
        <v>0.05</v>
      </c>
      <c r="EM244">
        <v>0.88</v>
      </c>
      <c r="EN244">
        <v>1.3</v>
      </c>
      <c r="EO244">
        <v>0.44</v>
      </c>
      <c r="EP244">
        <v>0.08</v>
      </c>
      <c r="EQ244">
        <v>0.21</v>
      </c>
      <c r="ER244">
        <v>0.2</v>
      </c>
      <c r="ES244">
        <v>0.84</v>
      </c>
      <c r="ET244">
        <v>0</v>
      </c>
      <c r="EU244">
        <v>0.6</v>
      </c>
      <c r="EV244">
        <v>0.2</v>
      </c>
      <c r="EW244">
        <v>0.15</v>
      </c>
      <c r="EX244">
        <v>0.04</v>
      </c>
      <c r="EY244">
        <v>16.87</v>
      </c>
      <c r="EZ244">
        <v>16.54</v>
      </c>
      <c r="FA244">
        <v>0.21</v>
      </c>
      <c r="FB244">
        <v>0</v>
      </c>
      <c r="FC244">
        <v>0.14000000000000001</v>
      </c>
      <c r="FD244">
        <v>26.83</v>
      </c>
      <c r="FE244">
        <v>9.93</v>
      </c>
      <c r="FF244">
        <v>19.62</v>
      </c>
      <c r="FG244">
        <v>0.51</v>
      </c>
      <c r="FH244">
        <v>21.64</v>
      </c>
      <c r="FI244">
        <v>52.28</v>
      </c>
      <c r="FJ244">
        <v>80.33</v>
      </c>
      <c r="FK244">
        <v>4.8499999999999996</v>
      </c>
      <c r="FL244">
        <v>91.09</v>
      </c>
      <c r="FM244">
        <v>38.86</v>
      </c>
      <c r="FN244">
        <v>15.37</v>
      </c>
      <c r="FO244">
        <v>2.37</v>
      </c>
      <c r="FP244">
        <v>0.16</v>
      </c>
      <c r="FQ244">
        <v>83.89</v>
      </c>
      <c r="FR244">
        <v>88.36</v>
      </c>
      <c r="FS244">
        <v>44.58</v>
      </c>
      <c r="FT244">
        <v>7.61</v>
      </c>
      <c r="FU244">
        <v>9.6199999999999992</v>
      </c>
      <c r="FV244">
        <v>1.75</v>
      </c>
      <c r="FW244">
        <v>41.89</v>
      </c>
      <c r="FX244">
        <v>4.83</v>
      </c>
      <c r="FY244">
        <v>16.22</v>
      </c>
      <c r="FZ244">
        <v>4.2300000000000004</v>
      </c>
      <c r="GA244">
        <v>2.35</v>
      </c>
      <c r="GB244">
        <v>55.18</v>
      </c>
      <c r="GC244">
        <v>61.28</v>
      </c>
      <c r="GD244">
        <v>0.87</v>
      </c>
      <c r="GE244">
        <v>10.199999999999999</v>
      </c>
      <c r="GF244">
        <v>15.17</v>
      </c>
    </row>
    <row r="245" spans="2:188" x14ac:dyDescent="0.35">
      <c r="B245" t="str">
        <f>IF(AND(F245&gt;='PASO 2 - CHANNEL INPUT '!$G$4,F245&lt;='PASO 2 - CHANNEL INPUT '!$H$4),"OK","FUERA")</f>
        <v>OK</v>
      </c>
      <c r="C245" s="18" t="str">
        <f>IF(AND(F245&gt;='PASO 2 - CHANNEL INPUT '!$G$8,F245&lt;='PASO 2 - CHANNEL INPUT '!$H$8),"OK","FUERA")</f>
        <v>OK</v>
      </c>
      <c r="D245" t="str">
        <f>IF(AND(F245&gt;='PASO 1 - SETUP CAMPAÑA'!$C$3,F245&lt;='PASO 1 - SETUP CAMPAÑA'!$C$4),"OK","FUERA")</f>
        <v>OK</v>
      </c>
      <c r="E245" t="s">
        <v>1</v>
      </c>
      <c r="F245">
        <v>54</v>
      </c>
      <c r="G245" s="11">
        <f t="shared" si="364"/>
        <v>73.305800000000005</v>
      </c>
      <c r="H245">
        <f t="shared" si="275"/>
        <v>68.683600000000013</v>
      </c>
      <c r="I245">
        <f t="shared" si="276"/>
        <v>5.2716000000000003</v>
      </c>
      <c r="J245">
        <f t="shared" si="277"/>
        <v>15.623799999999999</v>
      </c>
      <c r="K245">
        <f t="shared" si="278"/>
        <v>13.2172</v>
      </c>
      <c r="L245">
        <f t="shared" si="279"/>
        <v>3.056</v>
      </c>
      <c r="M245">
        <f t="shared" si="280"/>
        <v>24.180599999999998</v>
      </c>
      <c r="N245">
        <f t="shared" si="281"/>
        <v>64.710800000000006</v>
      </c>
      <c r="O245">
        <f t="shared" si="282"/>
        <v>10.887</v>
      </c>
      <c r="P245">
        <f t="shared" si="283"/>
        <v>19.749399999999998</v>
      </c>
      <c r="Q245">
        <f t="shared" si="284"/>
        <v>84.4602</v>
      </c>
      <c r="R245">
        <f t="shared" si="285"/>
        <v>3.5143999999999997</v>
      </c>
      <c r="S245">
        <f t="shared" si="286"/>
        <v>86.637600000000006</v>
      </c>
      <c r="T245">
        <f t="shared" si="287"/>
        <v>80.7166</v>
      </c>
      <c r="U245" s="11">
        <f t="shared" si="288"/>
        <v>91.145200000000003</v>
      </c>
      <c r="V245">
        <f t="shared" si="289"/>
        <v>4.1256000000000004</v>
      </c>
      <c r="W245">
        <f t="shared" si="290"/>
        <v>216.28839999999997</v>
      </c>
      <c r="X245">
        <f t="shared" si="291"/>
        <v>46.489400000000003</v>
      </c>
      <c r="Y245">
        <f t="shared" si="292"/>
        <v>22.270599999999998</v>
      </c>
      <c r="Z245">
        <f t="shared" si="293"/>
        <v>166.6284</v>
      </c>
      <c r="AA245">
        <f t="shared" si="294"/>
        <v>139.9648</v>
      </c>
      <c r="AB245">
        <f t="shared" si="295"/>
        <v>63.335599999999992</v>
      </c>
      <c r="AC245">
        <f t="shared" si="296"/>
        <v>4.3929999999999998</v>
      </c>
      <c r="AD245" s="11">
        <f t="shared" si="297"/>
        <v>259.0342</v>
      </c>
      <c r="AE245">
        <f t="shared" si="298"/>
        <v>83.9636</v>
      </c>
      <c r="AF245">
        <f t="shared" si="299"/>
        <v>31.553199999999997</v>
      </c>
      <c r="AG245">
        <f t="shared" si="300"/>
        <v>90.954199999999986</v>
      </c>
      <c r="AH245">
        <f t="shared" si="301"/>
        <v>42.860400000000006</v>
      </c>
      <c r="AI245">
        <f t="shared" si="302"/>
        <v>35.793399999999998</v>
      </c>
      <c r="AJ245">
        <f t="shared" si="303"/>
        <v>48.628599999999999</v>
      </c>
      <c r="AK245">
        <f t="shared" si="304"/>
        <v>9.7792000000000012</v>
      </c>
      <c r="AL245">
        <f t="shared" si="305"/>
        <v>0.38200000000000001</v>
      </c>
      <c r="AM245">
        <f t="shared" si="306"/>
        <v>18.106800000000003</v>
      </c>
      <c r="AN245">
        <f t="shared" si="307"/>
        <v>0.61120000000000008</v>
      </c>
      <c r="AO245">
        <f t="shared" si="308"/>
        <v>0</v>
      </c>
      <c r="AP245">
        <f t="shared" si="309"/>
        <v>3.6671999999999998</v>
      </c>
      <c r="AQ245">
        <f t="shared" si="310"/>
        <v>0.7258</v>
      </c>
      <c r="AR245">
        <f t="shared" si="311"/>
        <v>4.8513999999999999</v>
      </c>
      <c r="AS245">
        <f t="shared" si="312"/>
        <v>7.640000000000001E-2</v>
      </c>
      <c r="AT245">
        <f t="shared" si="313"/>
        <v>6.4175999999999993</v>
      </c>
      <c r="AU245">
        <f t="shared" si="314"/>
        <v>0.38200000000000001</v>
      </c>
      <c r="AV245">
        <f t="shared" si="315"/>
        <v>2.8268</v>
      </c>
      <c r="AW245">
        <f t="shared" si="316"/>
        <v>0</v>
      </c>
      <c r="AX245">
        <f t="shared" si="317"/>
        <v>0</v>
      </c>
      <c r="AY245">
        <f t="shared" si="318"/>
        <v>2.9414000000000002</v>
      </c>
      <c r="AZ245">
        <f t="shared" si="319"/>
        <v>0.87859999999999994</v>
      </c>
      <c r="BA245">
        <f t="shared" si="320"/>
        <v>2.2920000000000003</v>
      </c>
      <c r="BB245">
        <f t="shared" si="321"/>
        <v>1.0314000000000001</v>
      </c>
      <c r="BC245">
        <f t="shared" si="322"/>
        <v>0.64940000000000009</v>
      </c>
      <c r="BD245">
        <f t="shared" si="323"/>
        <v>1.528</v>
      </c>
      <c r="BE245">
        <f t="shared" si="324"/>
        <v>0.99319999999999997</v>
      </c>
      <c r="BF245">
        <f t="shared" si="325"/>
        <v>0.26740000000000003</v>
      </c>
      <c r="BG245">
        <f t="shared" si="326"/>
        <v>1.6426000000000001</v>
      </c>
      <c r="BH245">
        <f t="shared" si="327"/>
        <v>1.4898</v>
      </c>
      <c r="BI245">
        <f t="shared" si="328"/>
        <v>0.22919999999999999</v>
      </c>
      <c r="BJ245">
        <f t="shared" si="329"/>
        <v>0.15280000000000002</v>
      </c>
      <c r="BK245">
        <f t="shared" si="330"/>
        <v>57.147200000000005</v>
      </c>
      <c r="BL245">
        <f t="shared" si="331"/>
        <v>56.688800000000001</v>
      </c>
      <c r="BM245">
        <f t="shared" si="332"/>
        <v>0.57300000000000006</v>
      </c>
      <c r="BN245">
        <f t="shared" si="333"/>
        <v>0</v>
      </c>
      <c r="BO245">
        <f t="shared" si="334"/>
        <v>0.38200000000000001</v>
      </c>
      <c r="BP245">
        <f t="shared" si="335"/>
        <v>130.10920000000002</v>
      </c>
      <c r="BQ245">
        <f t="shared" si="336"/>
        <v>47.368000000000002</v>
      </c>
      <c r="BR245">
        <f t="shared" si="337"/>
        <v>98.097599999999986</v>
      </c>
      <c r="BS245">
        <f t="shared" si="338"/>
        <v>4.8896000000000006</v>
      </c>
      <c r="BT245">
        <f t="shared" si="339"/>
        <v>56.497799999999998</v>
      </c>
      <c r="BU245">
        <f t="shared" si="340"/>
        <v>207.23499999999999</v>
      </c>
      <c r="BV245" s="11">
        <f t="shared" si="341"/>
        <v>313.62199999999996</v>
      </c>
      <c r="BW245" s="11">
        <f t="shared" si="342"/>
        <v>21.735800000000001</v>
      </c>
      <c r="BX245" s="11">
        <f t="shared" si="343"/>
        <v>346.16840000000002</v>
      </c>
      <c r="BY245">
        <f t="shared" si="344"/>
        <v>154.0224</v>
      </c>
      <c r="BZ245">
        <f t="shared" si="345"/>
        <v>63.335599999999992</v>
      </c>
      <c r="CA245">
        <f t="shared" si="346"/>
        <v>8.4040000000000017</v>
      </c>
      <c r="CB245">
        <f t="shared" si="347"/>
        <v>1.1841999999999999</v>
      </c>
      <c r="CC245" s="11">
        <f t="shared" si="348"/>
        <v>315.14999999999998</v>
      </c>
      <c r="CD245" s="11">
        <f t="shared" si="349"/>
        <v>336.92399999999998</v>
      </c>
      <c r="CE245" s="11">
        <f t="shared" si="350"/>
        <v>169.49339999999998</v>
      </c>
      <c r="CF245">
        <f t="shared" si="351"/>
        <v>31.171200000000002</v>
      </c>
      <c r="CG245">
        <f t="shared" si="352"/>
        <v>38.085400000000007</v>
      </c>
      <c r="CH245">
        <f t="shared" si="353"/>
        <v>7.9455999999999998</v>
      </c>
      <c r="CI245" s="11">
        <f t="shared" si="354"/>
        <v>184.54420000000002</v>
      </c>
      <c r="CJ245">
        <f t="shared" si="355"/>
        <v>21.697599999999998</v>
      </c>
      <c r="CK245">
        <f t="shared" si="356"/>
        <v>66.811799999999991</v>
      </c>
      <c r="CL245">
        <f t="shared" si="357"/>
        <v>20.857200000000002</v>
      </c>
      <c r="CM245">
        <f t="shared" si="358"/>
        <v>12.415000000000001</v>
      </c>
      <c r="CN245">
        <f t="shared" si="359"/>
        <v>205.9744</v>
      </c>
      <c r="CO245">
        <f t="shared" si="360"/>
        <v>238.0624</v>
      </c>
      <c r="CP245">
        <f t="shared" si="361"/>
        <v>4.2401999999999997</v>
      </c>
      <c r="CQ245">
        <f t="shared" si="362"/>
        <v>38.085400000000007</v>
      </c>
      <c r="CR245">
        <f t="shared" si="363"/>
        <v>66.4298</v>
      </c>
      <c r="CT245" s="18">
        <f>+'PASO 1 - SETUP CAMPAÑA'!F82</f>
        <v>382</v>
      </c>
      <c r="CU245">
        <v>19.190000000000001</v>
      </c>
      <c r="CV245">
        <v>17.98</v>
      </c>
      <c r="CW245">
        <v>1.38</v>
      </c>
      <c r="CX245">
        <v>4.09</v>
      </c>
      <c r="CY245">
        <v>3.46</v>
      </c>
      <c r="CZ245">
        <v>0.8</v>
      </c>
      <c r="DA245">
        <v>6.33</v>
      </c>
      <c r="DB245">
        <v>16.940000000000001</v>
      </c>
      <c r="DC245">
        <v>2.85</v>
      </c>
      <c r="DD245">
        <v>5.17</v>
      </c>
      <c r="DE245">
        <v>22.11</v>
      </c>
      <c r="DF245">
        <v>0.92</v>
      </c>
      <c r="DG245">
        <v>22.68</v>
      </c>
      <c r="DH245">
        <v>21.13</v>
      </c>
      <c r="DI245">
        <v>23.86</v>
      </c>
      <c r="DJ245">
        <v>1.08</v>
      </c>
      <c r="DK245">
        <v>56.62</v>
      </c>
      <c r="DL245">
        <v>12.17</v>
      </c>
      <c r="DM245">
        <v>5.83</v>
      </c>
      <c r="DN245">
        <v>43.62</v>
      </c>
      <c r="DO245">
        <v>36.64</v>
      </c>
      <c r="DP245">
        <v>16.579999999999998</v>
      </c>
      <c r="DQ245">
        <v>1.1499999999999999</v>
      </c>
      <c r="DR245">
        <v>67.81</v>
      </c>
      <c r="DS245">
        <v>21.98</v>
      </c>
      <c r="DT245">
        <v>8.26</v>
      </c>
      <c r="DU245">
        <v>23.81</v>
      </c>
      <c r="DV245">
        <v>11.22</v>
      </c>
      <c r="DW245">
        <v>9.3699999999999992</v>
      </c>
      <c r="DX245">
        <v>12.73</v>
      </c>
      <c r="DY245">
        <v>2.56</v>
      </c>
      <c r="DZ245">
        <v>0.1</v>
      </c>
      <c r="EA245">
        <v>4.74</v>
      </c>
      <c r="EB245">
        <v>0.16</v>
      </c>
      <c r="EC245">
        <v>0</v>
      </c>
      <c r="ED245">
        <v>0.96</v>
      </c>
      <c r="EE245">
        <v>0.19</v>
      </c>
      <c r="EF245">
        <v>1.27</v>
      </c>
      <c r="EG245">
        <v>0.02</v>
      </c>
      <c r="EH245">
        <v>1.68</v>
      </c>
      <c r="EI245">
        <v>0.1</v>
      </c>
      <c r="EJ245">
        <v>0.74</v>
      </c>
      <c r="EK245">
        <v>0</v>
      </c>
      <c r="EL245">
        <v>0</v>
      </c>
      <c r="EM245">
        <v>0.77</v>
      </c>
      <c r="EN245">
        <v>0.23</v>
      </c>
      <c r="EO245">
        <v>0.6</v>
      </c>
      <c r="EP245">
        <v>0.27</v>
      </c>
      <c r="EQ245">
        <v>0.17</v>
      </c>
      <c r="ER245">
        <v>0.4</v>
      </c>
      <c r="ES245">
        <v>0.26</v>
      </c>
      <c r="ET245">
        <v>7.0000000000000007E-2</v>
      </c>
      <c r="EU245">
        <v>0.43</v>
      </c>
      <c r="EV245">
        <v>0.39</v>
      </c>
      <c r="EW245">
        <v>0.06</v>
      </c>
      <c r="EX245">
        <v>0.04</v>
      </c>
      <c r="EY245">
        <v>14.96</v>
      </c>
      <c r="EZ245">
        <v>14.84</v>
      </c>
      <c r="FA245">
        <v>0.15</v>
      </c>
      <c r="FB245">
        <v>0</v>
      </c>
      <c r="FC245">
        <v>0.1</v>
      </c>
      <c r="FD245">
        <v>34.06</v>
      </c>
      <c r="FE245">
        <v>12.4</v>
      </c>
      <c r="FF245">
        <v>25.68</v>
      </c>
      <c r="FG245">
        <v>1.28</v>
      </c>
      <c r="FH245">
        <v>14.79</v>
      </c>
      <c r="FI245">
        <v>54.25</v>
      </c>
      <c r="FJ245">
        <v>82.1</v>
      </c>
      <c r="FK245">
        <v>5.69</v>
      </c>
      <c r="FL245">
        <v>90.62</v>
      </c>
      <c r="FM245">
        <v>40.32</v>
      </c>
      <c r="FN245">
        <v>16.579999999999998</v>
      </c>
      <c r="FO245">
        <v>2.2000000000000002</v>
      </c>
      <c r="FP245">
        <v>0.31</v>
      </c>
      <c r="FQ245">
        <v>82.5</v>
      </c>
      <c r="FR245">
        <v>88.2</v>
      </c>
      <c r="FS245">
        <v>44.37</v>
      </c>
      <c r="FT245">
        <v>8.16</v>
      </c>
      <c r="FU245">
        <v>9.9700000000000006</v>
      </c>
      <c r="FV245">
        <v>2.08</v>
      </c>
      <c r="FW245">
        <v>48.31</v>
      </c>
      <c r="FX245">
        <v>5.68</v>
      </c>
      <c r="FY245">
        <v>17.489999999999998</v>
      </c>
      <c r="FZ245">
        <v>5.46</v>
      </c>
      <c r="GA245">
        <v>3.25</v>
      </c>
      <c r="GB245">
        <v>53.92</v>
      </c>
      <c r="GC245">
        <v>62.32</v>
      </c>
      <c r="GD245">
        <v>1.1100000000000001</v>
      </c>
      <c r="GE245">
        <v>9.9700000000000006</v>
      </c>
      <c r="GF245">
        <v>17.39</v>
      </c>
    </row>
    <row r="246" spans="2:188" x14ac:dyDescent="0.35">
      <c r="B246" t="str">
        <f>IF(AND(F246&gt;='PASO 2 - CHANNEL INPUT '!$G$4,F246&lt;='PASO 2 - CHANNEL INPUT '!$H$4),"OK","FUERA")</f>
        <v>OK</v>
      </c>
      <c r="C246" s="18" t="str">
        <f>IF(AND(F246&gt;='PASO 2 - CHANNEL INPUT '!$G$8,F246&lt;='PASO 2 - CHANNEL INPUT '!$H$8),"OK","FUERA")</f>
        <v>OK</v>
      </c>
      <c r="D246" t="str">
        <f>IF(AND(F246&gt;='PASO 1 - SETUP CAMPAÑA'!$C$3,F246&lt;='PASO 1 - SETUP CAMPAÑA'!$C$4),"OK","FUERA")</f>
        <v>OK</v>
      </c>
      <c r="E246" t="s">
        <v>1</v>
      </c>
      <c r="F246">
        <v>55</v>
      </c>
      <c r="G246" s="11">
        <f t="shared" si="364"/>
        <v>73.209599999999995</v>
      </c>
      <c r="H246">
        <f t="shared" si="275"/>
        <v>69.154800000000009</v>
      </c>
      <c r="I246">
        <f t="shared" si="276"/>
        <v>6.3240000000000007</v>
      </c>
      <c r="J246">
        <f t="shared" si="277"/>
        <v>16.963199999999997</v>
      </c>
      <c r="K246">
        <f t="shared" si="278"/>
        <v>16.628399999999999</v>
      </c>
      <c r="L246">
        <f t="shared" si="279"/>
        <v>0.96719999999999995</v>
      </c>
      <c r="M246">
        <f t="shared" si="280"/>
        <v>22.803599999999999</v>
      </c>
      <c r="N246">
        <f t="shared" si="281"/>
        <v>65.658000000000001</v>
      </c>
      <c r="O246">
        <f t="shared" si="282"/>
        <v>13.280399999999998</v>
      </c>
      <c r="P246">
        <f t="shared" si="283"/>
        <v>12.5364</v>
      </c>
      <c r="Q246">
        <f t="shared" si="284"/>
        <v>79.682400000000015</v>
      </c>
      <c r="R246">
        <f t="shared" si="285"/>
        <v>3.8687999999999998</v>
      </c>
      <c r="S246">
        <f t="shared" si="286"/>
        <v>81.467999999999989</v>
      </c>
      <c r="T246">
        <f t="shared" si="287"/>
        <v>76.743600000000001</v>
      </c>
      <c r="U246" s="11">
        <f t="shared" si="288"/>
        <v>87.940799999999996</v>
      </c>
      <c r="V246">
        <f t="shared" si="289"/>
        <v>10.639200000000001</v>
      </c>
      <c r="W246">
        <f t="shared" si="290"/>
        <v>214.90440000000001</v>
      </c>
      <c r="X246">
        <f t="shared" si="291"/>
        <v>30.206399999999999</v>
      </c>
      <c r="Y246">
        <f t="shared" si="292"/>
        <v>18.153599999999997</v>
      </c>
      <c r="Z246">
        <f t="shared" si="293"/>
        <v>156.798</v>
      </c>
      <c r="AA246">
        <f t="shared" si="294"/>
        <v>131.7996</v>
      </c>
      <c r="AB246">
        <f t="shared" si="295"/>
        <v>44.714399999999998</v>
      </c>
      <c r="AC246">
        <f t="shared" si="296"/>
        <v>4.5011999999999999</v>
      </c>
      <c r="AD246" s="11">
        <f t="shared" si="297"/>
        <v>252.29039999999998</v>
      </c>
      <c r="AE246">
        <f t="shared" si="298"/>
        <v>85.857599999999991</v>
      </c>
      <c r="AF246">
        <f t="shared" si="299"/>
        <v>19.604399999999998</v>
      </c>
      <c r="AG246">
        <f t="shared" si="300"/>
        <v>103.3044</v>
      </c>
      <c r="AH246">
        <f t="shared" si="301"/>
        <v>40.473600000000005</v>
      </c>
      <c r="AI246">
        <f t="shared" si="302"/>
        <v>34.521599999999999</v>
      </c>
      <c r="AJ246">
        <f t="shared" si="303"/>
        <v>50.1828</v>
      </c>
      <c r="AK246">
        <f t="shared" si="304"/>
        <v>14.2104</v>
      </c>
      <c r="AL246">
        <f t="shared" si="305"/>
        <v>0.29760000000000003</v>
      </c>
      <c r="AM246">
        <f t="shared" si="306"/>
        <v>15.884399999999998</v>
      </c>
      <c r="AN246">
        <f t="shared" si="307"/>
        <v>0.48359999999999997</v>
      </c>
      <c r="AO246">
        <f t="shared" si="308"/>
        <v>0</v>
      </c>
      <c r="AP246">
        <f t="shared" si="309"/>
        <v>3.1248</v>
      </c>
      <c r="AQ246">
        <f t="shared" si="310"/>
        <v>0</v>
      </c>
      <c r="AR246">
        <f t="shared" si="311"/>
        <v>5.3567999999999998</v>
      </c>
      <c r="AS246">
        <f t="shared" si="312"/>
        <v>0.14880000000000002</v>
      </c>
      <c r="AT246">
        <f t="shared" si="313"/>
        <v>2.0832000000000002</v>
      </c>
      <c r="AU246">
        <f t="shared" si="314"/>
        <v>1.3764000000000001</v>
      </c>
      <c r="AV246">
        <f t="shared" si="315"/>
        <v>6.5100000000000007</v>
      </c>
      <c r="AW246">
        <f t="shared" si="316"/>
        <v>0</v>
      </c>
      <c r="AX246">
        <f t="shared" si="317"/>
        <v>7.4400000000000008E-2</v>
      </c>
      <c r="AY246">
        <f t="shared" si="318"/>
        <v>7.2539999999999996</v>
      </c>
      <c r="AZ246">
        <f t="shared" si="319"/>
        <v>3.4967999999999995</v>
      </c>
      <c r="BA246">
        <f t="shared" si="320"/>
        <v>2.2691999999999997</v>
      </c>
      <c r="BB246">
        <f t="shared" si="321"/>
        <v>1.0416000000000001</v>
      </c>
      <c r="BC246">
        <f t="shared" si="322"/>
        <v>1.4508000000000001</v>
      </c>
      <c r="BD246">
        <f t="shared" si="323"/>
        <v>0.22319999999999998</v>
      </c>
      <c r="BE246">
        <f t="shared" si="324"/>
        <v>0.89279999999999993</v>
      </c>
      <c r="BF246">
        <f t="shared" si="325"/>
        <v>0</v>
      </c>
      <c r="BG246">
        <f t="shared" si="326"/>
        <v>2.7156000000000002</v>
      </c>
      <c r="BH246">
        <f t="shared" si="327"/>
        <v>1.3764000000000001</v>
      </c>
      <c r="BI246">
        <f t="shared" si="328"/>
        <v>0.81840000000000002</v>
      </c>
      <c r="BJ246">
        <f t="shared" si="329"/>
        <v>0.22319999999999998</v>
      </c>
      <c r="BK246">
        <f t="shared" si="330"/>
        <v>61.677599999999991</v>
      </c>
      <c r="BL246">
        <f t="shared" si="331"/>
        <v>60.338399999999993</v>
      </c>
      <c r="BM246">
        <f t="shared" si="332"/>
        <v>1.5624</v>
      </c>
      <c r="BN246">
        <f t="shared" si="333"/>
        <v>0</v>
      </c>
      <c r="BO246">
        <f t="shared" si="334"/>
        <v>0.26040000000000002</v>
      </c>
      <c r="BP246">
        <f t="shared" si="335"/>
        <v>127.2984</v>
      </c>
      <c r="BQ246">
        <f t="shared" si="336"/>
        <v>48.731999999999999</v>
      </c>
      <c r="BR246">
        <f t="shared" si="337"/>
        <v>93.967199999999991</v>
      </c>
      <c r="BS246">
        <f t="shared" si="338"/>
        <v>7.5888000000000009</v>
      </c>
      <c r="BT246">
        <f t="shared" si="339"/>
        <v>51.447600000000001</v>
      </c>
      <c r="BU246">
        <f t="shared" si="340"/>
        <v>211.0728</v>
      </c>
      <c r="BV246" s="11">
        <f t="shared" si="341"/>
        <v>320.85000000000002</v>
      </c>
      <c r="BW246" s="11">
        <f t="shared" si="342"/>
        <v>14.656799999999999</v>
      </c>
      <c r="BX246" s="11">
        <f t="shared" si="343"/>
        <v>343.05840000000001</v>
      </c>
      <c r="BY246">
        <f t="shared" si="344"/>
        <v>152.63159999999999</v>
      </c>
      <c r="BZ246">
        <f t="shared" si="345"/>
        <v>44.714399999999998</v>
      </c>
      <c r="CA246">
        <f t="shared" si="346"/>
        <v>7.6259999999999994</v>
      </c>
      <c r="CB246">
        <f t="shared" si="347"/>
        <v>1.1160000000000001</v>
      </c>
      <c r="CC246" s="11">
        <f t="shared" si="348"/>
        <v>304.74240000000003</v>
      </c>
      <c r="CD246" s="11">
        <f t="shared" si="349"/>
        <v>331.00560000000002</v>
      </c>
      <c r="CE246" s="11">
        <f t="shared" si="350"/>
        <v>153.00360000000001</v>
      </c>
      <c r="CF246">
        <f t="shared" si="351"/>
        <v>27.155999999999999</v>
      </c>
      <c r="CG246">
        <f t="shared" si="352"/>
        <v>28.643999999999998</v>
      </c>
      <c r="CH246">
        <f t="shared" si="353"/>
        <v>5.3939999999999992</v>
      </c>
      <c r="CI246" s="11">
        <f t="shared" si="354"/>
        <v>178.7088</v>
      </c>
      <c r="CJ246">
        <f t="shared" si="355"/>
        <v>16.293599999999998</v>
      </c>
      <c r="CK246">
        <f t="shared" si="356"/>
        <v>65.397599999999997</v>
      </c>
      <c r="CL246">
        <f t="shared" si="357"/>
        <v>12.313199999999998</v>
      </c>
      <c r="CM246">
        <f t="shared" si="358"/>
        <v>12.573599999999999</v>
      </c>
      <c r="CN246">
        <f t="shared" si="359"/>
        <v>205.4556</v>
      </c>
      <c r="CO246">
        <f t="shared" si="360"/>
        <v>234.732</v>
      </c>
      <c r="CP246">
        <f t="shared" si="361"/>
        <v>1.8228</v>
      </c>
      <c r="CQ246">
        <f t="shared" si="362"/>
        <v>26.821199999999997</v>
      </c>
      <c r="CR246">
        <f t="shared" si="363"/>
        <v>64.765200000000007</v>
      </c>
      <c r="CT246" s="18">
        <f>+'PASO 1 - SETUP CAMPAÑA'!F83</f>
        <v>372</v>
      </c>
      <c r="CU246">
        <v>19.68</v>
      </c>
      <c r="CV246">
        <v>18.59</v>
      </c>
      <c r="CW246">
        <v>1.7</v>
      </c>
      <c r="CX246">
        <v>4.5599999999999996</v>
      </c>
      <c r="CY246">
        <v>4.47</v>
      </c>
      <c r="CZ246">
        <v>0.26</v>
      </c>
      <c r="DA246">
        <v>6.13</v>
      </c>
      <c r="DB246">
        <v>17.649999999999999</v>
      </c>
      <c r="DC246">
        <v>3.57</v>
      </c>
      <c r="DD246">
        <v>3.37</v>
      </c>
      <c r="DE246">
        <v>21.42</v>
      </c>
      <c r="DF246">
        <v>1.04</v>
      </c>
      <c r="DG246">
        <v>21.9</v>
      </c>
      <c r="DH246">
        <v>20.63</v>
      </c>
      <c r="DI246">
        <v>23.64</v>
      </c>
      <c r="DJ246">
        <v>2.86</v>
      </c>
      <c r="DK246">
        <v>57.77</v>
      </c>
      <c r="DL246">
        <v>8.1199999999999992</v>
      </c>
      <c r="DM246">
        <v>4.88</v>
      </c>
      <c r="DN246">
        <v>42.15</v>
      </c>
      <c r="DO246">
        <v>35.43</v>
      </c>
      <c r="DP246">
        <v>12.02</v>
      </c>
      <c r="DQ246">
        <v>1.21</v>
      </c>
      <c r="DR246">
        <v>67.819999999999993</v>
      </c>
      <c r="DS246">
        <v>23.08</v>
      </c>
      <c r="DT246">
        <v>5.27</v>
      </c>
      <c r="DU246">
        <v>27.77</v>
      </c>
      <c r="DV246">
        <v>10.88</v>
      </c>
      <c r="DW246">
        <v>9.2799999999999994</v>
      </c>
      <c r="DX246">
        <v>13.49</v>
      </c>
      <c r="DY246">
        <v>3.82</v>
      </c>
      <c r="DZ246">
        <v>0.08</v>
      </c>
      <c r="EA246">
        <v>4.2699999999999996</v>
      </c>
      <c r="EB246">
        <v>0.13</v>
      </c>
      <c r="EC246">
        <v>0</v>
      </c>
      <c r="ED246">
        <v>0.84</v>
      </c>
      <c r="EE246">
        <v>0</v>
      </c>
      <c r="EF246">
        <v>1.44</v>
      </c>
      <c r="EG246">
        <v>0.04</v>
      </c>
      <c r="EH246">
        <v>0.56000000000000005</v>
      </c>
      <c r="EI246">
        <v>0.37</v>
      </c>
      <c r="EJ246">
        <v>1.75</v>
      </c>
      <c r="EK246">
        <v>0</v>
      </c>
      <c r="EL246">
        <v>0.02</v>
      </c>
      <c r="EM246">
        <v>1.95</v>
      </c>
      <c r="EN246">
        <v>0.94</v>
      </c>
      <c r="EO246">
        <v>0.61</v>
      </c>
      <c r="EP246">
        <v>0.28000000000000003</v>
      </c>
      <c r="EQ246">
        <v>0.39</v>
      </c>
      <c r="ER246">
        <v>0.06</v>
      </c>
      <c r="ES246">
        <v>0.24</v>
      </c>
      <c r="ET246">
        <v>0</v>
      </c>
      <c r="EU246">
        <v>0.73</v>
      </c>
      <c r="EV246">
        <v>0.37</v>
      </c>
      <c r="EW246">
        <v>0.22</v>
      </c>
      <c r="EX246">
        <v>0.06</v>
      </c>
      <c r="EY246">
        <v>16.579999999999998</v>
      </c>
      <c r="EZ246">
        <v>16.22</v>
      </c>
      <c r="FA246">
        <v>0.42</v>
      </c>
      <c r="FB246">
        <v>0</v>
      </c>
      <c r="FC246">
        <v>7.0000000000000007E-2</v>
      </c>
      <c r="FD246">
        <v>34.22</v>
      </c>
      <c r="FE246">
        <v>13.1</v>
      </c>
      <c r="FF246">
        <v>25.26</v>
      </c>
      <c r="FG246">
        <v>2.04</v>
      </c>
      <c r="FH246">
        <v>13.83</v>
      </c>
      <c r="FI246">
        <v>56.74</v>
      </c>
      <c r="FJ246">
        <v>86.25</v>
      </c>
      <c r="FK246">
        <v>3.94</v>
      </c>
      <c r="FL246">
        <v>92.22</v>
      </c>
      <c r="FM246">
        <v>41.03</v>
      </c>
      <c r="FN246">
        <v>12.02</v>
      </c>
      <c r="FO246">
        <v>2.0499999999999998</v>
      </c>
      <c r="FP246">
        <v>0.3</v>
      </c>
      <c r="FQ246">
        <v>81.92</v>
      </c>
      <c r="FR246">
        <v>88.98</v>
      </c>
      <c r="FS246">
        <v>41.13</v>
      </c>
      <c r="FT246">
        <v>7.3</v>
      </c>
      <c r="FU246">
        <v>7.7</v>
      </c>
      <c r="FV246">
        <v>1.45</v>
      </c>
      <c r="FW246">
        <v>48.04</v>
      </c>
      <c r="FX246">
        <v>4.38</v>
      </c>
      <c r="FY246">
        <v>17.579999999999998</v>
      </c>
      <c r="FZ246">
        <v>3.31</v>
      </c>
      <c r="GA246">
        <v>3.38</v>
      </c>
      <c r="GB246">
        <v>55.23</v>
      </c>
      <c r="GC246">
        <v>63.1</v>
      </c>
      <c r="GD246">
        <v>0.49</v>
      </c>
      <c r="GE246">
        <v>7.21</v>
      </c>
      <c r="GF246">
        <v>17.41</v>
      </c>
    </row>
    <row r="247" spans="2:188" x14ac:dyDescent="0.35">
      <c r="B247" t="str">
        <f>IF(AND(F247&gt;='PASO 2 - CHANNEL INPUT '!$G$4,F247&lt;='PASO 2 - CHANNEL INPUT '!$H$4),"OK","FUERA")</f>
        <v>OK</v>
      </c>
      <c r="C247" s="18" t="str">
        <f>IF(AND(F247&gt;='PASO 2 - CHANNEL INPUT '!$G$8,F247&lt;='PASO 2 - CHANNEL INPUT '!$H$8),"OK","FUERA")</f>
        <v>OK</v>
      </c>
      <c r="D247" t="str">
        <f>IF(AND(F247&gt;='PASO 1 - SETUP CAMPAÑA'!$C$3,F247&lt;='PASO 1 - SETUP CAMPAÑA'!$C$4),"OK","FUERA")</f>
        <v>OK</v>
      </c>
      <c r="E247" t="s">
        <v>1</v>
      </c>
      <c r="F247">
        <v>56</v>
      </c>
      <c r="G247" s="11">
        <f t="shared" si="364"/>
        <v>69.801599999999993</v>
      </c>
      <c r="H247">
        <f t="shared" si="275"/>
        <v>66.316800000000001</v>
      </c>
      <c r="I247">
        <f t="shared" si="276"/>
        <v>5.2799999999999994</v>
      </c>
      <c r="J247">
        <f t="shared" si="277"/>
        <v>14.5024</v>
      </c>
      <c r="K247">
        <f t="shared" si="278"/>
        <v>14.5024</v>
      </c>
      <c r="L247">
        <f t="shared" si="279"/>
        <v>0.28160000000000002</v>
      </c>
      <c r="M247">
        <f t="shared" si="280"/>
        <v>26.540799999999997</v>
      </c>
      <c r="N247">
        <f t="shared" si="281"/>
        <v>64.239999999999995</v>
      </c>
      <c r="O247">
        <f t="shared" si="282"/>
        <v>15.558399999999999</v>
      </c>
      <c r="P247">
        <f t="shared" si="283"/>
        <v>16.086400000000001</v>
      </c>
      <c r="Q247">
        <f t="shared" si="284"/>
        <v>88.035200000000003</v>
      </c>
      <c r="R247">
        <f t="shared" si="285"/>
        <v>3.9424000000000006</v>
      </c>
      <c r="S247">
        <f t="shared" si="286"/>
        <v>89.584000000000003</v>
      </c>
      <c r="T247">
        <f t="shared" si="287"/>
        <v>82.016000000000005</v>
      </c>
      <c r="U247" s="11">
        <f t="shared" si="288"/>
        <v>92.329599999999999</v>
      </c>
      <c r="V247">
        <f t="shared" si="289"/>
        <v>5.9135999999999997</v>
      </c>
      <c r="W247">
        <f t="shared" si="290"/>
        <v>196.09920000000002</v>
      </c>
      <c r="X247">
        <f t="shared" si="291"/>
        <v>35.552</v>
      </c>
      <c r="Y247">
        <f t="shared" si="292"/>
        <v>19.148800000000001</v>
      </c>
      <c r="Z247">
        <f t="shared" si="293"/>
        <v>133.584</v>
      </c>
      <c r="AA247">
        <f t="shared" si="294"/>
        <v>127.7056</v>
      </c>
      <c r="AB247">
        <f t="shared" si="295"/>
        <v>48.751999999999995</v>
      </c>
      <c r="AC247">
        <f t="shared" si="296"/>
        <v>4.9631999999999996</v>
      </c>
      <c r="AD247" s="11">
        <f t="shared" si="297"/>
        <v>233.83360000000005</v>
      </c>
      <c r="AE247">
        <f t="shared" si="298"/>
        <v>89.020800000000008</v>
      </c>
      <c r="AF247">
        <f t="shared" si="299"/>
        <v>22.7392</v>
      </c>
      <c r="AG247">
        <f t="shared" si="300"/>
        <v>89.267200000000003</v>
      </c>
      <c r="AH247">
        <f t="shared" si="301"/>
        <v>33.651200000000003</v>
      </c>
      <c r="AI247">
        <f t="shared" si="302"/>
        <v>34.143999999999998</v>
      </c>
      <c r="AJ247">
        <f t="shared" si="303"/>
        <v>48.435200000000002</v>
      </c>
      <c r="AK247">
        <f t="shared" si="304"/>
        <v>12.5312</v>
      </c>
      <c r="AL247">
        <f t="shared" si="305"/>
        <v>0.35199999999999998</v>
      </c>
      <c r="AM247">
        <f t="shared" si="306"/>
        <v>13.763200000000001</v>
      </c>
      <c r="AN247">
        <f t="shared" si="307"/>
        <v>0.49280000000000007</v>
      </c>
      <c r="AO247">
        <f t="shared" si="308"/>
        <v>0.14080000000000001</v>
      </c>
      <c r="AP247">
        <f t="shared" si="309"/>
        <v>7.5679999999999996</v>
      </c>
      <c r="AQ247">
        <f t="shared" si="310"/>
        <v>0</v>
      </c>
      <c r="AR247">
        <f t="shared" si="311"/>
        <v>5.2096</v>
      </c>
      <c r="AS247">
        <f t="shared" si="312"/>
        <v>0.28160000000000002</v>
      </c>
      <c r="AT247">
        <f t="shared" si="313"/>
        <v>2.4287999999999998</v>
      </c>
      <c r="AU247">
        <f t="shared" si="314"/>
        <v>1.0207999999999999</v>
      </c>
      <c r="AV247">
        <f t="shared" si="315"/>
        <v>3.7311999999999999</v>
      </c>
      <c r="AW247">
        <f t="shared" si="316"/>
        <v>0</v>
      </c>
      <c r="AX247">
        <f t="shared" si="317"/>
        <v>0.38720000000000004</v>
      </c>
      <c r="AY247">
        <f t="shared" si="318"/>
        <v>4.3647999999999998</v>
      </c>
      <c r="AZ247">
        <f t="shared" si="319"/>
        <v>1.4783999999999999</v>
      </c>
      <c r="BA247">
        <f t="shared" si="320"/>
        <v>2.1120000000000001</v>
      </c>
      <c r="BB247">
        <f t="shared" si="321"/>
        <v>0.17599999999999999</v>
      </c>
      <c r="BC247">
        <f t="shared" si="322"/>
        <v>1.2319999999999998</v>
      </c>
      <c r="BD247">
        <f t="shared" si="323"/>
        <v>2.2528000000000001</v>
      </c>
      <c r="BE247">
        <f t="shared" si="324"/>
        <v>2.0415999999999999</v>
      </c>
      <c r="BF247">
        <f t="shared" si="325"/>
        <v>0</v>
      </c>
      <c r="BG247">
        <f t="shared" si="326"/>
        <v>1.6543999999999999</v>
      </c>
      <c r="BH247">
        <f t="shared" si="327"/>
        <v>1.0207999999999999</v>
      </c>
      <c r="BI247">
        <f t="shared" si="328"/>
        <v>1.9360000000000002</v>
      </c>
      <c r="BJ247">
        <f t="shared" si="329"/>
        <v>0.35199999999999998</v>
      </c>
      <c r="BK247">
        <f t="shared" si="330"/>
        <v>59.206400000000002</v>
      </c>
      <c r="BL247">
        <f t="shared" si="331"/>
        <v>56.566400000000002</v>
      </c>
      <c r="BM247">
        <f t="shared" si="332"/>
        <v>2.4639999999999995</v>
      </c>
      <c r="BN247">
        <f t="shared" si="333"/>
        <v>0</v>
      </c>
      <c r="BO247">
        <f t="shared" si="334"/>
        <v>0.21119999999999997</v>
      </c>
      <c r="BP247">
        <f t="shared" si="335"/>
        <v>127.24799999999999</v>
      </c>
      <c r="BQ247">
        <f t="shared" si="336"/>
        <v>44.070399999999999</v>
      </c>
      <c r="BR247">
        <f t="shared" si="337"/>
        <v>93.561599999999999</v>
      </c>
      <c r="BS247">
        <f t="shared" si="338"/>
        <v>6.6175999999999995</v>
      </c>
      <c r="BT247">
        <f t="shared" si="339"/>
        <v>56.672000000000004</v>
      </c>
      <c r="BU247">
        <f t="shared" si="340"/>
        <v>200.95680000000002</v>
      </c>
      <c r="BV247" s="11">
        <f t="shared" si="341"/>
        <v>309.47839999999997</v>
      </c>
      <c r="BW247" s="11">
        <f t="shared" si="342"/>
        <v>18.5504</v>
      </c>
      <c r="BX247" s="11">
        <f t="shared" si="343"/>
        <v>326.79680000000002</v>
      </c>
      <c r="BY247">
        <f t="shared" si="344"/>
        <v>139.92000000000002</v>
      </c>
      <c r="BZ247">
        <f t="shared" si="345"/>
        <v>48.751999999999995</v>
      </c>
      <c r="CA247">
        <f t="shared" si="346"/>
        <v>5.3151999999999999</v>
      </c>
      <c r="CB247">
        <f t="shared" si="347"/>
        <v>0.49280000000000007</v>
      </c>
      <c r="CC247" s="11">
        <f t="shared" si="348"/>
        <v>282.69120000000004</v>
      </c>
      <c r="CD247" s="11">
        <f t="shared" si="349"/>
        <v>319.33440000000002</v>
      </c>
      <c r="CE247" s="11">
        <f t="shared" si="350"/>
        <v>142.8416</v>
      </c>
      <c r="CF247">
        <f t="shared" si="351"/>
        <v>24.604800000000001</v>
      </c>
      <c r="CG247">
        <f t="shared" si="352"/>
        <v>24.780800000000003</v>
      </c>
      <c r="CH247">
        <f t="shared" si="353"/>
        <v>7.7088000000000001</v>
      </c>
      <c r="CI247" s="11">
        <f t="shared" si="354"/>
        <v>154.21120000000002</v>
      </c>
      <c r="CJ247">
        <f t="shared" si="355"/>
        <v>14.96</v>
      </c>
      <c r="CK247">
        <f t="shared" si="356"/>
        <v>59.875200000000007</v>
      </c>
      <c r="CL247">
        <f t="shared" si="357"/>
        <v>12.7072</v>
      </c>
      <c r="CM247">
        <f t="shared" si="358"/>
        <v>7.5679999999999996</v>
      </c>
      <c r="CN247">
        <f t="shared" si="359"/>
        <v>191.13599999999997</v>
      </c>
      <c r="CO247">
        <f t="shared" si="360"/>
        <v>208.48959999999997</v>
      </c>
      <c r="CP247">
        <f t="shared" si="361"/>
        <v>4.0127999999999995</v>
      </c>
      <c r="CQ247">
        <f t="shared" si="362"/>
        <v>22.422400000000003</v>
      </c>
      <c r="CR247">
        <f t="shared" si="363"/>
        <v>47.0976</v>
      </c>
      <c r="CT247" s="18">
        <f>+'PASO 1 - SETUP CAMPAÑA'!F84</f>
        <v>352</v>
      </c>
      <c r="CU247">
        <v>19.829999999999998</v>
      </c>
      <c r="CV247">
        <v>18.84</v>
      </c>
      <c r="CW247">
        <v>1.5</v>
      </c>
      <c r="CX247">
        <v>4.12</v>
      </c>
      <c r="CY247">
        <v>4.12</v>
      </c>
      <c r="CZ247">
        <v>0.08</v>
      </c>
      <c r="DA247">
        <v>7.54</v>
      </c>
      <c r="DB247">
        <v>18.25</v>
      </c>
      <c r="DC247">
        <v>4.42</v>
      </c>
      <c r="DD247">
        <v>4.57</v>
      </c>
      <c r="DE247">
        <v>25.01</v>
      </c>
      <c r="DF247">
        <v>1.1200000000000001</v>
      </c>
      <c r="DG247">
        <v>25.45</v>
      </c>
      <c r="DH247">
        <v>23.3</v>
      </c>
      <c r="DI247">
        <v>26.23</v>
      </c>
      <c r="DJ247">
        <v>1.68</v>
      </c>
      <c r="DK247">
        <v>55.71</v>
      </c>
      <c r="DL247">
        <v>10.1</v>
      </c>
      <c r="DM247">
        <v>5.44</v>
      </c>
      <c r="DN247">
        <v>37.950000000000003</v>
      </c>
      <c r="DO247">
        <v>36.28</v>
      </c>
      <c r="DP247">
        <v>13.85</v>
      </c>
      <c r="DQ247">
        <v>1.41</v>
      </c>
      <c r="DR247">
        <v>66.430000000000007</v>
      </c>
      <c r="DS247">
        <v>25.29</v>
      </c>
      <c r="DT247">
        <v>6.46</v>
      </c>
      <c r="DU247">
        <v>25.36</v>
      </c>
      <c r="DV247">
        <v>9.56</v>
      </c>
      <c r="DW247">
        <v>9.6999999999999993</v>
      </c>
      <c r="DX247">
        <v>13.76</v>
      </c>
      <c r="DY247">
        <v>3.56</v>
      </c>
      <c r="DZ247">
        <v>0.1</v>
      </c>
      <c r="EA247">
        <v>3.91</v>
      </c>
      <c r="EB247">
        <v>0.14000000000000001</v>
      </c>
      <c r="EC247">
        <v>0.04</v>
      </c>
      <c r="ED247">
        <v>2.15</v>
      </c>
      <c r="EE247">
        <v>0</v>
      </c>
      <c r="EF247">
        <v>1.48</v>
      </c>
      <c r="EG247">
        <v>0.08</v>
      </c>
      <c r="EH247">
        <v>0.69</v>
      </c>
      <c r="EI247">
        <v>0.28999999999999998</v>
      </c>
      <c r="EJ247">
        <v>1.06</v>
      </c>
      <c r="EK247">
        <v>0</v>
      </c>
      <c r="EL247">
        <v>0.11</v>
      </c>
      <c r="EM247">
        <v>1.24</v>
      </c>
      <c r="EN247">
        <v>0.42</v>
      </c>
      <c r="EO247">
        <v>0.6</v>
      </c>
      <c r="EP247">
        <v>0.05</v>
      </c>
      <c r="EQ247">
        <v>0.35</v>
      </c>
      <c r="ER247">
        <v>0.64</v>
      </c>
      <c r="ES247">
        <v>0.57999999999999996</v>
      </c>
      <c r="ET247">
        <v>0</v>
      </c>
      <c r="EU247">
        <v>0.47</v>
      </c>
      <c r="EV247">
        <v>0.28999999999999998</v>
      </c>
      <c r="EW247">
        <v>0.55000000000000004</v>
      </c>
      <c r="EX247">
        <v>0.1</v>
      </c>
      <c r="EY247">
        <v>16.82</v>
      </c>
      <c r="EZ247">
        <v>16.07</v>
      </c>
      <c r="FA247">
        <v>0.7</v>
      </c>
      <c r="FB247">
        <v>0</v>
      </c>
      <c r="FC247">
        <v>0.06</v>
      </c>
      <c r="FD247">
        <v>36.15</v>
      </c>
      <c r="FE247">
        <v>12.52</v>
      </c>
      <c r="FF247">
        <v>26.58</v>
      </c>
      <c r="FG247">
        <v>1.88</v>
      </c>
      <c r="FH247">
        <v>16.100000000000001</v>
      </c>
      <c r="FI247">
        <v>57.09</v>
      </c>
      <c r="FJ247">
        <v>87.92</v>
      </c>
      <c r="FK247">
        <v>5.27</v>
      </c>
      <c r="FL247">
        <v>92.84</v>
      </c>
      <c r="FM247">
        <v>39.75</v>
      </c>
      <c r="FN247">
        <v>13.85</v>
      </c>
      <c r="FO247">
        <v>1.51</v>
      </c>
      <c r="FP247">
        <v>0.14000000000000001</v>
      </c>
      <c r="FQ247">
        <v>80.31</v>
      </c>
      <c r="FR247">
        <v>90.72</v>
      </c>
      <c r="FS247">
        <v>40.58</v>
      </c>
      <c r="FT247">
        <v>6.99</v>
      </c>
      <c r="FU247">
        <v>7.04</v>
      </c>
      <c r="FV247">
        <v>2.19</v>
      </c>
      <c r="FW247">
        <v>43.81</v>
      </c>
      <c r="FX247">
        <v>4.25</v>
      </c>
      <c r="FY247">
        <v>17.010000000000002</v>
      </c>
      <c r="FZ247">
        <v>3.61</v>
      </c>
      <c r="GA247">
        <v>2.15</v>
      </c>
      <c r="GB247">
        <v>54.3</v>
      </c>
      <c r="GC247">
        <v>59.23</v>
      </c>
      <c r="GD247">
        <v>1.1399999999999999</v>
      </c>
      <c r="GE247">
        <v>6.37</v>
      </c>
      <c r="GF247">
        <v>13.38</v>
      </c>
    </row>
    <row r="248" spans="2:188" x14ac:dyDescent="0.35">
      <c r="B248" t="str">
        <f>IF(AND(F248&gt;='PASO 2 - CHANNEL INPUT '!$G$4,F248&lt;='PASO 2 - CHANNEL INPUT '!$H$4),"OK","FUERA")</f>
        <v>OK</v>
      </c>
      <c r="C248" s="18" t="str">
        <f>IF(AND(F248&gt;='PASO 2 - CHANNEL INPUT '!$G$8,F248&lt;='PASO 2 - CHANNEL INPUT '!$H$8),"OK","FUERA")</f>
        <v>OK</v>
      </c>
      <c r="D248" t="str">
        <f>IF(AND(F248&gt;='PASO 1 - SETUP CAMPAÑA'!$C$3,F248&lt;='PASO 1 - SETUP CAMPAÑA'!$C$4),"OK","FUERA")</f>
        <v>OK</v>
      </c>
      <c r="E248" t="s">
        <v>1</v>
      </c>
      <c r="F248">
        <v>57</v>
      </c>
      <c r="G248" s="11">
        <f t="shared" si="364"/>
        <v>72.212800000000001</v>
      </c>
      <c r="H248">
        <f t="shared" si="275"/>
        <v>67.662199999999999</v>
      </c>
      <c r="I248">
        <f t="shared" si="276"/>
        <v>5.0728</v>
      </c>
      <c r="J248">
        <f t="shared" si="277"/>
        <v>16.747700000000002</v>
      </c>
      <c r="K248">
        <f t="shared" si="278"/>
        <v>16.561199999999999</v>
      </c>
      <c r="L248">
        <f t="shared" si="279"/>
        <v>0.44759999999999994</v>
      </c>
      <c r="M248">
        <f t="shared" si="280"/>
        <v>26.482999999999997</v>
      </c>
      <c r="N248">
        <f t="shared" si="281"/>
        <v>77.210999999999999</v>
      </c>
      <c r="O248">
        <f t="shared" si="282"/>
        <v>16.337399999999999</v>
      </c>
      <c r="P248">
        <f t="shared" si="283"/>
        <v>16.0017</v>
      </c>
      <c r="Q248">
        <f t="shared" si="284"/>
        <v>94.965800000000002</v>
      </c>
      <c r="R248">
        <f t="shared" si="285"/>
        <v>5.5949999999999998</v>
      </c>
      <c r="S248">
        <f t="shared" si="286"/>
        <v>95.786399999999986</v>
      </c>
      <c r="T248">
        <f t="shared" si="287"/>
        <v>92.242899999999992</v>
      </c>
      <c r="U248" s="11">
        <f t="shared" si="288"/>
        <v>102.38849999999999</v>
      </c>
      <c r="V248">
        <f t="shared" si="289"/>
        <v>4.476</v>
      </c>
      <c r="W248">
        <f t="shared" si="290"/>
        <v>213.28139999999999</v>
      </c>
      <c r="X248">
        <f t="shared" si="291"/>
        <v>36.218299999999999</v>
      </c>
      <c r="Y248">
        <f t="shared" si="292"/>
        <v>18.165099999999999</v>
      </c>
      <c r="Z248">
        <f t="shared" si="293"/>
        <v>158.7115</v>
      </c>
      <c r="AA248">
        <f t="shared" si="294"/>
        <v>125.85020000000002</v>
      </c>
      <c r="AB248">
        <f t="shared" si="295"/>
        <v>50.056599999999996</v>
      </c>
      <c r="AC248">
        <f t="shared" si="296"/>
        <v>4.0656999999999996</v>
      </c>
      <c r="AD248" s="11">
        <f t="shared" si="297"/>
        <v>247.26170000000002</v>
      </c>
      <c r="AE248">
        <f t="shared" si="298"/>
        <v>88.885899999999992</v>
      </c>
      <c r="AF248">
        <f t="shared" si="299"/>
        <v>26.8933</v>
      </c>
      <c r="AG248">
        <f t="shared" si="300"/>
        <v>107.72240000000001</v>
      </c>
      <c r="AH248">
        <f t="shared" si="301"/>
        <v>50.728000000000002</v>
      </c>
      <c r="AI248">
        <f t="shared" si="302"/>
        <v>35.845299999999995</v>
      </c>
      <c r="AJ248">
        <f t="shared" si="303"/>
        <v>54.047699999999999</v>
      </c>
      <c r="AK248">
        <f t="shared" si="304"/>
        <v>13.689099999999998</v>
      </c>
      <c r="AL248">
        <f t="shared" si="305"/>
        <v>0.2984</v>
      </c>
      <c r="AM248">
        <f t="shared" si="306"/>
        <v>18.239699999999999</v>
      </c>
      <c r="AN248">
        <f t="shared" si="307"/>
        <v>1.2682</v>
      </c>
      <c r="AO248">
        <f t="shared" si="308"/>
        <v>7.46E-2</v>
      </c>
      <c r="AP248">
        <f t="shared" si="309"/>
        <v>6.8258999999999999</v>
      </c>
      <c r="AQ248">
        <f t="shared" si="310"/>
        <v>3.73E-2</v>
      </c>
      <c r="AR248">
        <f t="shared" si="311"/>
        <v>5.6696</v>
      </c>
      <c r="AS248">
        <f t="shared" si="312"/>
        <v>0.11189999999999999</v>
      </c>
      <c r="AT248">
        <f t="shared" si="313"/>
        <v>3.7672999999999996</v>
      </c>
      <c r="AU248">
        <f t="shared" si="314"/>
        <v>1.3428</v>
      </c>
      <c r="AV248">
        <f t="shared" si="315"/>
        <v>4.1030000000000006</v>
      </c>
      <c r="AW248">
        <f t="shared" si="316"/>
        <v>0.11189999999999999</v>
      </c>
      <c r="AX248">
        <f t="shared" si="317"/>
        <v>0</v>
      </c>
      <c r="AY248">
        <f t="shared" si="318"/>
        <v>4.9609000000000005</v>
      </c>
      <c r="AZ248">
        <f t="shared" si="319"/>
        <v>1.7530999999999997</v>
      </c>
      <c r="BA248">
        <f t="shared" si="320"/>
        <v>1.5292999999999999</v>
      </c>
      <c r="BB248">
        <f t="shared" si="321"/>
        <v>0.52220000000000011</v>
      </c>
      <c r="BC248">
        <f t="shared" si="322"/>
        <v>3.6926999999999999</v>
      </c>
      <c r="BD248">
        <f t="shared" si="323"/>
        <v>1.4547000000000001</v>
      </c>
      <c r="BE248">
        <f t="shared" si="324"/>
        <v>1.0444000000000002</v>
      </c>
      <c r="BF248">
        <f t="shared" si="325"/>
        <v>0</v>
      </c>
      <c r="BG248">
        <f t="shared" si="326"/>
        <v>1.7158</v>
      </c>
      <c r="BH248">
        <f t="shared" si="327"/>
        <v>1.3801000000000001</v>
      </c>
      <c r="BI248">
        <f t="shared" si="328"/>
        <v>0.6714</v>
      </c>
      <c r="BJ248">
        <f t="shared" si="329"/>
        <v>0.5968</v>
      </c>
      <c r="BK248">
        <f t="shared" si="330"/>
        <v>65.797200000000004</v>
      </c>
      <c r="BL248">
        <f t="shared" si="331"/>
        <v>64.006799999999998</v>
      </c>
      <c r="BM248">
        <f t="shared" si="332"/>
        <v>1.865</v>
      </c>
      <c r="BN248">
        <f t="shared" si="333"/>
        <v>0</v>
      </c>
      <c r="BO248">
        <f t="shared" si="334"/>
        <v>0.4103</v>
      </c>
      <c r="BP248">
        <f t="shared" si="335"/>
        <v>115.0705</v>
      </c>
      <c r="BQ248">
        <f t="shared" si="336"/>
        <v>44.871899999999997</v>
      </c>
      <c r="BR248">
        <f t="shared" si="337"/>
        <v>83.029800000000009</v>
      </c>
      <c r="BS248">
        <f t="shared" si="338"/>
        <v>4.6625000000000005</v>
      </c>
      <c r="BT248">
        <f t="shared" si="339"/>
        <v>62.850500000000004</v>
      </c>
      <c r="BU248">
        <f t="shared" si="340"/>
        <v>224.13569999999999</v>
      </c>
      <c r="BV248" s="11">
        <f t="shared" si="341"/>
        <v>320.77999999999997</v>
      </c>
      <c r="BW248" s="11">
        <f t="shared" si="342"/>
        <v>21.260999999999999</v>
      </c>
      <c r="BX248" s="11">
        <f t="shared" si="343"/>
        <v>345.58450000000005</v>
      </c>
      <c r="BY248">
        <f t="shared" si="344"/>
        <v>160.57650000000001</v>
      </c>
      <c r="BZ248">
        <f t="shared" si="345"/>
        <v>50.056599999999996</v>
      </c>
      <c r="CA248">
        <f t="shared" si="346"/>
        <v>7.4972999999999983</v>
      </c>
      <c r="CB248">
        <f t="shared" si="347"/>
        <v>1.5292999999999999</v>
      </c>
      <c r="CC248" s="11">
        <f t="shared" si="348"/>
        <v>303.80849999999998</v>
      </c>
      <c r="CD248" s="11">
        <f t="shared" si="349"/>
        <v>334.99130000000002</v>
      </c>
      <c r="CE248" s="11">
        <f t="shared" si="350"/>
        <v>165.91039999999998</v>
      </c>
      <c r="CF248">
        <f t="shared" si="351"/>
        <v>31.481199999999998</v>
      </c>
      <c r="CG248">
        <f t="shared" si="352"/>
        <v>26.482999999999997</v>
      </c>
      <c r="CH248">
        <f t="shared" si="353"/>
        <v>5.1846999999999994</v>
      </c>
      <c r="CI248" s="11">
        <f t="shared" si="354"/>
        <v>169.67770000000002</v>
      </c>
      <c r="CJ248">
        <f t="shared" si="355"/>
        <v>16.3001</v>
      </c>
      <c r="CK248">
        <f t="shared" si="356"/>
        <v>61.992600000000003</v>
      </c>
      <c r="CL248">
        <f t="shared" si="357"/>
        <v>11.786800000000001</v>
      </c>
      <c r="CM248">
        <f t="shared" si="358"/>
        <v>9.2131000000000007</v>
      </c>
      <c r="CN248">
        <f t="shared" si="359"/>
        <v>213.46789999999996</v>
      </c>
      <c r="CO248">
        <f t="shared" si="360"/>
        <v>233.83369999999999</v>
      </c>
      <c r="CP248">
        <f t="shared" si="361"/>
        <v>2.7974999999999999</v>
      </c>
      <c r="CQ248">
        <f t="shared" si="362"/>
        <v>31.555800000000005</v>
      </c>
      <c r="CR248">
        <f t="shared" si="363"/>
        <v>43.491799999999998</v>
      </c>
      <c r="CT248" s="18">
        <f>+'PASO 1 - SETUP CAMPAÑA'!F85</f>
        <v>373</v>
      </c>
      <c r="CU248">
        <v>19.36</v>
      </c>
      <c r="CV248">
        <v>18.14</v>
      </c>
      <c r="CW248">
        <v>1.36</v>
      </c>
      <c r="CX248">
        <v>4.49</v>
      </c>
      <c r="CY248">
        <v>4.4400000000000004</v>
      </c>
      <c r="CZ248">
        <v>0.12</v>
      </c>
      <c r="DA248">
        <v>7.1</v>
      </c>
      <c r="DB248">
        <v>20.7</v>
      </c>
      <c r="DC248">
        <v>4.38</v>
      </c>
      <c r="DD248">
        <v>4.29</v>
      </c>
      <c r="DE248">
        <v>25.46</v>
      </c>
      <c r="DF248">
        <v>1.5</v>
      </c>
      <c r="DG248">
        <v>25.68</v>
      </c>
      <c r="DH248">
        <v>24.73</v>
      </c>
      <c r="DI248">
        <v>27.45</v>
      </c>
      <c r="DJ248">
        <v>1.2</v>
      </c>
      <c r="DK248">
        <v>57.18</v>
      </c>
      <c r="DL248">
        <v>9.7100000000000009</v>
      </c>
      <c r="DM248">
        <v>4.87</v>
      </c>
      <c r="DN248">
        <v>42.55</v>
      </c>
      <c r="DO248">
        <v>33.74</v>
      </c>
      <c r="DP248">
        <v>13.42</v>
      </c>
      <c r="DQ248">
        <v>1.0900000000000001</v>
      </c>
      <c r="DR248">
        <v>66.290000000000006</v>
      </c>
      <c r="DS248">
        <v>23.83</v>
      </c>
      <c r="DT248">
        <v>7.21</v>
      </c>
      <c r="DU248">
        <v>28.88</v>
      </c>
      <c r="DV248">
        <v>13.6</v>
      </c>
      <c r="DW248">
        <v>9.61</v>
      </c>
      <c r="DX248">
        <v>14.49</v>
      </c>
      <c r="DY248">
        <v>3.67</v>
      </c>
      <c r="DZ248">
        <v>0.08</v>
      </c>
      <c r="EA248">
        <v>4.8899999999999997</v>
      </c>
      <c r="EB248">
        <v>0.34</v>
      </c>
      <c r="EC248">
        <v>0.02</v>
      </c>
      <c r="ED248">
        <v>1.83</v>
      </c>
      <c r="EE248">
        <v>0.01</v>
      </c>
      <c r="EF248">
        <v>1.52</v>
      </c>
      <c r="EG248">
        <v>0.03</v>
      </c>
      <c r="EH248">
        <v>1.01</v>
      </c>
      <c r="EI248">
        <v>0.36</v>
      </c>
      <c r="EJ248">
        <v>1.1000000000000001</v>
      </c>
      <c r="EK248">
        <v>0.03</v>
      </c>
      <c r="EL248">
        <v>0</v>
      </c>
      <c r="EM248">
        <v>1.33</v>
      </c>
      <c r="EN248">
        <v>0.47</v>
      </c>
      <c r="EO248">
        <v>0.41</v>
      </c>
      <c r="EP248">
        <v>0.14000000000000001</v>
      </c>
      <c r="EQ248">
        <v>0.99</v>
      </c>
      <c r="ER248">
        <v>0.39</v>
      </c>
      <c r="ES248">
        <v>0.28000000000000003</v>
      </c>
      <c r="ET248">
        <v>0</v>
      </c>
      <c r="EU248">
        <v>0.46</v>
      </c>
      <c r="EV248">
        <v>0.37</v>
      </c>
      <c r="EW248">
        <v>0.18</v>
      </c>
      <c r="EX248">
        <v>0.16</v>
      </c>
      <c r="EY248">
        <v>17.64</v>
      </c>
      <c r="EZ248">
        <v>17.16</v>
      </c>
      <c r="FA248">
        <v>0.5</v>
      </c>
      <c r="FB248">
        <v>0</v>
      </c>
      <c r="FC248">
        <v>0.11</v>
      </c>
      <c r="FD248">
        <v>30.85</v>
      </c>
      <c r="FE248">
        <v>12.03</v>
      </c>
      <c r="FF248">
        <v>22.26</v>
      </c>
      <c r="FG248">
        <v>1.25</v>
      </c>
      <c r="FH248">
        <v>16.850000000000001</v>
      </c>
      <c r="FI248">
        <v>60.09</v>
      </c>
      <c r="FJ248">
        <v>86</v>
      </c>
      <c r="FK248">
        <v>5.7</v>
      </c>
      <c r="FL248">
        <v>92.65</v>
      </c>
      <c r="FM248">
        <v>43.05</v>
      </c>
      <c r="FN248">
        <v>13.42</v>
      </c>
      <c r="FO248">
        <v>2.0099999999999998</v>
      </c>
      <c r="FP248">
        <v>0.41</v>
      </c>
      <c r="FQ248">
        <v>81.45</v>
      </c>
      <c r="FR248">
        <v>89.81</v>
      </c>
      <c r="FS248">
        <v>44.48</v>
      </c>
      <c r="FT248">
        <v>8.44</v>
      </c>
      <c r="FU248">
        <v>7.1</v>
      </c>
      <c r="FV248">
        <v>1.39</v>
      </c>
      <c r="FW248">
        <v>45.49</v>
      </c>
      <c r="FX248">
        <v>4.37</v>
      </c>
      <c r="FY248">
        <v>16.62</v>
      </c>
      <c r="FZ248">
        <v>3.16</v>
      </c>
      <c r="GA248">
        <v>2.4700000000000002</v>
      </c>
      <c r="GB248">
        <v>57.23</v>
      </c>
      <c r="GC248">
        <v>62.69</v>
      </c>
      <c r="GD248">
        <v>0.75</v>
      </c>
      <c r="GE248">
        <v>8.4600000000000009</v>
      </c>
      <c r="GF248">
        <v>11.66</v>
      </c>
    </row>
    <row r="249" spans="2:188" x14ac:dyDescent="0.35">
      <c r="B249" t="str">
        <f>IF(AND(F249&gt;='PASO 2 - CHANNEL INPUT '!$G$4,F249&lt;='PASO 2 - CHANNEL INPUT '!$H$4),"OK","FUERA")</f>
        <v>OK</v>
      </c>
      <c r="C249" s="18" t="str">
        <f>IF(AND(F249&gt;='PASO 2 - CHANNEL INPUT '!$G$8,F249&lt;='PASO 2 - CHANNEL INPUT '!$H$8),"OK","FUERA")</f>
        <v>OK</v>
      </c>
      <c r="D249" t="str">
        <f>IF(AND(F249&gt;='PASO 1 - SETUP CAMPAÑA'!$C$3,F249&lt;='PASO 1 - SETUP CAMPAÑA'!$C$4),"OK","FUERA")</f>
        <v>OK</v>
      </c>
      <c r="E249" t="s">
        <v>1</v>
      </c>
      <c r="F249">
        <v>58</v>
      </c>
      <c r="G249" s="11">
        <f t="shared" si="364"/>
        <v>79.926000000000002</v>
      </c>
      <c r="H249">
        <f t="shared" si="275"/>
        <v>75.808599999999998</v>
      </c>
      <c r="I249">
        <f t="shared" si="276"/>
        <v>5.1554000000000002</v>
      </c>
      <c r="J249">
        <f t="shared" si="277"/>
        <v>18.926199999999998</v>
      </c>
      <c r="K249">
        <f t="shared" si="278"/>
        <v>18.7532</v>
      </c>
      <c r="L249">
        <f t="shared" si="279"/>
        <v>0.72659999999999991</v>
      </c>
      <c r="M249">
        <f t="shared" si="280"/>
        <v>23.251199999999997</v>
      </c>
      <c r="N249">
        <f t="shared" si="281"/>
        <v>69.407600000000002</v>
      </c>
      <c r="O249">
        <f t="shared" si="282"/>
        <v>12.282999999999999</v>
      </c>
      <c r="P249">
        <f t="shared" si="283"/>
        <v>8.0963999999999992</v>
      </c>
      <c r="Q249">
        <f t="shared" si="284"/>
        <v>85.462000000000003</v>
      </c>
      <c r="R249">
        <f t="shared" si="285"/>
        <v>3.5983999999999998</v>
      </c>
      <c r="S249">
        <f t="shared" si="286"/>
        <v>86.673000000000002</v>
      </c>
      <c r="T249">
        <f t="shared" si="287"/>
        <v>80.375799999999998</v>
      </c>
      <c r="U249" s="11">
        <f t="shared" si="288"/>
        <v>94.769400000000005</v>
      </c>
      <c r="V249">
        <f t="shared" si="289"/>
        <v>6.5393999999999997</v>
      </c>
      <c r="W249">
        <f t="shared" si="290"/>
        <v>194.14060000000001</v>
      </c>
      <c r="X249">
        <f t="shared" si="291"/>
        <v>33.216000000000001</v>
      </c>
      <c r="Y249">
        <f t="shared" si="292"/>
        <v>20.171799999999998</v>
      </c>
      <c r="Z249">
        <f t="shared" si="293"/>
        <v>151.6172</v>
      </c>
      <c r="AA249">
        <f t="shared" si="294"/>
        <v>105.94520000000001</v>
      </c>
      <c r="AB249">
        <f t="shared" si="295"/>
        <v>47.263599999999997</v>
      </c>
      <c r="AC249">
        <f t="shared" si="296"/>
        <v>4.3941999999999997</v>
      </c>
      <c r="AD249" s="11">
        <f t="shared" si="297"/>
        <v>228.7406</v>
      </c>
      <c r="AE249">
        <f t="shared" si="298"/>
        <v>81.3446</v>
      </c>
      <c r="AF249">
        <f t="shared" si="299"/>
        <v>21.901799999999998</v>
      </c>
      <c r="AG249">
        <f t="shared" si="300"/>
        <v>92.866399999999985</v>
      </c>
      <c r="AH249">
        <f t="shared" si="301"/>
        <v>41.381600000000006</v>
      </c>
      <c r="AI249">
        <f t="shared" si="302"/>
        <v>27.991399999999999</v>
      </c>
      <c r="AJ249">
        <f t="shared" si="303"/>
        <v>42.731000000000002</v>
      </c>
      <c r="AK249">
        <f t="shared" si="304"/>
        <v>8.7883999999999993</v>
      </c>
      <c r="AL249">
        <f t="shared" si="305"/>
        <v>0.86499999999999999</v>
      </c>
      <c r="AM249">
        <f t="shared" si="306"/>
        <v>21.417400000000001</v>
      </c>
      <c r="AN249">
        <f t="shared" si="307"/>
        <v>0.58820000000000006</v>
      </c>
      <c r="AO249">
        <f t="shared" si="308"/>
        <v>0</v>
      </c>
      <c r="AP249">
        <f t="shared" si="309"/>
        <v>9.2728000000000002</v>
      </c>
      <c r="AQ249">
        <f t="shared" si="310"/>
        <v>0</v>
      </c>
      <c r="AR249">
        <f t="shared" si="311"/>
        <v>5.0515999999999996</v>
      </c>
      <c r="AS249">
        <f t="shared" si="312"/>
        <v>0.51900000000000002</v>
      </c>
      <c r="AT249">
        <f t="shared" si="313"/>
        <v>0.55359999999999998</v>
      </c>
      <c r="AU249">
        <f t="shared" si="314"/>
        <v>0.55359999999999998</v>
      </c>
      <c r="AV249">
        <f t="shared" si="315"/>
        <v>4.7401999999999997</v>
      </c>
      <c r="AW249">
        <f t="shared" si="316"/>
        <v>0</v>
      </c>
      <c r="AX249">
        <f t="shared" si="317"/>
        <v>0.51900000000000002</v>
      </c>
      <c r="AY249">
        <f t="shared" si="318"/>
        <v>5.5705999999999998</v>
      </c>
      <c r="AZ249">
        <f t="shared" si="319"/>
        <v>3.2523999999999997</v>
      </c>
      <c r="BA249">
        <f t="shared" si="320"/>
        <v>2.3874</v>
      </c>
      <c r="BB249">
        <f t="shared" si="321"/>
        <v>1.0726</v>
      </c>
      <c r="BC249">
        <f t="shared" si="322"/>
        <v>1.038</v>
      </c>
      <c r="BD249">
        <f t="shared" si="323"/>
        <v>0.65739999999999998</v>
      </c>
      <c r="BE249">
        <f t="shared" si="324"/>
        <v>1.4185999999999999</v>
      </c>
      <c r="BF249">
        <f t="shared" si="325"/>
        <v>0</v>
      </c>
      <c r="BG249">
        <f t="shared" si="326"/>
        <v>1.8338000000000001</v>
      </c>
      <c r="BH249">
        <f t="shared" si="327"/>
        <v>0.89959999999999996</v>
      </c>
      <c r="BI249">
        <f t="shared" si="328"/>
        <v>0.1384</v>
      </c>
      <c r="BJ249">
        <f t="shared" si="329"/>
        <v>0.51900000000000002</v>
      </c>
      <c r="BK249">
        <f t="shared" si="330"/>
        <v>63.248800000000003</v>
      </c>
      <c r="BL249">
        <f t="shared" si="331"/>
        <v>62.176200000000001</v>
      </c>
      <c r="BM249">
        <f t="shared" si="332"/>
        <v>0.83039999999999992</v>
      </c>
      <c r="BN249">
        <f t="shared" si="333"/>
        <v>0</v>
      </c>
      <c r="BO249">
        <f t="shared" si="334"/>
        <v>0.44979999999999998</v>
      </c>
      <c r="BP249">
        <f t="shared" si="335"/>
        <v>123.6604</v>
      </c>
      <c r="BQ249">
        <f t="shared" si="336"/>
        <v>40.135999999999996</v>
      </c>
      <c r="BR249">
        <f t="shared" si="337"/>
        <v>94.942400000000006</v>
      </c>
      <c r="BS249">
        <f t="shared" si="338"/>
        <v>4.2557999999999998</v>
      </c>
      <c r="BT249">
        <f t="shared" si="339"/>
        <v>52.418999999999997</v>
      </c>
      <c r="BU249">
        <f t="shared" si="340"/>
        <v>194.0368</v>
      </c>
      <c r="BV249" s="11">
        <f t="shared" si="341"/>
        <v>298.28659999999996</v>
      </c>
      <c r="BW249" s="11">
        <f t="shared" si="342"/>
        <v>13.528600000000001</v>
      </c>
      <c r="BX249" s="11">
        <f t="shared" si="343"/>
        <v>307.62860000000001</v>
      </c>
      <c r="BY249">
        <f t="shared" si="344"/>
        <v>143.10559999999998</v>
      </c>
      <c r="BZ249">
        <f t="shared" si="345"/>
        <v>47.263599999999997</v>
      </c>
      <c r="CA249">
        <f t="shared" si="346"/>
        <v>7.8542000000000005</v>
      </c>
      <c r="CB249">
        <f t="shared" si="347"/>
        <v>1.0033999999999998</v>
      </c>
      <c r="CC249" s="11">
        <f t="shared" si="348"/>
        <v>284.06599999999997</v>
      </c>
      <c r="CD249" s="11">
        <f t="shared" si="349"/>
        <v>297.94060000000002</v>
      </c>
      <c r="CE249" s="11">
        <f t="shared" si="350"/>
        <v>139.81859999999998</v>
      </c>
      <c r="CF249">
        <f t="shared" si="351"/>
        <v>28.9602</v>
      </c>
      <c r="CG249">
        <f t="shared" si="352"/>
        <v>26.711199999999998</v>
      </c>
      <c r="CH249">
        <f t="shared" si="353"/>
        <v>5.4668000000000001</v>
      </c>
      <c r="CI249" s="11">
        <f t="shared" si="354"/>
        <v>158.71019999999999</v>
      </c>
      <c r="CJ249">
        <f t="shared" si="355"/>
        <v>9.8610000000000007</v>
      </c>
      <c r="CK249">
        <f t="shared" si="356"/>
        <v>50.896600000000007</v>
      </c>
      <c r="CL249">
        <f t="shared" si="357"/>
        <v>9.3073999999999995</v>
      </c>
      <c r="CM249">
        <f t="shared" si="358"/>
        <v>7.4044000000000008</v>
      </c>
      <c r="CN249">
        <f t="shared" si="359"/>
        <v>177.1866</v>
      </c>
      <c r="CO249">
        <f t="shared" si="360"/>
        <v>195.10939999999999</v>
      </c>
      <c r="CP249">
        <f t="shared" si="361"/>
        <v>1.4878</v>
      </c>
      <c r="CQ249">
        <f t="shared" si="362"/>
        <v>28.129800000000003</v>
      </c>
      <c r="CR249">
        <f t="shared" si="363"/>
        <v>43.526800000000001</v>
      </c>
      <c r="CT249" s="18">
        <f>+'PASO 1 - SETUP CAMPAÑA'!F86</f>
        <v>346</v>
      </c>
      <c r="CU249">
        <v>23.1</v>
      </c>
      <c r="CV249">
        <v>21.91</v>
      </c>
      <c r="CW249">
        <v>1.49</v>
      </c>
      <c r="CX249">
        <v>5.47</v>
      </c>
      <c r="CY249">
        <v>5.42</v>
      </c>
      <c r="CZ249">
        <v>0.21</v>
      </c>
      <c r="DA249">
        <v>6.72</v>
      </c>
      <c r="DB249">
        <v>20.059999999999999</v>
      </c>
      <c r="DC249">
        <v>3.55</v>
      </c>
      <c r="DD249">
        <v>2.34</v>
      </c>
      <c r="DE249">
        <v>24.7</v>
      </c>
      <c r="DF249">
        <v>1.04</v>
      </c>
      <c r="DG249">
        <v>25.05</v>
      </c>
      <c r="DH249">
        <v>23.23</v>
      </c>
      <c r="DI249">
        <v>27.39</v>
      </c>
      <c r="DJ249">
        <v>1.89</v>
      </c>
      <c r="DK249">
        <v>56.11</v>
      </c>
      <c r="DL249">
        <v>9.6</v>
      </c>
      <c r="DM249">
        <v>5.83</v>
      </c>
      <c r="DN249">
        <v>43.82</v>
      </c>
      <c r="DO249">
        <v>30.62</v>
      </c>
      <c r="DP249">
        <v>13.66</v>
      </c>
      <c r="DQ249">
        <v>1.27</v>
      </c>
      <c r="DR249">
        <v>66.11</v>
      </c>
      <c r="DS249">
        <v>23.51</v>
      </c>
      <c r="DT249">
        <v>6.33</v>
      </c>
      <c r="DU249">
        <v>26.84</v>
      </c>
      <c r="DV249">
        <v>11.96</v>
      </c>
      <c r="DW249">
        <v>8.09</v>
      </c>
      <c r="DX249">
        <v>12.35</v>
      </c>
      <c r="DY249">
        <v>2.54</v>
      </c>
      <c r="DZ249">
        <v>0.25</v>
      </c>
      <c r="EA249">
        <v>6.19</v>
      </c>
      <c r="EB249">
        <v>0.17</v>
      </c>
      <c r="EC249">
        <v>0</v>
      </c>
      <c r="ED249">
        <v>2.68</v>
      </c>
      <c r="EE249">
        <v>0</v>
      </c>
      <c r="EF249">
        <v>1.46</v>
      </c>
      <c r="EG249">
        <v>0.15</v>
      </c>
      <c r="EH249">
        <v>0.16</v>
      </c>
      <c r="EI249">
        <v>0.16</v>
      </c>
      <c r="EJ249">
        <v>1.37</v>
      </c>
      <c r="EK249">
        <v>0</v>
      </c>
      <c r="EL249">
        <v>0.15</v>
      </c>
      <c r="EM249">
        <v>1.61</v>
      </c>
      <c r="EN249">
        <v>0.94</v>
      </c>
      <c r="EO249">
        <v>0.69</v>
      </c>
      <c r="EP249">
        <v>0.31</v>
      </c>
      <c r="EQ249">
        <v>0.3</v>
      </c>
      <c r="ER249">
        <v>0.19</v>
      </c>
      <c r="ES249">
        <v>0.41</v>
      </c>
      <c r="ET249">
        <v>0</v>
      </c>
      <c r="EU249">
        <v>0.53</v>
      </c>
      <c r="EV249">
        <v>0.26</v>
      </c>
      <c r="EW249">
        <v>0.04</v>
      </c>
      <c r="EX249">
        <v>0.15</v>
      </c>
      <c r="EY249">
        <v>18.28</v>
      </c>
      <c r="EZ249">
        <v>17.97</v>
      </c>
      <c r="FA249">
        <v>0.24</v>
      </c>
      <c r="FB249">
        <v>0</v>
      </c>
      <c r="FC249">
        <v>0.13</v>
      </c>
      <c r="FD249">
        <v>35.74</v>
      </c>
      <c r="FE249">
        <v>11.6</v>
      </c>
      <c r="FF249">
        <v>27.44</v>
      </c>
      <c r="FG249">
        <v>1.23</v>
      </c>
      <c r="FH249">
        <v>15.15</v>
      </c>
      <c r="FI249">
        <v>56.08</v>
      </c>
      <c r="FJ249">
        <v>86.21</v>
      </c>
      <c r="FK249">
        <v>3.91</v>
      </c>
      <c r="FL249">
        <v>88.91</v>
      </c>
      <c r="FM249">
        <v>41.36</v>
      </c>
      <c r="FN249">
        <v>13.66</v>
      </c>
      <c r="FO249">
        <v>2.27</v>
      </c>
      <c r="FP249">
        <v>0.28999999999999998</v>
      </c>
      <c r="FQ249">
        <v>82.1</v>
      </c>
      <c r="FR249">
        <v>86.11</v>
      </c>
      <c r="FS249">
        <v>40.409999999999997</v>
      </c>
      <c r="FT249">
        <v>8.3699999999999992</v>
      </c>
      <c r="FU249">
        <v>7.72</v>
      </c>
      <c r="FV249">
        <v>1.58</v>
      </c>
      <c r="FW249">
        <v>45.87</v>
      </c>
      <c r="FX249">
        <v>2.85</v>
      </c>
      <c r="FY249">
        <v>14.71</v>
      </c>
      <c r="FZ249">
        <v>2.69</v>
      </c>
      <c r="GA249">
        <v>2.14</v>
      </c>
      <c r="GB249">
        <v>51.21</v>
      </c>
      <c r="GC249">
        <v>56.39</v>
      </c>
      <c r="GD249">
        <v>0.43</v>
      </c>
      <c r="GE249">
        <v>8.1300000000000008</v>
      </c>
      <c r="GF249">
        <v>12.58</v>
      </c>
    </row>
    <row r="250" spans="2:188" x14ac:dyDescent="0.35">
      <c r="B250" t="str">
        <f>IF(AND(F250&gt;='PASO 2 - CHANNEL INPUT '!$G$4,F250&lt;='PASO 2 - CHANNEL INPUT '!$H$4),"OK","FUERA")</f>
        <v>OK</v>
      </c>
      <c r="C250" s="18" t="str">
        <f>IF(AND(F250&gt;='PASO 2 - CHANNEL INPUT '!$G$8,F250&lt;='PASO 2 - CHANNEL INPUT '!$H$8),"OK","FUERA")</f>
        <v>OK</v>
      </c>
      <c r="D250" t="str">
        <f>IF(AND(F250&gt;='PASO 1 - SETUP CAMPAÑA'!$C$3,F250&lt;='PASO 1 - SETUP CAMPAÑA'!$C$4),"OK","FUERA")</f>
        <v>OK</v>
      </c>
      <c r="E250" t="s">
        <v>1</v>
      </c>
      <c r="F250">
        <v>59</v>
      </c>
      <c r="G250" s="11">
        <f t="shared" si="364"/>
        <v>60.019699999999993</v>
      </c>
      <c r="H250">
        <f t="shared" si="275"/>
        <v>55.335400000000007</v>
      </c>
      <c r="I250">
        <f t="shared" si="276"/>
        <v>5.4930999999999992</v>
      </c>
      <c r="J250">
        <f t="shared" si="277"/>
        <v>15.940100000000001</v>
      </c>
      <c r="K250">
        <f t="shared" si="278"/>
        <v>15.5694</v>
      </c>
      <c r="L250">
        <f t="shared" si="279"/>
        <v>0.64029999999999998</v>
      </c>
      <c r="M250">
        <f t="shared" si="280"/>
        <v>22.3431</v>
      </c>
      <c r="N250">
        <f t="shared" si="281"/>
        <v>57.559599999999996</v>
      </c>
      <c r="O250">
        <f t="shared" si="282"/>
        <v>12.772300000000001</v>
      </c>
      <c r="P250">
        <f t="shared" si="283"/>
        <v>14.120300000000002</v>
      </c>
      <c r="Q250">
        <f t="shared" si="284"/>
        <v>77.206699999999998</v>
      </c>
      <c r="R250">
        <f t="shared" si="285"/>
        <v>3.4374000000000002</v>
      </c>
      <c r="S250">
        <f t="shared" si="286"/>
        <v>78.386200000000017</v>
      </c>
      <c r="T250">
        <f t="shared" si="287"/>
        <v>72.151700000000005</v>
      </c>
      <c r="U250" s="11">
        <f t="shared" si="288"/>
        <v>84.182599999999994</v>
      </c>
      <c r="V250">
        <f t="shared" si="289"/>
        <v>6.2345000000000006</v>
      </c>
      <c r="W250">
        <f t="shared" si="290"/>
        <v>195.8981</v>
      </c>
      <c r="X250">
        <f t="shared" si="291"/>
        <v>32.486800000000002</v>
      </c>
      <c r="Y250">
        <f t="shared" si="292"/>
        <v>19.040500000000002</v>
      </c>
      <c r="Z250">
        <f t="shared" si="293"/>
        <v>162.90580000000003</v>
      </c>
      <c r="AA250">
        <f t="shared" si="294"/>
        <v>97.595200000000006</v>
      </c>
      <c r="AB250">
        <f t="shared" si="295"/>
        <v>48.292100000000005</v>
      </c>
      <c r="AC250">
        <f t="shared" si="296"/>
        <v>2.5611999999999999</v>
      </c>
      <c r="AD250" s="11">
        <f t="shared" si="297"/>
        <v>230.3058</v>
      </c>
      <c r="AE250">
        <f t="shared" si="298"/>
        <v>77.745900000000006</v>
      </c>
      <c r="AF250">
        <f t="shared" si="299"/>
        <v>28.9146</v>
      </c>
      <c r="AG250">
        <f t="shared" si="300"/>
        <v>97.392999999999986</v>
      </c>
      <c r="AH250">
        <f t="shared" si="301"/>
        <v>38.013599999999997</v>
      </c>
      <c r="AI250">
        <f t="shared" si="302"/>
        <v>31.981300000000001</v>
      </c>
      <c r="AJ250">
        <f t="shared" si="303"/>
        <v>52.875299999999996</v>
      </c>
      <c r="AK250">
        <f t="shared" si="304"/>
        <v>7.3129</v>
      </c>
      <c r="AL250">
        <f t="shared" si="305"/>
        <v>0.23590000000000003</v>
      </c>
      <c r="AM250">
        <f t="shared" si="306"/>
        <v>16.816299999999998</v>
      </c>
      <c r="AN250">
        <f t="shared" si="307"/>
        <v>0.37070000000000003</v>
      </c>
      <c r="AO250">
        <f t="shared" si="308"/>
        <v>0.1011</v>
      </c>
      <c r="AP250">
        <f t="shared" si="309"/>
        <v>4.9876000000000005</v>
      </c>
      <c r="AQ250">
        <f t="shared" si="310"/>
        <v>0</v>
      </c>
      <c r="AR250">
        <f t="shared" si="311"/>
        <v>4.5158000000000005</v>
      </c>
      <c r="AS250">
        <f t="shared" si="312"/>
        <v>0.1011</v>
      </c>
      <c r="AT250">
        <f t="shared" si="313"/>
        <v>3.5385000000000004</v>
      </c>
      <c r="AU250">
        <f t="shared" si="314"/>
        <v>0.64029999999999998</v>
      </c>
      <c r="AV250">
        <f t="shared" si="315"/>
        <v>1.9545999999999999</v>
      </c>
      <c r="AW250">
        <f t="shared" si="316"/>
        <v>0</v>
      </c>
      <c r="AX250">
        <f t="shared" si="317"/>
        <v>0</v>
      </c>
      <c r="AY250">
        <f t="shared" si="318"/>
        <v>2.2916000000000003</v>
      </c>
      <c r="AZ250">
        <f t="shared" si="319"/>
        <v>2.7970999999999999</v>
      </c>
      <c r="BA250">
        <f t="shared" si="320"/>
        <v>1.0784</v>
      </c>
      <c r="BB250">
        <f t="shared" si="321"/>
        <v>1.4491000000000001</v>
      </c>
      <c r="BC250">
        <f t="shared" si="322"/>
        <v>1.8535000000000001</v>
      </c>
      <c r="BD250">
        <f t="shared" si="323"/>
        <v>1.3816999999999999</v>
      </c>
      <c r="BE250">
        <f t="shared" si="324"/>
        <v>2.2242000000000002</v>
      </c>
      <c r="BF250">
        <f t="shared" si="325"/>
        <v>0</v>
      </c>
      <c r="BG250">
        <f t="shared" si="326"/>
        <v>3.4036999999999997</v>
      </c>
      <c r="BH250">
        <f t="shared" si="327"/>
        <v>0.80879999999999996</v>
      </c>
      <c r="BI250">
        <f t="shared" si="328"/>
        <v>0.67400000000000004</v>
      </c>
      <c r="BJ250">
        <f t="shared" si="329"/>
        <v>0</v>
      </c>
      <c r="BK250">
        <f t="shared" si="330"/>
        <v>53.886300000000006</v>
      </c>
      <c r="BL250">
        <f t="shared" si="331"/>
        <v>52.908999999999999</v>
      </c>
      <c r="BM250">
        <f t="shared" si="332"/>
        <v>0.94360000000000011</v>
      </c>
      <c r="BN250">
        <f t="shared" si="333"/>
        <v>0</v>
      </c>
      <c r="BO250">
        <f t="shared" si="334"/>
        <v>0.1348</v>
      </c>
      <c r="BP250">
        <f t="shared" si="335"/>
        <v>122.8028</v>
      </c>
      <c r="BQ250">
        <f t="shared" si="336"/>
        <v>44.9895</v>
      </c>
      <c r="BR250">
        <f t="shared" si="337"/>
        <v>90.61930000000001</v>
      </c>
      <c r="BS250">
        <f t="shared" si="338"/>
        <v>5.7964000000000002</v>
      </c>
      <c r="BT250">
        <f t="shared" si="339"/>
        <v>54.088500000000003</v>
      </c>
      <c r="BU250">
        <f t="shared" si="340"/>
        <v>200.7509</v>
      </c>
      <c r="BV250" s="11">
        <f t="shared" si="341"/>
        <v>296.1893</v>
      </c>
      <c r="BW250" s="11">
        <f t="shared" si="342"/>
        <v>18.029499999999999</v>
      </c>
      <c r="BX250" s="11">
        <f t="shared" si="343"/>
        <v>302.86189999999999</v>
      </c>
      <c r="BY250">
        <f t="shared" si="344"/>
        <v>139.85499999999999</v>
      </c>
      <c r="BZ250">
        <f t="shared" si="345"/>
        <v>48.292100000000005</v>
      </c>
      <c r="CA250">
        <f t="shared" si="346"/>
        <v>4.5832000000000006</v>
      </c>
      <c r="CB250">
        <f t="shared" si="347"/>
        <v>0.57290000000000008</v>
      </c>
      <c r="CC250" s="11">
        <f t="shared" si="348"/>
        <v>268.62269999999995</v>
      </c>
      <c r="CD250" s="11">
        <f t="shared" si="349"/>
        <v>291.23539999999997</v>
      </c>
      <c r="CE250" s="11">
        <f t="shared" si="350"/>
        <v>129.10470000000001</v>
      </c>
      <c r="CF250">
        <f t="shared" si="351"/>
        <v>23.017099999999999</v>
      </c>
      <c r="CG250">
        <f t="shared" si="352"/>
        <v>19.006799999999998</v>
      </c>
      <c r="CH250">
        <f t="shared" si="353"/>
        <v>5.5605000000000002</v>
      </c>
      <c r="CI250" s="11">
        <f t="shared" si="354"/>
        <v>152.25659999999999</v>
      </c>
      <c r="CJ250">
        <f t="shared" si="355"/>
        <v>17.827300000000001</v>
      </c>
      <c r="CK250">
        <f t="shared" si="356"/>
        <v>53.111199999999997</v>
      </c>
      <c r="CL250">
        <f t="shared" si="357"/>
        <v>10.076300000000002</v>
      </c>
      <c r="CM250">
        <f t="shared" si="358"/>
        <v>7.9195000000000002</v>
      </c>
      <c r="CN250">
        <f t="shared" si="359"/>
        <v>177.22830000000002</v>
      </c>
      <c r="CO250">
        <f t="shared" si="360"/>
        <v>203.9187</v>
      </c>
      <c r="CP250">
        <f t="shared" si="361"/>
        <v>0.97729999999999995</v>
      </c>
      <c r="CQ250">
        <f t="shared" si="362"/>
        <v>21.871300000000002</v>
      </c>
      <c r="CR250">
        <f t="shared" si="363"/>
        <v>51.561</v>
      </c>
      <c r="CT250" s="18">
        <f>+'PASO 1 - SETUP CAMPAÑA'!F87</f>
        <v>337</v>
      </c>
      <c r="CU250">
        <v>17.809999999999999</v>
      </c>
      <c r="CV250">
        <v>16.420000000000002</v>
      </c>
      <c r="CW250">
        <v>1.63</v>
      </c>
      <c r="CX250">
        <v>4.7300000000000004</v>
      </c>
      <c r="CY250">
        <v>4.62</v>
      </c>
      <c r="CZ250">
        <v>0.19</v>
      </c>
      <c r="DA250">
        <v>6.63</v>
      </c>
      <c r="DB250">
        <v>17.079999999999998</v>
      </c>
      <c r="DC250">
        <v>3.79</v>
      </c>
      <c r="DD250">
        <v>4.1900000000000004</v>
      </c>
      <c r="DE250">
        <v>22.91</v>
      </c>
      <c r="DF250">
        <v>1.02</v>
      </c>
      <c r="DG250">
        <v>23.26</v>
      </c>
      <c r="DH250">
        <v>21.41</v>
      </c>
      <c r="DI250">
        <v>24.98</v>
      </c>
      <c r="DJ250">
        <v>1.85</v>
      </c>
      <c r="DK250">
        <v>58.13</v>
      </c>
      <c r="DL250">
        <v>9.64</v>
      </c>
      <c r="DM250">
        <v>5.65</v>
      </c>
      <c r="DN250">
        <v>48.34</v>
      </c>
      <c r="DO250">
        <v>28.96</v>
      </c>
      <c r="DP250">
        <v>14.33</v>
      </c>
      <c r="DQ250">
        <v>0.76</v>
      </c>
      <c r="DR250">
        <v>68.34</v>
      </c>
      <c r="DS250">
        <v>23.07</v>
      </c>
      <c r="DT250">
        <v>8.58</v>
      </c>
      <c r="DU250">
        <v>28.9</v>
      </c>
      <c r="DV250">
        <v>11.28</v>
      </c>
      <c r="DW250">
        <v>9.49</v>
      </c>
      <c r="DX250">
        <v>15.69</v>
      </c>
      <c r="DY250">
        <v>2.17</v>
      </c>
      <c r="DZ250">
        <v>7.0000000000000007E-2</v>
      </c>
      <c r="EA250">
        <v>4.99</v>
      </c>
      <c r="EB250">
        <v>0.11</v>
      </c>
      <c r="EC250">
        <v>0.03</v>
      </c>
      <c r="ED250">
        <v>1.48</v>
      </c>
      <c r="EE250">
        <v>0</v>
      </c>
      <c r="EF250">
        <v>1.34</v>
      </c>
      <c r="EG250">
        <v>0.03</v>
      </c>
      <c r="EH250">
        <v>1.05</v>
      </c>
      <c r="EI250">
        <v>0.19</v>
      </c>
      <c r="EJ250">
        <v>0.57999999999999996</v>
      </c>
      <c r="EK250">
        <v>0</v>
      </c>
      <c r="EL250">
        <v>0</v>
      </c>
      <c r="EM250">
        <v>0.68</v>
      </c>
      <c r="EN250">
        <v>0.83</v>
      </c>
      <c r="EO250">
        <v>0.32</v>
      </c>
      <c r="EP250">
        <v>0.43</v>
      </c>
      <c r="EQ250">
        <v>0.55000000000000004</v>
      </c>
      <c r="ER250">
        <v>0.41</v>
      </c>
      <c r="ES250">
        <v>0.66</v>
      </c>
      <c r="ET250">
        <v>0</v>
      </c>
      <c r="EU250">
        <v>1.01</v>
      </c>
      <c r="EV250">
        <v>0.24</v>
      </c>
      <c r="EW250">
        <v>0.2</v>
      </c>
      <c r="EX250">
        <v>0</v>
      </c>
      <c r="EY250">
        <v>15.99</v>
      </c>
      <c r="EZ250">
        <v>15.7</v>
      </c>
      <c r="FA250">
        <v>0.28000000000000003</v>
      </c>
      <c r="FB250">
        <v>0</v>
      </c>
      <c r="FC250">
        <v>0.04</v>
      </c>
      <c r="FD250">
        <v>36.44</v>
      </c>
      <c r="FE250">
        <v>13.35</v>
      </c>
      <c r="FF250">
        <v>26.89</v>
      </c>
      <c r="FG250">
        <v>1.72</v>
      </c>
      <c r="FH250">
        <v>16.05</v>
      </c>
      <c r="FI250">
        <v>59.57</v>
      </c>
      <c r="FJ250">
        <v>87.89</v>
      </c>
      <c r="FK250">
        <v>5.35</v>
      </c>
      <c r="FL250">
        <v>89.87</v>
      </c>
      <c r="FM250">
        <v>41.5</v>
      </c>
      <c r="FN250">
        <v>14.33</v>
      </c>
      <c r="FO250">
        <v>1.36</v>
      </c>
      <c r="FP250">
        <v>0.17</v>
      </c>
      <c r="FQ250">
        <v>79.709999999999994</v>
      </c>
      <c r="FR250">
        <v>86.42</v>
      </c>
      <c r="FS250">
        <v>38.31</v>
      </c>
      <c r="FT250">
        <v>6.83</v>
      </c>
      <c r="FU250">
        <v>5.64</v>
      </c>
      <c r="FV250">
        <v>1.65</v>
      </c>
      <c r="FW250">
        <v>45.18</v>
      </c>
      <c r="FX250">
        <v>5.29</v>
      </c>
      <c r="FY250">
        <v>15.76</v>
      </c>
      <c r="FZ250">
        <v>2.99</v>
      </c>
      <c r="GA250">
        <v>2.35</v>
      </c>
      <c r="GB250">
        <v>52.59</v>
      </c>
      <c r="GC250">
        <v>60.51</v>
      </c>
      <c r="GD250">
        <v>0.28999999999999998</v>
      </c>
      <c r="GE250">
        <v>6.49</v>
      </c>
      <c r="GF250">
        <v>15.3</v>
      </c>
    </row>
    <row r="251" spans="2:188" x14ac:dyDescent="0.35">
      <c r="B251" t="str">
        <f>IF(AND(F251&gt;='PASO 2 - CHANNEL INPUT '!$G$4,F251&lt;='PASO 2 - CHANNEL INPUT '!$H$4),"OK","FUERA")</f>
        <v>OK</v>
      </c>
      <c r="C251" s="18" t="str">
        <f>IF(AND(F251&gt;='PASO 2 - CHANNEL INPUT '!$G$8,F251&lt;='PASO 2 - CHANNEL INPUT '!$H$8),"OK","FUERA")</f>
        <v>OK</v>
      </c>
      <c r="D251" t="str">
        <f>IF(AND(F251&gt;='PASO 1 - SETUP CAMPAÑA'!$C$3,F251&lt;='PASO 1 - SETUP CAMPAÑA'!$C$4),"OK","FUERA")</f>
        <v>OK</v>
      </c>
      <c r="E251" t="s">
        <v>1</v>
      </c>
      <c r="F251">
        <v>60</v>
      </c>
      <c r="G251" s="11">
        <f t="shared" si="364"/>
        <v>73.106300000000005</v>
      </c>
      <c r="H251">
        <f t="shared" si="275"/>
        <v>68.976199999999992</v>
      </c>
      <c r="I251">
        <f t="shared" si="276"/>
        <v>5.4362000000000004</v>
      </c>
      <c r="J251">
        <f t="shared" si="277"/>
        <v>14.684799999999999</v>
      </c>
      <c r="K251">
        <f t="shared" si="278"/>
        <v>14.0494</v>
      </c>
      <c r="L251">
        <f t="shared" si="279"/>
        <v>0.84719999999999995</v>
      </c>
      <c r="M251">
        <f t="shared" si="280"/>
        <v>27.533999999999999</v>
      </c>
      <c r="N251">
        <f t="shared" si="281"/>
        <v>61.104299999999995</v>
      </c>
      <c r="O251">
        <f t="shared" si="282"/>
        <v>15.496699999999999</v>
      </c>
      <c r="P251">
        <f t="shared" si="283"/>
        <v>14.402400000000002</v>
      </c>
      <c r="Q251">
        <f t="shared" si="284"/>
        <v>82.531399999999991</v>
      </c>
      <c r="R251">
        <f t="shared" si="285"/>
        <v>5.6479999999999997</v>
      </c>
      <c r="S251">
        <f t="shared" si="286"/>
        <v>85.355399999999989</v>
      </c>
      <c r="T251">
        <f t="shared" si="287"/>
        <v>78.401300000000006</v>
      </c>
      <c r="U251" s="11">
        <f t="shared" si="288"/>
        <v>87.579299999999989</v>
      </c>
      <c r="V251">
        <f t="shared" si="289"/>
        <v>5.9656999999999991</v>
      </c>
      <c r="W251">
        <f t="shared" si="290"/>
        <v>191.60840000000002</v>
      </c>
      <c r="X251">
        <f t="shared" si="291"/>
        <v>35.441199999999995</v>
      </c>
      <c r="Y251">
        <f t="shared" si="292"/>
        <v>19.662099999999999</v>
      </c>
      <c r="Z251">
        <f t="shared" si="293"/>
        <v>160.79149999999998</v>
      </c>
      <c r="AA251">
        <f t="shared" si="294"/>
        <v>102.68769999999999</v>
      </c>
      <c r="AB251">
        <f t="shared" si="295"/>
        <v>49.455300000000001</v>
      </c>
      <c r="AC251">
        <f t="shared" si="296"/>
        <v>4.7302</v>
      </c>
      <c r="AD251" s="11">
        <f t="shared" si="297"/>
        <v>230.01479999999998</v>
      </c>
      <c r="AE251">
        <f t="shared" si="298"/>
        <v>86.449699999999993</v>
      </c>
      <c r="AF251">
        <f t="shared" si="299"/>
        <v>29.616700000000002</v>
      </c>
      <c r="AG251">
        <f t="shared" si="300"/>
        <v>97.816299999999998</v>
      </c>
      <c r="AH251">
        <f t="shared" si="301"/>
        <v>44.089700000000001</v>
      </c>
      <c r="AI251">
        <f t="shared" si="302"/>
        <v>35.794200000000004</v>
      </c>
      <c r="AJ251">
        <f t="shared" si="303"/>
        <v>51.820399999999992</v>
      </c>
      <c r="AK251">
        <f t="shared" si="304"/>
        <v>12.2491</v>
      </c>
      <c r="AL251">
        <f t="shared" si="305"/>
        <v>0.60010000000000008</v>
      </c>
      <c r="AM251">
        <f t="shared" si="306"/>
        <v>14.931900000000002</v>
      </c>
      <c r="AN251">
        <f t="shared" si="307"/>
        <v>0.21179999999999999</v>
      </c>
      <c r="AO251">
        <f t="shared" si="308"/>
        <v>0.49420000000000008</v>
      </c>
      <c r="AP251">
        <f t="shared" si="309"/>
        <v>7.4836</v>
      </c>
      <c r="AQ251">
        <f t="shared" si="310"/>
        <v>0</v>
      </c>
      <c r="AR251">
        <f t="shared" si="311"/>
        <v>4.5184000000000006</v>
      </c>
      <c r="AS251">
        <f t="shared" si="312"/>
        <v>0</v>
      </c>
      <c r="AT251">
        <f t="shared" si="313"/>
        <v>2.0473999999999997</v>
      </c>
      <c r="AU251">
        <f t="shared" si="314"/>
        <v>0.45889999999999997</v>
      </c>
      <c r="AV251">
        <f t="shared" si="315"/>
        <v>2.3298000000000001</v>
      </c>
      <c r="AW251">
        <f t="shared" si="316"/>
        <v>0</v>
      </c>
      <c r="AX251">
        <f t="shared" si="317"/>
        <v>0</v>
      </c>
      <c r="AY251">
        <f t="shared" si="318"/>
        <v>2.4709999999999996</v>
      </c>
      <c r="AZ251">
        <f t="shared" si="319"/>
        <v>1.9062000000000001</v>
      </c>
      <c r="BA251">
        <f t="shared" si="320"/>
        <v>3.2475999999999998</v>
      </c>
      <c r="BB251">
        <f t="shared" si="321"/>
        <v>1.6943999999999999</v>
      </c>
      <c r="BC251">
        <f t="shared" si="322"/>
        <v>0.98840000000000017</v>
      </c>
      <c r="BD251">
        <f t="shared" si="323"/>
        <v>1.9768000000000003</v>
      </c>
      <c r="BE251">
        <f t="shared" si="324"/>
        <v>1.3061</v>
      </c>
      <c r="BF251">
        <f t="shared" si="325"/>
        <v>0</v>
      </c>
      <c r="BG251">
        <f t="shared" si="326"/>
        <v>2.6827999999999999</v>
      </c>
      <c r="BH251">
        <f t="shared" si="327"/>
        <v>0.56480000000000008</v>
      </c>
      <c r="BI251">
        <f t="shared" si="328"/>
        <v>3.5300000000000005E-2</v>
      </c>
      <c r="BJ251">
        <f t="shared" si="329"/>
        <v>1.7650000000000001</v>
      </c>
      <c r="BK251">
        <f t="shared" si="330"/>
        <v>59.515799999999999</v>
      </c>
      <c r="BL251">
        <f t="shared" si="331"/>
        <v>57.186</v>
      </c>
      <c r="BM251">
        <f t="shared" si="332"/>
        <v>1.9768000000000003</v>
      </c>
      <c r="BN251">
        <f t="shared" si="333"/>
        <v>0</v>
      </c>
      <c r="BO251">
        <f t="shared" si="334"/>
        <v>0.74129999999999996</v>
      </c>
      <c r="BP251">
        <f t="shared" si="335"/>
        <v>113.666</v>
      </c>
      <c r="BQ251">
        <f t="shared" si="336"/>
        <v>49.525899999999993</v>
      </c>
      <c r="BR251">
        <f t="shared" si="337"/>
        <v>78.719000000000008</v>
      </c>
      <c r="BS251">
        <f t="shared" si="338"/>
        <v>6.6363999999999992</v>
      </c>
      <c r="BT251">
        <f t="shared" si="339"/>
        <v>53.938399999999994</v>
      </c>
      <c r="BU251">
        <f t="shared" si="340"/>
        <v>212.89429999999999</v>
      </c>
      <c r="BV251" s="11">
        <f t="shared" si="341"/>
        <v>298.53209999999996</v>
      </c>
      <c r="BW251" s="11">
        <f t="shared" si="342"/>
        <v>17.861799999999999</v>
      </c>
      <c r="BX251" s="11">
        <f t="shared" si="343"/>
        <v>318.30010000000004</v>
      </c>
      <c r="BY251">
        <f t="shared" si="344"/>
        <v>144.7653</v>
      </c>
      <c r="BZ251">
        <f t="shared" si="345"/>
        <v>49.455300000000001</v>
      </c>
      <c r="CA251">
        <f t="shared" si="346"/>
        <v>7.8719000000000001</v>
      </c>
      <c r="CB251">
        <f t="shared" si="347"/>
        <v>1.3061</v>
      </c>
      <c r="CC251" s="11">
        <f t="shared" si="348"/>
        <v>281.2704</v>
      </c>
      <c r="CD251" s="11">
        <f t="shared" si="349"/>
        <v>311.59309999999999</v>
      </c>
      <c r="CE251" s="11">
        <f t="shared" si="350"/>
        <v>125.06789999999999</v>
      </c>
      <c r="CF251">
        <f t="shared" si="351"/>
        <v>21.8507</v>
      </c>
      <c r="CG251">
        <f t="shared" si="352"/>
        <v>26.545599999999997</v>
      </c>
      <c r="CH251">
        <f t="shared" si="353"/>
        <v>5.0125999999999999</v>
      </c>
      <c r="CI251" s="11">
        <f t="shared" si="354"/>
        <v>156.62610000000001</v>
      </c>
      <c r="CJ251">
        <f t="shared" si="355"/>
        <v>19.5915</v>
      </c>
      <c r="CK251">
        <f t="shared" si="356"/>
        <v>53.267700000000005</v>
      </c>
      <c r="CL251">
        <f t="shared" si="357"/>
        <v>12.849200000000002</v>
      </c>
      <c r="CM251">
        <f t="shared" si="358"/>
        <v>11.6137</v>
      </c>
      <c r="CN251">
        <f t="shared" si="359"/>
        <v>184.40719999999999</v>
      </c>
      <c r="CO251">
        <f t="shared" si="360"/>
        <v>205.3048</v>
      </c>
      <c r="CP251">
        <f t="shared" si="361"/>
        <v>1.0236999999999998</v>
      </c>
      <c r="CQ251">
        <f t="shared" si="362"/>
        <v>23.262699999999999</v>
      </c>
      <c r="CR251">
        <f t="shared" si="363"/>
        <v>56.621199999999995</v>
      </c>
      <c r="CT251" s="18">
        <f>+'PASO 1 - SETUP CAMPAÑA'!F88</f>
        <v>353</v>
      </c>
      <c r="CU251">
        <v>20.71</v>
      </c>
      <c r="CV251">
        <v>19.54</v>
      </c>
      <c r="CW251">
        <v>1.54</v>
      </c>
      <c r="CX251">
        <v>4.16</v>
      </c>
      <c r="CY251">
        <v>3.98</v>
      </c>
      <c r="CZ251">
        <v>0.24</v>
      </c>
      <c r="DA251">
        <v>7.8</v>
      </c>
      <c r="DB251">
        <v>17.309999999999999</v>
      </c>
      <c r="DC251">
        <v>4.3899999999999997</v>
      </c>
      <c r="DD251">
        <v>4.08</v>
      </c>
      <c r="DE251">
        <v>23.38</v>
      </c>
      <c r="DF251">
        <v>1.6</v>
      </c>
      <c r="DG251">
        <v>24.18</v>
      </c>
      <c r="DH251">
        <v>22.21</v>
      </c>
      <c r="DI251">
        <v>24.81</v>
      </c>
      <c r="DJ251">
        <v>1.69</v>
      </c>
      <c r="DK251">
        <v>54.28</v>
      </c>
      <c r="DL251">
        <v>10.039999999999999</v>
      </c>
      <c r="DM251">
        <v>5.57</v>
      </c>
      <c r="DN251">
        <v>45.55</v>
      </c>
      <c r="DO251">
        <v>29.09</v>
      </c>
      <c r="DP251">
        <v>14.01</v>
      </c>
      <c r="DQ251">
        <v>1.34</v>
      </c>
      <c r="DR251">
        <v>65.16</v>
      </c>
      <c r="DS251">
        <v>24.49</v>
      </c>
      <c r="DT251">
        <v>8.39</v>
      </c>
      <c r="DU251">
        <v>27.71</v>
      </c>
      <c r="DV251">
        <v>12.49</v>
      </c>
      <c r="DW251">
        <v>10.14</v>
      </c>
      <c r="DX251">
        <v>14.68</v>
      </c>
      <c r="DY251">
        <v>3.47</v>
      </c>
      <c r="DZ251">
        <v>0.17</v>
      </c>
      <c r="EA251">
        <v>4.2300000000000004</v>
      </c>
      <c r="EB251">
        <v>0.06</v>
      </c>
      <c r="EC251">
        <v>0.14000000000000001</v>
      </c>
      <c r="ED251">
        <v>2.12</v>
      </c>
      <c r="EE251">
        <v>0</v>
      </c>
      <c r="EF251">
        <v>1.28</v>
      </c>
      <c r="EG251">
        <v>0</v>
      </c>
      <c r="EH251">
        <v>0.57999999999999996</v>
      </c>
      <c r="EI251">
        <v>0.13</v>
      </c>
      <c r="EJ251">
        <v>0.66</v>
      </c>
      <c r="EK251">
        <v>0</v>
      </c>
      <c r="EL251">
        <v>0</v>
      </c>
      <c r="EM251">
        <v>0.7</v>
      </c>
      <c r="EN251">
        <v>0.54</v>
      </c>
      <c r="EO251">
        <v>0.92</v>
      </c>
      <c r="EP251">
        <v>0.48</v>
      </c>
      <c r="EQ251">
        <v>0.28000000000000003</v>
      </c>
      <c r="ER251">
        <v>0.56000000000000005</v>
      </c>
      <c r="ES251">
        <v>0.37</v>
      </c>
      <c r="ET251">
        <v>0</v>
      </c>
      <c r="EU251">
        <v>0.76</v>
      </c>
      <c r="EV251">
        <v>0.16</v>
      </c>
      <c r="EW251">
        <v>0.01</v>
      </c>
      <c r="EX251">
        <v>0.5</v>
      </c>
      <c r="EY251">
        <v>16.86</v>
      </c>
      <c r="EZ251">
        <v>16.2</v>
      </c>
      <c r="FA251">
        <v>0.56000000000000005</v>
      </c>
      <c r="FB251">
        <v>0</v>
      </c>
      <c r="FC251">
        <v>0.21</v>
      </c>
      <c r="FD251">
        <v>32.200000000000003</v>
      </c>
      <c r="FE251">
        <v>14.03</v>
      </c>
      <c r="FF251">
        <v>22.3</v>
      </c>
      <c r="FG251">
        <v>1.88</v>
      </c>
      <c r="FH251">
        <v>15.28</v>
      </c>
      <c r="FI251">
        <v>60.31</v>
      </c>
      <c r="FJ251">
        <v>84.57</v>
      </c>
      <c r="FK251">
        <v>5.0599999999999996</v>
      </c>
      <c r="FL251">
        <v>90.17</v>
      </c>
      <c r="FM251">
        <v>41.01</v>
      </c>
      <c r="FN251">
        <v>14.01</v>
      </c>
      <c r="FO251">
        <v>2.23</v>
      </c>
      <c r="FP251">
        <v>0.37</v>
      </c>
      <c r="FQ251">
        <v>79.680000000000007</v>
      </c>
      <c r="FR251">
        <v>88.27</v>
      </c>
      <c r="FS251">
        <v>35.43</v>
      </c>
      <c r="FT251">
        <v>6.19</v>
      </c>
      <c r="FU251">
        <v>7.52</v>
      </c>
      <c r="FV251">
        <v>1.42</v>
      </c>
      <c r="FW251">
        <v>44.37</v>
      </c>
      <c r="FX251">
        <v>5.55</v>
      </c>
      <c r="FY251">
        <v>15.09</v>
      </c>
      <c r="FZ251">
        <v>3.64</v>
      </c>
      <c r="GA251">
        <v>3.29</v>
      </c>
      <c r="GB251">
        <v>52.24</v>
      </c>
      <c r="GC251">
        <v>58.16</v>
      </c>
      <c r="GD251">
        <v>0.28999999999999998</v>
      </c>
      <c r="GE251">
        <v>6.59</v>
      </c>
      <c r="GF251">
        <v>16.04</v>
      </c>
    </row>
    <row r="252" spans="2:188" x14ac:dyDescent="0.35">
      <c r="B252" t="str">
        <f>IF(AND(F252&gt;='PASO 2 - CHANNEL INPUT '!$G$4,F252&lt;='PASO 2 - CHANNEL INPUT '!$H$4),"OK","FUERA")</f>
        <v>OK</v>
      </c>
      <c r="C252" s="18" t="str">
        <f>IF(AND(F252&gt;='PASO 2 - CHANNEL INPUT '!$G$8,F252&lt;='PASO 2 - CHANNEL INPUT '!$H$8),"OK","FUERA")</f>
        <v>OK</v>
      </c>
      <c r="D252" t="str">
        <f>IF(AND(F252&gt;='PASO 1 - SETUP CAMPAÑA'!$C$3,F252&lt;='PASO 1 - SETUP CAMPAÑA'!$C$4),"OK","FUERA")</f>
        <v>OK</v>
      </c>
      <c r="E252" t="s">
        <v>1</v>
      </c>
      <c r="F252">
        <v>61</v>
      </c>
      <c r="G252" s="11">
        <f t="shared" si="364"/>
        <v>65.601600000000005</v>
      </c>
      <c r="H252">
        <f t="shared" si="275"/>
        <v>62.251999999999995</v>
      </c>
      <c r="I252">
        <f t="shared" si="276"/>
        <v>4.5187999999999997</v>
      </c>
      <c r="J252">
        <f t="shared" si="277"/>
        <v>12.5768</v>
      </c>
      <c r="K252">
        <f t="shared" si="278"/>
        <v>12.418800000000001</v>
      </c>
      <c r="L252">
        <f t="shared" si="279"/>
        <v>0.91639999999999988</v>
      </c>
      <c r="M252">
        <f t="shared" si="280"/>
        <v>20.856000000000002</v>
      </c>
      <c r="N252">
        <f t="shared" si="281"/>
        <v>65.88600000000001</v>
      </c>
      <c r="O252">
        <f t="shared" si="282"/>
        <v>11.723600000000001</v>
      </c>
      <c r="P252">
        <f t="shared" si="283"/>
        <v>16.400400000000001</v>
      </c>
      <c r="Q252">
        <f t="shared" si="284"/>
        <v>81.686000000000007</v>
      </c>
      <c r="R252">
        <f t="shared" si="285"/>
        <v>3.8551999999999995</v>
      </c>
      <c r="S252">
        <f t="shared" si="286"/>
        <v>83.708399999999983</v>
      </c>
      <c r="T252">
        <f t="shared" si="287"/>
        <v>77.925600000000003</v>
      </c>
      <c r="U252" s="11">
        <f t="shared" si="288"/>
        <v>85.162000000000006</v>
      </c>
      <c r="V252">
        <f t="shared" si="289"/>
        <v>8.1212</v>
      </c>
      <c r="W252">
        <f t="shared" si="290"/>
        <v>163.4984</v>
      </c>
      <c r="X252">
        <f t="shared" si="291"/>
        <v>31.220800000000004</v>
      </c>
      <c r="Y252">
        <f t="shared" si="292"/>
        <v>21.235199999999999</v>
      </c>
      <c r="Z252">
        <f t="shared" si="293"/>
        <v>138.34480000000002</v>
      </c>
      <c r="AA252">
        <f t="shared" si="294"/>
        <v>87.026399999999995</v>
      </c>
      <c r="AB252">
        <f t="shared" si="295"/>
        <v>45.345999999999997</v>
      </c>
      <c r="AC252">
        <f t="shared" si="296"/>
        <v>3.0335999999999999</v>
      </c>
      <c r="AD252" s="11">
        <f t="shared" si="297"/>
        <v>196.4572</v>
      </c>
      <c r="AE252">
        <f t="shared" si="298"/>
        <v>82.792000000000002</v>
      </c>
      <c r="AF252">
        <f t="shared" si="299"/>
        <v>23.636800000000001</v>
      </c>
      <c r="AG252">
        <f t="shared" si="300"/>
        <v>84.245599999999996</v>
      </c>
      <c r="AH252">
        <f t="shared" si="301"/>
        <v>34.191200000000002</v>
      </c>
      <c r="AI252">
        <f t="shared" si="302"/>
        <v>34.507200000000005</v>
      </c>
      <c r="AJ252">
        <f t="shared" si="303"/>
        <v>46.546800000000005</v>
      </c>
      <c r="AK252">
        <f t="shared" si="304"/>
        <v>9.5432000000000006</v>
      </c>
      <c r="AL252">
        <f t="shared" si="305"/>
        <v>0.50560000000000005</v>
      </c>
      <c r="AM252">
        <f t="shared" si="306"/>
        <v>20.698</v>
      </c>
      <c r="AN252">
        <f t="shared" si="307"/>
        <v>0</v>
      </c>
      <c r="AO252">
        <f t="shared" si="308"/>
        <v>0.50560000000000005</v>
      </c>
      <c r="AP252">
        <f t="shared" si="309"/>
        <v>6.8571999999999997</v>
      </c>
      <c r="AQ252">
        <f t="shared" si="310"/>
        <v>0</v>
      </c>
      <c r="AR252">
        <f t="shared" si="311"/>
        <v>2.528</v>
      </c>
      <c r="AS252">
        <f t="shared" si="312"/>
        <v>0.28439999999999999</v>
      </c>
      <c r="AT252">
        <f t="shared" si="313"/>
        <v>1.2955999999999999</v>
      </c>
      <c r="AU252">
        <f t="shared" si="314"/>
        <v>0.94800000000000006</v>
      </c>
      <c r="AV252">
        <f t="shared" si="315"/>
        <v>5.3720000000000008</v>
      </c>
      <c r="AW252">
        <f t="shared" si="316"/>
        <v>3.1600000000000003E-2</v>
      </c>
      <c r="AX252">
        <f t="shared" si="317"/>
        <v>0</v>
      </c>
      <c r="AY252">
        <f t="shared" si="318"/>
        <v>5.7511999999999999</v>
      </c>
      <c r="AZ252">
        <f t="shared" si="319"/>
        <v>0.53720000000000001</v>
      </c>
      <c r="BA252">
        <f t="shared" si="320"/>
        <v>1.6432</v>
      </c>
      <c r="BB252">
        <f t="shared" si="321"/>
        <v>3.0968</v>
      </c>
      <c r="BC252">
        <f t="shared" si="322"/>
        <v>1.9591999999999998</v>
      </c>
      <c r="BD252">
        <f t="shared" si="323"/>
        <v>1.2324000000000002</v>
      </c>
      <c r="BE252">
        <f t="shared" si="324"/>
        <v>1.6116000000000001</v>
      </c>
      <c r="BF252">
        <f t="shared" si="325"/>
        <v>0</v>
      </c>
      <c r="BG252">
        <f t="shared" si="326"/>
        <v>2.1172</v>
      </c>
      <c r="BH252">
        <f t="shared" si="327"/>
        <v>1.4220000000000002</v>
      </c>
      <c r="BI252">
        <f t="shared" si="328"/>
        <v>0.8216</v>
      </c>
      <c r="BJ252">
        <f t="shared" si="329"/>
        <v>0</v>
      </c>
      <c r="BK252">
        <f t="shared" si="330"/>
        <v>59.313200000000002</v>
      </c>
      <c r="BL252">
        <f t="shared" si="331"/>
        <v>57.701600000000006</v>
      </c>
      <c r="BM252">
        <f t="shared" si="332"/>
        <v>1.5167999999999999</v>
      </c>
      <c r="BN252">
        <f t="shared" si="333"/>
        <v>0</v>
      </c>
      <c r="BO252">
        <f t="shared" si="334"/>
        <v>0.316</v>
      </c>
      <c r="BP252">
        <f t="shared" si="335"/>
        <v>112.87519999999999</v>
      </c>
      <c r="BQ252">
        <f t="shared" si="336"/>
        <v>42.501999999999995</v>
      </c>
      <c r="BR252">
        <f t="shared" si="337"/>
        <v>81.717600000000004</v>
      </c>
      <c r="BS252">
        <f t="shared" si="338"/>
        <v>6.0987999999999989</v>
      </c>
      <c r="BT252">
        <f t="shared" si="339"/>
        <v>48.758800000000001</v>
      </c>
      <c r="BU252">
        <f t="shared" si="340"/>
        <v>190.04240000000001</v>
      </c>
      <c r="BV252" s="11">
        <f t="shared" si="341"/>
        <v>272.42359999999996</v>
      </c>
      <c r="BW252" s="11">
        <f t="shared" si="342"/>
        <v>15.8</v>
      </c>
      <c r="BX252" s="11">
        <f t="shared" si="343"/>
        <v>282.66200000000003</v>
      </c>
      <c r="BY252">
        <f t="shared" si="344"/>
        <v>128.2012</v>
      </c>
      <c r="BZ252">
        <f t="shared" si="345"/>
        <v>45.345999999999997</v>
      </c>
      <c r="CA252">
        <f t="shared" si="346"/>
        <v>5.6563999999999997</v>
      </c>
      <c r="CB252">
        <f t="shared" si="347"/>
        <v>1.5484</v>
      </c>
      <c r="CC252" s="11">
        <f t="shared" si="348"/>
        <v>251.53599999999997</v>
      </c>
      <c r="CD252" s="11">
        <f t="shared" si="349"/>
        <v>267.58880000000005</v>
      </c>
      <c r="CE252" s="11">
        <f t="shared" si="350"/>
        <v>114.48679999999999</v>
      </c>
      <c r="CF252">
        <f t="shared" si="351"/>
        <v>22.404400000000003</v>
      </c>
      <c r="CG252">
        <f t="shared" si="352"/>
        <v>25.122</v>
      </c>
      <c r="CH252">
        <f t="shared" si="353"/>
        <v>2.3068</v>
      </c>
      <c r="CI252" s="11">
        <f t="shared" si="354"/>
        <v>150.7636</v>
      </c>
      <c r="CJ252">
        <f t="shared" si="355"/>
        <v>12.6716</v>
      </c>
      <c r="CK252">
        <f t="shared" si="356"/>
        <v>47.336800000000004</v>
      </c>
      <c r="CL252">
        <f t="shared" si="357"/>
        <v>12.481999999999999</v>
      </c>
      <c r="CM252">
        <f t="shared" si="358"/>
        <v>6.0671999999999997</v>
      </c>
      <c r="CN252">
        <f t="shared" si="359"/>
        <v>153.26</v>
      </c>
      <c r="CO252">
        <f t="shared" si="360"/>
        <v>176.7072</v>
      </c>
      <c r="CP252">
        <f t="shared" si="361"/>
        <v>4.7084000000000001</v>
      </c>
      <c r="CQ252">
        <f t="shared" si="362"/>
        <v>21.361599999999999</v>
      </c>
      <c r="CR252">
        <f t="shared" si="363"/>
        <v>57.701600000000006</v>
      </c>
      <c r="CT252" s="18">
        <f>+'PASO 1 - SETUP CAMPAÑA'!F89</f>
        <v>316</v>
      </c>
      <c r="CU252">
        <v>20.76</v>
      </c>
      <c r="CV252">
        <v>19.7</v>
      </c>
      <c r="CW252">
        <v>1.43</v>
      </c>
      <c r="CX252">
        <v>3.98</v>
      </c>
      <c r="CY252">
        <v>3.93</v>
      </c>
      <c r="CZ252">
        <v>0.28999999999999998</v>
      </c>
      <c r="DA252">
        <v>6.6</v>
      </c>
      <c r="DB252">
        <v>20.85</v>
      </c>
      <c r="DC252">
        <v>3.71</v>
      </c>
      <c r="DD252">
        <v>5.19</v>
      </c>
      <c r="DE252">
        <v>25.85</v>
      </c>
      <c r="DF252">
        <v>1.22</v>
      </c>
      <c r="DG252">
        <v>26.49</v>
      </c>
      <c r="DH252">
        <v>24.66</v>
      </c>
      <c r="DI252">
        <v>26.95</v>
      </c>
      <c r="DJ252">
        <v>2.57</v>
      </c>
      <c r="DK252">
        <v>51.74</v>
      </c>
      <c r="DL252">
        <v>9.8800000000000008</v>
      </c>
      <c r="DM252">
        <v>6.72</v>
      </c>
      <c r="DN252">
        <v>43.78</v>
      </c>
      <c r="DO252">
        <v>27.54</v>
      </c>
      <c r="DP252">
        <v>14.35</v>
      </c>
      <c r="DQ252">
        <v>0.96</v>
      </c>
      <c r="DR252">
        <v>62.17</v>
      </c>
      <c r="DS252">
        <v>26.2</v>
      </c>
      <c r="DT252">
        <v>7.48</v>
      </c>
      <c r="DU252">
        <v>26.66</v>
      </c>
      <c r="DV252">
        <v>10.82</v>
      </c>
      <c r="DW252">
        <v>10.92</v>
      </c>
      <c r="DX252">
        <v>14.73</v>
      </c>
      <c r="DY252">
        <v>3.02</v>
      </c>
      <c r="DZ252">
        <v>0.16</v>
      </c>
      <c r="EA252">
        <v>6.55</v>
      </c>
      <c r="EB252">
        <v>0</v>
      </c>
      <c r="EC252">
        <v>0.16</v>
      </c>
      <c r="ED252">
        <v>2.17</v>
      </c>
      <c r="EE252">
        <v>0</v>
      </c>
      <c r="EF252">
        <v>0.8</v>
      </c>
      <c r="EG252">
        <v>0.09</v>
      </c>
      <c r="EH252">
        <v>0.41</v>
      </c>
      <c r="EI252">
        <v>0.3</v>
      </c>
      <c r="EJ252">
        <v>1.7</v>
      </c>
      <c r="EK252">
        <v>0.01</v>
      </c>
      <c r="EL252">
        <v>0</v>
      </c>
      <c r="EM252">
        <v>1.82</v>
      </c>
      <c r="EN252">
        <v>0.17</v>
      </c>
      <c r="EO252">
        <v>0.52</v>
      </c>
      <c r="EP252">
        <v>0.98</v>
      </c>
      <c r="EQ252">
        <v>0.62</v>
      </c>
      <c r="ER252">
        <v>0.39</v>
      </c>
      <c r="ES252">
        <v>0.51</v>
      </c>
      <c r="ET252">
        <v>0</v>
      </c>
      <c r="EU252">
        <v>0.67</v>
      </c>
      <c r="EV252">
        <v>0.45</v>
      </c>
      <c r="EW252">
        <v>0.26</v>
      </c>
      <c r="EX252">
        <v>0</v>
      </c>
      <c r="EY252">
        <v>18.77</v>
      </c>
      <c r="EZ252">
        <v>18.260000000000002</v>
      </c>
      <c r="FA252">
        <v>0.48</v>
      </c>
      <c r="FB252">
        <v>0</v>
      </c>
      <c r="FC252">
        <v>0.1</v>
      </c>
      <c r="FD252">
        <v>35.72</v>
      </c>
      <c r="FE252">
        <v>13.45</v>
      </c>
      <c r="FF252">
        <v>25.86</v>
      </c>
      <c r="FG252">
        <v>1.93</v>
      </c>
      <c r="FH252">
        <v>15.43</v>
      </c>
      <c r="FI252">
        <v>60.14</v>
      </c>
      <c r="FJ252">
        <v>86.21</v>
      </c>
      <c r="FK252">
        <v>5</v>
      </c>
      <c r="FL252">
        <v>89.45</v>
      </c>
      <c r="FM252">
        <v>40.57</v>
      </c>
      <c r="FN252">
        <v>14.35</v>
      </c>
      <c r="FO252">
        <v>1.79</v>
      </c>
      <c r="FP252">
        <v>0.49</v>
      </c>
      <c r="FQ252">
        <v>79.599999999999994</v>
      </c>
      <c r="FR252">
        <v>84.68</v>
      </c>
      <c r="FS252">
        <v>36.229999999999997</v>
      </c>
      <c r="FT252">
        <v>7.09</v>
      </c>
      <c r="FU252">
        <v>7.95</v>
      </c>
      <c r="FV252">
        <v>0.73</v>
      </c>
      <c r="FW252">
        <v>47.71</v>
      </c>
      <c r="FX252">
        <v>4.01</v>
      </c>
      <c r="FY252">
        <v>14.98</v>
      </c>
      <c r="FZ252">
        <v>3.95</v>
      </c>
      <c r="GA252">
        <v>1.92</v>
      </c>
      <c r="GB252">
        <v>48.5</v>
      </c>
      <c r="GC252">
        <v>55.92</v>
      </c>
      <c r="GD252">
        <v>1.49</v>
      </c>
      <c r="GE252">
        <v>6.76</v>
      </c>
      <c r="GF252">
        <v>18.260000000000002</v>
      </c>
    </row>
    <row r="253" spans="2:188" x14ac:dyDescent="0.35">
      <c r="B253" t="str">
        <f>IF(AND(F253&gt;='PASO 2 - CHANNEL INPUT '!$G$4,F253&lt;='PASO 2 - CHANNEL INPUT '!$H$4),"OK","FUERA")</f>
        <v>OK</v>
      </c>
      <c r="C253" s="18" t="str">
        <f>IF(AND(F253&gt;='PASO 2 - CHANNEL INPUT '!$G$8,F253&lt;='PASO 2 - CHANNEL INPUT '!$H$8),"OK","FUERA")</f>
        <v>OK</v>
      </c>
      <c r="D253" t="str">
        <f>IF(AND(F253&gt;='PASO 1 - SETUP CAMPAÑA'!$C$3,F253&lt;='PASO 1 - SETUP CAMPAÑA'!$C$4),"OK","FUERA")</f>
        <v>OK</v>
      </c>
      <c r="E253" t="s">
        <v>1</v>
      </c>
      <c r="F253">
        <v>62</v>
      </c>
      <c r="G253" s="11">
        <f t="shared" si="364"/>
        <v>68.637</v>
      </c>
      <c r="H253">
        <f t="shared" si="275"/>
        <v>65.664400000000001</v>
      </c>
      <c r="I253">
        <f t="shared" si="276"/>
        <v>4.2751999999999999</v>
      </c>
      <c r="J253">
        <f t="shared" si="277"/>
        <v>12.7254</v>
      </c>
      <c r="K253">
        <f t="shared" si="278"/>
        <v>12.1576</v>
      </c>
      <c r="L253">
        <f t="shared" si="279"/>
        <v>0.63460000000000005</v>
      </c>
      <c r="M253">
        <f t="shared" si="280"/>
        <v>25.083400000000001</v>
      </c>
      <c r="N253">
        <f t="shared" si="281"/>
        <v>51.636400000000002</v>
      </c>
      <c r="O253">
        <f t="shared" si="282"/>
        <v>10.754799999999999</v>
      </c>
      <c r="P253">
        <f t="shared" si="283"/>
        <v>14.361999999999998</v>
      </c>
      <c r="Q253">
        <f t="shared" si="284"/>
        <v>73.814000000000007</v>
      </c>
      <c r="R253">
        <f t="shared" si="285"/>
        <v>5.5777999999999999</v>
      </c>
      <c r="S253">
        <f t="shared" si="286"/>
        <v>77.287599999999998</v>
      </c>
      <c r="T253">
        <f t="shared" si="287"/>
        <v>70.774600000000007</v>
      </c>
      <c r="U253" s="11">
        <f t="shared" si="288"/>
        <v>80.5274</v>
      </c>
      <c r="V253">
        <f t="shared" si="289"/>
        <v>5.9786000000000001</v>
      </c>
      <c r="W253">
        <f t="shared" si="290"/>
        <v>188.00859999999997</v>
      </c>
      <c r="X253">
        <f t="shared" si="291"/>
        <v>32.8322</v>
      </c>
      <c r="Y253">
        <f t="shared" si="292"/>
        <v>14.361999999999998</v>
      </c>
      <c r="Z253">
        <f t="shared" si="293"/>
        <v>158.75020000000001</v>
      </c>
      <c r="AA253">
        <f t="shared" si="294"/>
        <v>93.119199999999992</v>
      </c>
      <c r="AB253">
        <f t="shared" si="295"/>
        <v>43.553599999999996</v>
      </c>
      <c r="AC253">
        <f t="shared" si="296"/>
        <v>4.1082000000000001</v>
      </c>
      <c r="AD253" s="11">
        <f t="shared" si="297"/>
        <v>222.57759999999999</v>
      </c>
      <c r="AE253">
        <f t="shared" si="298"/>
        <v>81.796599999999998</v>
      </c>
      <c r="AF253">
        <f t="shared" si="299"/>
        <v>25.851599999999998</v>
      </c>
      <c r="AG253">
        <f t="shared" si="300"/>
        <v>94.689000000000007</v>
      </c>
      <c r="AH253">
        <f t="shared" si="301"/>
        <v>43.620399999999997</v>
      </c>
      <c r="AI253">
        <f t="shared" si="302"/>
        <v>35.237000000000002</v>
      </c>
      <c r="AJ253">
        <f t="shared" si="303"/>
        <v>47.962400000000002</v>
      </c>
      <c r="AK253">
        <f t="shared" si="304"/>
        <v>11.5564</v>
      </c>
      <c r="AL253">
        <f t="shared" si="305"/>
        <v>0.33400000000000002</v>
      </c>
      <c r="AM253">
        <f t="shared" si="306"/>
        <v>17.701999999999998</v>
      </c>
      <c r="AN253">
        <f t="shared" si="307"/>
        <v>0.26719999999999999</v>
      </c>
      <c r="AO253">
        <f t="shared" si="308"/>
        <v>3.3399999999999999E-2</v>
      </c>
      <c r="AP253">
        <f t="shared" si="309"/>
        <v>9.3854000000000006</v>
      </c>
      <c r="AQ253">
        <f t="shared" si="310"/>
        <v>0</v>
      </c>
      <c r="AR253">
        <f t="shared" si="311"/>
        <v>3.8409999999999997</v>
      </c>
      <c r="AS253">
        <f t="shared" si="312"/>
        <v>0</v>
      </c>
      <c r="AT253">
        <f t="shared" si="313"/>
        <v>6.2458</v>
      </c>
      <c r="AU253">
        <f t="shared" si="314"/>
        <v>0.70139999999999991</v>
      </c>
      <c r="AV253">
        <f t="shared" si="315"/>
        <v>3.4735999999999998</v>
      </c>
      <c r="AW253">
        <f t="shared" si="316"/>
        <v>0</v>
      </c>
      <c r="AX253">
        <f t="shared" si="317"/>
        <v>1.1356000000000002</v>
      </c>
      <c r="AY253">
        <f t="shared" si="318"/>
        <v>5.2772000000000006</v>
      </c>
      <c r="AZ253">
        <f t="shared" si="319"/>
        <v>0.26719999999999999</v>
      </c>
      <c r="BA253">
        <f t="shared" si="320"/>
        <v>2.6386000000000003</v>
      </c>
      <c r="BB253">
        <f t="shared" si="321"/>
        <v>1.4027999999999998</v>
      </c>
      <c r="BC253">
        <f t="shared" si="322"/>
        <v>3.2732000000000001</v>
      </c>
      <c r="BD253">
        <f t="shared" si="323"/>
        <v>6.6799999999999998E-2</v>
      </c>
      <c r="BE253">
        <f t="shared" si="324"/>
        <v>1.9037999999999997</v>
      </c>
      <c r="BF253">
        <f t="shared" si="325"/>
        <v>0</v>
      </c>
      <c r="BG253">
        <f t="shared" si="326"/>
        <v>1.1356000000000002</v>
      </c>
      <c r="BH253">
        <f t="shared" si="327"/>
        <v>2.5384000000000002</v>
      </c>
      <c r="BI253">
        <f t="shared" si="328"/>
        <v>0.60119999999999996</v>
      </c>
      <c r="BJ253">
        <f t="shared" si="329"/>
        <v>0.23380000000000004</v>
      </c>
      <c r="BK253">
        <f t="shared" si="330"/>
        <v>66.065200000000004</v>
      </c>
      <c r="BL253">
        <f t="shared" si="331"/>
        <v>64.695800000000006</v>
      </c>
      <c r="BM253">
        <f t="shared" si="332"/>
        <v>1.0353999999999999</v>
      </c>
      <c r="BN253">
        <f t="shared" si="333"/>
        <v>0</v>
      </c>
      <c r="BO253">
        <f t="shared" si="334"/>
        <v>0.53439999999999999</v>
      </c>
      <c r="BP253">
        <f t="shared" si="335"/>
        <v>122.97880000000001</v>
      </c>
      <c r="BQ253">
        <f t="shared" si="336"/>
        <v>43.620399999999997</v>
      </c>
      <c r="BR253">
        <f t="shared" si="337"/>
        <v>90.213400000000007</v>
      </c>
      <c r="BS253">
        <f t="shared" si="338"/>
        <v>6.7467999999999995</v>
      </c>
      <c r="BT253">
        <f t="shared" si="339"/>
        <v>53.239599999999996</v>
      </c>
      <c r="BU253">
        <f t="shared" si="340"/>
        <v>199.03059999999999</v>
      </c>
      <c r="BV253" s="11">
        <f t="shared" si="341"/>
        <v>294.8886</v>
      </c>
      <c r="BW253" s="11">
        <f t="shared" si="342"/>
        <v>19.438800000000001</v>
      </c>
      <c r="BX253" s="11">
        <f t="shared" si="343"/>
        <v>297.26</v>
      </c>
      <c r="BY253">
        <f t="shared" si="344"/>
        <v>138.57660000000001</v>
      </c>
      <c r="BZ253">
        <f t="shared" si="345"/>
        <v>43.553599999999996</v>
      </c>
      <c r="CA253">
        <f t="shared" si="346"/>
        <v>5.9786000000000001</v>
      </c>
      <c r="CB253">
        <f t="shared" si="347"/>
        <v>0.40079999999999999</v>
      </c>
      <c r="CC253" s="11">
        <f t="shared" si="348"/>
        <v>272.47719999999998</v>
      </c>
      <c r="CD253" s="11">
        <f t="shared" si="349"/>
        <v>289.2774</v>
      </c>
      <c r="CE253" s="11">
        <f t="shared" si="350"/>
        <v>129.35819999999998</v>
      </c>
      <c r="CF253">
        <f t="shared" si="351"/>
        <v>24.048000000000002</v>
      </c>
      <c r="CG253">
        <f t="shared" si="352"/>
        <v>23.613800000000001</v>
      </c>
      <c r="CH253">
        <f t="shared" si="353"/>
        <v>6.5129999999999999</v>
      </c>
      <c r="CI253" s="11">
        <f t="shared" si="354"/>
        <v>148.12899999999999</v>
      </c>
      <c r="CJ253">
        <f t="shared" si="355"/>
        <v>10.487600000000002</v>
      </c>
      <c r="CK253">
        <f t="shared" si="356"/>
        <v>46.592999999999996</v>
      </c>
      <c r="CL253">
        <f t="shared" si="357"/>
        <v>9.3519999999999985</v>
      </c>
      <c r="CM253">
        <f t="shared" si="358"/>
        <v>10.186999999999999</v>
      </c>
      <c r="CN253">
        <f t="shared" si="359"/>
        <v>169.43819999999999</v>
      </c>
      <c r="CO253">
        <f t="shared" si="360"/>
        <v>203.13879999999997</v>
      </c>
      <c r="CP253">
        <f t="shared" si="361"/>
        <v>2.4716</v>
      </c>
      <c r="CQ253">
        <f t="shared" si="362"/>
        <v>21.542999999999999</v>
      </c>
      <c r="CR253">
        <f t="shared" si="363"/>
        <v>47.7286</v>
      </c>
      <c r="CT253" s="18">
        <f>+'PASO 1 - SETUP CAMPAÑA'!F90</f>
        <v>334</v>
      </c>
      <c r="CU253">
        <v>20.55</v>
      </c>
      <c r="CV253">
        <v>19.66</v>
      </c>
      <c r="CW253">
        <v>1.28</v>
      </c>
      <c r="CX253">
        <v>3.81</v>
      </c>
      <c r="CY253">
        <v>3.64</v>
      </c>
      <c r="CZ253">
        <v>0.19</v>
      </c>
      <c r="DA253">
        <v>7.51</v>
      </c>
      <c r="DB253">
        <v>15.46</v>
      </c>
      <c r="DC253">
        <v>3.22</v>
      </c>
      <c r="DD253">
        <v>4.3</v>
      </c>
      <c r="DE253">
        <v>22.1</v>
      </c>
      <c r="DF253">
        <v>1.67</v>
      </c>
      <c r="DG253">
        <v>23.14</v>
      </c>
      <c r="DH253">
        <v>21.19</v>
      </c>
      <c r="DI253">
        <v>24.11</v>
      </c>
      <c r="DJ253">
        <v>1.79</v>
      </c>
      <c r="DK253">
        <v>56.29</v>
      </c>
      <c r="DL253">
        <v>9.83</v>
      </c>
      <c r="DM253">
        <v>4.3</v>
      </c>
      <c r="DN253">
        <v>47.53</v>
      </c>
      <c r="DO253">
        <v>27.88</v>
      </c>
      <c r="DP253">
        <v>13.04</v>
      </c>
      <c r="DQ253">
        <v>1.23</v>
      </c>
      <c r="DR253">
        <v>66.64</v>
      </c>
      <c r="DS253">
        <v>24.49</v>
      </c>
      <c r="DT253">
        <v>7.74</v>
      </c>
      <c r="DU253">
        <v>28.35</v>
      </c>
      <c r="DV253">
        <v>13.06</v>
      </c>
      <c r="DW253">
        <v>10.55</v>
      </c>
      <c r="DX253">
        <v>14.36</v>
      </c>
      <c r="DY253">
        <v>3.46</v>
      </c>
      <c r="DZ253">
        <v>0.1</v>
      </c>
      <c r="EA253">
        <v>5.3</v>
      </c>
      <c r="EB253">
        <v>0.08</v>
      </c>
      <c r="EC253">
        <v>0.01</v>
      </c>
      <c r="ED253">
        <v>2.81</v>
      </c>
      <c r="EE253">
        <v>0</v>
      </c>
      <c r="EF253">
        <v>1.1499999999999999</v>
      </c>
      <c r="EG253">
        <v>0</v>
      </c>
      <c r="EH253">
        <v>1.87</v>
      </c>
      <c r="EI253">
        <v>0.21</v>
      </c>
      <c r="EJ253">
        <v>1.04</v>
      </c>
      <c r="EK253">
        <v>0</v>
      </c>
      <c r="EL253">
        <v>0.34</v>
      </c>
      <c r="EM253">
        <v>1.58</v>
      </c>
      <c r="EN253">
        <v>0.08</v>
      </c>
      <c r="EO253">
        <v>0.79</v>
      </c>
      <c r="EP253">
        <v>0.42</v>
      </c>
      <c r="EQ253">
        <v>0.98</v>
      </c>
      <c r="ER253">
        <v>0.02</v>
      </c>
      <c r="ES253">
        <v>0.56999999999999995</v>
      </c>
      <c r="ET253">
        <v>0</v>
      </c>
      <c r="EU253">
        <v>0.34</v>
      </c>
      <c r="EV253">
        <v>0.76</v>
      </c>
      <c r="EW253">
        <v>0.18</v>
      </c>
      <c r="EX253">
        <v>7.0000000000000007E-2</v>
      </c>
      <c r="EY253">
        <v>19.78</v>
      </c>
      <c r="EZ253">
        <v>19.37</v>
      </c>
      <c r="FA253">
        <v>0.31</v>
      </c>
      <c r="FB253">
        <v>0</v>
      </c>
      <c r="FC253">
        <v>0.16</v>
      </c>
      <c r="FD253">
        <v>36.82</v>
      </c>
      <c r="FE253">
        <v>13.06</v>
      </c>
      <c r="FF253">
        <v>27.01</v>
      </c>
      <c r="FG253">
        <v>2.02</v>
      </c>
      <c r="FH253">
        <v>15.94</v>
      </c>
      <c r="FI253">
        <v>59.59</v>
      </c>
      <c r="FJ253">
        <v>88.29</v>
      </c>
      <c r="FK253">
        <v>5.82</v>
      </c>
      <c r="FL253">
        <v>89</v>
      </c>
      <c r="FM253">
        <v>41.49</v>
      </c>
      <c r="FN253">
        <v>13.04</v>
      </c>
      <c r="FO253">
        <v>1.79</v>
      </c>
      <c r="FP253">
        <v>0.12</v>
      </c>
      <c r="FQ253">
        <v>81.58</v>
      </c>
      <c r="FR253">
        <v>86.61</v>
      </c>
      <c r="FS253">
        <v>38.729999999999997</v>
      </c>
      <c r="FT253">
        <v>7.2</v>
      </c>
      <c r="FU253">
        <v>7.07</v>
      </c>
      <c r="FV253">
        <v>1.95</v>
      </c>
      <c r="FW253">
        <v>44.35</v>
      </c>
      <c r="FX253">
        <v>3.14</v>
      </c>
      <c r="FY253">
        <v>13.95</v>
      </c>
      <c r="FZ253">
        <v>2.8</v>
      </c>
      <c r="GA253">
        <v>3.05</v>
      </c>
      <c r="GB253">
        <v>50.73</v>
      </c>
      <c r="GC253">
        <v>60.82</v>
      </c>
      <c r="GD253">
        <v>0.74</v>
      </c>
      <c r="GE253">
        <v>6.45</v>
      </c>
      <c r="GF253">
        <v>14.29</v>
      </c>
    </row>
    <row r="254" spans="2:188" x14ac:dyDescent="0.35">
      <c r="B254" t="str">
        <f>IF(AND(F254&gt;='PASO 2 - CHANNEL INPUT '!$G$4,F254&lt;='PASO 2 - CHANNEL INPUT '!$H$4),"OK","FUERA")</f>
        <v>OK</v>
      </c>
      <c r="C254" s="18" t="str">
        <f>IF(AND(F254&gt;='PASO 2 - CHANNEL INPUT '!$G$8,F254&lt;='PASO 2 - CHANNEL INPUT '!$H$8),"OK","FUERA")</f>
        <v>OK</v>
      </c>
      <c r="D254" t="str">
        <f>IF(AND(F254&gt;='PASO 1 - SETUP CAMPAÑA'!$C$3,F254&lt;='PASO 1 - SETUP CAMPAÑA'!$C$4),"OK","FUERA")</f>
        <v>OK</v>
      </c>
      <c r="E254" t="s">
        <v>1</v>
      </c>
      <c r="F254">
        <v>63</v>
      </c>
      <c r="G254" s="11">
        <f t="shared" si="364"/>
        <v>44.442900000000002</v>
      </c>
      <c r="H254">
        <f t="shared" si="275"/>
        <v>41.669099999999993</v>
      </c>
      <c r="I254">
        <f t="shared" si="276"/>
        <v>3.1463999999999999</v>
      </c>
      <c r="J254">
        <f t="shared" si="277"/>
        <v>9.9359999999999999</v>
      </c>
      <c r="K254">
        <f t="shared" si="278"/>
        <v>9.4806000000000008</v>
      </c>
      <c r="L254">
        <f t="shared" si="279"/>
        <v>0.8901</v>
      </c>
      <c r="M254">
        <f t="shared" si="280"/>
        <v>15.5457</v>
      </c>
      <c r="N254">
        <f t="shared" si="281"/>
        <v>31.546800000000001</v>
      </c>
      <c r="O254">
        <f t="shared" si="282"/>
        <v>4.8023999999999996</v>
      </c>
      <c r="P254">
        <f t="shared" si="283"/>
        <v>7.3484999999999996</v>
      </c>
      <c r="Q254">
        <f t="shared" si="284"/>
        <v>46.554299999999998</v>
      </c>
      <c r="R254">
        <f t="shared" si="285"/>
        <v>2.3597999999999999</v>
      </c>
      <c r="S254">
        <f t="shared" si="286"/>
        <v>47.61</v>
      </c>
      <c r="T254">
        <f t="shared" si="287"/>
        <v>42.186599999999999</v>
      </c>
      <c r="U254" s="11">
        <f t="shared" si="288"/>
        <v>48.231000000000002</v>
      </c>
      <c r="V254">
        <f t="shared" si="289"/>
        <v>5.5682999999999998</v>
      </c>
      <c r="W254">
        <f t="shared" si="290"/>
        <v>108.59219999999999</v>
      </c>
      <c r="X254">
        <f t="shared" si="291"/>
        <v>16.539300000000001</v>
      </c>
      <c r="Y254">
        <f t="shared" si="292"/>
        <v>9.9981000000000009</v>
      </c>
      <c r="Z254">
        <f t="shared" si="293"/>
        <v>89.610299999999995</v>
      </c>
      <c r="AA254">
        <f t="shared" si="294"/>
        <v>56.821499999999993</v>
      </c>
      <c r="AB254">
        <f t="shared" si="295"/>
        <v>24.964199999999998</v>
      </c>
      <c r="AC254">
        <f t="shared" si="296"/>
        <v>3.1463999999999999</v>
      </c>
      <c r="AD254" s="11">
        <f t="shared" si="297"/>
        <v>130.203</v>
      </c>
      <c r="AE254">
        <f t="shared" si="298"/>
        <v>56.9664</v>
      </c>
      <c r="AF254">
        <f t="shared" si="299"/>
        <v>18.236700000000003</v>
      </c>
      <c r="AG254">
        <f t="shared" si="300"/>
        <v>51.791399999999996</v>
      </c>
      <c r="AH254">
        <f t="shared" si="301"/>
        <v>22.418100000000003</v>
      </c>
      <c r="AI254">
        <f t="shared" si="302"/>
        <v>17.5122</v>
      </c>
      <c r="AJ254">
        <f t="shared" si="303"/>
        <v>32.043599999999998</v>
      </c>
      <c r="AK254">
        <f t="shared" si="304"/>
        <v>6.3756000000000004</v>
      </c>
      <c r="AL254">
        <f t="shared" si="305"/>
        <v>0.22770000000000001</v>
      </c>
      <c r="AM254">
        <f t="shared" si="306"/>
        <v>16.021799999999999</v>
      </c>
      <c r="AN254">
        <f t="shared" si="307"/>
        <v>0.49679999999999996</v>
      </c>
      <c r="AO254">
        <f t="shared" si="308"/>
        <v>0</v>
      </c>
      <c r="AP254">
        <f t="shared" si="309"/>
        <v>2.4632999999999998</v>
      </c>
      <c r="AQ254">
        <f t="shared" si="310"/>
        <v>6.2099999999999995E-2</v>
      </c>
      <c r="AR254">
        <f t="shared" si="311"/>
        <v>2.8152000000000004</v>
      </c>
      <c r="AS254">
        <f t="shared" si="312"/>
        <v>0.43469999999999998</v>
      </c>
      <c r="AT254">
        <f t="shared" si="313"/>
        <v>1.5111000000000001</v>
      </c>
      <c r="AU254">
        <f t="shared" si="314"/>
        <v>0.70380000000000009</v>
      </c>
      <c r="AV254">
        <f t="shared" si="315"/>
        <v>1.5939000000000001</v>
      </c>
      <c r="AW254">
        <f t="shared" si="316"/>
        <v>0</v>
      </c>
      <c r="AX254">
        <f t="shared" si="317"/>
        <v>0</v>
      </c>
      <c r="AY254">
        <f t="shared" si="318"/>
        <v>2.2977000000000003</v>
      </c>
      <c r="AZ254">
        <f t="shared" si="319"/>
        <v>0.57960000000000012</v>
      </c>
      <c r="BA254">
        <f t="shared" si="320"/>
        <v>0.57960000000000012</v>
      </c>
      <c r="BB254">
        <f t="shared" si="321"/>
        <v>0.72449999999999992</v>
      </c>
      <c r="BC254">
        <f t="shared" si="322"/>
        <v>0.55890000000000006</v>
      </c>
      <c r="BD254">
        <f t="shared" si="323"/>
        <v>0.35190000000000005</v>
      </c>
      <c r="BE254">
        <f t="shared" si="324"/>
        <v>1.4489999999999998</v>
      </c>
      <c r="BF254">
        <f t="shared" si="325"/>
        <v>0</v>
      </c>
      <c r="BG254">
        <f t="shared" si="326"/>
        <v>0.47609999999999997</v>
      </c>
      <c r="BH254">
        <f t="shared" si="327"/>
        <v>0.22770000000000001</v>
      </c>
      <c r="BI254">
        <f t="shared" si="328"/>
        <v>0.76590000000000003</v>
      </c>
      <c r="BJ254">
        <f t="shared" si="329"/>
        <v>0.33119999999999999</v>
      </c>
      <c r="BK254">
        <f t="shared" si="330"/>
        <v>39.122999999999998</v>
      </c>
      <c r="BL254">
        <f t="shared" si="331"/>
        <v>37.177199999999999</v>
      </c>
      <c r="BM254">
        <f t="shared" si="332"/>
        <v>1.3455000000000001</v>
      </c>
      <c r="BN254">
        <f t="shared" si="333"/>
        <v>0</v>
      </c>
      <c r="BO254">
        <f t="shared" si="334"/>
        <v>0.8901</v>
      </c>
      <c r="BP254">
        <f t="shared" si="335"/>
        <v>68.020200000000003</v>
      </c>
      <c r="BQ254">
        <f t="shared" si="336"/>
        <v>26.516699999999997</v>
      </c>
      <c r="BR254">
        <f t="shared" si="337"/>
        <v>46.326599999999999</v>
      </c>
      <c r="BS254">
        <f t="shared" si="338"/>
        <v>4.3676999999999992</v>
      </c>
      <c r="BT254">
        <f t="shared" si="339"/>
        <v>33.223500000000001</v>
      </c>
      <c r="BU254">
        <f t="shared" si="340"/>
        <v>124.1379</v>
      </c>
      <c r="BV254" s="11">
        <f t="shared" si="341"/>
        <v>176.2191</v>
      </c>
      <c r="BW254" s="11">
        <f t="shared" si="342"/>
        <v>7.9695</v>
      </c>
      <c r="BX254" s="11">
        <f t="shared" si="343"/>
        <v>183.44340000000003</v>
      </c>
      <c r="BY254">
        <f t="shared" si="344"/>
        <v>78.473699999999994</v>
      </c>
      <c r="BZ254">
        <f t="shared" si="345"/>
        <v>24.964199999999998</v>
      </c>
      <c r="CA254">
        <f t="shared" si="346"/>
        <v>4.6161000000000003</v>
      </c>
      <c r="CB254">
        <f t="shared" si="347"/>
        <v>0.49679999999999996</v>
      </c>
      <c r="CC254" s="11">
        <f t="shared" si="348"/>
        <v>163.9854</v>
      </c>
      <c r="CD254" s="11">
        <f t="shared" si="349"/>
        <v>181.33199999999997</v>
      </c>
      <c r="CE254" s="11">
        <f t="shared" si="350"/>
        <v>86.194800000000001</v>
      </c>
      <c r="CF254">
        <f t="shared" si="351"/>
        <v>12.6477</v>
      </c>
      <c r="CG254">
        <f t="shared" si="352"/>
        <v>17.325900000000001</v>
      </c>
      <c r="CH254">
        <f t="shared" si="353"/>
        <v>1.9871999999999999</v>
      </c>
      <c r="CI254" s="11">
        <f t="shared" si="354"/>
        <v>96.834599999999995</v>
      </c>
      <c r="CJ254">
        <f t="shared" si="355"/>
        <v>7.5141</v>
      </c>
      <c r="CK254">
        <f t="shared" si="356"/>
        <v>32.292000000000002</v>
      </c>
      <c r="CL254">
        <f t="shared" si="357"/>
        <v>9.2528999999999986</v>
      </c>
      <c r="CM254">
        <f t="shared" si="358"/>
        <v>6.6446999999999994</v>
      </c>
      <c r="CN254">
        <f t="shared" si="359"/>
        <v>106.43939999999999</v>
      </c>
      <c r="CO254">
        <f t="shared" si="360"/>
        <v>124.1379</v>
      </c>
      <c r="CP254">
        <f t="shared" si="361"/>
        <v>1.7387999999999999</v>
      </c>
      <c r="CQ254">
        <f t="shared" si="362"/>
        <v>13.7448</v>
      </c>
      <c r="CR254">
        <f t="shared" si="363"/>
        <v>26.516699999999997</v>
      </c>
      <c r="CT254" s="18">
        <f>+'PASO 1 - SETUP CAMPAÑA'!F91</f>
        <v>207</v>
      </c>
      <c r="CU254">
        <v>21.47</v>
      </c>
      <c r="CV254">
        <v>20.13</v>
      </c>
      <c r="CW254">
        <v>1.52</v>
      </c>
      <c r="CX254">
        <v>4.8</v>
      </c>
      <c r="CY254">
        <v>4.58</v>
      </c>
      <c r="CZ254">
        <v>0.43</v>
      </c>
      <c r="DA254">
        <v>7.51</v>
      </c>
      <c r="DB254">
        <v>15.24</v>
      </c>
      <c r="DC254">
        <v>2.3199999999999998</v>
      </c>
      <c r="DD254">
        <v>3.55</v>
      </c>
      <c r="DE254">
        <v>22.49</v>
      </c>
      <c r="DF254">
        <v>1.1399999999999999</v>
      </c>
      <c r="DG254">
        <v>23</v>
      </c>
      <c r="DH254">
        <v>20.38</v>
      </c>
      <c r="DI254">
        <v>23.3</v>
      </c>
      <c r="DJ254">
        <v>2.69</v>
      </c>
      <c r="DK254">
        <v>52.46</v>
      </c>
      <c r="DL254">
        <v>7.99</v>
      </c>
      <c r="DM254">
        <v>4.83</v>
      </c>
      <c r="DN254">
        <v>43.29</v>
      </c>
      <c r="DO254">
        <v>27.45</v>
      </c>
      <c r="DP254">
        <v>12.06</v>
      </c>
      <c r="DQ254">
        <v>1.52</v>
      </c>
      <c r="DR254">
        <v>62.9</v>
      </c>
      <c r="DS254">
        <v>27.52</v>
      </c>
      <c r="DT254">
        <v>8.81</v>
      </c>
      <c r="DU254">
        <v>25.02</v>
      </c>
      <c r="DV254">
        <v>10.83</v>
      </c>
      <c r="DW254">
        <v>8.4600000000000009</v>
      </c>
      <c r="DX254">
        <v>15.48</v>
      </c>
      <c r="DY254">
        <v>3.08</v>
      </c>
      <c r="DZ254">
        <v>0.11</v>
      </c>
      <c r="EA254">
        <v>7.74</v>
      </c>
      <c r="EB254">
        <v>0.24</v>
      </c>
      <c r="EC254">
        <v>0</v>
      </c>
      <c r="ED254">
        <v>1.19</v>
      </c>
      <c r="EE254">
        <v>0.03</v>
      </c>
      <c r="EF254">
        <v>1.36</v>
      </c>
      <c r="EG254">
        <v>0.21</v>
      </c>
      <c r="EH254">
        <v>0.73</v>
      </c>
      <c r="EI254">
        <v>0.34</v>
      </c>
      <c r="EJ254">
        <v>0.77</v>
      </c>
      <c r="EK254">
        <v>0</v>
      </c>
      <c r="EL254">
        <v>0</v>
      </c>
      <c r="EM254">
        <v>1.1100000000000001</v>
      </c>
      <c r="EN254">
        <v>0.28000000000000003</v>
      </c>
      <c r="EO254">
        <v>0.28000000000000003</v>
      </c>
      <c r="EP254">
        <v>0.35</v>
      </c>
      <c r="EQ254">
        <v>0.27</v>
      </c>
      <c r="ER254">
        <v>0.17</v>
      </c>
      <c r="ES254">
        <v>0.7</v>
      </c>
      <c r="ET254">
        <v>0</v>
      </c>
      <c r="EU254">
        <v>0.23</v>
      </c>
      <c r="EV254">
        <v>0.11</v>
      </c>
      <c r="EW254">
        <v>0.37</v>
      </c>
      <c r="EX254">
        <v>0.16</v>
      </c>
      <c r="EY254">
        <v>18.899999999999999</v>
      </c>
      <c r="EZ254">
        <v>17.96</v>
      </c>
      <c r="FA254">
        <v>0.65</v>
      </c>
      <c r="FB254">
        <v>0</v>
      </c>
      <c r="FC254">
        <v>0.43</v>
      </c>
      <c r="FD254">
        <v>32.86</v>
      </c>
      <c r="FE254">
        <v>12.81</v>
      </c>
      <c r="FF254">
        <v>22.38</v>
      </c>
      <c r="FG254">
        <v>2.11</v>
      </c>
      <c r="FH254">
        <v>16.05</v>
      </c>
      <c r="FI254">
        <v>59.97</v>
      </c>
      <c r="FJ254">
        <v>85.13</v>
      </c>
      <c r="FK254">
        <v>3.85</v>
      </c>
      <c r="FL254">
        <v>88.62</v>
      </c>
      <c r="FM254">
        <v>37.909999999999997</v>
      </c>
      <c r="FN254">
        <v>12.06</v>
      </c>
      <c r="FO254">
        <v>2.23</v>
      </c>
      <c r="FP254">
        <v>0.24</v>
      </c>
      <c r="FQ254">
        <v>79.22</v>
      </c>
      <c r="FR254">
        <v>87.6</v>
      </c>
      <c r="FS254">
        <v>41.64</v>
      </c>
      <c r="FT254">
        <v>6.11</v>
      </c>
      <c r="FU254">
        <v>8.3699999999999992</v>
      </c>
      <c r="FV254">
        <v>0.96</v>
      </c>
      <c r="FW254">
        <v>46.78</v>
      </c>
      <c r="FX254">
        <v>3.63</v>
      </c>
      <c r="FY254">
        <v>15.6</v>
      </c>
      <c r="FZ254">
        <v>4.47</v>
      </c>
      <c r="GA254">
        <v>3.21</v>
      </c>
      <c r="GB254">
        <v>51.42</v>
      </c>
      <c r="GC254">
        <v>59.97</v>
      </c>
      <c r="GD254">
        <v>0.84</v>
      </c>
      <c r="GE254">
        <v>6.64</v>
      </c>
      <c r="GF254">
        <v>12.81</v>
      </c>
    </row>
    <row r="255" spans="2:188" x14ac:dyDescent="0.35">
      <c r="B255" t="str">
        <f>IF(AND(F255&gt;='PASO 2 - CHANNEL INPUT '!$G$4,F255&lt;='PASO 2 - CHANNEL INPUT '!$H$4),"OK","FUERA")</f>
        <v>OK</v>
      </c>
      <c r="C255" s="18" t="str">
        <f>IF(AND(F255&gt;='PASO 2 - CHANNEL INPUT '!$G$8,F255&lt;='PASO 2 - CHANNEL INPUT '!$H$8),"OK","FUERA")</f>
        <v>OK</v>
      </c>
      <c r="D255" t="str">
        <f>IF(AND(F255&gt;='PASO 1 - SETUP CAMPAÑA'!$C$3,F255&lt;='PASO 1 - SETUP CAMPAÑA'!$C$4),"OK","FUERA")</f>
        <v>OK</v>
      </c>
      <c r="E255" t="s">
        <v>1</v>
      </c>
      <c r="F255">
        <v>64</v>
      </c>
      <c r="G255" s="11">
        <f t="shared" si="364"/>
        <v>63.0015</v>
      </c>
      <c r="H255">
        <f t="shared" si="275"/>
        <v>60.14970000000001</v>
      </c>
      <c r="I255">
        <f t="shared" si="276"/>
        <v>3.8121</v>
      </c>
      <c r="J255">
        <f t="shared" si="277"/>
        <v>13.415100000000001</v>
      </c>
      <c r="K255">
        <f t="shared" si="278"/>
        <v>13.036800000000001</v>
      </c>
      <c r="L255">
        <f t="shared" si="279"/>
        <v>0.72750000000000004</v>
      </c>
      <c r="M255">
        <f t="shared" si="280"/>
        <v>20.806500000000003</v>
      </c>
      <c r="N255">
        <f t="shared" si="281"/>
        <v>43.970099999999995</v>
      </c>
      <c r="O255">
        <f t="shared" si="282"/>
        <v>7.1003999999999996</v>
      </c>
      <c r="P255">
        <f t="shared" si="283"/>
        <v>8.9337</v>
      </c>
      <c r="Q255">
        <f t="shared" si="284"/>
        <v>58.083599999999997</v>
      </c>
      <c r="R255">
        <f t="shared" si="285"/>
        <v>4.8597000000000001</v>
      </c>
      <c r="S255">
        <f t="shared" si="286"/>
        <v>60.4407</v>
      </c>
      <c r="T255">
        <f t="shared" si="287"/>
        <v>56.599499999999999</v>
      </c>
      <c r="U255" s="11">
        <f t="shared" si="288"/>
        <v>65.940600000000003</v>
      </c>
      <c r="V255">
        <f t="shared" si="289"/>
        <v>5.4999000000000002</v>
      </c>
      <c r="W255">
        <f t="shared" si="290"/>
        <v>165.63720000000001</v>
      </c>
      <c r="X255">
        <f t="shared" si="291"/>
        <v>28.809000000000001</v>
      </c>
      <c r="Y255">
        <f t="shared" si="292"/>
        <v>12.192900000000002</v>
      </c>
      <c r="Z255">
        <f t="shared" si="293"/>
        <v>139.41809999999998</v>
      </c>
      <c r="AA255">
        <f t="shared" si="294"/>
        <v>88.173000000000002</v>
      </c>
      <c r="AB255">
        <f t="shared" si="295"/>
        <v>38.033700000000003</v>
      </c>
      <c r="AC255">
        <f t="shared" si="296"/>
        <v>3.8412000000000002</v>
      </c>
      <c r="AD255" s="11">
        <f t="shared" si="297"/>
        <v>197.4726</v>
      </c>
      <c r="AE255">
        <f t="shared" si="298"/>
        <v>83.633399999999995</v>
      </c>
      <c r="AF255">
        <f t="shared" si="299"/>
        <v>26.422800000000002</v>
      </c>
      <c r="AG255">
        <f t="shared" si="300"/>
        <v>81.8001</v>
      </c>
      <c r="AH255">
        <f t="shared" si="301"/>
        <v>33.261299999999999</v>
      </c>
      <c r="AI255">
        <f t="shared" si="302"/>
        <v>34.687199999999997</v>
      </c>
      <c r="AJ255">
        <f t="shared" si="303"/>
        <v>40.710900000000002</v>
      </c>
      <c r="AK255">
        <f t="shared" si="304"/>
        <v>10.4178</v>
      </c>
      <c r="AL255">
        <f t="shared" si="305"/>
        <v>0.37829999999999997</v>
      </c>
      <c r="AM255">
        <f t="shared" si="306"/>
        <v>16.994399999999999</v>
      </c>
      <c r="AN255">
        <f t="shared" si="307"/>
        <v>0.17459999999999998</v>
      </c>
      <c r="AO255">
        <f t="shared" si="308"/>
        <v>0.14549999999999999</v>
      </c>
      <c r="AP255">
        <f t="shared" si="309"/>
        <v>4.5105000000000004</v>
      </c>
      <c r="AQ255">
        <f t="shared" si="310"/>
        <v>1.1057999999999999</v>
      </c>
      <c r="AR255">
        <f t="shared" si="311"/>
        <v>2.1242999999999999</v>
      </c>
      <c r="AS255">
        <f t="shared" si="312"/>
        <v>0.17459999999999998</v>
      </c>
      <c r="AT255">
        <f t="shared" si="313"/>
        <v>0.98940000000000006</v>
      </c>
      <c r="AU255">
        <f t="shared" si="314"/>
        <v>0.64019999999999999</v>
      </c>
      <c r="AV255">
        <f t="shared" si="315"/>
        <v>3.2592000000000003</v>
      </c>
      <c r="AW255">
        <f t="shared" si="316"/>
        <v>0</v>
      </c>
      <c r="AX255">
        <f t="shared" si="317"/>
        <v>0</v>
      </c>
      <c r="AY255">
        <f t="shared" si="318"/>
        <v>3.8703000000000003</v>
      </c>
      <c r="AZ255">
        <f t="shared" si="319"/>
        <v>0.873</v>
      </c>
      <c r="BA255">
        <f t="shared" si="320"/>
        <v>1.7168999999999999</v>
      </c>
      <c r="BB255">
        <f t="shared" si="321"/>
        <v>2.0661</v>
      </c>
      <c r="BC255">
        <f t="shared" si="322"/>
        <v>3.8412000000000002</v>
      </c>
      <c r="BD255">
        <f t="shared" si="323"/>
        <v>1.1639999999999999</v>
      </c>
      <c r="BE255">
        <f t="shared" si="324"/>
        <v>2.91</v>
      </c>
      <c r="BF255">
        <f t="shared" si="325"/>
        <v>0</v>
      </c>
      <c r="BG255">
        <f t="shared" si="326"/>
        <v>2.9682000000000004</v>
      </c>
      <c r="BH255">
        <f t="shared" si="327"/>
        <v>0.98940000000000006</v>
      </c>
      <c r="BI255">
        <f t="shared" si="328"/>
        <v>0.1164</v>
      </c>
      <c r="BJ255">
        <f t="shared" si="329"/>
        <v>8.7299999999999989E-2</v>
      </c>
      <c r="BK255">
        <f t="shared" si="330"/>
        <v>54.911700000000003</v>
      </c>
      <c r="BL255">
        <f t="shared" si="331"/>
        <v>53.747699999999995</v>
      </c>
      <c r="BM255">
        <f t="shared" si="332"/>
        <v>1.3386</v>
      </c>
      <c r="BN255">
        <f t="shared" si="333"/>
        <v>0</v>
      </c>
      <c r="BO255">
        <f t="shared" si="334"/>
        <v>0</v>
      </c>
      <c r="BP255">
        <f t="shared" si="335"/>
        <v>91.112099999999998</v>
      </c>
      <c r="BQ255">
        <f t="shared" si="336"/>
        <v>38.470200000000006</v>
      </c>
      <c r="BR255">
        <f t="shared" si="337"/>
        <v>64.485599999999991</v>
      </c>
      <c r="BS255">
        <f t="shared" si="338"/>
        <v>4.3650000000000002</v>
      </c>
      <c r="BT255">
        <f t="shared" si="339"/>
        <v>37.509900000000002</v>
      </c>
      <c r="BU255">
        <f t="shared" si="340"/>
        <v>173.08680000000001</v>
      </c>
      <c r="BV255" s="11">
        <f t="shared" si="341"/>
        <v>249.8817</v>
      </c>
      <c r="BW255" s="11">
        <f t="shared" si="342"/>
        <v>11.698199999999998</v>
      </c>
      <c r="BX255" s="11">
        <f t="shared" si="343"/>
        <v>246.91349999999997</v>
      </c>
      <c r="BY255">
        <f t="shared" si="344"/>
        <v>114.4212</v>
      </c>
      <c r="BZ255">
        <f t="shared" si="345"/>
        <v>38.033700000000003</v>
      </c>
      <c r="CA255">
        <f t="shared" si="346"/>
        <v>5.7035999999999998</v>
      </c>
      <c r="CB255">
        <f t="shared" si="347"/>
        <v>0.58199999999999996</v>
      </c>
      <c r="CC255" s="11">
        <f t="shared" si="348"/>
        <v>236.0592</v>
      </c>
      <c r="CD255" s="11">
        <f t="shared" si="349"/>
        <v>239.52210000000002</v>
      </c>
      <c r="CE255" s="11">
        <f t="shared" si="350"/>
        <v>95.418899999999994</v>
      </c>
      <c r="CF255">
        <f t="shared" si="351"/>
        <v>19.788</v>
      </c>
      <c r="CG255">
        <f t="shared" si="352"/>
        <v>18.827699999999997</v>
      </c>
      <c r="CH255">
        <f t="shared" si="353"/>
        <v>2.4153000000000002</v>
      </c>
      <c r="CI255" s="11">
        <f t="shared" si="354"/>
        <v>117.47669999999998</v>
      </c>
      <c r="CJ255">
        <f t="shared" si="355"/>
        <v>7.6242000000000001</v>
      </c>
      <c r="CK255">
        <f t="shared" si="356"/>
        <v>41.380199999999995</v>
      </c>
      <c r="CL255">
        <f t="shared" si="357"/>
        <v>7.1585999999999999</v>
      </c>
      <c r="CM255">
        <f t="shared" si="358"/>
        <v>6.6929999999999996</v>
      </c>
      <c r="CN255">
        <f t="shared" si="359"/>
        <v>128.38919999999999</v>
      </c>
      <c r="CO255">
        <f t="shared" si="360"/>
        <v>154.87020000000001</v>
      </c>
      <c r="CP255">
        <f t="shared" si="361"/>
        <v>1.7168999999999999</v>
      </c>
      <c r="CQ255">
        <f t="shared" si="362"/>
        <v>17.605499999999999</v>
      </c>
      <c r="CR255">
        <f t="shared" si="363"/>
        <v>42.864300000000007</v>
      </c>
      <c r="CT255" s="18">
        <f>+'PASO 1 - SETUP CAMPAÑA'!F92</f>
        <v>291</v>
      </c>
      <c r="CU255">
        <v>21.65</v>
      </c>
      <c r="CV255">
        <v>20.67</v>
      </c>
      <c r="CW255">
        <v>1.31</v>
      </c>
      <c r="CX255">
        <v>4.6100000000000003</v>
      </c>
      <c r="CY255">
        <v>4.4800000000000004</v>
      </c>
      <c r="CZ255">
        <v>0.25</v>
      </c>
      <c r="DA255">
        <v>7.15</v>
      </c>
      <c r="DB255">
        <v>15.11</v>
      </c>
      <c r="DC255">
        <v>2.44</v>
      </c>
      <c r="DD255">
        <v>3.07</v>
      </c>
      <c r="DE255">
        <v>19.96</v>
      </c>
      <c r="DF255">
        <v>1.67</v>
      </c>
      <c r="DG255">
        <v>20.77</v>
      </c>
      <c r="DH255">
        <v>19.45</v>
      </c>
      <c r="DI255">
        <v>22.66</v>
      </c>
      <c r="DJ255">
        <v>1.89</v>
      </c>
      <c r="DK255">
        <v>56.92</v>
      </c>
      <c r="DL255">
        <v>9.9</v>
      </c>
      <c r="DM255">
        <v>4.1900000000000004</v>
      </c>
      <c r="DN255">
        <v>47.91</v>
      </c>
      <c r="DO255">
        <v>30.3</v>
      </c>
      <c r="DP255">
        <v>13.07</v>
      </c>
      <c r="DQ255">
        <v>1.32</v>
      </c>
      <c r="DR255">
        <v>67.86</v>
      </c>
      <c r="DS255">
        <v>28.74</v>
      </c>
      <c r="DT255">
        <v>9.08</v>
      </c>
      <c r="DU255">
        <v>28.11</v>
      </c>
      <c r="DV255">
        <v>11.43</v>
      </c>
      <c r="DW255">
        <v>11.92</v>
      </c>
      <c r="DX255">
        <v>13.99</v>
      </c>
      <c r="DY255">
        <v>3.58</v>
      </c>
      <c r="DZ255">
        <v>0.13</v>
      </c>
      <c r="EA255">
        <v>5.84</v>
      </c>
      <c r="EB255">
        <v>0.06</v>
      </c>
      <c r="EC255">
        <v>0.05</v>
      </c>
      <c r="ED255">
        <v>1.55</v>
      </c>
      <c r="EE255">
        <v>0.38</v>
      </c>
      <c r="EF255">
        <v>0.73</v>
      </c>
      <c r="EG255">
        <v>0.06</v>
      </c>
      <c r="EH255">
        <v>0.34</v>
      </c>
      <c r="EI255">
        <v>0.22</v>
      </c>
      <c r="EJ255">
        <v>1.1200000000000001</v>
      </c>
      <c r="EK255">
        <v>0</v>
      </c>
      <c r="EL255">
        <v>0</v>
      </c>
      <c r="EM255">
        <v>1.33</v>
      </c>
      <c r="EN255">
        <v>0.3</v>
      </c>
      <c r="EO255">
        <v>0.59</v>
      </c>
      <c r="EP255">
        <v>0.71</v>
      </c>
      <c r="EQ255">
        <v>1.32</v>
      </c>
      <c r="ER255">
        <v>0.4</v>
      </c>
      <c r="ES255">
        <v>1</v>
      </c>
      <c r="ET255">
        <v>0</v>
      </c>
      <c r="EU255">
        <v>1.02</v>
      </c>
      <c r="EV255">
        <v>0.34</v>
      </c>
      <c r="EW255">
        <v>0.04</v>
      </c>
      <c r="EX255">
        <v>0.03</v>
      </c>
      <c r="EY255">
        <v>18.87</v>
      </c>
      <c r="EZ255">
        <v>18.47</v>
      </c>
      <c r="FA255">
        <v>0.46</v>
      </c>
      <c r="FB255">
        <v>0</v>
      </c>
      <c r="FC255">
        <v>0</v>
      </c>
      <c r="FD255">
        <v>31.31</v>
      </c>
      <c r="FE255">
        <v>13.22</v>
      </c>
      <c r="FF255">
        <v>22.16</v>
      </c>
      <c r="FG255">
        <v>1.5</v>
      </c>
      <c r="FH255">
        <v>12.89</v>
      </c>
      <c r="FI255">
        <v>59.48</v>
      </c>
      <c r="FJ255">
        <v>85.87</v>
      </c>
      <c r="FK255">
        <v>4.0199999999999996</v>
      </c>
      <c r="FL255">
        <v>84.85</v>
      </c>
      <c r="FM255">
        <v>39.32</v>
      </c>
      <c r="FN255">
        <v>13.07</v>
      </c>
      <c r="FO255">
        <v>1.96</v>
      </c>
      <c r="FP255">
        <v>0.2</v>
      </c>
      <c r="FQ255">
        <v>81.12</v>
      </c>
      <c r="FR255">
        <v>82.31</v>
      </c>
      <c r="FS255">
        <v>32.79</v>
      </c>
      <c r="FT255">
        <v>6.8</v>
      </c>
      <c r="FU255">
        <v>6.47</v>
      </c>
      <c r="FV255">
        <v>0.83</v>
      </c>
      <c r="FW255">
        <v>40.369999999999997</v>
      </c>
      <c r="FX255">
        <v>2.62</v>
      </c>
      <c r="FY255">
        <v>14.22</v>
      </c>
      <c r="FZ255">
        <v>2.46</v>
      </c>
      <c r="GA255">
        <v>2.2999999999999998</v>
      </c>
      <c r="GB255">
        <v>44.12</v>
      </c>
      <c r="GC255">
        <v>53.22</v>
      </c>
      <c r="GD255">
        <v>0.59</v>
      </c>
      <c r="GE255">
        <v>6.05</v>
      </c>
      <c r="GF255">
        <v>14.73</v>
      </c>
    </row>
    <row r="256" spans="2:188" x14ac:dyDescent="0.35">
      <c r="B256" t="str">
        <f>IF(AND(F256&gt;='PASO 2 - CHANNEL INPUT '!$G$4,F256&lt;='PASO 2 - CHANNEL INPUT '!$H$4),"OK","FUERA")</f>
        <v>OK</v>
      </c>
      <c r="C256" s="18" t="str">
        <f>IF(AND(F256&gt;='PASO 2 - CHANNEL INPUT '!$G$8,F256&lt;='PASO 2 - CHANNEL INPUT '!$H$8),"OK","FUERA")</f>
        <v>OK</v>
      </c>
      <c r="D256" t="str">
        <f>IF(AND(F256&gt;='PASO 1 - SETUP CAMPAÑA'!$C$3,F256&lt;='PASO 1 - SETUP CAMPAÑA'!$C$4),"OK","FUERA")</f>
        <v>OK</v>
      </c>
      <c r="E256" t="s">
        <v>1</v>
      </c>
      <c r="F256">
        <v>65</v>
      </c>
      <c r="G256" s="11">
        <f t="shared" si="364"/>
        <v>73.567999999999998</v>
      </c>
      <c r="H256">
        <f t="shared" si="275"/>
        <v>69.0976</v>
      </c>
      <c r="I256">
        <f t="shared" si="276"/>
        <v>5.1039999999999992</v>
      </c>
      <c r="J256">
        <f t="shared" si="277"/>
        <v>11.862400000000001</v>
      </c>
      <c r="K256">
        <f t="shared" si="278"/>
        <v>11.0176</v>
      </c>
      <c r="L256">
        <f t="shared" si="279"/>
        <v>1.3728</v>
      </c>
      <c r="M256">
        <f t="shared" si="280"/>
        <v>24.64</v>
      </c>
      <c r="N256">
        <f t="shared" si="281"/>
        <v>47.555199999999999</v>
      </c>
      <c r="O256">
        <f t="shared" si="282"/>
        <v>6.7231999999999994</v>
      </c>
      <c r="P256">
        <f t="shared" si="283"/>
        <v>12.8832</v>
      </c>
      <c r="Q256">
        <f t="shared" si="284"/>
        <v>72.089600000000004</v>
      </c>
      <c r="R256">
        <f t="shared" si="285"/>
        <v>2.5695999999999999</v>
      </c>
      <c r="S256">
        <f t="shared" si="286"/>
        <v>73.216000000000008</v>
      </c>
      <c r="T256">
        <f t="shared" si="287"/>
        <v>65.331199999999995</v>
      </c>
      <c r="U256" s="11">
        <f t="shared" si="288"/>
        <v>72.86399999999999</v>
      </c>
      <c r="V256">
        <f t="shared" si="289"/>
        <v>6.4416000000000002</v>
      </c>
      <c r="W256">
        <f t="shared" si="290"/>
        <v>192.15680000000003</v>
      </c>
      <c r="X256">
        <f t="shared" si="291"/>
        <v>27.103999999999999</v>
      </c>
      <c r="Y256">
        <f t="shared" si="292"/>
        <v>15.488000000000001</v>
      </c>
      <c r="Z256">
        <f t="shared" si="293"/>
        <v>155.93599999999998</v>
      </c>
      <c r="AA256">
        <f t="shared" si="294"/>
        <v>93.315200000000004</v>
      </c>
      <c r="AB256">
        <f t="shared" si="295"/>
        <v>38.086400000000005</v>
      </c>
      <c r="AC256">
        <f t="shared" si="296"/>
        <v>4.2591999999999999</v>
      </c>
      <c r="AD256" s="11">
        <f t="shared" si="297"/>
        <v>224.15360000000001</v>
      </c>
      <c r="AE256">
        <f t="shared" si="298"/>
        <v>97.785600000000002</v>
      </c>
      <c r="AF256">
        <f t="shared" si="299"/>
        <v>31.398400000000002</v>
      </c>
      <c r="AG256">
        <f t="shared" si="300"/>
        <v>113.62560000000001</v>
      </c>
      <c r="AH256">
        <f t="shared" si="301"/>
        <v>42.908799999999999</v>
      </c>
      <c r="AI256">
        <f t="shared" si="302"/>
        <v>34.7072</v>
      </c>
      <c r="AJ256">
        <f t="shared" si="303"/>
        <v>50.793599999999998</v>
      </c>
      <c r="AK256">
        <f t="shared" si="304"/>
        <v>15.2768</v>
      </c>
      <c r="AL256">
        <f t="shared" si="305"/>
        <v>0.70399999999999996</v>
      </c>
      <c r="AM256">
        <f t="shared" si="306"/>
        <v>17.423999999999999</v>
      </c>
      <c r="AN256">
        <f t="shared" si="307"/>
        <v>0.24640000000000004</v>
      </c>
      <c r="AO256">
        <f t="shared" si="308"/>
        <v>0.24640000000000004</v>
      </c>
      <c r="AP256">
        <f t="shared" si="309"/>
        <v>5.8079999999999998</v>
      </c>
      <c r="AQ256">
        <f t="shared" si="310"/>
        <v>0.28160000000000002</v>
      </c>
      <c r="AR256">
        <f t="shared" si="311"/>
        <v>5.6672000000000002</v>
      </c>
      <c r="AS256">
        <f t="shared" si="312"/>
        <v>0.38720000000000004</v>
      </c>
      <c r="AT256">
        <f t="shared" si="313"/>
        <v>2.0063999999999997</v>
      </c>
      <c r="AU256">
        <f t="shared" si="314"/>
        <v>3.6608000000000001</v>
      </c>
      <c r="AV256">
        <f t="shared" si="315"/>
        <v>5.1743999999999994</v>
      </c>
      <c r="AW256">
        <f t="shared" si="316"/>
        <v>0</v>
      </c>
      <c r="AX256">
        <f t="shared" si="317"/>
        <v>0</v>
      </c>
      <c r="AY256">
        <f t="shared" si="318"/>
        <v>6.4064000000000005</v>
      </c>
      <c r="AZ256">
        <f t="shared" si="319"/>
        <v>0.95040000000000002</v>
      </c>
      <c r="BA256">
        <f t="shared" si="320"/>
        <v>2.3936000000000002</v>
      </c>
      <c r="BB256">
        <f t="shared" si="321"/>
        <v>1.5488000000000002</v>
      </c>
      <c r="BC256">
        <f t="shared" si="322"/>
        <v>3.1680000000000001</v>
      </c>
      <c r="BD256">
        <f t="shared" si="323"/>
        <v>0.35199999999999998</v>
      </c>
      <c r="BE256">
        <f t="shared" si="324"/>
        <v>3.8016000000000001</v>
      </c>
      <c r="BF256">
        <f t="shared" si="325"/>
        <v>0</v>
      </c>
      <c r="BG256">
        <f t="shared" si="326"/>
        <v>1.76</v>
      </c>
      <c r="BH256">
        <f t="shared" si="327"/>
        <v>1.2671999999999999</v>
      </c>
      <c r="BI256">
        <f t="shared" si="328"/>
        <v>0.31679999999999997</v>
      </c>
      <c r="BJ256">
        <f t="shared" si="329"/>
        <v>0.14080000000000001</v>
      </c>
      <c r="BK256">
        <f t="shared" si="330"/>
        <v>68.64</v>
      </c>
      <c r="BL256">
        <f t="shared" si="331"/>
        <v>67.5488</v>
      </c>
      <c r="BM256">
        <f t="shared" si="332"/>
        <v>0.95040000000000002</v>
      </c>
      <c r="BN256">
        <f t="shared" si="333"/>
        <v>0</v>
      </c>
      <c r="BO256">
        <f t="shared" si="334"/>
        <v>0.95040000000000002</v>
      </c>
      <c r="BP256">
        <f t="shared" si="335"/>
        <v>119.36319999999998</v>
      </c>
      <c r="BQ256">
        <f t="shared" si="336"/>
        <v>41.852800000000002</v>
      </c>
      <c r="BR256">
        <f t="shared" si="337"/>
        <v>91.52000000000001</v>
      </c>
      <c r="BS256">
        <f t="shared" si="338"/>
        <v>3.3791999999999995</v>
      </c>
      <c r="BT256">
        <f t="shared" si="339"/>
        <v>45.091200000000001</v>
      </c>
      <c r="BU256">
        <f t="shared" si="340"/>
        <v>222.60480000000001</v>
      </c>
      <c r="BV256" s="11">
        <f t="shared" si="341"/>
        <v>312.47039999999998</v>
      </c>
      <c r="BW256" s="11">
        <f t="shared" si="342"/>
        <v>10.8064</v>
      </c>
      <c r="BX256" s="11">
        <f t="shared" si="343"/>
        <v>296.41919999999999</v>
      </c>
      <c r="BY256">
        <f t="shared" si="344"/>
        <v>131.3664</v>
      </c>
      <c r="BZ256">
        <f t="shared" si="345"/>
        <v>38.086400000000005</v>
      </c>
      <c r="CA256">
        <f t="shared" si="346"/>
        <v>6.9695999999999998</v>
      </c>
      <c r="CB256">
        <f t="shared" si="347"/>
        <v>0.88</v>
      </c>
      <c r="CC256" s="11">
        <f t="shared" si="348"/>
        <v>279.03039999999999</v>
      </c>
      <c r="CD256" s="11">
        <f t="shared" si="349"/>
        <v>283.11360000000002</v>
      </c>
      <c r="CE256" s="11">
        <f t="shared" si="350"/>
        <v>114.85760000000002</v>
      </c>
      <c r="CF256">
        <f t="shared" si="351"/>
        <v>19.817599999999999</v>
      </c>
      <c r="CG256">
        <f t="shared" si="352"/>
        <v>17.283200000000001</v>
      </c>
      <c r="CH256">
        <f t="shared" si="353"/>
        <v>5.2096</v>
      </c>
      <c r="CI256" s="11">
        <f t="shared" si="354"/>
        <v>148.61439999999999</v>
      </c>
      <c r="CJ256">
        <f t="shared" si="355"/>
        <v>10.8064</v>
      </c>
      <c r="CK256">
        <f t="shared" si="356"/>
        <v>42.416000000000004</v>
      </c>
      <c r="CL256">
        <f t="shared" si="357"/>
        <v>8.4832000000000001</v>
      </c>
      <c r="CM256">
        <f t="shared" si="358"/>
        <v>4.927999999999999</v>
      </c>
      <c r="CN256">
        <f t="shared" si="359"/>
        <v>162.51839999999999</v>
      </c>
      <c r="CO256">
        <f t="shared" si="360"/>
        <v>186.66559999999998</v>
      </c>
      <c r="CP256">
        <f t="shared" si="361"/>
        <v>0.70399999999999996</v>
      </c>
      <c r="CQ256">
        <f t="shared" si="362"/>
        <v>16.086400000000001</v>
      </c>
      <c r="CR256">
        <f t="shared" si="363"/>
        <v>43.12</v>
      </c>
      <c r="CT256" s="18">
        <f>+'PASO 1 - SETUP CAMPAÑA'!F93</f>
        <v>352</v>
      </c>
      <c r="CU256">
        <v>20.9</v>
      </c>
      <c r="CV256">
        <v>19.63</v>
      </c>
      <c r="CW256">
        <v>1.45</v>
      </c>
      <c r="CX256">
        <v>3.37</v>
      </c>
      <c r="CY256">
        <v>3.13</v>
      </c>
      <c r="CZ256">
        <v>0.39</v>
      </c>
      <c r="DA256">
        <v>7</v>
      </c>
      <c r="DB256">
        <v>13.51</v>
      </c>
      <c r="DC256">
        <v>1.91</v>
      </c>
      <c r="DD256">
        <v>3.66</v>
      </c>
      <c r="DE256">
        <v>20.48</v>
      </c>
      <c r="DF256">
        <v>0.73</v>
      </c>
      <c r="DG256">
        <v>20.8</v>
      </c>
      <c r="DH256">
        <v>18.559999999999999</v>
      </c>
      <c r="DI256">
        <v>20.7</v>
      </c>
      <c r="DJ256">
        <v>1.83</v>
      </c>
      <c r="DK256">
        <v>54.59</v>
      </c>
      <c r="DL256">
        <v>7.7</v>
      </c>
      <c r="DM256">
        <v>4.4000000000000004</v>
      </c>
      <c r="DN256">
        <v>44.3</v>
      </c>
      <c r="DO256">
        <v>26.51</v>
      </c>
      <c r="DP256">
        <v>10.82</v>
      </c>
      <c r="DQ256">
        <v>1.21</v>
      </c>
      <c r="DR256">
        <v>63.68</v>
      </c>
      <c r="DS256">
        <v>27.78</v>
      </c>
      <c r="DT256">
        <v>8.92</v>
      </c>
      <c r="DU256">
        <v>32.28</v>
      </c>
      <c r="DV256">
        <v>12.19</v>
      </c>
      <c r="DW256">
        <v>9.86</v>
      </c>
      <c r="DX256">
        <v>14.43</v>
      </c>
      <c r="DY256">
        <v>4.34</v>
      </c>
      <c r="DZ256">
        <v>0.2</v>
      </c>
      <c r="EA256">
        <v>4.95</v>
      </c>
      <c r="EB256">
        <v>7.0000000000000007E-2</v>
      </c>
      <c r="EC256">
        <v>7.0000000000000007E-2</v>
      </c>
      <c r="ED256">
        <v>1.65</v>
      </c>
      <c r="EE256">
        <v>0.08</v>
      </c>
      <c r="EF256">
        <v>1.61</v>
      </c>
      <c r="EG256">
        <v>0.11</v>
      </c>
      <c r="EH256">
        <v>0.56999999999999995</v>
      </c>
      <c r="EI256">
        <v>1.04</v>
      </c>
      <c r="EJ256">
        <v>1.47</v>
      </c>
      <c r="EK256">
        <v>0</v>
      </c>
      <c r="EL256">
        <v>0</v>
      </c>
      <c r="EM256">
        <v>1.82</v>
      </c>
      <c r="EN256">
        <v>0.27</v>
      </c>
      <c r="EO256">
        <v>0.68</v>
      </c>
      <c r="EP256">
        <v>0.44</v>
      </c>
      <c r="EQ256">
        <v>0.9</v>
      </c>
      <c r="ER256">
        <v>0.1</v>
      </c>
      <c r="ES256">
        <v>1.08</v>
      </c>
      <c r="ET256">
        <v>0</v>
      </c>
      <c r="EU256">
        <v>0.5</v>
      </c>
      <c r="EV256">
        <v>0.36</v>
      </c>
      <c r="EW256">
        <v>0.09</v>
      </c>
      <c r="EX256">
        <v>0.04</v>
      </c>
      <c r="EY256">
        <v>19.5</v>
      </c>
      <c r="EZ256">
        <v>19.190000000000001</v>
      </c>
      <c r="FA256">
        <v>0.27</v>
      </c>
      <c r="FB256">
        <v>0</v>
      </c>
      <c r="FC256">
        <v>0.27</v>
      </c>
      <c r="FD256">
        <v>33.909999999999997</v>
      </c>
      <c r="FE256">
        <v>11.89</v>
      </c>
      <c r="FF256">
        <v>26</v>
      </c>
      <c r="FG256">
        <v>0.96</v>
      </c>
      <c r="FH256">
        <v>12.81</v>
      </c>
      <c r="FI256">
        <v>63.24</v>
      </c>
      <c r="FJ256">
        <v>88.77</v>
      </c>
      <c r="FK256">
        <v>3.07</v>
      </c>
      <c r="FL256">
        <v>84.21</v>
      </c>
      <c r="FM256">
        <v>37.32</v>
      </c>
      <c r="FN256">
        <v>10.82</v>
      </c>
      <c r="FO256">
        <v>1.98</v>
      </c>
      <c r="FP256">
        <v>0.25</v>
      </c>
      <c r="FQ256">
        <v>79.27</v>
      </c>
      <c r="FR256">
        <v>80.430000000000007</v>
      </c>
      <c r="FS256">
        <v>32.630000000000003</v>
      </c>
      <c r="FT256">
        <v>5.63</v>
      </c>
      <c r="FU256">
        <v>4.91</v>
      </c>
      <c r="FV256">
        <v>1.48</v>
      </c>
      <c r="FW256">
        <v>42.22</v>
      </c>
      <c r="FX256">
        <v>3.07</v>
      </c>
      <c r="FY256">
        <v>12.05</v>
      </c>
      <c r="FZ256">
        <v>2.41</v>
      </c>
      <c r="GA256">
        <v>1.4</v>
      </c>
      <c r="GB256">
        <v>46.17</v>
      </c>
      <c r="GC256">
        <v>53.03</v>
      </c>
      <c r="GD256">
        <v>0.2</v>
      </c>
      <c r="GE256">
        <v>4.57</v>
      </c>
      <c r="GF256">
        <v>12.25</v>
      </c>
    </row>
    <row r="257" spans="2:188" x14ac:dyDescent="0.35">
      <c r="B257" t="str">
        <f>IF(AND(F257&gt;='PASO 2 - CHANNEL INPUT '!$G$4,F257&lt;='PASO 2 - CHANNEL INPUT '!$H$4),"OK","FUERA")</f>
        <v>OK</v>
      </c>
      <c r="C257" s="18" t="str">
        <f>IF(AND(F257&gt;='PASO 2 - CHANNEL INPUT '!$G$8,F257&lt;='PASO 2 - CHANNEL INPUT '!$H$8),"OK","FUERA")</f>
        <v>OK</v>
      </c>
      <c r="D257" t="str">
        <f>IF(AND(F257&gt;='PASO 1 - SETUP CAMPAÑA'!$C$3,F257&lt;='PASO 1 - SETUP CAMPAÑA'!$C$4),"OK","FUERA")</f>
        <v>OK</v>
      </c>
      <c r="E257" t="s">
        <v>1</v>
      </c>
      <c r="F257">
        <v>66</v>
      </c>
      <c r="G257" s="11">
        <f t="shared" si="364"/>
        <v>72.397800000000004</v>
      </c>
      <c r="H257">
        <f t="shared" si="275"/>
        <v>64.582499999999996</v>
      </c>
      <c r="I257">
        <f t="shared" si="276"/>
        <v>8.4038999999999984</v>
      </c>
      <c r="J257">
        <f t="shared" si="277"/>
        <v>14.649600000000001</v>
      </c>
      <c r="K257">
        <f t="shared" si="278"/>
        <v>13.603199999999999</v>
      </c>
      <c r="L257">
        <f t="shared" si="279"/>
        <v>1.2425999999999999</v>
      </c>
      <c r="M257">
        <f t="shared" si="280"/>
        <v>23.216999999999999</v>
      </c>
      <c r="N257">
        <f t="shared" si="281"/>
        <v>44.897100000000002</v>
      </c>
      <c r="O257">
        <f t="shared" si="282"/>
        <v>7.3574999999999999</v>
      </c>
      <c r="P257">
        <f t="shared" si="283"/>
        <v>7.9787999999999997</v>
      </c>
      <c r="Q257">
        <f t="shared" si="284"/>
        <v>63.274500000000003</v>
      </c>
      <c r="R257">
        <f t="shared" si="285"/>
        <v>3.4989000000000003</v>
      </c>
      <c r="S257">
        <f t="shared" si="286"/>
        <v>64.15740000000001</v>
      </c>
      <c r="T257">
        <f t="shared" si="287"/>
        <v>59.317800000000005</v>
      </c>
      <c r="U257" s="11">
        <f t="shared" si="288"/>
        <v>67.885199999999998</v>
      </c>
      <c r="V257">
        <f t="shared" si="289"/>
        <v>7.7172000000000001</v>
      </c>
      <c r="W257">
        <f t="shared" si="290"/>
        <v>161.43989999999999</v>
      </c>
      <c r="X257">
        <f t="shared" si="291"/>
        <v>25.931099999999997</v>
      </c>
      <c r="Y257">
        <f t="shared" si="292"/>
        <v>8.9271000000000011</v>
      </c>
      <c r="Z257">
        <f t="shared" si="293"/>
        <v>132.9255</v>
      </c>
      <c r="AA257">
        <f t="shared" si="294"/>
        <v>78.185699999999997</v>
      </c>
      <c r="AB257">
        <f t="shared" si="295"/>
        <v>32.013299999999994</v>
      </c>
      <c r="AC257">
        <f t="shared" si="296"/>
        <v>4.5453000000000001</v>
      </c>
      <c r="AD257" s="11">
        <f t="shared" si="297"/>
        <v>192.76650000000001</v>
      </c>
      <c r="AE257">
        <f t="shared" si="298"/>
        <v>89.728800000000007</v>
      </c>
      <c r="AF257">
        <f t="shared" si="299"/>
        <v>35.479500000000002</v>
      </c>
      <c r="AG257">
        <f t="shared" si="300"/>
        <v>102.97229999999999</v>
      </c>
      <c r="AH257">
        <f t="shared" si="301"/>
        <v>50.063700000000004</v>
      </c>
      <c r="AI257">
        <f t="shared" si="302"/>
        <v>30.1494</v>
      </c>
      <c r="AJ257">
        <f t="shared" si="303"/>
        <v>44.373900000000006</v>
      </c>
      <c r="AK257">
        <f t="shared" si="304"/>
        <v>14.976599999999999</v>
      </c>
      <c r="AL257">
        <f t="shared" si="305"/>
        <v>0.32700000000000001</v>
      </c>
      <c r="AM257">
        <f t="shared" si="306"/>
        <v>18.737100000000002</v>
      </c>
      <c r="AN257">
        <f t="shared" si="307"/>
        <v>0.39239999999999997</v>
      </c>
      <c r="AO257">
        <f t="shared" si="308"/>
        <v>0.32700000000000001</v>
      </c>
      <c r="AP257">
        <f t="shared" si="309"/>
        <v>4.7414999999999994</v>
      </c>
      <c r="AQ257">
        <f t="shared" si="310"/>
        <v>0.29430000000000001</v>
      </c>
      <c r="AR257">
        <f t="shared" si="311"/>
        <v>6.049500000000001</v>
      </c>
      <c r="AS257">
        <f t="shared" si="312"/>
        <v>1.9293</v>
      </c>
      <c r="AT257">
        <f t="shared" si="313"/>
        <v>2.3871000000000002</v>
      </c>
      <c r="AU257">
        <f t="shared" si="314"/>
        <v>1.962</v>
      </c>
      <c r="AV257">
        <f t="shared" si="315"/>
        <v>3.8586</v>
      </c>
      <c r="AW257">
        <f t="shared" si="316"/>
        <v>0</v>
      </c>
      <c r="AX257">
        <f t="shared" si="317"/>
        <v>0</v>
      </c>
      <c r="AY257">
        <f t="shared" si="318"/>
        <v>5.5590000000000002</v>
      </c>
      <c r="AZ257">
        <f t="shared" si="319"/>
        <v>2.4198</v>
      </c>
      <c r="BA257">
        <f t="shared" si="320"/>
        <v>3.5316000000000001</v>
      </c>
      <c r="BB257">
        <f t="shared" si="321"/>
        <v>0.68669999999999998</v>
      </c>
      <c r="BC257">
        <f t="shared" si="322"/>
        <v>0.88290000000000002</v>
      </c>
      <c r="BD257">
        <f t="shared" si="323"/>
        <v>1.0790999999999999</v>
      </c>
      <c r="BE257">
        <f t="shared" si="324"/>
        <v>2.0274000000000001</v>
      </c>
      <c r="BF257">
        <f t="shared" si="325"/>
        <v>0</v>
      </c>
      <c r="BG257">
        <f t="shared" si="326"/>
        <v>2.5833000000000004</v>
      </c>
      <c r="BH257">
        <f t="shared" si="327"/>
        <v>0.35970000000000002</v>
      </c>
      <c r="BI257">
        <f t="shared" si="328"/>
        <v>0.29430000000000001</v>
      </c>
      <c r="BJ257">
        <f t="shared" si="329"/>
        <v>0.75209999999999999</v>
      </c>
      <c r="BK257">
        <f t="shared" si="330"/>
        <v>67.656300000000002</v>
      </c>
      <c r="BL257">
        <f t="shared" si="331"/>
        <v>66.054000000000002</v>
      </c>
      <c r="BM257">
        <f t="shared" si="332"/>
        <v>1.6677000000000002</v>
      </c>
      <c r="BN257">
        <f t="shared" si="333"/>
        <v>0</v>
      </c>
      <c r="BO257">
        <f t="shared" si="334"/>
        <v>0.85019999999999996</v>
      </c>
      <c r="BP257">
        <f t="shared" si="335"/>
        <v>116.2158</v>
      </c>
      <c r="BQ257">
        <f t="shared" si="336"/>
        <v>40.548000000000002</v>
      </c>
      <c r="BR257">
        <f t="shared" si="337"/>
        <v>87.472500000000011</v>
      </c>
      <c r="BS257">
        <f t="shared" si="338"/>
        <v>2.8121999999999998</v>
      </c>
      <c r="BT257">
        <f t="shared" si="339"/>
        <v>39.665100000000002</v>
      </c>
      <c r="BU257">
        <f t="shared" si="340"/>
        <v>208.20090000000002</v>
      </c>
      <c r="BV257" s="11">
        <f t="shared" si="341"/>
        <v>287.04059999999998</v>
      </c>
      <c r="BW257" s="11">
        <f t="shared" si="342"/>
        <v>11.935499999999999</v>
      </c>
      <c r="BX257" s="11">
        <f t="shared" si="343"/>
        <v>279.81389999999999</v>
      </c>
      <c r="BY257">
        <f t="shared" si="344"/>
        <v>115.00590000000001</v>
      </c>
      <c r="BZ257">
        <f t="shared" si="345"/>
        <v>32.013299999999994</v>
      </c>
      <c r="CA257">
        <f t="shared" si="346"/>
        <v>7.9461000000000004</v>
      </c>
      <c r="CB257">
        <f t="shared" si="347"/>
        <v>2.1909000000000001</v>
      </c>
      <c r="CC257" s="11">
        <f t="shared" si="348"/>
        <v>246.4599</v>
      </c>
      <c r="CD257" s="11">
        <f t="shared" si="349"/>
        <v>266.24340000000001</v>
      </c>
      <c r="CE257" s="11">
        <f t="shared" si="350"/>
        <v>103.65900000000001</v>
      </c>
      <c r="CF257">
        <f t="shared" si="351"/>
        <v>21.320399999999999</v>
      </c>
      <c r="CG257">
        <f t="shared" si="352"/>
        <v>30.018599999999999</v>
      </c>
      <c r="CH257">
        <f t="shared" si="353"/>
        <v>7.3248000000000006</v>
      </c>
      <c r="CI257" s="11">
        <f t="shared" si="354"/>
        <v>133.416</v>
      </c>
      <c r="CJ257">
        <f t="shared" si="355"/>
        <v>7.3901999999999992</v>
      </c>
      <c r="CK257">
        <f t="shared" si="356"/>
        <v>32.961599999999997</v>
      </c>
      <c r="CL257">
        <f t="shared" si="357"/>
        <v>8.4366000000000003</v>
      </c>
      <c r="CM257">
        <f t="shared" si="358"/>
        <v>3.7277999999999998</v>
      </c>
      <c r="CN257">
        <f t="shared" si="359"/>
        <v>145.54769999999999</v>
      </c>
      <c r="CO257">
        <f t="shared" si="360"/>
        <v>180.63480000000001</v>
      </c>
      <c r="CP257">
        <f t="shared" si="361"/>
        <v>1.962</v>
      </c>
      <c r="CQ257">
        <f t="shared" si="362"/>
        <v>19.456500000000002</v>
      </c>
      <c r="CR257">
        <f t="shared" si="363"/>
        <v>40.4499</v>
      </c>
      <c r="CT257" s="18">
        <f>+'PASO 1 - SETUP CAMPAÑA'!F94</f>
        <v>327</v>
      </c>
      <c r="CU257">
        <v>22.14</v>
      </c>
      <c r="CV257">
        <v>19.75</v>
      </c>
      <c r="CW257">
        <v>2.57</v>
      </c>
      <c r="CX257">
        <v>4.4800000000000004</v>
      </c>
      <c r="CY257">
        <v>4.16</v>
      </c>
      <c r="CZ257">
        <v>0.38</v>
      </c>
      <c r="DA257">
        <v>7.1</v>
      </c>
      <c r="DB257">
        <v>13.73</v>
      </c>
      <c r="DC257">
        <v>2.25</v>
      </c>
      <c r="DD257">
        <v>2.44</v>
      </c>
      <c r="DE257">
        <v>19.350000000000001</v>
      </c>
      <c r="DF257">
        <v>1.07</v>
      </c>
      <c r="DG257">
        <v>19.62</v>
      </c>
      <c r="DH257">
        <v>18.14</v>
      </c>
      <c r="DI257">
        <v>20.76</v>
      </c>
      <c r="DJ257">
        <v>2.36</v>
      </c>
      <c r="DK257">
        <v>49.37</v>
      </c>
      <c r="DL257">
        <v>7.93</v>
      </c>
      <c r="DM257">
        <v>2.73</v>
      </c>
      <c r="DN257">
        <v>40.65</v>
      </c>
      <c r="DO257">
        <v>23.91</v>
      </c>
      <c r="DP257">
        <v>9.7899999999999991</v>
      </c>
      <c r="DQ257">
        <v>1.39</v>
      </c>
      <c r="DR257">
        <v>58.95</v>
      </c>
      <c r="DS257">
        <v>27.44</v>
      </c>
      <c r="DT257">
        <v>10.85</v>
      </c>
      <c r="DU257">
        <v>31.49</v>
      </c>
      <c r="DV257">
        <v>15.31</v>
      </c>
      <c r="DW257">
        <v>9.2200000000000006</v>
      </c>
      <c r="DX257">
        <v>13.57</v>
      </c>
      <c r="DY257">
        <v>4.58</v>
      </c>
      <c r="DZ257">
        <v>0.1</v>
      </c>
      <c r="EA257">
        <v>5.73</v>
      </c>
      <c r="EB257">
        <v>0.12</v>
      </c>
      <c r="EC257">
        <v>0.1</v>
      </c>
      <c r="ED257">
        <v>1.45</v>
      </c>
      <c r="EE257">
        <v>0.09</v>
      </c>
      <c r="EF257">
        <v>1.85</v>
      </c>
      <c r="EG257">
        <v>0.59</v>
      </c>
      <c r="EH257">
        <v>0.73</v>
      </c>
      <c r="EI257">
        <v>0.6</v>
      </c>
      <c r="EJ257">
        <v>1.18</v>
      </c>
      <c r="EK257">
        <v>0</v>
      </c>
      <c r="EL257">
        <v>0</v>
      </c>
      <c r="EM257">
        <v>1.7</v>
      </c>
      <c r="EN257">
        <v>0.74</v>
      </c>
      <c r="EO257">
        <v>1.08</v>
      </c>
      <c r="EP257">
        <v>0.21</v>
      </c>
      <c r="EQ257">
        <v>0.27</v>
      </c>
      <c r="ER257">
        <v>0.33</v>
      </c>
      <c r="ES257">
        <v>0.62</v>
      </c>
      <c r="ET257">
        <v>0</v>
      </c>
      <c r="EU257">
        <v>0.79</v>
      </c>
      <c r="EV257">
        <v>0.11</v>
      </c>
      <c r="EW257">
        <v>0.09</v>
      </c>
      <c r="EX257">
        <v>0.23</v>
      </c>
      <c r="EY257">
        <v>20.69</v>
      </c>
      <c r="EZ257">
        <v>20.2</v>
      </c>
      <c r="FA257">
        <v>0.51</v>
      </c>
      <c r="FB257">
        <v>0</v>
      </c>
      <c r="FC257">
        <v>0.26</v>
      </c>
      <c r="FD257">
        <v>35.54</v>
      </c>
      <c r="FE257">
        <v>12.4</v>
      </c>
      <c r="FF257">
        <v>26.75</v>
      </c>
      <c r="FG257">
        <v>0.86</v>
      </c>
      <c r="FH257">
        <v>12.13</v>
      </c>
      <c r="FI257">
        <v>63.67</v>
      </c>
      <c r="FJ257">
        <v>87.78</v>
      </c>
      <c r="FK257">
        <v>3.65</v>
      </c>
      <c r="FL257">
        <v>85.57</v>
      </c>
      <c r="FM257">
        <v>35.17</v>
      </c>
      <c r="FN257">
        <v>9.7899999999999991</v>
      </c>
      <c r="FO257">
        <v>2.4300000000000002</v>
      </c>
      <c r="FP257">
        <v>0.67</v>
      </c>
      <c r="FQ257">
        <v>75.37</v>
      </c>
      <c r="FR257">
        <v>81.42</v>
      </c>
      <c r="FS257">
        <v>31.7</v>
      </c>
      <c r="FT257">
        <v>6.52</v>
      </c>
      <c r="FU257">
        <v>9.18</v>
      </c>
      <c r="FV257">
        <v>2.2400000000000002</v>
      </c>
      <c r="FW257">
        <v>40.799999999999997</v>
      </c>
      <c r="FX257">
        <v>2.2599999999999998</v>
      </c>
      <c r="FY257">
        <v>10.08</v>
      </c>
      <c r="FZ257">
        <v>2.58</v>
      </c>
      <c r="GA257">
        <v>1.1399999999999999</v>
      </c>
      <c r="GB257">
        <v>44.51</v>
      </c>
      <c r="GC257">
        <v>55.24</v>
      </c>
      <c r="GD257">
        <v>0.6</v>
      </c>
      <c r="GE257">
        <v>5.95</v>
      </c>
      <c r="GF257">
        <v>12.37</v>
      </c>
    </row>
    <row r="258" spans="2:188" x14ac:dyDescent="0.35">
      <c r="B258" t="str">
        <f>IF(AND(F258&gt;='PASO 2 - CHANNEL INPUT '!$G$4,F258&lt;='PASO 2 - CHANNEL INPUT '!$H$4),"OK","FUERA")</f>
        <v>OK</v>
      </c>
      <c r="C258" s="18" t="str">
        <f>IF(AND(F258&gt;='PASO 2 - CHANNEL INPUT '!$G$8,F258&lt;='PASO 2 - CHANNEL INPUT '!$H$8),"OK","FUERA")</f>
        <v>OK</v>
      </c>
      <c r="D258" t="str">
        <f>IF(AND(F258&gt;='PASO 1 - SETUP CAMPAÑA'!$C$3,F258&lt;='PASO 1 - SETUP CAMPAÑA'!$C$4),"OK","FUERA")</f>
        <v>OK</v>
      </c>
      <c r="E258" t="s">
        <v>1</v>
      </c>
      <c r="F258">
        <v>67</v>
      </c>
      <c r="G258" s="11">
        <f t="shared" si="364"/>
        <v>54.281099999999995</v>
      </c>
      <c r="H258">
        <f t="shared" si="275"/>
        <v>52.0383</v>
      </c>
      <c r="I258">
        <f t="shared" si="276"/>
        <v>2.8835999999999999</v>
      </c>
      <c r="J258">
        <f t="shared" si="277"/>
        <v>13.616999999999999</v>
      </c>
      <c r="K258">
        <f t="shared" si="278"/>
        <v>12.655800000000001</v>
      </c>
      <c r="L258">
        <f t="shared" si="279"/>
        <v>1.3083</v>
      </c>
      <c r="M258">
        <f t="shared" si="280"/>
        <v>20.3187</v>
      </c>
      <c r="N258">
        <f t="shared" si="281"/>
        <v>32.120100000000001</v>
      </c>
      <c r="O258">
        <f t="shared" si="282"/>
        <v>4.3520999999999992</v>
      </c>
      <c r="P258">
        <f t="shared" si="283"/>
        <v>7.0221</v>
      </c>
      <c r="Q258">
        <f t="shared" si="284"/>
        <v>53.640299999999996</v>
      </c>
      <c r="R258">
        <f t="shared" si="285"/>
        <v>1.8689999999999998</v>
      </c>
      <c r="S258">
        <f t="shared" si="286"/>
        <v>53.853900000000003</v>
      </c>
      <c r="T258">
        <f t="shared" si="287"/>
        <v>48.380400000000002</v>
      </c>
      <c r="U258" s="11">
        <f t="shared" si="288"/>
        <v>59.300700000000006</v>
      </c>
      <c r="V258">
        <f t="shared" si="289"/>
        <v>6.2477999999999989</v>
      </c>
      <c r="W258">
        <f t="shared" si="290"/>
        <v>142.31099999999998</v>
      </c>
      <c r="X258">
        <f t="shared" si="291"/>
        <v>20.906099999999999</v>
      </c>
      <c r="Y258">
        <f t="shared" si="292"/>
        <v>13.2432</v>
      </c>
      <c r="Z258">
        <f t="shared" si="293"/>
        <v>121.83210000000001</v>
      </c>
      <c r="AA258">
        <f t="shared" si="294"/>
        <v>64.240200000000002</v>
      </c>
      <c r="AB258">
        <f t="shared" si="295"/>
        <v>31.452599999999997</v>
      </c>
      <c r="AC258">
        <f t="shared" si="296"/>
        <v>3.0170999999999997</v>
      </c>
      <c r="AD258" s="11">
        <f t="shared" si="297"/>
        <v>166.36769999999999</v>
      </c>
      <c r="AE258">
        <f t="shared" si="298"/>
        <v>79.352399999999989</v>
      </c>
      <c r="AF258">
        <f t="shared" si="299"/>
        <v>25.258200000000002</v>
      </c>
      <c r="AG258">
        <f t="shared" si="300"/>
        <v>87.228899999999996</v>
      </c>
      <c r="AH258">
        <f t="shared" si="301"/>
        <v>36.045000000000002</v>
      </c>
      <c r="AI258">
        <f t="shared" si="302"/>
        <v>28.115099999999998</v>
      </c>
      <c r="AJ258">
        <f t="shared" si="303"/>
        <v>37.460099999999997</v>
      </c>
      <c r="AK258">
        <f t="shared" si="304"/>
        <v>12.816000000000001</v>
      </c>
      <c r="AL258">
        <f t="shared" si="305"/>
        <v>0.77429999999999999</v>
      </c>
      <c r="AM258">
        <f t="shared" si="306"/>
        <v>17.328299999999999</v>
      </c>
      <c r="AN258">
        <f t="shared" si="307"/>
        <v>0.61409999999999998</v>
      </c>
      <c r="AO258">
        <f t="shared" si="308"/>
        <v>8.0099999999999991E-2</v>
      </c>
      <c r="AP258">
        <f t="shared" si="309"/>
        <v>7.1288999999999998</v>
      </c>
      <c r="AQ258">
        <f t="shared" si="310"/>
        <v>0.16019999999999998</v>
      </c>
      <c r="AR258">
        <f t="shared" si="311"/>
        <v>4.0583999999999998</v>
      </c>
      <c r="AS258">
        <f t="shared" si="312"/>
        <v>0</v>
      </c>
      <c r="AT258">
        <f t="shared" si="313"/>
        <v>0.77429999999999999</v>
      </c>
      <c r="AU258">
        <f t="shared" si="314"/>
        <v>1.6286999999999998</v>
      </c>
      <c r="AV258">
        <f t="shared" si="315"/>
        <v>4.9127999999999998</v>
      </c>
      <c r="AW258">
        <f t="shared" si="316"/>
        <v>0</v>
      </c>
      <c r="AX258">
        <f t="shared" si="317"/>
        <v>0.50729999999999997</v>
      </c>
      <c r="AY258">
        <f t="shared" si="318"/>
        <v>6.5147999999999993</v>
      </c>
      <c r="AZ258">
        <f t="shared" si="319"/>
        <v>0.40050000000000002</v>
      </c>
      <c r="BA258">
        <f t="shared" si="320"/>
        <v>3.3375000000000004</v>
      </c>
      <c r="BB258">
        <f t="shared" si="321"/>
        <v>1.3617000000000001</v>
      </c>
      <c r="BC258">
        <f t="shared" si="322"/>
        <v>1.3083</v>
      </c>
      <c r="BD258">
        <f t="shared" si="323"/>
        <v>0.69419999999999993</v>
      </c>
      <c r="BE258">
        <f t="shared" si="324"/>
        <v>2.2161</v>
      </c>
      <c r="BF258">
        <f t="shared" si="325"/>
        <v>0</v>
      </c>
      <c r="BG258">
        <f t="shared" si="326"/>
        <v>2.6966999999999999</v>
      </c>
      <c r="BH258">
        <f t="shared" si="327"/>
        <v>0.9879</v>
      </c>
      <c r="BI258">
        <f t="shared" si="328"/>
        <v>0.37380000000000008</v>
      </c>
      <c r="BJ258">
        <f t="shared" si="329"/>
        <v>0</v>
      </c>
      <c r="BK258">
        <f t="shared" si="330"/>
        <v>61.677</v>
      </c>
      <c r="BL258">
        <f t="shared" si="331"/>
        <v>60.341999999999999</v>
      </c>
      <c r="BM258">
        <f t="shared" si="332"/>
        <v>1.1748000000000001</v>
      </c>
      <c r="BN258">
        <f t="shared" si="333"/>
        <v>0</v>
      </c>
      <c r="BO258">
        <f t="shared" si="334"/>
        <v>0.37380000000000008</v>
      </c>
      <c r="BP258">
        <f t="shared" si="335"/>
        <v>84.85260000000001</v>
      </c>
      <c r="BQ258">
        <f t="shared" si="336"/>
        <v>32.6541</v>
      </c>
      <c r="BR258">
        <f t="shared" si="337"/>
        <v>62.584800000000008</v>
      </c>
      <c r="BS258">
        <f t="shared" si="338"/>
        <v>2.4831000000000003</v>
      </c>
      <c r="BT258">
        <f t="shared" si="339"/>
        <v>42.773400000000002</v>
      </c>
      <c r="BU258">
        <f t="shared" si="340"/>
        <v>177.12780000000001</v>
      </c>
      <c r="BV258" s="11">
        <f t="shared" si="341"/>
        <v>242.64959999999999</v>
      </c>
      <c r="BW258" s="11">
        <f t="shared" si="342"/>
        <v>7.5827999999999998</v>
      </c>
      <c r="BX258" s="11">
        <f t="shared" si="343"/>
        <v>220.83569999999997</v>
      </c>
      <c r="BY258">
        <f t="shared" si="344"/>
        <v>92.088300000000004</v>
      </c>
      <c r="BZ258">
        <f t="shared" si="345"/>
        <v>31.452599999999997</v>
      </c>
      <c r="CA258">
        <f t="shared" si="346"/>
        <v>4.7259000000000002</v>
      </c>
      <c r="CB258">
        <f t="shared" si="347"/>
        <v>1.8423</v>
      </c>
      <c r="CC258" s="11">
        <f t="shared" si="348"/>
        <v>205.69680000000002</v>
      </c>
      <c r="CD258" s="11">
        <f t="shared" si="349"/>
        <v>210.04890000000003</v>
      </c>
      <c r="CE258" s="11">
        <f t="shared" si="350"/>
        <v>88.991100000000003</v>
      </c>
      <c r="CF258">
        <f t="shared" si="351"/>
        <v>13.697099999999999</v>
      </c>
      <c r="CG258">
        <f t="shared" si="352"/>
        <v>16.180199999999999</v>
      </c>
      <c r="CH258">
        <f t="shared" si="353"/>
        <v>3.4710000000000001</v>
      </c>
      <c r="CI258" s="11">
        <f t="shared" si="354"/>
        <v>116.5722</v>
      </c>
      <c r="CJ258">
        <f t="shared" si="355"/>
        <v>9.1046999999999993</v>
      </c>
      <c r="CK258">
        <f t="shared" si="356"/>
        <v>31.238999999999997</v>
      </c>
      <c r="CL258">
        <f t="shared" si="357"/>
        <v>8.6775000000000002</v>
      </c>
      <c r="CM258">
        <f t="shared" si="358"/>
        <v>5.7138000000000009</v>
      </c>
      <c r="CN258">
        <f t="shared" si="359"/>
        <v>121.485</v>
      </c>
      <c r="CO258">
        <f t="shared" si="360"/>
        <v>145.22130000000001</v>
      </c>
      <c r="CP258">
        <f t="shared" si="361"/>
        <v>1.3617000000000001</v>
      </c>
      <c r="CQ258">
        <f t="shared" si="362"/>
        <v>12.495599999999998</v>
      </c>
      <c r="CR258">
        <f t="shared" si="363"/>
        <v>41.278200000000005</v>
      </c>
      <c r="CT258" s="18">
        <f>+'PASO 1 - SETUP CAMPAÑA'!F95</f>
        <v>267</v>
      </c>
      <c r="CU258">
        <v>20.329999999999998</v>
      </c>
      <c r="CV258">
        <v>19.489999999999998</v>
      </c>
      <c r="CW258">
        <v>1.08</v>
      </c>
      <c r="CX258">
        <v>5.0999999999999996</v>
      </c>
      <c r="CY258">
        <v>4.74</v>
      </c>
      <c r="CZ258">
        <v>0.49</v>
      </c>
      <c r="DA258">
        <v>7.61</v>
      </c>
      <c r="DB258">
        <v>12.03</v>
      </c>
      <c r="DC258">
        <v>1.63</v>
      </c>
      <c r="DD258">
        <v>2.63</v>
      </c>
      <c r="DE258">
        <v>20.09</v>
      </c>
      <c r="DF258">
        <v>0.7</v>
      </c>
      <c r="DG258">
        <v>20.170000000000002</v>
      </c>
      <c r="DH258">
        <v>18.12</v>
      </c>
      <c r="DI258">
        <v>22.21</v>
      </c>
      <c r="DJ258">
        <v>2.34</v>
      </c>
      <c r="DK258">
        <v>53.3</v>
      </c>
      <c r="DL258">
        <v>7.83</v>
      </c>
      <c r="DM258">
        <v>4.96</v>
      </c>
      <c r="DN258">
        <v>45.63</v>
      </c>
      <c r="DO258">
        <v>24.06</v>
      </c>
      <c r="DP258">
        <v>11.78</v>
      </c>
      <c r="DQ258">
        <v>1.1299999999999999</v>
      </c>
      <c r="DR258">
        <v>62.31</v>
      </c>
      <c r="DS258">
        <v>29.72</v>
      </c>
      <c r="DT258">
        <v>9.4600000000000009</v>
      </c>
      <c r="DU258">
        <v>32.67</v>
      </c>
      <c r="DV258">
        <v>13.5</v>
      </c>
      <c r="DW258">
        <v>10.53</v>
      </c>
      <c r="DX258">
        <v>14.03</v>
      </c>
      <c r="DY258">
        <v>4.8</v>
      </c>
      <c r="DZ258">
        <v>0.28999999999999998</v>
      </c>
      <c r="EA258">
        <v>6.49</v>
      </c>
      <c r="EB258">
        <v>0.23</v>
      </c>
      <c r="EC258">
        <v>0.03</v>
      </c>
      <c r="ED258">
        <v>2.67</v>
      </c>
      <c r="EE258">
        <v>0.06</v>
      </c>
      <c r="EF258">
        <v>1.52</v>
      </c>
      <c r="EG258">
        <v>0</v>
      </c>
      <c r="EH258">
        <v>0.28999999999999998</v>
      </c>
      <c r="EI258">
        <v>0.61</v>
      </c>
      <c r="EJ258">
        <v>1.84</v>
      </c>
      <c r="EK258">
        <v>0</v>
      </c>
      <c r="EL258">
        <v>0.19</v>
      </c>
      <c r="EM258">
        <v>2.44</v>
      </c>
      <c r="EN258">
        <v>0.15</v>
      </c>
      <c r="EO258">
        <v>1.25</v>
      </c>
      <c r="EP258">
        <v>0.51</v>
      </c>
      <c r="EQ258">
        <v>0.49</v>
      </c>
      <c r="ER258">
        <v>0.26</v>
      </c>
      <c r="ES258">
        <v>0.83</v>
      </c>
      <c r="ET258">
        <v>0</v>
      </c>
      <c r="EU258">
        <v>1.01</v>
      </c>
      <c r="EV258">
        <v>0.37</v>
      </c>
      <c r="EW258">
        <v>0.14000000000000001</v>
      </c>
      <c r="EX258">
        <v>0</v>
      </c>
      <c r="EY258">
        <v>23.1</v>
      </c>
      <c r="EZ258">
        <v>22.6</v>
      </c>
      <c r="FA258">
        <v>0.44</v>
      </c>
      <c r="FB258">
        <v>0</v>
      </c>
      <c r="FC258">
        <v>0.14000000000000001</v>
      </c>
      <c r="FD258">
        <v>31.78</v>
      </c>
      <c r="FE258">
        <v>12.23</v>
      </c>
      <c r="FF258">
        <v>23.44</v>
      </c>
      <c r="FG258">
        <v>0.93</v>
      </c>
      <c r="FH258">
        <v>16.02</v>
      </c>
      <c r="FI258">
        <v>66.34</v>
      </c>
      <c r="FJ258">
        <v>90.88</v>
      </c>
      <c r="FK258">
        <v>2.84</v>
      </c>
      <c r="FL258">
        <v>82.71</v>
      </c>
      <c r="FM258">
        <v>34.49</v>
      </c>
      <c r="FN258">
        <v>11.78</v>
      </c>
      <c r="FO258">
        <v>1.77</v>
      </c>
      <c r="FP258">
        <v>0.69</v>
      </c>
      <c r="FQ258">
        <v>77.040000000000006</v>
      </c>
      <c r="FR258">
        <v>78.67</v>
      </c>
      <c r="FS258">
        <v>33.33</v>
      </c>
      <c r="FT258">
        <v>5.13</v>
      </c>
      <c r="FU258">
        <v>6.06</v>
      </c>
      <c r="FV258">
        <v>1.3</v>
      </c>
      <c r="FW258">
        <v>43.66</v>
      </c>
      <c r="FX258">
        <v>3.41</v>
      </c>
      <c r="FY258">
        <v>11.7</v>
      </c>
      <c r="FZ258">
        <v>3.25</v>
      </c>
      <c r="GA258">
        <v>2.14</v>
      </c>
      <c r="GB258">
        <v>45.5</v>
      </c>
      <c r="GC258">
        <v>54.39</v>
      </c>
      <c r="GD258">
        <v>0.51</v>
      </c>
      <c r="GE258">
        <v>4.68</v>
      </c>
      <c r="GF258">
        <v>15.46</v>
      </c>
    </row>
    <row r="259" spans="2:188" x14ac:dyDescent="0.35">
      <c r="B259" t="str">
        <f>IF(AND(F259&gt;='PASO 2 - CHANNEL INPUT '!$G$4,F259&lt;='PASO 2 - CHANNEL INPUT '!$H$4),"OK","FUERA")</f>
        <v>OK</v>
      </c>
      <c r="C259" s="18" t="str">
        <f>IF(AND(F259&gt;='PASO 2 - CHANNEL INPUT '!$G$8,F259&lt;='PASO 2 - CHANNEL INPUT '!$H$8),"OK","FUERA")</f>
        <v>OK</v>
      </c>
      <c r="D259" t="str">
        <f>IF(AND(F259&gt;='PASO 1 - SETUP CAMPAÑA'!$C$3,F259&lt;='PASO 1 - SETUP CAMPAÑA'!$C$4),"OK","FUERA")</f>
        <v>OK</v>
      </c>
      <c r="E259" t="s">
        <v>1</v>
      </c>
      <c r="F259">
        <v>68</v>
      </c>
      <c r="G259" s="11">
        <f t="shared" si="364"/>
        <v>63.0428</v>
      </c>
      <c r="H259">
        <f t="shared" ref="H259:H322" si="365">+CV259%*$CT259</f>
        <v>59.004200000000004</v>
      </c>
      <c r="I259">
        <f t="shared" ref="I259:I322" si="366">+CW259%*$CT259</f>
        <v>5.3848000000000003</v>
      </c>
      <c r="J259">
        <f t="shared" ref="J259:J322" si="367">+CX259%*$CT259</f>
        <v>16.4084</v>
      </c>
      <c r="K259">
        <f t="shared" ref="K259:K322" si="368">+CY259%*$CT259</f>
        <v>15.773400000000001</v>
      </c>
      <c r="L259">
        <f t="shared" ref="L259:L322" si="369">+CZ259%*$CT259</f>
        <v>1.7272000000000001</v>
      </c>
      <c r="M259">
        <f t="shared" ref="M259:M322" si="370">+DA259%*$CT259</f>
        <v>21.539200000000001</v>
      </c>
      <c r="N259">
        <f t="shared" ref="N259:N322" si="371">+DB259%*$CT259</f>
        <v>35.229799999999997</v>
      </c>
      <c r="O259">
        <f t="shared" ref="O259:O322" si="372">+DC259%*$CT259</f>
        <v>4.9021999999999997</v>
      </c>
      <c r="P259">
        <f t="shared" ref="P259:P322" si="373">+DD259%*$CT259</f>
        <v>10.1854</v>
      </c>
      <c r="Q259">
        <f t="shared" ref="Q259:Q322" si="374">+DE259%*$CT259</f>
        <v>55.0672</v>
      </c>
      <c r="R259">
        <f t="shared" ref="R259:R322" si="375">+DF259%*$CT259</f>
        <v>1.7779999999999998</v>
      </c>
      <c r="S259">
        <f t="shared" ref="S259:S322" si="376">+DG259%*$CT259</f>
        <v>55.499000000000009</v>
      </c>
      <c r="T259">
        <f t="shared" ref="T259:T322" si="377">+DH259%*$CT259</f>
        <v>50.545999999999992</v>
      </c>
      <c r="U259" s="11">
        <f t="shared" ref="U259:U322" si="378">+DI259%*$CT259</f>
        <v>63.525399999999998</v>
      </c>
      <c r="V259">
        <f t="shared" ref="V259:V322" si="379">+DJ259%*$CT259</f>
        <v>3.6322000000000001</v>
      </c>
      <c r="W259">
        <f t="shared" ref="W259:W322" si="380">+DK259%*$CT259</f>
        <v>124.07899999999999</v>
      </c>
      <c r="X259">
        <f t="shared" ref="X259:X322" si="381">+DL259%*$CT259</f>
        <v>14.858999999999998</v>
      </c>
      <c r="Y259">
        <f t="shared" ref="Y259:Y322" si="382">+DM259%*$CT259</f>
        <v>8.89</v>
      </c>
      <c r="Z259">
        <f t="shared" ref="Z259:Z322" si="383">+DN259%*$CT259</f>
        <v>105.1814</v>
      </c>
      <c r="AA259">
        <f t="shared" ref="AA259:AA322" si="384">+DO259%*$CT259</f>
        <v>53.797199999999997</v>
      </c>
      <c r="AB259">
        <f t="shared" ref="AB259:AB322" si="385">+DP259%*$CT259</f>
        <v>22.910800000000002</v>
      </c>
      <c r="AC259">
        <f t="shared" ref="AC259:AC322" si="386">+DQ259%*$CT259</f>
        <v>3.5305999999999997</v>
      </c>
      <c r="AD259" s="11">
        <f t="shared" ref="AD259:AD322" si="387">+DR259%*$CT259</f>
        <v>146.25319999999999</v>
      </c>
      <c r="AE259">
        <f t="shared" ref="AE259:AE322" si="388">+DS259%*$CT259</f>
        <v>74.218800000000002</v>
      </c>
      <c r="AF259">
        <f t="shared" ref="AF259:AF322" si="389">+DT259%*$CT259</f>
        <v>21.539200000000001</v>
      </c>
      <c r="AG259">
        <f t="shared" ref="AG259:AG322" si="390">+DU259%*$CT259</f>
        <v>84.734400000000008</v>
      </c>
      <c r="AH259">
        <f t="shared" ref="AH259:AH322" si="391">+DV259%*$CT259</f>
        <v>34.112200000000001</v>
      </c>
      <c r="AI259">
        <f t="shared" ref="AI259:AI322" si="392">+DW259%*$CT259</f>
        <v>24.688800000000001</v>
      </c>
      <c r="AJ259">
        <f t="shared" ref="AJ259:AJ322" si="393">+DX259%*$CT259</f>
        <v>42.138599999999997</v>
      </c>
      <c r="AK259">
        <f t="shared" ref="AK259:AK322" si="394">+DY259%*$CT259</f>
        <v>8.7376000000000005</v>
      </c>
      <c r="AL259">
        <f t="shared" ref="AL259:AL322" si="395">+DZ259%*$CT259</f>
        <v>0.40640000000000004</v>
      </c>
      <c r="AM259">
        <f t="shared" ref="AM259:AM322" si="396">+EA259%*$CT259</f>
        <v>11.938000000000001</v>
      </c>
      <c r="AN259">
        <f t="shared" ref="AN259:AN322" si="397">+EB259%*$CT259</f>
        <v>0.4572</v>
      </c>
      <c r="AO259">
        <f t="shared" ref="AO259:AO322" si="398">+EC259%*$CT259</f>
        <v>0</v>
      </c>
      <c r="AP259">
        <f t="shared" ref="AP259:AP322" si="399">+ED259%*$CT259</f>
        <v>2.9971999999999999</v>
      </c>
      <c r="AQ259">
        <f t="shared" ref="AQ259:AQ322" si="400">+EE259%*$CT259</f>
        <v>0.30479999999999996</v>
      </c>
      <c r="AR259">
        <f t="shared" ref="AR259:AR322" si="401">+EF259%*$CT259</f>
        <v>6.5532000000000004</v>
      </c>
      <c r="AS259">
        <f t="shared" ref="AS259:AS322" si="402">+EG259%*$CT259</f>
        <v>0.30479999999999996</v>
      </c>
      <c r="AT259">
        <f t="shared" ref="AT259:AT322" si="403">+EH259%*$CT259</f>
        <v>3.9116</v>
      </c>
      <c r="AU259">
        <f t="shared" ref="AU259:AU322" si="404">+EI259%*$CT259</f>
        <v>0.86360000000000003</v>
      </c>
      <c r="AV259">
        <f t="shared" ref="AV259:AV322" si="405">+EJ259%*$CT259</f>
        <v>4.4450000000000003</v>
      </c>
      <c r="AW259">
        <f t="shared" ref="AW259:AW322" si="406">+EK259%*$CT259</f>
        <v>0</v>
      </c>
      <c r="AX259">
        <f t="shared" ref="AX259:AX322" si="407">+EL259%*$CT259</f>
        <v>0.127</v>
      </c>
      <c r="AY259">
        <f t="shared" ref="AY259:AY322" si="408">+EM259%*$CT259</f>
        <v>5.0038</v>
      </c>
      <c r="AZ259">
        <f t="shared" ref="AZ259:AZ322" si="409">+EN259%*$CT259</f>
        <v>0.27940000000000004</v>
      </c>
      <c r="BA259">
        <f t="shared" ref="BA259:BA322" si="410">+EO259%*$CT259</f>
        <v>1.1683999999999999</v>
      </c>
      <c r="BB259">
        <f t="shared" ref="BB259:BB322" si="411">+EP259%*$CT259</f>
        <v>1.6256000000000002</v>
      </c>
      <c r="BC259">
        <f t="shared" ref="BC259:BC322" si="412">+EQ259%*$CT259</f>
        <v>3.0225999999999997</v>
      </c>
      <c r="BD259">
        <f t="shared" ref="BD259:BD322" si="413">+ER259%*$CT259</f>
        <v>4.2417999999999996</v>
      </c>
      <c r="BE259">
        <f t="shared" ref="BE259:BE322" si="414">+ES259%*$CT259</f>
        <v>1.1937999999999998</v>
      </c>
      <c r="BF259">
        <f t="shared" ref="BF259:BF322" si="415">+ET259%*$CT259</f>
        <v>0</v>
      </c>
      <c r="BG259">
        <f t="shared" ref="BG259:BG322" si="416">+EU259%*$CT259</f>
        <v>1.9558</v>
      </c>
      <c r="BH259">
        <f t="shared" ref="BH259:BH322" si="417">+EV259%*$CT259</f>
        <v>0.33019999999999999</v>
      </c>
      <c r="BI259">
        <f t="shared" ref="BI259:BI322" si="418">+EW259%*$CT259</f>
        <v>0.4572</v>
      </c>
      <c r="BJ259">
        <f t="shared" ref="BJ259:BJ322" si="419">+EX259%*$CT259</f>
        <v>0.20320000000000002</v>
      </c>
      <c r="BK259">
        <f t="shared" ref="BK259:BK322" si="420">+EY259%*$CT259</f>
        <v>53.644799999999996</v>
      </c>
      <c r="BL259">
        <f t="shared" ref="BL259:BL322" si="421">+EZ259%*$CT259</f>
        <v>51.968400000000003</v>
      </c>
      <c r="BM259">
        <f t="shared" ref="BM259:BM322" si="422">+FA259%*$CT259</f>
        <v>1.4985999999999999</v>
      </c>
      <c r="BN259">
        <f t="shared" ref="BN259:BN322" si="423">+FB259%*$CT259</f>
        <v>0</v>
      </c>
      <c r="BO259">
        <f t="shared" ref="BO259:BO322" si="424">+FC259%*$CT259</f>
        <v>0.81280000000000008</v>
      </c>
      <c r="BP259">
        <f t="shared" ref="BP259:BP322" si="425">+FD259%*$CT259</f>
        <v>90.398600000000016</v>
      </c>
      <c r="BQ259">
        <f t="shared" ref="BQ259:BQ322" si="426">+FE259%*$CT259</f>
        <v>36.880800000000001</v>
      </c>
      <c r="BR259">
        <f t="shared" ref="BR259:BR322" si="427">+FF259%*$CT259</f>
        <v>65.354200000000006</v>
      </c>
      <c r="BS259">
        <f t="shared" ref="BS259:BS322" si="428">+FG259%*$CT259</f>
        <v>3.8354000000000004</v>
      </c>
      <c r="BT259">
        <f t="shared" ref="BT259:BT322" si="429">+FH259%*$CT259</f>
        <v>37.439599999999999</v>
      </c>
      <c r="BU259">
        <f t="shared" ref="BU259:BU322" si="430">+FI259%*$CT259</f>
        <v>165.227</v>
      </c>
      <c r="BV259" s="11">
        <f t="shared" ref="BV259:BV322" si="431">+FJ259%*$CT259</f>
        <v>226.2886</v>
      </c>
      <c r="BW259" s="11">
        <f t="shared" ref="BW259:BW322" si="432">+FK259%*$CT259</f>
        <v>8.9916</v>
      </c>
      <c r="BX259" s="11">
        <f t="shared" ref="BX259:BX322" si="433">+FL259%*$CT259</f>
        <v>214.1474</v>
      </c>
      <c r="BY259">
        <f t="shared" ref="BY259:BY322" si="434">+FM259%*$CT259</f>
        <v>93.294199999999989</v>
      </c>
      <c r="BZ259">
        <f t="shared" ref="BZ259:BZ322" si="435">+FN259%*$CT259</f>
        <v>22.910800000000002</v>
      </c>
      <c r="CA259">
        <f t="shared" ref="CA259:CA322" si="436">+FO259%*$CT259</f>
        <v>7.0103999999999997</v>
      </c>
      <c r="CB259">
        <f t="shared" ref="CB259:CB322" si="437">+FP259%*$CT259</f>
        <v>0.73659999999999992</v>
      </c>
      <c r="CC259" s="11">
        <f t="shared" ref="CC259:CC322" si="438">+FQ259%*$CT259</f>
        <v>199.7456</v>
      </c>
      <c r="CD259" s="11">
        <f t="shared" ref="CD259:CD322" si="439">+FR259%*$CT259</f>
        <v>205.10499999999999</v>
      </c>
      <c r="CE259" s="11">
        <f t="shared" ref="CE259:CE322" si="440">+FS259%*$CT259</f>
        <v>86.029799999999994</v>
      </c>
      <c r="CF259">
        <f t="shared" ref="CF259:CF322" si="441">+FT259%*$CT259</f>
        <v>12.2174</v>
      </c>
      <c r="CG259">
        <f t="shared" ref="CG259:CG322" si="442">+FU259%*$CT259</f>
        <v>19.4818</v>
      </c>
      <c r="CH259">
        <f t="shared" ref="CH259:CH322" si="443">+FV259%*$CT259</f>
        <v>5.6133999999999995</v>
      </c>
      <c r="CI259" s="11">
        <f t="shared" ref="CI259:CI322" si="444">+FW259%*$CT259</f>
        <v>103.70820000000001</v>
      </c>
      <c r="CJ259">
        <f t="shared" ref="CJ259:CJ322" si="445">+FX259%*$CT259</f>
        <v>5.2577999999999996</v>
      </c>
      <c r="CK259">
        <f t="shared" ref="CK259:CK322" si="446">+FY259%*$CT259</f>
        <v>34.747199999999999</v>
      </c>
      <c r="CL259">
        <f t="shared" ref="CL259:CL322" si="447">+FZ259%*$CT259</f>
        <v>4.9021999999999997</v>
      </c>
      <c r="CM259">
        <f t="shared" ref="CM259:CM322" si="448">+GA259%*$CT259</f>
        <v>2.9717999999999996</v>
      </c>
      <c r="CN259">
        <f t="shared" ref="CN259:CN322" si="449">+GB259%*$CT259</f>
        <v>119.3292</v>
      </c>
      <c r="CO259">
        <f t="shared" ref="CO259:CO322" si="450">+GC259%*$CT259</f>
        <v>137.16</v>
      </c>
      <c r="CP259">
        <f t="shared" ref="CP259:CP322" si="451">+GD259%*$CT259</f>
        <v>1.2191999999999998</v>
      </c>
      <c r="CQ259">
        <f t="shared" ref="CQ259:CQ322" si="452">+GE259%*$CT259</f>
        <v>11.836400000000001</v>
      </c>
      <c r="CR259">
        <f t="shared" ref="CR259:CR322" si="453">+GF259%*$CT259</f>
        <v>36.677599999999998</v>
      </c>
      <c r="CT259" s="18">
        <f>+'PASO 1 - SETUP CAMPAÑA'!F96</f>
        <v>254</v>
      </c>
      <c r="CU259">
        <v>24.82</v>
      </c>
      <c r="CV259">
        <v>23.23</v>
      </c>
      <c r="CW259">
        <v>2.12</v>
      </c>
      <c r="CX259">
        <v>6.46</v>
      </c>
      <c r="CY259">
        <v>6.21</v>
      </c>
      <c r="CZ259">
        <v>0.68</v>
      </c>
      <c r="DA259">
        <v>8.48</v>
      </c>
      <c r="DB259">
        <v>13.87</v>
      </c>
      <c r="DC259">
        <v>1.93</v>
      </c>
      <c r="DD259">
        <v>4.01</v>
      </c>
      <c r="DE259">
        <v>21.68</v>
      </c>
      <c r="DF259">
        <v>0.7</v>
      </c>
      <c r="DG259">
        <v>21.85</v>
      </c>
      <c r="DH259">
        <v>19.899999999999999</v>
      </c>
      <c r="DI259">
        <v>25.01</v>
      </c>
      <c r="DJ259">
        <v>1.43</v>
      </c>
      <c r="DK259">
        <v>48.85</v>
      </c>
      <c r="DL259">
        <v>5.85</v>
      </c>
      <c r="DM259">
        <v>3.5</v>
      </c>
      <c r="DN259">
        <v>41.41</v>
      </c>
      <c r="DO259">
        <v>21.18</v>
      </c>
      <c r="DP259">
        <v>9.02</v>
      </c>
      <c r="DQ259">
        <v>1.39</v>
      </c>
      <c r="DR259">
        <v>57.58</v>
      </c>
      <c r="DS259">
        <v>29.22</v>
      </c>
      <c r="DT259">
        <v>8.48</v>
      </c>
      <c r="DU259">
        <v>33.36</v>
      </c>
      <c r="DV259">
        <v>13.43</v>
      </c>
      <c r="DW259">
        <v>9.7200000000000006</v>
      </c>
      <c r="DX259">
        <v>16.59</v>
      </c>
      <c r="DY259">
        <v>3.44</v>
      </c>
      <c r="DZ259">
        <v>0.16</v>
      </c>
      <c r="EA259">
        <v>4.7</v>
      </c>
      <c r="EB259">
        <v>0.18</v>
      </c>
      <c r="EC259">
        <v>0</v>
      </c>
      <c r="ED259">
        <v>1.18</v>
      </c>
      <c r="EE259">
        <v>0.12</v>
      </c>
      <c r="EF259">
        <v>2.58</v>
      </c>
      <c r="EG259">
        <v>0.12</v>
      </c>
      <c r="EH259">
        <v>1.54</v>
      </c>
      <c r="EI259">
        <v>0.34</v>
      </c>
      <c r="EJ259">
        <v>1.75</v>
      </c>
      <c r="EK259">
        <v>0</v>
      </c>
      <c r="EL259">
        <v>0.05</v>
      </c>
      <c r="EM259">
        <v>1.97</v>
      </c>
      <c r="EN259">
        <v>0.11</v>
      </c>
      <c r="EO259">
        <v>0.46</v>
      </c>
      <c r="EP259">
        <v>0.64</v>
      </c>
      <c r="EQ259">
        <v>1.19</v>
      </c>
      <c r="ER259">
        <v>1.67</v>
      </c>
      <c r="ES259">
        <v>0.47</v>
      </c>
      <c r="ET259">
        <v>0</v>
      </c>
      <c r="EU259">
        <v>0.77</v>
      </c>
      <c r="EV259">
        <v>0.13</v>
      </c>
      <c r="EW259">
        <v>0.18</v>
      </c>
      <c r="EX259">
        <v>0.08</v>
      </c>
      <c r="EY259">
        <v>21.12</v>
      </c>
      <c r="EZ259">
        <v>20.46</v>
      </c>
      <c r="FA259">
        <v>0.59</v>
      </c>
      <c r="FB259">
        <v>0</v>
      </c>
      <c r="FC259">
        <v>0.32</v>
      </c>
      <c r="FD259">
        <v>35.590000000000003</v>
      </c>
      <c r="FE259">
        <v>14.52</v>
      </c>
      <c r="FF259">
        <v>25.73</v>
      </c>
      <c r="FG259">
        <v>1.51</v>
      </c>
      <c r="FH259">
        <v>14.74</v>
      </c>
      <c r="FI259">
        <v>65.05</v>
      </c>
      <c r="FJ259">
        <v>89.09</v>
      </c>
      <c r="FK259">
        <v>3.54</v>
      </c>
      <c r="FL259">
        <v>84.31</v>
      </c>
      <c r="FM259">
        <v>36.729999999999997</v>
      </c>
      <c r="FN259">
        <v>9.02</v>
      </c>
      <c r="FO259">
        <v>2.76</v>
      </c>
      <c r="FP259">
        <v>0.28999999999999998</v>
      </c>
      <c r="FQ259">
        <v>78.64</v>
      </c>
      <c r="FR259">
        <v>80.75</v>
      </c>
      <c r="FS259">
        <v>33.869999999999997</v>
      </c>
      <c r="FT259">
        <v>4.8099999999999996</v>
      </c>
      <c r="FU259">
        <v>7.67</v>
      </c>
      <c r="FV259">
        <v>2.21</v>
      </c>
      <c r="FW259">
        <v>40.83</v>
      </c>
      <c r="FX259">
        <v>2.0699999999999998</v>
      </c>
      <c r="FY259">
        <v>13.68</v>
      </c>
      <c r="FZ259">
        <v>1.93</v>
      </c>
      <c r="GA259">
        <v>1.17</v>
      </c>
      <c r="GB259">
        <v>46.98</v>
      </c>
      <c r="GC259">
        <v>54</v>
      </c>
      <c r="GD259">
        <v>0.48</v>
      </c>
      <c r="GE259">
        <v>4.66</v>
      </c>
      <c r="GF259">
        <v>14.44</v>
      </c>
    </row>
    <row r="260" spans="2:188" x14ac:dyDescent="0.35">
      <c r="B260" t="str">
        <f>IF(AND(F260&gt;='PASO 2 - CHANNEL INPUT '!$G$4,F260&lt;='PASO 2 - CHANNEL INPUT '!$H$4),"OK","FUERA")</f>
        <v>OK</v>
      </c>
      <c r="C260" s="18" t="str">
        <f>IF(AND(F260&gt;='PASO 2 - CHANNEL INPUT '!$G$8,F260&lt;='PASO 2 - CHANNEL INPUT '!$H$8),"OK","FUERA")</f>
        <v>OK</v>
      </c>
      <c r="D260" t="str">
        <f>IF(AND(F260&gt;='PASO 1 - SETUP CAMPAÑA'!$C$3,F260&lt;='PASO 1 - SETUP CAMPAÑA'!$C$4),"OK","FUERA")</f>
        <v>OK</v>
      </c>
      <c r="E260" t="s">
        <v>1</v>
      </c>
      <c r="F260">
        <v>69</v>
      </c>
      <c r="G260" s="11">
        <f t="shared" ref="G260:G323" si="454">+CU260%*$CT260</f>
        <v>57.096600000000002</v>
      </c>
      <c r="H260">
        <f t="shared" si="365"/>
        <v>54.733400000000003</v>
      </c>
      <c r="I260">
        <f t="shared" si="366"/>
        <v>3.7768999999999999</v>
      </c>
      <c r="J260">
        <f t="shared" si="367"/>
        <v>11.3729</v>
      </c>
      <c r="K260">
        <f t="shared" si="368"/>
        <v>11.1408</v>
      </c>
      <c r="L260">
        <f t="shared" si="369"/>
        <v>1.4137</v>
      </c>
      <c r="M260">
        <f t="shared" si="370"/>
        <v>14.158099999999999</v>
      </c>
      <c r="N260">
        <f t="shared" si="371"/>
        <v>26.881400000000003</v>
      </c>
      <c r="O260">
        <f t="shared" si="372"/>
        <v>2.2366000000000001</v>
      </c>
      <c r="P260">
        <f t="shared" si="373"/>
        <v>6.0135000000000005</v>
      </c>
      <c r="Q260">
        <f t="shared" si="374"/>
        <v>40.680799999999998</v>
      </c>
      <c r="R260">
        <f t="shared" si="375"/>
        <v>1.6669000000000003</v>
      </c>
      <c r="S260">
        <f t="shared" si="376"/>
        <v>41.714700000000001</v>
      </c>
      <c r="T260">
        <f t="shared" si="377"/>
        <v>35.194800000000001</v>
      </c>
      <c r="U260" s="11">
        <f t="shared" si="378"/>
        <v>43.107300000000002</v>
      </c>
      <c r="V260">
        <f t="shared" si="379"/>
        <v>4.0933999999999999</v>
      </c>
      <c r="W260">
        <f t="shared" si="380"/>
        <v>100.8369</v>
      </c>
      <c r="X260">
        <f t="shared" si="381"/>
        <v>9.7481999999999989</v>
      </c>
      <c r="Y260">
        <f t="shared" si="382"/>
        <v>6.8785999999999996</v>
      </c>
      <c r="Z260">
        <f t="shared" si="383"/>
        <v>83.450499999999991</v>
      </c>
      <c r="AA260">
        <f t="shared" si="384"/>
        <v>46.609899999999996</v>
      </c>
      <c r="AB260">
        <f t="shared" si="385"/>
        <v>14.643400000000002</v>
      </c>
      <c r="AC260">
        <f t="shared" si="386"/>
        <v>3.4392999999999998</v>
      </c>
      <c r="AD260" s="11">
        <f t="shared" si="387"/>
        <v>117.7591</v>
      </c>
      <c r="AE260">
        <f t="shared" si="388"/>
        <v>61.865200000000002</v>
      </c>
      <c r="AF260">
        <f t="shared" si="389"/>
        <v>17.871700000000004</v>
      </c>
      <c r="AG260">
        <f t="shared" si="390"/>
        <v>65.2834</v>
      </c>
      <c r="AH260">
        <f t="shared" si="391"/>
        <v>25.235600000000002</v>
      </c>
      <c r="AI260">
        <f t="shared" si="392"/>
        <v>16.289199999999997</v>
      </c>
      <c r="AJ260">
        <f t="shared" si="393"/>
        <v>26.923599999999997</v>
      </c>
      <c r="AK260">
        <f t="shared" si="394"/>
        <v>4.5998000000000001</v>
      </c>
      <c r="AL260">
        <f t="shared" si="395"/>
        <v>0.40089999999999998</v>
      </c>
      <c r="AM260">
        <f t="shared" si="396"/>
        <v>12.2591</v>
      </c>
      <c r="AN260">
        <f t="shared" si="397"/>
        <v>0.40089999999999998</v>
      </c>
      <c r="AO260">
        <f t="shared" si="398"/>
        <v>0.48530000000000001</v>
      </c>
      <c r="AP260">
        <f t="shared" si="399"/>
        <v>4.5364999999999993</v>
      </c>
      <c r="AQ260">
        <f t="shared" si="400"/>
        <v>0</v>
      </c>
      <c r="AR260">
        <f t="shared" si="401"/>
        <v>4.5787000000000004</v>
      </c>
      <c r="AS260">
        <f t="shared" si="402"/>
        <v>0.18989999999999999</v>
      </c>
      <c r="AT260">
        <f t="shared" si="403"/>
        <v>1.2238</v>
      </c>
      <c r="AU260">
        <f t="shared" si="404"/>
        <v>1.3715000000000002</v>
      </c>
      <c r="AV260">
        <f t="shared" si="405"/>
        <v>3.6713999999999998</v>
      </c>
      <c r="AW260">
        <f t="shared" si="406"/>
        <v>0</v>
      </c>
      <c r="AX260">
        <f t="shared" si="407"/>
        <v>0.40089999999999998</v>
      </c>
      <c r="AY260">
        <f t="shared" si="408"/>
        <v>5.0007000000000001</v>
      </c>
      <c r="AZ260">
        <f t="shared" si="409"/>
        <v>0.50639999999999996</v>
      </c>
      <c r="BA260">
        <f t="shared" si="410"/>
        <v>1.8778999999999999</v>
      </c>
      <c r="BB260">
        <f t="shared" si="411"/>
        <v>0.71740000000000004</v>
      </c>
      <c r="BC260">
        <f t="shared" si="412"/>
        <v>0.80179999999999996</v>
      </c>
      <c r="BD260">
        <f t="shared" si="413"/>
        <v>0.63300000000000001</v>
      </c>
      <c r="BE260">
        <f t="shared" si="414"/>
        <v>3.0383999999999998</v>
      </c>
      <c r="BF260">
        <f t="shared" si="415"/>
        <v>0</v>
      </c>
      <c r="BG260">
        <f t="shared" si="416"/>
        <v>1.1605000000000001</v>
      </c>
      <c r="BH260">
        <f t="shared" si="417"/>
        <v>0.63300000000000001</v>
      </c>
      <c r="BI260">
        <f t="shared" si="418"/>
        <v>0.65410000000000001</v>
      </c>
      <c r="BJ260">
        <f t="shared" si="419"/>
        <v>0.18989999999999999</v>
      </c>
      <c r="BK260">
        <f t="shared" si="420"/>
        <v>41.9679</v>
      </c>
      <c r="BL260">
        <f t="shared" si="421"/>
        <v>40.955100000000002</v>
      </c>
      <c r="BM260">
        <f t="shared" si="422"/>
        <v>1.2238</v>
      </c>
      <c r="BN260">
        <f t="shared" si="423"/>
        <v>0</v>
      </c>
      <c r="BO260">
        <f t="shared" si="424"/>
        <v>4.2200000000000001E-2</v>
      </c>
      <c r="BP260">
        <f t="shared" si="425"/>
        <v>78.344300000000004</v>
      </c>
      <c r="BQ260">
        <f t="shared" si="426"/>
        <v>33.190300000000001</v>
      </c>
      <c r="BR260">
        <f t="shared" si="427"/>
        <v>56.104900000000008</v>
      </c>
      <c r="BS260">
        <f t="shared" si="428"/>
        <v>2.4264999999999999</v>
      </c>
      <c r="BT260">
        <f t="shared" si="429"/>
        <v>25.931899999999999</v>
      </c>
      <c r="BU260">
        <f t="shared" si="430"/>
        <v>133.5419</v>
      </c>
      <c r="BV260" s="11">
        <f t="shared" si="431"/>
        <v>191.6935</v>
      </c>
      <c r="BW260" s="11">
        <f t="shared" si="432"/>
        <v>5.1483999999999996</v>
      </c>
      <c r="BX260" s="11">
        <f t="shared" si="433"/>
        <v>166.77440000000001</v>
      </c>
      <c r="BY260">
        <f t="shared" si="434"/>
        <v>69.229100000000003</v>
      </c>
      <c r="BZ260">
        <f t="shared" si="435"/>
        <v>14.643400000000002</v>
      </c>
      <c r="CA260">
        <f t="shared" si="436"/>
        <v>2.9750999999999999</v>
      </c>
      <c r="CB260">
        <f t="shared" si="437"/>
        <v>0.82290000000000008</v>
      </c>
      <c r="CC260" s="11">
        <f t="shared" si="438"/>
        <v>156.98400000000001</v>
      </c>
      <c r="CD260" s="11">
        <f t="shared" si="439"/>
        <v>158.9041</v>
      </c>
      <c r="CE260" s="11">
        <f t="shared" si="440"/>
        <v>62.181699999999992</v>
      </c>
      <c r="CF260">
        <f t="shared" si="441"/>
        <v>12.238</v>
      </c>
      <c r="CG260">
        <f t="shared" si="442"/>
        <v>14.770000000000001</v>
      </c>
      <c r="CH260">
        <f t="shared" si="443"/>
        <v>2.7852000000000001</v>
      </c>
      <c r="CI260" s="11">
        <f t="shared" si="444"/>
        <v>78.892899999999997</v>
      </c>
      <c r="CJ260">
        <f t="shared" si="445"/>
        <v>4.3887999999999998</v>
      </c>
      <c r="CK260">
        <f t="shared" si="446"/>
        <v>25.045699999999997</v>
      </c>
      <c r="CL260">
        <f t="shared" si="447"/>
        <v>6.4355000000000002</v>
      </c>
      <c r="CM260">
        <f t="shared" si="448"/>
        <v>4.6631</v>
      </c>
      <c r="CN260">
        <f t="shared" si="449"/>
        <v>87.185200000000009</v>
      </c>
      <c r="CO260">
        <f t="shared" si="450"/>
        <v>103.179</v>
      </c>
      <c r="CP260">
        <f t="shared" si="451"/>
        <v>1.0761000000000001</v>
      </c>
      <c r="CQ260">
        <f t="shared" si="452"/>
        <v>10.1913</v>
      </c>
      <c r="CR260">
        <f t="shared" si="453"/>
        <v>24.560400000000001</v>
      </c>
      <c r="CT260" s="18">
        <f>+'PASO 1 - SETUP CAMPAÑA'!F97</f>
        <v>211</v>
      </c>
      <c r="CU260">
        <v>27.06</v>
      </c>
      <c r="CV260">
        <v>25.94</v>
      </c>
      <c r="CW260">
        <v>1.79</v>
      </c>
      <c r="CX260">
        <v>5.39</v>
      </c>
      <c r="CY260">
        <v>5.28</v>
      </c>
      <c r="CZ260">
        <v>0.67</v>
      </c>
      <c r="DA260">
        <v>6.71</v>
      </c>
      <c r="DB260">
        <v>12.74</v>
      </c>
      <c r="DC260">
        <v>1.06</v>
      </c>
      <c r="DD260">
        <v>2.85</v>
      </c>
      <c r="DE260">
        <v>19.28</v>
      </c>
      <c r="DF260">
        <v>0.79</v>
      </c>
      <c r="DG260">
        <v>19.77</v>
      </c>
      <c r="DH260">
        <v>16.68</v>
      </c>
      <c r="DI260">
        <v>20.43</v>
      </c>
      <c r="DJ260">
        <v>1.94</v>
      </c>
      <c r="DK260">
        <v>47.79</v>
      </c>
      <c r="DL260">
        <v>4.62</v>
      </c>
      <c r="DM260">
        <v>3.26</v>
      </c>
      <c r="DN260">
        <v>39.549999999999997</v>
      </c>
      <c r="DO260">
        <v>22.09</v>
      </c>
      <c r="DP260">
        <v>6.94</v>
      </c>
      <c r="DQ260">
        <v>1.63</v>
      </c>
      <c r="DR260">
        <v>55.81</v>
      </c>
      <c r="DS260">
        <v>29.32</v>
      </c>
      <c r="DT260">
        <v>8.4700000000000006</v>
      </c>
      <c r="DU260">
        <v>30.94</v>
      </c>
      <c r="DV260">
        <v>11.96</v>
      </c>
      <c r="DW260">
        <v>7.72</v>
      </c>
      <c r="DX260">
        <v>12.76</v>
      </c>
      <c r="DY260">
        <v>2.1800000000000002</v>
      </c>
      <c r="DZ260">
        <v>0.19</v>
      </c>
      <c r="EA260">
        <v>5.81</v>
      </c>
      <c r="EB260">
        <v>0.19</v>
      </c>
      <c r="EC260">
        <v>0.23</v>
      </c>
      <c r="ED260">
        <v>2.15</v>
      </c>
      <c r="EE260">
        <v>0</v>
      </c>
      <c r="EF260">
        <v>2.17</v>
      </c>
      <c r="EG260">
        <v>0.09</v>
      </c>
      <c r="EH260">
        <v>0.57999999999999996</v>
      </c>
      <c r="EI260">
        <v>0.65</v>
      </c>
      <c r="EJ260">
        <v>1.74</v>
      </c>
      <c r="EK260">
        <v>0</v>
      </c>
      <c r="EL260">
        <v>0.19</v>
      </c>
      <c r="EM260">
        <v>2.37</v>
      </c>
      <c r="EN260">
        <v>0.24</v>
      </c>
      <c r="EO260">
        <v>0.89</v>
      </c>
      <c r="EP260">
        <v>0.34</v>
      </c>
      <c r="EQ260">
        <v>0.38</v>
      </c>
      <c r="ER260">
        <v>0.3</v>
      </c>
      <c r="ES260">
        <v>1.44</v>
      </c>
      <c r="ET260">
        <v>0</v>
      </c>
      <c r="EU260">
        <v>0.55000000000000004</v>
      </c>
      <c r="EV260">
        <v>0.3</v>
      </c>
      <c r="EW260">
        <v>0.31</v>
      </c>
      <c r="EX260">
        <v>0.09</v>
      </c>
      <c r="EY260">
        <v>19.89</v>
      </c>
      <c r="EZ260">
        <v>19.41</v>
      </c>
      <c r="FA260">
        <v>0.57999999999999996</v>
      </c>
      <c r="FB260">
        <v>0</v>
      </c>
      <c r="FC260">
        <v>0.02</v>
      </c>
      <c r="FD260">
        <v>37.130000000000003</v>
      </c>
      <c r="FE260">
        <v>15.73</v>
      </c>
      <c r="FF260">
        <v>26.59</v>
      </c>
      <c r="FG260">
        <v>1.1499999999999999</v>
      </c>
      <c r="FH260">
        <v>12.29</v>
      </c>
      <c r="FI260">
        <v>63.29</v>
      </c>
      <c r="FJ260">
        <v>90.85</v>
      </c>
      <c r="FK260">
        <v>2.44</v>
      </c>
      <c r="FL260">
        <v>79.040000000000006</v>
      </c>
      <c r="FM260">
        <v>32.81</v>
      </c>
      <c r="FN260">
        <v>6.94</v>
      </c>
      <c r="FO260">
        <v>1.41</v>
      </c>
      <c r="FP260">
        <v>0.39</v>
      </c>
      <c r="FQ260">
        <v>74.400000000000006</v>
      </c>
      <c r="FR260">
        <v>75.31</v>
      </c>
      <c r="FS260">
        <v>29.47</v>
      </c>
      <c r="FT260">
        <v>5.8</v>
      </c>
      <c r="FU260">
        <v>7</v>
      </c>
      <c r="FV260">
        <v>1.32</v>
      </c>
      <c r="FW260">
        <v>37.39</v>
      </c>
      <c r="FX260">
        <v>2.08</v>
      </c>
      <c r="FY260">
        <v>11.87</v>
      </c>
      <c r="FZ260">
        <v>3.05</v>
      </c>
      <c r="GA260">
        <v>2.21</v>
      </c>
      <c r="GB260">
        <v>41.32</v>
      </c>
      <c r="GC260">
        <v>48.9</v>
      </c>
      <c r="GD260">
        <v>0.51</v>
      </c>
      <c r="GE260">
        <v>4.83</v>
      </c>
      <c r="GF260">
        <v>11.64</v>
      </c>
    </row>
    <row r="261" spans="2:188" x14ac:dyDescent="0.35">
      <c r="B261" t="str">
        <f>IF(AND(F261&gt;='PASO 2 - CHANNEL INPUT '!$G$4,F261&lt;='PASO 2 - CHANNEL INPUT '!$H$4),"OK","FUERA")</f>
        <v>OK</v>
      </c>
      <c r="C261" s="18" t="str">
        <f>IF(AND(F261&gt;='PASO 2 - CHANNEL INPUT '!$G$8,F261&lt;='PASO 2 - CHANNEL INPUT '!$H$8),"OK","FUERA")</f>
        <v>OK</v>
      </c>
      <c r="D261" t="str">
        <f>IF(AND(F261&gt;='PASO 1 - SETUP CAMPAÑA'!$C$3,F261&lt;='PASO 1 - SETUP CAMPAÑA'!$C$4),"OK","FUERA")</f>
        <v>OK</v>
      </c>
      <c r="E261" t="s">
        <v>1</v>
      </c>
      <c r="F261">
        <v>70</v>
      </c>
      <c r="G261" s="11">
        <f t="shared" si="454"/>
        <v>47.678400000000003</v>
      </c>
      <c r="H261">
        <f t="shared" si="365"/>
        <v>45.807299999999998</v>
      </c>
      <c r="I261">
        <f t="shared" si="366"/>
        <v>3.1647000000000003</v>
      </c>
      <c r="J261">
        <f t="shared" si="367"/>
        <v>11.503800000000002</v>
      </c>
      <c r="K261">
        <f t="shared" si="368"/>
        <v>11.088000000000001</v>
      </c>
      <c r="L261">
        <f t="shared" si="369"/>
        <v>0.64680000000000004</v>
      </c>
      <c r="M261">
        <f t="shared" si="370"/>
        <v>13.6983</v>
      </c>
      <c r="N261">
        <f t="shared" si="371"/>
        <v>29.9145</v>
      </c>
      <c r="O261">
        <f t="shared" si="372"/>
        <v>4.1580000000000004</v>
      </c>
      <c r="P261">
        <f t="shared" si="373"/>
        <v>8.1774000000000004</v>
      </c>
      <c r="Q261">
        <f t="shared" si="374"/>
        <v>47.33189999999999</v>
      </c>
      <c r="R261">
        <f t="shared" si="375"/>
        <v>2.2176</v>
      </c>
      <c r="S261">
        <f t="shared" si="376"/>
        <v>48.394500000000001</v>
      </c>
      <c r="T261">
        <f t="shared" si="377"/>
        <v>41.972700000000003</v>
      </c>
      <c r="U261" s="11">
        <f t="shared" si="378"/>
        <v>50.265600000000006</v>
      </c>
      <c r="V261">
        <f t="shared" si="379"/>
        <v>4.9434000000000005</v>
      </c>
      <c r="W261">
        <f t="shared" si="380"/>
        <v>125.17889999999998</v>
      </c>
      <c r="X261">
        <f t="shared" si="381"/>
        <v>15.015000000000001</v>
      </c>
      <c r="Y261">
        <f t="shared" si="382"/>
        <v>6.6296999999999997</v>
      </c>
      <c r="Z261">
        <f t="shared" si="383"/>
        <v>109.81739999999999</v>
      </c>
      <c r="AA261">
        <f t="shared" si="384"/>
        <v>46.084499999999998</v>
      </c>
      <c r="AB261">
        <f t="shared" si="385"/>
        <v>20.212499999999999</v>
      </c>
      <c r="AC261">
        <f t="shared" si="386"/>
        <v>2.3793000000000002</v>
      </c>
      <c r="AD261" s="11">
        <f t="shared" si="387"/>
        <v>142.57319999999999</v>
      </c>
      <c r="AE261">
        <f t="shared" si="388"/>
        <v>63.201599999999999</v>
      </c>
      <c r="AF261">
        <f t="shared" si="389"/>
        <v>20.374200000000002</v>
      </c>
      <c r="AG261">
        <f t="shared" si="390"/>
        <v>71.032499999999999</v>
      </c>
      <c r="AH261">
        <f t="shared" si="391"/>
        <v>31.231199999999998</v>
      </c>
      <c r="AI261">
        <f t="shared" si="392"/>
        <v>20.997899999999998</v>
      </c>
      <c r="AJ261">
        <f t="shared" si="393"/>
        <v>42.065100000000001</v>
      </c>
      <c r="AK261">
        <f t="shared" si="394"/>
        <v>10.0023</v>
      </c>
      <c r="AL261">
        <f t="shared" si="395"/>
        <v>0</v>
      </c>
      <c r="AM261">
        <f t="shared" si="396"/>
        <v>13.120799999999999</v>
      </c>
      <c r="AN261">
        <f t="shared" si="397"/>
        <v>0.18480000000000002</v>
      </c>
      <c r="AO261">
        <f t="shared" si="398"/>
        <v>0</v>
      </c>
      <c r="AP261">
        <f t="shared" si="399"/>
        <v>6.3755999999999995</v>
      </c>
      <c r="AQ261">
        <f t="shared" si="400"/>
        <v>9.240000000000001E-2</v>
      </c>
      <c r="AR261">
        <f t="shared" si="401"/>
        <v>4.2735000000000003</v>
      </c>
      <c r="AS261">
        <f t="shared" si="402"/>
        <v>0.36960000000000004</v>
      </c>
      <c r="AT261">
        <f t="shared" si="403"/>
        <v>2.4024000000000001</v>
      </c>
      <c r="AU261">
        <f t="shared" si="404"/>
        <v>1.8018000000000001</v>
      </c>
      <c r="AV261">
        <f t="shared" si="405"/>
        <v>3.1416000000000004</v>
      </c>
      <c r="AW261">
        <f t="shared" si="406"/>
        <v>0</v>
      </c>
      <c r="AX261">
        <f t="shared" si="407"/>
        <v>0</v>
      </c>
      <c r="AY261">
        <f t="shared" si="408"/>
        <v>3.8115000000000001</v>
      </c>
      <c r="AZ261">
        <f t="shared" si="409"/>
        <v>0.60060000000000002</v>
      </c>
      <c r="BA261">
        <f t="shared" si="410"/>
        <v>1.1088</v>
      </c>
      <c r="BB261">
        <f t="shared" si="411"/>
        <v>1.2474000000000001</v>
      </c>
      <c r="BC261">
        <f t="shared" si="412"/>
        <v>2.1021000000000001</v>
      </c>
      <c r="BD261">
        <f t="shared" si="413"/>
        <v>0.94709999999999983</v>
      </c>
      <c r="BE261">
        <f t="shared" si="414"/>
        <v>4.5045000000000002</v>
      </c>
      <c r="BF261">
        <f t="shared" si="415"/>
        <v>0</v>
      </c>
      <c r="BG261">
        <f t="shared" si="416"/>
        <v>1.7324999999999999</v>
      </c>
      <c r="BH261">
        <f t="shared" si="417"/>
        <v>1.6632</v>
      </c>
      <c r="BI261">
        <f t="shared" si="418"/>
        <v>6.93E-2</v>
      </c>
      <c r="BJ261">
        <f t="shared" si="419"/>
        <v>0.85470000000000002</v>
      </c>
      <c r="BK261">
        <f t="shared" si="420"/>
        <v>54.215699999999998</v>
      </c>
      <c r="BL261">
        <f t="shared" si="421"/>
        <v>52.436999999999998</v>
      </c>
      <c r="BM261">
        <f t="shared" si="422"/>
        <v>1.8018000000000001</v>
      </c>
      <c r="BN261">
        <f t="shared" si="423"/>
        <v>0</v>
      </c>
      <c r="BO261">
        <f t="shared" si="424"/>
        <v>0.90090000000000003</v>
      </c>
      <c r="BP261">
        <f t="shared" si="425"/>
        <v>81.750900000000001</v>
      </c>
      <c r="BQ261">
        <f t="shared" si="426"/>
        <v>31.208099999999998</v>
      </c>
      <c r="BR261">
        <f t="shared" si="427"/>
        <v>60.244799999999998</v>
      </c>
      <c r="BS261">
        <f t="shared" si="428"/>
        <v>3.7883999999999993</v>
      </c>
      <c r="BT261">
        <f t="shared" si="429"/>
        <v>28.574699999999996</v>
      </c>
      <c r="BU261">
        <f t="shared" si="430"/>
        <v>144.2595</v>
      </c>
      <c r="BV261" s="11">
        <f t="shared" si="431"/>
        <v>202.56389999999999</v>
      </c>
      <c r="BW261" s="11">
        <f t="shared" si="432"/>
        <v>5.9136000000000006</v>
      </c>
      <c r="BX261" s="11">
        <f t="shared" si="433"/>
        <v>185.2158</v>
      </c>
      <c r="BY261">
        <f t="shared" si="434"/>
        <v>73.065299999999993</v>
      </c>
      <c r="BZ261">
        <f t="shared" si="435"/>
        <v>20.212499999999999</v>
      </c>
      <c r="CA261">
        <f t="shared" si="436"/>
        <v>4.4352</v>
      </c>
      <c r="CB261">
        <f t="shared" si="437"/>
        <v>0.66989999999999994</v>
      </c>
      <c r="CC261" s="11">
        <f t="shared" si="438"/>
        <v>171.81779999999998</v>
      </c>
      <c r="CD261" s="11">
        <f t="shared" si="439"/>
        <v>177.26939999999999</v>
      </c>
      <c r="CE261" s="11">
        <f t="shared" si="440"/>
        <v>68.006399999999999</v>
      </c>
      <c r="CF261">
        <f t="shared" si="441"/>
        <v>10.418100000000001</v>
      </c>
      <c r="CG261">
        <f t="shared" si="442"/>
        <v>15.1074</v>
      </c>
      <c r="CH261">
        <f t="shared" si="443"/>
        <v>2.1252</v>
      </c>
      <c r="CI261" s="11">
        <f t="shared" si="444"/>
        <v>87.64139999999999</v>
      </c>
      <c r="CJ261">
        <f t="shared" si="445"/>
        <v>6.8837999999999999</v>
      </c>
      <c r="CK261">
        <f t="shared" si="446"/>
        <v>25.202100000000002</v>
      </c>
      <c r="CL261">
        <f t="shared" si="447"/>
        <v>4.4352</v>
      </c>
      <c r="CM261">
        <f t="shared" si="448"/>
        <v>4.4120999999999997</v>
      </c>
      <c r="CN261">
        <f t="shared" si="449"/>
        <v>93.786000000000001</v>
      </c>
      <c r="CO261">
        <f t="shared" si="450"/>
        <v>116.51639999999999</v>
      </c>
      <c r="CP261">
        <f t="shared" si="451"/>
        <v>1.4553</v>
      </c>
      <c r="CQ261">
        <f t="shared" si="452"/>
        <v>10.348800000000001</v>
      </c>
      <c r="CR261">
        <f t="shared" si="453"/>
        <v>30.076199999999996</v>
      </c>
      <c r="CT261" s="18">
        <f>+'PASO 1 - SETUP CAMPAÑA'!F98</f>
        <v>231</v>
      </c>
      <c r="CU261">
        <v>20.64</v>
      </c>
      <c r="CV261">
        <v>19.829999999999998</v>
      </c>
      <c r="CW261">
        <v>1.37</v>
      </c>
      <c r="CX261">
        <v>4.9800000000000004</v>
      </c>
      <c r="CY261">
        <v>4.8</v>
      </c>
      <c r="CZ261">
        <v>0.28000000000000003</v>
      </c>
      <c r="DA261">
        <v>5.93</v>
      </c>
      <c r="DB261">
        <v>12.95</v>
      </c>
      <c r="DC261">
        <v>1.8</v>
      </c>
      <c r="DD261">
        <v>3.54</v>
      </c>
      <c r="DE261">
        <v>20.49</v>
      </c>
      <c r="DF261">
        <v>0.96</v>
      </c>
      <c r="DG261">
        <v>20.95</v>
      </c>
      <c r="DH261">
        <v>18.170000000000002</v>
      </c>
      <c r="DI261">
        <v>21.76</v>
      </c>
      <c r="DJ261">
        <v>2.14</v>
      </c>
      <c r="DK261">
        <v>54.19</v>
      </c>
      <c r="DL261">
        <v>6.5</v>
      </c>
      <c r="DM261">
        <v>2.87</v>
      </c>
      <c r="DN261">
        <v>47.54</v>
      </c>
      <c r="DO261">
        <v>19.95</v>
      </c>
      <c r="DP261">
        <v>8.75</v>
      </c>
      <c r="DQ261">
        <v>1.03</v>
      </c>
      <c r="DR261">
        <v>61.72</v>
      </c>
      <c r="DS261">
        <v>27.36</v>
      </c>
      <c r="DT261">
        <v>8.82</v>
      </c>
      <c r="DU261">
        <v>30.75</v>
      </c>
      <c r="DV261">
        <v>13.52</v>
      </c>
      <c r="DW261">
        <v>9.09</v>
      </c>
      <c r="DX261">
        <v>18.21</v>
      </c>
      <c r="DY261">
        <v>4.33</v>
      </c>
      <c r="DZ261">
        <v>0</v>
      </c>
      <c r="EA261">
        <v>5.68</v>
      </c>
      <c r="EB261">
        <v>0.08</v>
      </c>
      <c r="EC261">
        <v>0</v>
      </c>
      <c r="ED261">
        <v>2.76</v>
      </c>
      <c r="EE261">
        <v>0.04</v>
      </c>
      <c r="EF261">
        <v>1.85</v>
      </c>
      <c r="EG261">
        <v>0.16</v>
      </c>
      <c r="EH261">
        <v>1.04</v>
      </c>
      <c r="EI261">
        <v>0.78</v>
      </c>
      <c r="EJ261">
        <v>1.36</v>
      </c>
      <c r="EK261">
        <v>0</v>
      </c>
      <c r="EL261">
        <v>0</v>
      </c>
      <c r="EM261">
        <v>1.65</v>
      </c>
      <c r="EN261">
        <v>0.26</v>
      </c>
      <c r="EO261">
        <v>0.48</v>
      </c>
      <c r="EP261">
        <v>0.54</v>
      </c>
      <c r="EQ261">
        <v>0.91</v>
      </c>
      <c r="ER261">
        <v>0.41</v>
      </c>
      <c r="ES261">
        <v>1.95</v>
      </c>
      <c r="ET261">
        <v>0</v>
      </c>
      <c r="EU261">
        <v>0.75</v>
      </c>
      <c r="EV261">
        <v>0.72</v>
      </c>
      <c r="EW261">
        <v>0.03</v>
      </c>
      <c r="EX261">
        <v>0.37</v>
      </c>
      <c r="EY261">
        <v>23.47</v>
      </c>
      <c r="EZ261">
        <v>22.7</v>
      </c>
      <c r="FA261">
        <v>0.78</v>
      </c>
      <c r="FB261">
        <v>0</v>
      </c>
      <c r="FC261">
        <v>0.39</v>
      </c>
      <c r="FD261">
        <v>35.39</v>
      </c>
      <c r="FE261">
        <v>13.51</v>
      </c>
      <c r="FF261">
        <v>26.08</v>
      </c>
      <c r="FG261">
        <v>1.64</v>
      </c>
      <c r="FH261">
        <v>12.37</v>
      </c>
      <c r="FI261">
        <v>62.45</v>
      </c>
      <c r="FJ261">
        <v>87.69</v>
      </c>
      <c r="FK261">
        <v>2.56</v>
      </c>
      <c r="FL261">
        <v>80.180000000000007</v>
      </c>
      <c r="FM261">
        <v>31.63</v>
      </c>
      <c r="FN261">
        <v>8.75</v>
      </c>
      <c r="FO261">
        <v>1.92</v>
      </c>
      <c r="FP261">
        <v>0.28999999999999998</v>
      </c>
      <c r="FQ261">
        <v>74.38</v>
      </c>
      <c r="FR261">
        <v>76.739999999999995</v>
      </c>
      <c r="FS261">
        <v>29.44</v>
      </c>
      <c r="FT261">
        <v>4.51</v>
      </c>
      <c r="FU261">
        <v>6.54</v>
      </c>
      <c r="FV261">
        <v>0.92</v>
      </c>
      <c r="FW261">
        <v>37.94</v>
      </c>
      <c r="FX261">
        <v>2.98</v>
      </c>
      <c r="FY261">
        <v>10.91</v>
      </c>
      <c r="FZ261">
        <v>1.92</v>
      </c>
      <c r="GA261">
        <v>1.91</v>
      </c>
      <c r="GB261">
        <v>40.6</v>
      </c>
      <c r="GC261">
        <v>50.44</v>
      </c>
      <c r="GD261">
        <v>0.63</v>
      </c>
      <c r="GE261">
        <v>4.4800000000000004</v>
      </c>
      <c r="GF261">
        <v>13.02</v>
      </c>
    </row>
    <row r="262" spans="2:188" x14ac:dyDescent="0.35">
      <c r="B262" t="str">
        <f>IF(AND(F262&gt;='PASO 2 - CHANNEL INPUT '!$G$4,F262&lt;='PASO 2 - CHANNEL INPUT '!$H$4),"OK","FUERA")</f>
        <v>OK</v>
      </c>
      <c r="C262" s="18" t="str">
        <f>IF(AND(F262&gt;='PASO 2 - CHANNEL INPUT '!$G$8,F262&lt;='PASO 2 - CHANNEL INPUT '!$H$8),"OK","FUERA")</f>
        <v>OK</v>
      </c>
      <c r="D262" t="str">
        <f>IF(AND(F262&gt;='PASO 1 - SETUP CAMPAÑA'!$C$3,F262&lt;='PASO 1 - SETUP CAMPAÑA'!$C$4),"OK","FUERA")</f>
        <v>OK</v>
      </c>
      <c r="E262" t="s">
        <v>1</v>
      </c>
      <c r="F262">
        <v>71</v>
      </c>
      <c r="G262" s="11">
        <f t="shared" si="454"/>
        <v>51.342199999999998</v>
      </c>
      <c r="H262">
        <f t="shared" si="365"/>
        <v>48.369299999999996</v>
      </c>
      <c r="I262">
        <f t="shared" si="366"/>
        <v>3.2549999999999999</v>
      </c>
      <c r="J262">
        <f t="shared" si="367"/>
        <v>13.670999999999999</v>
      </c>
      <c r="K262">
        <f t="shared" si="368"/>
        <v>12.7379</v>
      </c>
      <c r="L262">
        <f t="shared" si="369"/>
        <v>1.8878999999999999</v>
      </c>
      <c r="M262">
        <f t="shared" si="370"/>
        <v>17.316600000000001</v>
      </c>
      <c r="N262">
        <f t="shared" si="371"/>
        <v>30.423399999999997</v>
      </c>
      <c r="O262">
        <f t="shared" si="372"/>
        <v>5.1863000000000001</v>
      </c>
      <c r="P262">
        <f t="shared" si="373"/>
        <v>8.4847000000000001</v>
      </c>
      <c r="Q262">
        <f t="shared" si="374"/>
        <v>47.826799999999999</v>
      </c>
      <c r="R262">
        <f t="shared" si="375"/>
        <v>1.2803</v>
      </c>
      <c r="S262">
        <f t="shared" si="376"/>
        <v>48.260799999999996</v>
      </c>
      <c r="T262">
        <f t="shared" si="377"/>
        <v>43.747199999999999</v>
      </c>
      <c r="U262" s="11">
        <f t="shared" si="378"/>
        <v>52.926299999999998</v>
      </c>
      <c r="V262">
        <f t="shared" si="379"/>
        <v>5.3382000000000005</v>
      </c>
      <c r="W262">
        <f t="shared" si="380"/>
        <v>115.66099999999999</v>
      </c>
      <c r="X262">
        <f t="shared" si="381"/>
        <v>13.215299999999999</v>
      </c>
      <c r="Y262">
        <f t="shared" si="382"/>
        <v>8.6365999999999996</v>
      </c>
      <c r="Z262">
        <f t="shared" si="383"/>
        <v>99.017100000000013</v>
      </c>
      <c r="AA262">
        <f t="shared" si="384"/>
        <v>46.893699999999995</v>
      </c>
      <c r="AB262">
        <f t="shared" si="385"/>
        <v>20.463099999999997</v>
      </c>
      <c r="AC262">
        <f t="shared" si="386"/>
        <v>2.0615000000000001</v>
      </c>
      <c r="AD262" s="11">
        <f t="shared" si="387"/>
        <v>132.99930000000001</v>
      </c>
      <c r="AE262">
        <f t="shared" si="388"/>
        <v>64.080100000000002</v>
      </c>
      <c r="AF262">
        <f t="shared" si="389"/>
        <v>21.244299999999996</v>
      </c>
      <c r="AG262">
        <f t="shared" si="390"/>
        <v>66.228399999999993</v>
      </c>
      <c r="AH262">
        <f t="shared" si="391"/>
        <v>24.499299999999998</v>
      </c>
      <c r="AI262">
        <f t="shared" si="392"/>
        <v>19.074299999999997</v>
      </c>
      <c r="AJ262">
        <f t="shared" si="393"/>
        <v>29.4252</v>
      </c>
      <c r="AK262">
        <f t="shared" si="394"/>
        <v>8.68</v>
      </c>
      <c r="AL262">
        <f t="shared" si="395"/>
        <v>0.32550000000000001</v>
      </c>
      <c r="AM262">
        <f t="shared" si="396"/>
        <v>12.0001</v>
      </c>
      <c r="AN262">
        <f t="shared" si="397"/>
        <v>0.36890000000000001</v>
      </c>
      <c r="AO262">
        <f t="shared" si="398"/>
        <v>0.3906</v>
      </c>
      <c r="AP262">
        <f t="shared" si="399"/>
        <v>5.7071000000000005</v>
      </c>
      <c r="AQ262">
        <f t="shared" si="400"/>
        <v>4.3400000000000001E-2</v>
      </c>
      <c r="AR262">
        <f t="shared" si="401"/>
        <v>6.3581000000000003</v>
      </c>
      <c r="AS262">
        <f t="shared" si="402"/>
        <v>0</v>
      </c>
      <c r="AT262">
        <f t="shared" si="403"/>
        <v>1.0198999999999998</v>
      </c>
      <c r="AU262">
        <f t="shared" si="404"/>
        <v>1.1935000000000002</v>
      </c>
      <c r="AV262">
        <f t="shared" si="405"/>
        <v>3.5587999999999997</v>
      </c>
      <c r="AW262">
        <f t="shared" si="406"/>
        <v>0</v>
      </c>
      <c r="AX262">
        <f t="shared" si="407"/>
        <v>0.217</v>
      </c>
      <c r="AY262">
        <f t="shared" si="408"/>
        <v>4.1013000000000002</v>
      </c>
      <c r="AZ262">
        <f t="shared" si="409"/>
        <v>1.1935000000000002</v>
      </c>
      <c r="BA262">
        <f t="shared" si="410"/>
        <v>1.1935000000000002</v>
      </c>
      <c r="BB262">
        <f t="shared" si="411"/>
        <v>0.1736</v>
      </c>
      <c r="BC262">
        <f t="shared" si="412"/>
        <v>2.3219000000000003</v>
      </c>
      <c r="BD262">
        <f t="shared" si="413"/>
        <v>1.302</v>
      </c>
      <c r="BE262">
        <f t="shared" si="414"/>
        <v>2.5606</v>
      </c>
      <c r="BF262">
        <f t="shared" si="415"/>
        <v>0</v>
      </c>
      <c r="BG262">
        <f t="shared" si="416"/>
        <v>1.085</v>
      </c>
      <c r="BH262">
        <f t="shared" si="417"/>
        <v>1.1500999999999999</v>
      </c>
      <c r="BI262">
        <f t="shared" si="418"/>
        <v>0.26039999999999996</v>
      </c>
      <c r="BJ262">
        <f t="shared" si="419"/>
        <v>0.13019999999999998</v>
      </c>
      <c r="BK262">
        <f t="shared" si="420"/>
        <v>50.8431</v>
      </c>
      <c r="BL262">
        <f t="shared" si="421"/>
        <v>48.304200000000002</v>
      </c>
      <c r="BM262">
        <f t="shared" si="422"/>
        <v>1.6709000000000001</v>
      </c>
      <c r="BN262">
        <f t="shared" si="423"/>
        <v>0</v>
      </c>
      <c r="BO262">
        <f t="shared" si="424"/>
        <v>1.3671</v>
      </c>
      <c r="BP262">
        <f t="shared" si="425"/>
        <v>93.657200000000003</v>
      </c>
      <c r="BQ262">
        <f t="shared" si="426"/>
        <v>37.367399999999996</v>
      </c>
      <c r="BR262">
        <f t="shared" si="427"/>
        <v>68.789000000000001</v>
      </c>
      <c r="BS262">
        <f t="shared" si="428"/>
        <v>1.9096000000000002</v>
      </c>
      <c r="BT262">
        <f t="shared" si="429"/>
        <v>23.783200000000001</v>
      </c>
      <c r="BU262">
        <f t="shared" si="430"/>
        <v>141.57079999999999</v>
      </c>
      <c r="BV262" s="11">
        <f t="shared" si="431"/>
        <v>199.70509999999999</v>
      </c>
      <c r="BW262" s="11">
        <f t="shared" si="432"/>
        <v>7.3345999999999991</v>
      </c>
      <c r="BX262" s="11">
        <f t="shared" si="433"/>
        <v>169.39020000000002</v>
      </c>
      <c r="BY262">
        <f t="shared" si="434"/>
        <v>74.930099999999996</v>
      </c>
      <c r="BZ262">
        <f t="shared" si="435"/>
        <v>20.463099999999997</v>
      </c>
      <c r="CA262">
        <f t="shared" si="436"/>
        <v>3.8192000000000004</v>
      </c>
      <c r="CB262">
        <f t="shared" si="437"/>
        <v>1.1283999999999998</v>
      </c>
      <c r="CC262" s="11">
        <f t="shared" si="438"/>
        <v>169.49870000000001</v>
      </c>
      <c r="CD262" s="11">
        <f t="shared" si="439"/>
        <v>157.9109</v>
      </c>
      <c r="CE262" s="11">
        <f t="shared" si="440"/>
        <v>65.078299999999999</v>
      </c>
      <c r="CF262">
        <f t="shared" si="441"/>
        <v>9.1356999999999999</v>
      </c>
      <c r="CG262">
        <f t="shared" si="442"/>
        <v>13.540800000000001</v>
      </c>
      <c r="CH262">
        <f t="shared" si="443"/>
        <v>1.5407</v>
      </c>
      <c r="CI262" s="11">
        <f t="shared" si="444"/>
        <v>86.582999999999998</v>
      </c>
      <c r="CJ262">
        <f t="shared" si="445"/>
        <v>4.9259000000000004</v>
      </c>
      <c r="CK262">
        <f t="shared" si="446"/>
        <v>27.059900000000003</v>
      </c>
      <c r="CL262">
        <f t="shared" si="447"/>
        <v>3.1464999999999996</v>
      </c>
      <c r="CM262">
        <f t="shared" si="448"/>
        <v>2.5171999999999999</v>
      </c>
      <c r="CN262">
        <f t="shared" si="449"/>
        <v>88.492599999999996</v>
      </c>
      <c r="CO262">
        <f t="shared" si="450"/>
        <v>110.43130000000001</v>
      </c>
      <c r="CP262">
        <f t="shared" si="451"/>
        <v>1.0198999999999998</v>
      </c>
      <c r="CQ262">
        <f t="shared" si="452"/>
        <v>12.282200000000001</v>
      </c>
      <c r="CR262">
        <f t="shared" si="453"/>
        <v>29.295000000000002</v>
      </c>
      <c r="CT262" s="18">
        <f>+'PASO 1 - SETUP CAMPAÑA'!F99</f>
        <v>217</v>
      </c>
      <c r="CU262">
        <v>23.66</v>
      </c>
      <c r="CV262">
        <v>22.29</v>
      </c>
      <c r="CW262">
        <v>1.5</v>
      </c>
      <c r="CX262">
        <v>6.3</v>
      </c>
      <c r="CY262">
        <v>5.87</v>
      </c>
      <c r="CZ262">
        <v>0.87</v>
      </c>
      <c r="DA262">
        <v>7.98</v>
      </c>
      <c r="DB262">
        <v>14.02</v>
      </c>
      <c r="DC262">
        <v>2.39</v>
      </c>
      <c r="DD262">
        <v>3.91</v>
      </c>
      <c r="DE262">
        <v>22.04</v>
      </c>
      <c r="DF262">
        <v>0.59</v>
      </c>
      <c r="DG262">
        <v>22.24</v>
      </c>
      <c r="DH262">
        <v>20.16</v>
      </c>
      <c r="DI262">
        <v>24.39</v>
      </c>
      <c r="DJ262">
        <v>2.46</v>
      </c>
      <c r="DK262">
        <v>53.3</v>
      </c>
      <c r="DL262">
        <v>6.09</v>
      </c>
      <c r="DM262">
        <v>3.98</v>
      </c>
      <c r="DN262">
        <v>45.63</v>
      </c>
      <c r="DO262">
        <v>21.61</v>
      </c>
      <c r="DP262">
        <v>9.43</v>
      </c>
      <c r="DQ262">
        <v>0.95</v>
      </c>
      <c r="DR262">
        <v>61.29</v>
      </c>
      <c r="DS262">
        <v>29.53</v>
      </c>
      <c r="DT262">
        <v>9.7899999999999991</v>
      </c>
      <c r="DU262">
        <v>30.52</v>
      </c>
      <c r="DV262">
        <v>11.29</v>
      </c>
      <c r="DW262">
        <v>8.7899999999999991</v>
      </c>
      <c r="DX262">
        <v>13.56</v>
      </c>
      <c r="DY262">
        <v>4</v>
      </c>
      <c r="DZ262">
        <v>0.15</v>
      </c>
      <c r="EA262">
        <v>5.53</v>
      </c>
      <c r="EB262">
        <v>0.17</v>
      </c>
      <c r="EC262">
        <v>0.18</v>
      </c>
      <c r="ED262">
        <v>2.63</v>
      </c>
      <c r="EE262">
        <v>0.02</v>
      </c>
      <c r="EF262">
        <v>2.93</v>
      </c>
      <c r="EG262">
        <v>0</v>
      </c>
      <c r="EH262">
        <v>0.47</v>
      </c>
      <c r="EI262">
        <v>0.55000000000000004</v>
      </c>
      <c r="EJ262">
        <v>1.64</v>
      </c>
      <c r="EK262">
        <v>0</v>
      </c>
      <c r="EL262">
        <v>0.1</v>
      </c>
      <c r="EM262">
        <v>1.89</v>
      </c>
      <c r="EN262">
        <v>0.55000000000000004</v>
      </c>
      <c r="EO262">
        <v>0.55000000000000004</v>
      </c>
      <c r="EP262">
        <v>0.08</v>
      </c>
      <c r="EQ262">
        <v>1.07</v>
      </c>
      <c r="ER262">
        <v>0.6</v>
      </c>
      <c r="ES262">
        <v>1.18</v>
      </c>
      <c r="ET262">
        <v>0</v>
      </c>
      <c r="EU262">
        <v>0.5</v>
      </c>
      <c r="EV262">
        <v>0.53</v>
      </c>
      <c r="EW262">
        <v>0.12</v>
      </c>
      <c r="EX262">
        <v>0.06</v>
      </c>
      <c r="EY262">
        <v>23.43</v>
      </c>
      <c r="EZ262">
        <v>22.26</v>
      </c>
      <c r="FA262">
        <v>0.77</v>
      </c>
      <c r="FB262">
        <v>0</v>
      </c>
      <c r="FC262">
        <v>0.63</v>
      </c>
      <c r="FD262">
        <v>43.16</v>
      </c>
      <c r="FE262">
        <v>17.22</v>
      </c>
      <c r="FF262">
        <v>31.7</v>
      </c>
      <c r="FG262">
        <v>0.88</v>
      </c>
      <c r="FH262">
        <v>10.96</v>
      </c>
      <c r="FI262">
        <v>65.239999999999995</v>
      </c>
      <c r="FJ262">
        <v>92.03</v>
      </c>
      <c r="FK262">
        <v>3.38</v>
      </c>
      <c r="FL262">
        <v>78.06</v>
      </c>
      <c r="FM262">
        <v>34.53</v>
      </c>
      <c r="FN262">
        <v>9.43</v>
      </c>
      <c r="FO262">
        <v>1.76</v>
      </c>
      <c r="FP262">
        <v>0.52</v>
      </c>
      <c r="FQ262">
        <v>78.11</v>
      </c>
      <c r="FR262">
        <v>72.77</v>
      </c>
      <c r="FS262">
        <v>29.99</v>
      </c>
      <c r="FT262">
        <v>4.21</v>
      </c>
      <c r="FU262">
        <v>6.24</v>
      </c>
      <c r="FV262">
        <v>0.71</v>
      </c>
      <c r="FW262">
        <v>39.9</v>
      </c>
      <c r="FX262">
        <v>2.27</v>
      </c>
      <c r="FY262">
        <v>12.47</v>
      </c>
      <c r="FZ262">
        <v>1.45</v>
      </c>
      <c r="GA262">
        <v>1.1599999999999999</v>
      </c>
      <c r="GB262">
        <v>40.78</v>
      </c>
      <c r="GC262">
        <v>50.89</v>
      </c>
      <c r="GD262">
        <v>0.47</v>
      </c>
      <c r="GE262">
        <v>5.66</v>
      </c>
      <c r="GF262">
        <v>13.5</v>
      </c>
    </row>
    <row r="263" spans="2:188" x14ac:dyDescent="0.35">
      <c r="B263" t="str">
        <f>IF(AND(F263&gt;='PASO 2 - CHANNEL INPUT '!$G$4,F263&lt;='PASO 2 - CHANNEL INPUT '!$H$4),"OK","FUERA")</f>
        <v>OK</v>
      </c>
      <c r="C263" s="18" t="str">
        <f>IF(AND(F263&gt;='PASO 2 - CHANNEL INPUT '!$G$8,F263&lt;='PASO 2 - CHANNEL INPUT '!$H$8),"OK","FUERA")</f>
        <v>OK</v>
      </c>
      <c r="D263" t="str">
        <f>IF(AND(F263&gt;='PASO 1 - SETUP CAMPAÑA'!$C$3,F263&lt;='PASO 1 - SETUP CAMPAÑA'!$C$4),"OK","FUERA")</f>
        <v>OK</v>
      </c>
      <c r="E263" t="s">
        <v>1</v>
      </c>
      <c r="F263">
        <v>72</v>
      </c>
      <c r="G263" s="11">
        <f t="shared" si="454"/>
        <v>43.401600000000002</v>
      </c>
      <c r="H263">
        <f t="shared" si="365"/>
        <v>41.36</v>
      </c>
      <c r="I263">
        <f t="shared" si="366"/>
        <v>3.2912000000000003</v>
      </c>
      <c r="J263">
        <f t="shared" si="367"/>
        <v>7.2336000000000009</v>
      </c>
      <c r="K263">
        <f t="shared" si="368"/>
        <v>7.1456</v>
      </c>
      <c r="L263">
        <f t="shared" si="369"/>
        <v>0.40479999999999999</v>
      </c>
      <c r="M263">
        <f t="shared" si="370"/>
        <v>12.1616</v>
      </c>
      <c r="N263">
        <f t="shared" si="371"/>
        <v>20.9968</v>
      </c>
      <c r="O263">
        <f t="shared" si="372"/>
        <v>3.3615999999999997</v>
      </c>
      <c r="P263">
        <f t="shared" si="373"/>
        <v>4.6288</v>
      </c>
      <c r="Q263">
        <f t="shared" si="374"/>
        <v>32.964799999999997</v>
      </c>
      <c r="R263">
        <f t="shared" si="375"/>
        <v>1.4431999999999998</v>
      </c>
      <c r="S263">
        <f t="shared" si="376"/>
        <v>33.263999999999996</v>
      </c>
      <c r="T263">
        <f t="shared" si="377"/>
        <v>30.553599999999999</v>
      </c>
      <c r="U263" s="11">
        <f t="shared" si="378"/>
        <v>35.816000000000003</v>
      </c>
      <c r="V263">
        <f t="shared" si="379"/>
        <v>4.4000000000000004</v>
      </c>
      <c r="W263">
        <f t="shared" si="380"/>
        <v>91.907200000000003</v>
      </c>
      <c r="X263">
        <f t="shared" si="381"/>
        <v>10.366399999999999</v>
      </c>
      <c r="Y263">
        <f t="shared" si="382"/>
        <v>4.7872000000000003</v>
      </c>
      <c r="Z263">
        <f t="shared" si="383"/>
        <v>76.56</v>
      </c>
      <c r="AA263">
        <f t="shared" si="384"/>
        <v>37.558399999999999</v>
      </c>
      <c r="AB263">
        <f t="shared" si="385"/>
        <v>14.027199999999999</v>
      </c>
      <c r="AC263">
        <f t="shared" si="386"/>
        <v>1.7952000000000001</v>
      </c>
      <c r="AD263" s="11">
        <f t="shared" si="387"/>
        <v>105.56480000000001</v>
      </c>
      <c r="AE263">
        <f t="shared" si="388"/>
        <v>46.587199999999996</v>
      </c>
      <c r="AF263">
        <f t="shared" si="389"/>
        <v>13.217600000000001</v>
      </c>
      <c r="AG263">
        <f t="shared" si="390"/>
        <v>56.32</v>
      </c>
      <c r="AH263">
        <f t="shared" si="391"/>
        <v>28.670399999999997</v>
      </c>
      <c r="AI263">
        <f t="shared" si="392"/>
        <v>15.910399999999999</v>
      </c>
      <c r="AJ263">
        <f t="shared" si="393"/>
        <v>31.24</v>
      </c>
      <c r="AK263">
        <f t="shared" si="394"/>
        <v>7.7968000000000002</v>
      </c>
      <c r="AL263">
        <f t="shared" si="395"/>
        <v>0.82719999999999994</v>
      </c>
      <c r="AM263">
        <f t="shared" si="396"/>
        <v>9.8032000000000004</v>
      </c>
      <c r="AN263">
        <f t="shared" si="397"/>
        <v>0.10559999999999999</v>
      </c>
      <c r="AO263">
        <f t="shared" si="398"/>
        <v>0.21119999999999997</v>
      </c>
      <c r="AP263">
        <f t="shared" si="399"/>
        <v>4.84</v>
      </c>
      <c r="AQ263">
        <f t="shared" si="400"/>
        <v>0.38720000000000004</v>
      </c>
      <c r="AR263">
        <f t="shared" si="401"/>
        <v>4.1183999999999994</v>
      </c>
      <c r="AS263">
        <f t="shared" si="402"/>
        <v>0</v>
      </c>
      <c r="AT263">
        <f t="shared" si="403"/>
        <v>1.3552</v>
      </c>
      <c r="AU263">
        <f t="shared" si="404"/>
        <v>0.82719999999999994</v>
      </c>
      <c r="AV263">
        <f t="shared" si="405"/>
        <v>3.0096000000000003</v>
      </c>
      <c r="AW263">
        <f t="shared" si="406"/>
        <v>0</v>
      </c>
      <c r="AX263">
        <f t="shared" si="407"/>
        <v>0.15839999999999999</v>
      </c>
      <c r="AY263">
        <f t="shared" si="408"/>
        <v>3.9248000000000003</v>
      </c>
      <c r="AZ263">
        <f t="shared" si="409"/>
        <v>1.5311999999999999</v>
      </c>
      <c r="BA263">
        <f t="shared" si="410"/>
        <v>1.3024</v>
      </c>
      <c r="BB263">
        <f t="shared" si="411"/>
        <v>1.1968000000000001</v>
      </c>
      <c r="BC263">
        <f t="shared" si="412"/>
        <v>0.66879999999999995</v>
      </c>
      <c r="BD263">
        <f t="shared" si="413"/>
        <v>1.5488000000000002</v>
      </c>
      <c r="BE263">
        <f t="shared" si="414"/>
        <v>3.8895999999999997</v>
      </c>
      <c r="BF263">
        <f t="shared" si="415"/>
        <v>0</v>
      </c>
      <c r="BG263">
        <f t="shared" si="416"/>
        <v>2.1471999999999998</v>
      </c>
      <c r="BH263">
        <f t="shared" si="417"/>
        <v>0.61599999999999988</v>
      </c>
      <c r="BI263">
        <f t="shared" si="418"/>
        <v>0.19360000000000002</v>
      </c>
      <c r="BJ263">
        <f t="shared" si="419"/>
        <v>0.15839999999999999</v>
      </c>
      <c r="BK263">
        <f t="shared" si="420"/>
        <v>45.7072</v>
      </c>
      <c r="BL263">
        <f t="shared" si="421"/>
        <v>43.507199999999997</v>
      </c>
      <c r="BM263">
        <f t="shared" si="422"/>
        <v>1.0384</v>
      </c>
      <c r="BN263">
        <f t="shared" si="423"/>
        <v>0</v>
      </c>
      <c r="BO263">
        <f t="shared" si="424"/>
        <v>1.7247999999999999</v>
      </c>
      <c r="BP263">
        <f t="shared" si="425"/>
        <v>63.870400000000004</v>
      </c>
      <c r="BQ263">
        <f t="shared" si="426"/>
        <v>20.662400000000002</v>
      </c>
      <c r="BR263">
        <f t="shared" si="427"/>
        <v>49.0336</v>
      </c>
      <c r="BS263">
        <f t="shared" si="428"/>
        <v>1.4431999999999998</v>
      </c>
      <c r="BT263">
        <f t="shared" si="429"/>
        <v>20.9968</v>
      </c>
      <c r="BU263">
        <f t="shared" si="430"/>
        <v>116.512</v>
      </c>
      <c r="BV263" s="11">
        <f t="shared" si="431"/>
        <v>157.90719999999999</v>
      </c>
      <c r="BW263" s="11">
        <f t="shared" si="432"/>
        <v>3.52</v>
      </c>
      <c r="BX263" s="11">
        <f t="shared" si="433"/>
        <v>137.4032</v>
      </c>
      <c r="BY263">
        <f t="shared" si="434"/>
        <v>58.0976</v>
      </c>
      <c r="BZ263">
        <f t="shared" si="435"/>
        <v>14.027199999999999</v>
      </c>
      <c r="CA263">
        <f t="shared" si="436"/>
        <v>1.8304</v>
      </c>
      <c r="CB263">
        <f t="shared" si="437"/>
        <v>0.82719999999999994</v>
      </c>
      <c r="CC263" s="11">
        <f t="shared" si="438"/>
        <v>132.52799999999999</v>
      </c>
      <c r="CD263" s="11">
        <f t="shared" si="439"/>
        <v>130.46879999999999</v>
      </c>
      <c r="CE263" s="11">
        <f t="shared" si="440"/>
        <v>49.5792</v>
      </c>
      <c r="CF263">
        <f t="shared" si="441"/>
        <v>10.718399999999999</v>
      </c>
      <c r="CG263">
        <f t="shared" si="442"/>
        <v>11.299199999999999</v>
      </c>
      <c r="CH263">
        <f t="shared" si="443"/>
        <v>2.1648000000000001</v>
      </c>
      <c r="CI263" s="11">
        <f t="shared" si="444"/>
        <v>67.495999999999995</v>
      </c>
      <c r="CJ263">
        <f t="shared" si="445"/>
        <v>3.9424000000000006</v>
      </c>
      <c r="CK263">
        <f t="shared" si="446"/>
        <v>14.203200000000001</v>
      </c>
      <c r="CL263">
        <f t="shared" si="447"/>
        <v>3.5904000000000003</v>
      </c>
      <c r="CM263">
        <f t="shared" si="448"/>
        <v>3.0096000000000003</v>
      </c>
      <c r="CN263">
        <f t="shared" si="449"/>
        <v>69.343999999999994</v>
      </c>
      <c r="CO263">
        <f t="shared" si="450"/>
        <v>88.897599999999997</v>
      </c>
      <c r="CP263">
        <f t="shared" si="451"/>
        <v>0.61599999999999988</v>
      </c>
      <c r="CQ263">
        <f t="shared" si="452"/>
        <v>8.0960000000000001</v>
      </c>
      <c r="CR263">
        <f t="shared" si="453"/>
        <v>20.697599999999998</v>
      </c>
      <c r="CT263" s="18">
        <f>+'PASO 1 - SETUP CAMPAÑA'!F100</f>
        <v>176</v>
      </c>
      <c r="CU263">
        <v>24.66</v>
      </c>
      <c r="CV263">
        <v>23.5</v>
      </c>
      <c r="CW263">
        <v>1.87</v>
      </c>
      <c r="CX263">
        <v>4.1100000000000003</v>
      </c>
      <c r="CY263">
        <v>4.0599999999999996</v>
      </c>
      <c r="CZ263">
        <v>0.23</v>
      </c>
      <c r="DA263">
        <v>6.91</v>
      </c>
      <c r="DB263">
        <v>11.93</v>
      </c>
      <c r="DC263">
        <v>1.91</v>
      </c>
      <c r="DD263">
        <v>2.63</v>
      </c>
      <c r="DE263">
        <v>18.73</v>
      </c>
      <c r="DF263">
        <v>0.82</v>
      </c>
      <c r="DG263">
        <v>18.899999999999999</v>
      </c>
      <c r="DH263">
        <v>17.36</v>
      </c>
      <c r="DI263">
        <v>20.350000000000001</v>
      </c>
      <c r="DJ263">
        <v>2.5</v>
      </c>
      <c r="DK263">
        <v>52.22</v>
      </c>
      <c r="DL263">
        <v>5.89</v>
      </c>
      <c r="DM263">
        <v>2.72</v>
      </c>
      <c r="DN263">
        <v>43.5</v>
      </c>
      <c r="DO263">
        <v>21.34</v>
      </c>
      <c r="DP263">
        <v>7.97</v>
      </c>
      <c r="DQ263">
        <v>1.02</v>
      </c>
      <c r="DR263">
        <v>59.98</v>
      </c>
      <c r="DS263">
        <v>26.47</v>
      </c>
      <c r="DT263">
        <v>7.51</v>
      </c>
      <c r="DU263">
        <v>32</v>
      </c>
      <c r="DV263">
        <v>16.29</v>
      </c>
      <c r="DW263">
        <v>9.0399999999999991</v>
      </c>
      <c r="DX263">
        <v>17.75</v>
      </c>
      <c r="DY263">
        <v>4.43</v>
      </c>
      <c r="DZ263">
        <v>0.47</v>
      </c>
      <c r="EA263">
        <v>5.57</v>
      </c>
      <c r="EB263">
        <v>0.06</v>
      </c>
      <c r="EC263">
        <v>0.12</v>
      </c>
      <c r="ED263">
        <v>2.75</v>
      </c>
      <c r="EE263">
        <v>0.22</v>
      </c>
      <c r="EF263">
        <v>2.34</v>
      </c>
      <c r="EG263">
        <v>0</v>
      </c>
      <c r="EH263">
        <v>0.77</v>
      </c>
      <c r="EI263">
        <v>0.47</v>
      </c>
      <c r="EJ263">
        <v>1.71</v>
      </c>
      <c r="EK263">
        <v>0</v>
      </c>
      <c r="EL263">
        <v>0.09</v>
      </c>
      <c r="EM263">
        <v>2.23</v>
      </c>
      <c r="EN263">
        <v>0.87</v>
      </c>
      <c r="EO263">
        <v>0.74</v>
      </c>
      <c r="EP263">
        <v>0.68</v>
      </c>
      <c r="EQ263">
        <v>0.38</v>
      </c>
      <c r="ER263">
        <v>0.88</v>
      </c>
      <c r="ES263">
        <v>2.21</v>
      </c>
      <c r="ET263">
        <v>0</v>
      </c>
      <c r="EU263">
        <v>1.22</v>
      </c>
      <c r="EV263">
        <v>0.35</v>
      </c>
      <c r="EW263">
        <v>0.11</v>
      </c>
      <c r="EX263">
        <v>0.09</v>
      </c>
      <c r="EY263">
        <v>25.97</v>
      </c>
      <c r="EZ263">
        <v>24.72</v>
      </c>
      <c r="FA263">
        <v>0.59</v>
      </c>
      <c r="FB263">
        <v>0</v>
      </c>
      <c r="FC263">
        <v>0.98</v>
      </c>
      <c r="FD263">
        <v>36.29</v>
      </c>
      <c r="FE263">
        <v>11.74</v>
      </c>
      <c r="FF263">
        <v>27.86</v>
      </c>
      <c r="FG263">
        <v>0.82</v>
      </c>
      <c r="FH263">
        <v>11.93</v>
      </c>
      <c r="FI263">
        <v>66.2</v>
      </c>
      <c r="FJ263">
        <v>89.72</v>
      </c>
      <c r="FK263">
        <v>2</v>
      </c>
      <c r="FL263">
        <v>78.069999999999993</v>
      </c>
      <c r="FM263">
        <v>33.01</v>
      </c>
      <c r="FN263">
        <v>7.97</v>
      </c>
      <c r="FO263">
        <v>1.04</v>
      </c>
      <c r="FP263">
        <v>0.47</v>
      </c>
      <c r="FQ263">
        <v>75.3</v>
      </c>
      <c r="FR263">
        <v>74.13</v>
      </c>
      <c r="FS263">
        <v>28.17</v>
      </c>
      <c r="FT263">
        <v>6.09</v>
      </c>
      <c r="FU263">
        <v>6.42</v>
      </c>
      <c r="FV263">
        <v>1.23</v>
      </c>
      <c r="FW263">
        <v>38.35</v>
      </c>
      <c r="FX263">
        <v>2.2400000000000002</v>
      </c>
      <c r="FY263">
        <v>8.07</v>
      </c>
      <c r="FZ263">
        <v>2.04</v>
      </c>
      <c r="GA263">
        <v>1.71</v>
      </c>
      <c r="GB263">
        <v>39.4</v>
      </c>
      <c r="GC263">
        <v>50.51</v>
      </c>
      <c r="GD263">
        <v>0.35</v>
      </c>
      <c r="GE263">
        <v>4.5999999999999996</v>
      </c>
      <c r="GF263">
        <v>11.76</v>
      </c>
    </row>
    <row r="264" spans="2:188" x14ac:dyDescent="0.35">
      <c r="B264" t="str">
        <f>IF(AND(F264&gt;='PASO 2 - CHANNEL INPUT '!$G$4,F264&lt;='PASO 2 - CHANNEL INPUT '!$H$4),"OK","FUERA")</f>
        <v>OK</v>
      </c>
      <c r="C264" s="18" t="str">
        <f>IF(AND(F264&gt;='PASO 2 - CHANNEL INPUT '!$G$8,F264&lt;='PASO 2 - CHANNEL INPUT '!$H$8),"OK","FUERA")</f>
        <v>OK</v>
      </c>
      <c r="D264" t="str">
        <f>IF(AND(F264&gt;='PASO 1 - SETUP CAMPAÑA'!$C$3,F264&lt;='PASO 1 - SETUP CAMPAÑA'!$C$4),"OK","FUERA")</f>
        <v>OK</v>
      </c>
      <c r="E264" t="s">
        <v>1</v>
      </c>
      <c r="F264">
        <v>73</v>
      </c>
      <c r="G264" s="11">
        <f t="shared" si="454"/>
        <v>34.135899999999999</v>
      </c>
      <c r="H264">
        <f t="shared" si="365"/>
        <v>33.063099999999999</v>
      </c>
      <c r="I264">
        <f t="shared" si="366"/>
        <v>1.8177999999999999</v>
      </c>
      <c r="J264">
        <f t="shared" si="367"/>
        <v>10.6684</v>
      </c>
      <c r="K264">
        <f t="shared" si="368"/>
        <v>10.355500000000001</v>
      </c>
      <c r="L264">
        <f t="shared" si="369"/>
        <v>0.49169999999999997</v>
      </c>
      <c r="M264">
        <f t="shared" si="370"/>
        <v>12.083899999999998</v>
      </c>
      <c r="N264">
        <f t="shared" si="371"/>
        <v>16.598600000000001</v>
      </c>
      <c r="O264">
        <f t="shared" si="372"/>
        <v>2.9501999999999997</v>
      </c>
      <c r="P264">
        <f t="shared" si="373"/>
        <v>3.6505000000000001</v>
      </c>
      <c r="Q264">
        <f t="shared" si="374"/>
        <v>29.740400000000001</v>
      </c>
      <c r="R264">
        <f t="shared" si="375"/>
        <v>0.6705000000000001</v>
      </c>
      <c r="S264">
        <f t="shared" si="376"/>
        <v>30.1129</v>
      </c>
      <c r="T264">
        <f t="shared" si="377"/>
        <v>27.416</v>
      </c>
      <c r="U264" s="11">
        <f t="shared" si="378"/>
        <v>34.895800000000001</v>
      </c>
      <c r="V264">
        <f t="shared" si="379"/>
        <v>2.1604999999999999</v>
      </c>
      <c r="W264">
        <f t="shared" si="380"/>
        <v>73.456999999999994</v>
      </c>
      <c r="X264">
        <f t="shared" si="381"/>
        <v>7.0030000000000001</v>
      </c>
      <c r="Y264">
        <f t="shared" si="382"/>
        <v>2.5330000000000004</v>
      </c>
      <c r="Z264">
        <f t="shared" si="383"/>
        <v>59.7639</v>
      </c>
      <c r="AA264">
        <f t="shared" si="384"/>
        <v>27.967300000000002</v>
      </c>
      <c r="AB264">
        <f t="shared" si="385"/>
        <v>9.2827000000000002</v>
      </c>
      <c r="AC264">
        <f t="shared" si="386"/>
        <v>1.6390000000000002</v>
      </c>
      <c r="AD264" s="11">
        <f t="shared" si="387"/>
        <v>82.56089999999999</v>
      </c>
      <c r="AE264">
        <f t="shared" si="388"/>
        <v>41.422000000000004</v>
      </c>
      <c r="AF264">
        <f t="shared" si="389"/>
        <v>11.92</v>
      </c>
      <c r="AG264">
        <f t="shared" si="390"/>
        <v>46.726399999999998</v>
      </c>
      <c r="AH264">
        <f t="shared" si="391"/>
        <v>16.807199999999998</v>
      </c>
      <c r="AI264">
        <f t="shared" si="392"/>
        <v>10.027699999999999</v>
      </c>
      <c r="AJ264">
        <f t="shared" si="393"/>
        <v>20.636499999999998</v>
      </c>
      <c r="AK264">
        <f t="shared" si="394"/>
        <v>6.7794999999999996</v>
      </c>
      <c r="AL264">
        <f t="shared" si="395"/>
        <v>0</v>
      </c>
      <c r="AM264">
        <f t="shared" si="396"/>
        <v>9.8041999999999998</v>
      </c>
      <c r="AN264">
        <f t="shared" si="397"/>
        <v>0.14899999999999999</v>
      </c>
      <c r="AO264">
        <f t="shared" si="398"/>
        <v>0</v>
      </c>
      <c r="AP264">
        <f t="shared" si="399"/>
        <v>5.4981</v>
      </c>
      <c r="AQ264">
        <f t="shared" si="400"/>
        <v>0</v>
      </c>
      <c r="AR264">
        <f t="shared" si="401"/>
        <v>5.2298999999999998</v>
      </c>
      <c r="AS264">
        <f t="shared" si="402"/>
        <v>0</v>
      </c>
      <c r="AT264">
        <f t="shared" si="403"/>
        <v>4.4699999999999997E-2</v>
      </c>
      <c r="AU264">
        <f t="shared" si="404"/>
        <v>1.2217999999999998</v>
      </c>
      <c r="AV264">
        <f t="shared" si="405"/>
        <v>1.8177999999999999</v>
      </c>
      <c r="AW264">
        <f t="shared" si="406"/>
        <v>0</v>
      </c>
      <c r="AX264">
        <f t="shared" si="407"/>
        <v>8.9399999999999993E-2</v>
      </c>
      <c r="AY264">
        <f t="shared" si="408"/>
        <v>2.8906000000000001</v>
      </c>
      <c r="AZ264">
        <f t="shared" si="409"/>
        <v>0.52149999999999996</v>
      </c>
      <c r="BA264">
        <f t="shared" si="410"/>
        <v>0.92379999999999995</v>
      </c>
      <c r="BB264">
        <f t="shared" si="411"/>
        <v>0</v>
      </c>
      <c r="BC264">
        <f t="shared" si="412"/>
        <v>1.0281</v>
      </c>
      <c r="BD264">
        <f t="shared" si="413"/>
        <v>0.84929999999999994</v>
      </c>
      <c r="BE264">
        <f t="shared" si="414"/>
        <v>1.1622000000000001</v>
      </c>
      <c r="BF264">
        <f t="shared" si="415"/>
        <v>0</v>
      </c>
      <c r="BG264">
        <f t="shared" si="416"/>
        <v>0.58110000000000006</v>
      </c>
      <c r="BH264">
        <f t="shared" si="417"/>
        <v>0.52149999999999996</v>
      </c>
      <c r="BI264">
        <f t="shared" si="418"/>
        <v>1.0281</v>
      </c>
      <c r="BJ264">
        <f t="shared" si="419"/>
        <v>0</v>
      </c>
      <c r="BK264">
        <f t="shared" si="420"/>
        <v>37.026500000000006</v>
      </c>
      <c r="BL264">
        <f t="shared" si="421"/>
        <v>35.536500000000004</v>
      </c>
      <c r="BM264">
        <f t="shared" si="422"/>
        <v>1.2814000000000001</v>
      </c>
      <c r="BN264">
        <f t="shared" si="423"/>
        <v>0</v>
      </c>
      <c r="BO264">
        <f t="shared" si="424"/>
        <v>0.65560000000000007</v>
      </c>
      <c r="BP264">
        <f t="shared" si="425"/>
        <v>56.471000000000004</v>
      </c>
      <c r="BQ264">
        <f t="shared" si="426"/>
        <v>19.891500000000001</v>
      </c>
      <c r="BR264">
        <f t="shared" si="427"/>
        <v>42.762999999999998</v>
      </c>
      <c r="BS264">
        <f t="shared" si="428"/>
        <v>1.49</v>
      </c>
      <c r="BT264">
        <f t="shared" si="429"/>
        <v>19.474300000000003</v>
      </c>
      <c r="BU264">
        <f t="shared" si="430"/>
        <v>89.832099999999997</v>
      </c>
      <c r="BV264" s="11">
        <f t="shared" si="431"/>
        <v>134.7705</v>
      </c>
      <c r="BW264" s="11">
        <f t="shared" si="432"/>
        <v>1.8774</v>
      </c>
      <c r="BX264" s="11">
        <f t="shared" si="433"/>
        <v>107.28</v>
      </c>
      <c r="BY264">
        <f t="shared" si="434"/>
        <v>36.221899999999998</v>
      </c>
      <c r="BZ264">
        <f t="shared" si="435"/>
        <v>9.2827000000000002</v>
      </c>
      <c r="CA264">
        <f t="shared" si="436"/>
        <v>1.6092000000000002</v>
      </c>
      <c r="CB264">
        <f t="shared" si="437"/>
        <v>4.4699999999999997E-2</v>
      </c>
      <c r="CC264" s="11">
        <f t="shared" si="438"/>
        <v>111.39240000000001</v>
      </c>
      <c r="CD264" s="11">
        <f t="shared" si="439"/>
        <v>101.87130000000002</v>
      </c>
      <c r="CE264" s="11">
        <f t="shared" si="440"/>
        <v>40.915399999999998</v>
      </c>
      <c r="CF264">
        <f t="shared" si="441"/>
        <v>3.2928999999999999</v>
      </c>
      <c r="CG264">
        <f t="shared" si="442"/>
        <v>9.1188000000000002</v>
      </c>
      <c r="CH264">
        <f t="shared" si="443"/>
        <v>0.745</v>
      </c>
      <c r="CI264" s="11">
        <f t="shared" si="444"/>
        <v>52.269199999999998</v>
      </c>
      <c r="CJ264">
        <f t="shared" si="445"/>
        <v>3.6207000000000003</v>
      </c>
      <c r="CK264">
        <f t="shared" si="446"/>
        <v>12.426600000000001</v>
      </c>
      <c r="CL264">
        <f t="shared" si="447"/>
        <v>1.7135</v>
      </c>
      <c r="CM264">
        <f t="shared" si="448"/>
        <v>2.2648000000000001</v>
      </c>
      <c r="CN264">
        <f t="shared" si="449"/>
        <v>54.578700000000005</v>
      </c>
      <c r="CO264">
        <f t="shared" si="450"/>
        <v>65.872900000000001</v>
      </c>
      <c r="CP264">
        <f t="shared" si="451"/>
        <v>0.31289999999999996</v>
      </c>
      <c r="CQ264">
        <f t="shared" si="452"/>
        <v>4.7679999999999998</v>
      </c>
      <c r="CR264">
        <f t="shared" si="453"/>
        <v>12.769299999999999</v>
      </c>
      <c r="CT264" s="18">
        <f>+'PASO 1 - SETUP CAMPAÑA'!F101</f>
        <v>149</v>
      </c>
      <c r="CU264">
        <v>22.91</v>
      </c>
      <c r="CV264">
        <v>22.19</v>
      </c>
      <c r="CW264">
        <v>1.22</v>
      </c>
      <c r="CX264">
        <v>7.16</v>
      </c>
      <c r="CY264">
        <v>6.95</v>
      </c>
      <c r="CZ264">
        <v>0.33</v>
      </c>
      <c r="DA264">
        <v>8.11</v>
      </c>
      <c r="DB264">
        <v>11.14</v>
      </c>
      <c r="DC264">
        <v>1.98</v>
      </c>
      <c r="DD264">
        <v>2.4500000000000002</v>
      </c>
      <c r="DE264">
        <v>19.96</v>
      </c>
      <c r="DF264">
        <v>0.45</v>
      </c>
      <c r="DG264">
        <v>20.21</v>
      </c>
      <c r="DH264">
        <v>18.399999999999999</v>
      </c>
      <c r="DI264">
        <v>23.42</v>
      </c>
      <c r="DJ264">
        <v>1.45</v>
      </c>
      <c r="DK264">
        <v>49.3</v>
      </c>
      <c r="DL264">
        <v>4.7</v>
      </c>
      <c r="DM264">
        <v>1.7</v>
      </c>
      <c r="DN264">
        <v>40.11</v>
      </c>
      <c r="DO264">
        <v>18.77</v>
      </c>
      <c r="DP264">
        <v>6.23</v>
      </c>
      <c r="DQ264">
        <v>1.1000000000000001</v>
      </c>
      <c r="DR264">
        <v>55.41</v>
      </c>
      <c r="DS264">
        <v>27.8</v>
      </c>
      <c r="DT264">
        <v>8</v>
      </c>
      <c r="DU264">
        <v>31.36</v>
      </c>
      <c r="DV264">
        <v>11.28</v>
      </c>
      <c r="DW264">
        <v>6.73</v>
      </c>
      <c r="DX264">
        <v>13.85</v>
      </c>
      <c r="DY264">
        <v>4.55</v>
      </c>
      <c r="DZ264">
        <v>0</v>
      </c>
      <c r="EA264">
        <v>6.58</v>
      </c>
      <c r="EB264">
        <v>0.1</v>
      </c>
      <c r="EC264">
        <v>0</v>
      </c>
      <c r="ED264">
        <v>3.69</v>
      </c>
      <c r="EE264">
        <v>0</v>
      </c>
      <c r="EF264">
        <v>3.51</v>
      </c>
      <c r="EG264">
        <v>0</v>
      </c>
      <c r="EH264">
        <v>0.03</v>
      </c>
      <c r="EI264">
        <v>0.82</v>
      </c>
      <c r="EJ264">
        <v>1.22</v>
      </c>
      <c r="EK264">
        <v>0</v>
      </c>
      <c r="EL264">
        <v>0.06</v>
      </c>
      <c r="EM264">
        <v>1.94</v>
      </c>
      <c r="EN264">
        <v>0.35</v>
      </c>
      <c r="EO264">
        <v>0.62</v>
      </c>
      <c r="EP264">
        <v>0</v>
      </c>
      <c r="EQ264">
        <v>0.69</v>
      </c>
      <c r="ER264">
        <v>0.56999999999999995</v>
      </c>
      <c r="ES264">
        <v>0.78</v>
      </c>
      <c r="ET264">
        <v>0</v>
      </c>
      <c r="EU264">
        <v>0.39</v>
      </c>
      <c r="EV264">
        <v>0.35</v>
      </c>
      <c r="EW264">
        <v>0.69</v>
      </c>
      <c r="EX264">
        <v>0</v>
      </c>
      <c r="EY264">
        <v>24.85</v>
      </c>
      <c r="EZ264">
        <v>23.85</v>
      </c>
      <c r="FA264">
        <v>0.86</v>
      </c>
      <c r="FB264">
        <v>0</v>
      </c>
      <c r="FC264">
        <v>0.44</v>
      </c>
      <c r="FD264">
        <v>37.9</v>
      </c>
      <c r="FE264">
        <v>13.35</v>
      </c>
      <c r="FF264">
        <v>28.7</v>
      </c>
      <c r="FG264">
        <v>1</v>
      </c>
      <c r="FH264">
        <v>13.07</v>
      </c>
      <c r="FI264">
        <v>60.29</v>
      </c>
      <c r="FJ264">
        <v>90.45</v>
      </c>
      <c r="FK264">
        <v>1.26</v>
      </c>
      <c r="FL264">
        <v>72</v>
      </c>
      <c r="FM264">
        <v>24.31</v>
      </c>
      <c r="FN264">
        <v>6.23</v>
      </c>
      <c r="FO264">
        <v>1.08</v>
      </c>
      <c r="FP264">
        <v>0.03</v>
      </c>
      <c r="FQ264">
        <v>74.760000000000005</v>
      </c>
      <c r="FR264">
        <v>68.37</v>
      </c>
      <c r="FS264">
        <v>27.46</v>
      </c>
      <c r="FT264">
        <v>2.21</v>
      </c>
      <c r="FU264">
        <v>6.12</v>
      </c>
      <c r="FV264">
        <v>0.5</v>
      </c>
      <c r="FW264">
        <v>35.08</v>
      </c>
      <c r="FX264">
        <v>2.4300000000000002</v>
      </c>
      <c r="FY264">
        <v>8.34</v>
      </c>
      <c r="FZ264">
        <v>1.1499999999999999</v>
      </c>
      <c r="GA264">
        <v>1.52</v>
      </c>
      <c r="GB264">
        <v>36.630000000000003</v>
      </c>
      <c r="GC264">
        <v>44.21</v>
      </c>
      <c r="GD264">
        <v>0.21</v>
      </c>
      <c r="GE264">
        <v>3.2</v>
      </c>
      <c r="GF264">
        <v>8.57</v>
      </c>
    </row>
    <row r="265" spans="2:188" x14ac:dyDescent="0.35">
      <c r="B265" t="str">
        <f>IF(AND(F265&gt;='PASO 2 - CHANNEL INPUT '!$G$4,F265&lt;='PASO 2 - CHANNEL INPUT '!$H$4),"OK","FUERA")</f>
        <v>OK</v>
      </c>
      <c r="C265" s="18" t="str">
        <f>IF(AND(F265&gt;='PASO 2 - CHANNEL INPUT '!$G$8,F265&lt;='PASO 2 - CHANNEL INPUT '!$H$8),"OK","FUERA")</f>
        <v>OK</v>
      </c>
      <c r="D265" t="str">
        <f>IF(AND(F265&gt;='PASO 1 - SETUP CAMPAÑA'!$C$3,F265&lt;='PASO 1 - SETUP CAMPAÑA'!$C$4),"OK","FUERA")</f>
        <v>OK</v>
      </c>
      <c r="E265" t="s">
        <v>1</v>
      </c>
      <c r="F265">
        <v>74</v>
      </c>
      <c r="G265" s="11">
        <f t="shared" si="454"/>
        <v>23.6096</v>
      </c>
      <c r="H265">
        <f t="shared" si="365"/>
        <v>22.253</v>
      </c>
      <c r="I265">
        <f t="shared" si="366"/>
        <v>1.7492999999999999</v>
      </c>
      <c r="J265">
        <f t="shared" si="367"/>
        <v>5.7000999999999999</v>
      </c>
      <c r="K265">
        <f t="shared" si="368"/>
        <v>5.5215999999999994</v>
      </c>
      <c r="L265">
        <f t="shared" si="369"/>
        <v>0.20230000000000001</v>
      </c>
      <c r="M265">
        <f t="shared" si="370"/>
        <v>12.804399999999999</v>
      </c>
      <c r="N265">
        <f t="shared" si="371"/>
        <v>15.719899999999999</v>
      </c>
      <c r="O265">
        <f t="shared" si="372"/>
        <v>1.1305000000000001</v>
      </c>
      <c r="P265">
        <f t="shared" si="373"/>
        <v>3.0464000000000002</v>
      </c>
      <c r="Q265">
        <f t="shared" si="374"/>
        <v>24.870999999999999</v>
      </c>
      <c r="R265">
        <f t="shared" si="375"/>
        <v>0.41649999999999998</v>
      </c>
      <c r="S265">
        <f t="shared" si="376"/>
        <v>25.049500000000002</v>
      </c>
      <c r="T265">
        <f t="shared" si="377"/>
        <v>23.312099999999997</v>
      </c>
      <c r="U265" s="11">
        <f t="shared" si="378"/>
        <v>27.500900000000001</v>
      </c>
      <c r="V265">
        <f t="shared" si="379"/>
        <v>3.1297000000000001</v>
      </c>
      <c r="W265">
        <f t="shared" si="380"/>
        <v>61.261199999999988</v>
      </c>
      <c r="X265">
        <f t="shared" si="381"/>
        <v>6.6283000000000003</v>
      </c>
      <c r="Y265">
        <f t="shared" si="382"/>
        <v>2.3086000000000002</v>
      </c>
      <c r="Z265">
        <f t="shared" si="383"/>
        <v>54.466300000000004</v>
      </c>
      <c r="AA265">
        <f t="shared" si="384"/>
        <v>21.6342</v>
      </c>
      <c r="AB265">
        <f t="shared" si="385"/>
        <v>8.3537999999999997</v>
      </c>
      <c r="AC265">
        <f t="shared" si="386"/>
        <v>1.4399</v>
      </c>
      <c r="AD265" s="11">
        <f t="shared" si="387"/>
        <v>70.0672</v>
      </c>
      <c r="AE265">
        <f t="shared" si="388"/>
        <v>32.998699999999999</v>
      </c>
      <c r="AF265">
        <f t="shared" si="389"/>
        <v>11.5311</v>
      </c>
      <c r="AG265">
        <f t="shared" si="390"/>
        <v>37.734899999999996</v>
      </c>
      <c r="AH265">
        <f t="shared" si="391"/>
        <v>17.623900000000003</v>
      </c>
      <c r="AI265">
        <f t="shared" si="392"/>
        <v>9.2225000000000001</v>
      </c>
      <c r="AJ265">
        <f t="shared" si="393"/>
        <v>16.243500000000001</v>
      </c>
      <c r="AK265">
        <f t="shared" si="394"/>
        <v>6.069</v>
      </c>
      <c r="AL265">
        <f t="shared" si="395"/>
        <v>4.7600000000000003E-2</v>
      </c>
      <c r="AM265">
        <f t="shared" si="396"/>
        <v>7.2946999999999997</v>
      </c>
      <c r="AN265">
        <f t="shared" si="397"/>
        <v>3.5699999999999996E-2</v>
      </c>
      <c r="AO265">
        <f t="shared" si="398"/>
        <v>8.3300000000000013E-2</v>
      </c>
      <c r="AP265">
        <f t="shared" si="399"/>
        <v>1.4875</v>
      </c>
      <c r="AQ265">
        <f t="shared" si="400"/>
        <v>0.61880000000000002</v>
      </c>
      <c r="AR265">
        <f t="shared" si="401"/>
        <v>3.3795999999999999</v>
      </c>
      <c r="AS265">
        <f t="shared" si="402"/>
        <v>0.1071</v>
      </c>
      <c r="AT265">
        <f t="shared" si="403"/>
        <v>0.1547</v>
      </c>
      <c r="AU265">
        <f t="shared" si="404"/>
        <v>0.77350000000000008</v>
      </c>
      <c r="AV265">
        <f t="shared" si="405"/>
        <v>2.8321999999999998</v>
      </c>
      <c r="AW265">
        <f t="shared" si="406"/>
        <v>0</v>
      </c>
      <c r="AX265">
        <f t="shared" si="407"/>
        <v>0</v>
      </c>
      <c r="AY265">
        <f t="shared" si="408"/>
        <v>3.4748000000000001</v>
      </c>
      <c r="AZ265">
        <f t="shared" si="409"/>
        <v>2.4394999999999998</v>
      </c>
      <c r="BA265">
        <f t="shared" si="410"/>
        <v>1.19</v>
      </c>
      <c r="BB265">
        <f t="shared" si="411"/>
        <v>0.29749999999999999</v>
      </c>
      <c r="BC265">
        <f t="shared" si="412"/>
        <v>0.71399999999999997</v>
      </c>
      <c r="BD265">
        <f t="shared" si="413"/>
        <v>0.53550000000000009</v>
      </c>
      <c r="BE265">
        <f t="shared" si="414"/>
        <v>0.90439999999999998</v>
      </c>
      <c r="BF265">
        <f t="shared" si="415"/>
        <v>5.9500000000000004E-2</v>
      </c>
      <c r="BG265">
        <f t="shared" si="416"/>
        <v>0.86870000000000003</v>
      </c>
      <c r="BH265">
        <f t="shared" si="417"/>
        <v>0.29749999999999999</v>
      </c>
      <c r="BI265">
        <f t="shared" si="418"/>
        <v>0.29749999999999999</v>
      </c>
      <c r="BJ265">
        <f t="shared" si="419"/>
        <v>0</v>
      </c>
      <c r="BK265">
        <f t="shared" si="420"/>
        <v>29.464400000000001</v>
      </c>
      <c r="BL265">
        <f t="shared" si="421"/>
        <v>29.083600000000001</v>
      </c>
      <c r="BM265">
        <f t="shared" si="422"/>
        <v>1.3209</v>
      </c>
      <c r="BN265">
        <f t="shared" si="423"/>
        <v>0</v>
      </c>
      <c r="BO265">
        <f t="shared" si="424"/>
        <v>0.2737</v>
      </c>
      <c r="BP265">
        <f t="shared" si="425"/>
        <v>38.6631</v>
      </c>
      <c r="BQ265">
        <f t="shared" si="426"/>
        <v>15.3748</v>
      </c>
      <c r="BR265">
        <f t="shared" si="427"/>
        <v>28.0959</v>
      </c>
      <c r="BS265">
        <f t="shared" si="428"/>
        <v>1.9754</v>
      </c>
      <c r="BT265">
        <f t="shared" si="429"/>
        <v>12.5069</v>
      </c>
      <c r="BU265">
        <f t="shared" si="430"/>
        <v>77.826000000000008</v>
      </c>
      <c r="BV265" s="11">
        <f t="shared" si="431"/>
        <v>107.3023</v>
      </c>
      <c r="BW265" s="11">
        <f t="shared" si="432"/>
        <v>2.4752000000000001</v>
      </c>
      <c r="BX265" s="11">
        <f t="shared" si="433"/>
        <v>86.798599999999993</v>
      </c>
      <c r="BY265">
        <f t="shared" si="434"/>
        <v>36.6282</v>
      </c>
      <c r="BZ265">
        <f t="shared" si="435"/>
        <v>8.3537999999999997</v>
      </c>
      <c r="CA265">
        <f t="shared" si="436"/>
        <v>1.3922999999999999</v>
      </c>
      <c r="CB265">
        <f t="shared" si="437"/>
        <v>0.32130000000000003</v>
      </c>
      <c r="CC265" s="11">
        <f t="shared" si="438"/>
        <v>86.393999999999991</v>
      </c>
      <c r="CD265" s="11">
        <f t="shared" si="439"/>
        <v>81.526900000000012</v>
      </c>
      <c r="CE265" s="11">
        <f t="shared" si="440"/>
        <v>30.892399999999999</v>
      </c>
      <c r="CF265">
        <f t="shared" si="441"/>
        <v>5.2717000000000001</v>
      </c>
      <c r="CG265">
        <f t="shared" si="442"/>
        <v>8.0681999999999992</v>
      </c>
      <c r="CH265">
        <f t="shared" si="443"/>
        <v>1.0352999999999999</v>
      </c>
      <c r="CI265" s="11">
        <f t="shared" si="444"/>
        <v>41.352499999999999</v>
      </c>
      <c r="CJ265">
        <f t="shared" si="445"/>
        <v>2.1657999999999999</v>
      </c>
      <c r="CK265">
        <f t="shared" si="446"/>
        <v>11.293099999999999</v>
      </c>
      <c r="CL265">
        <f t="shared" si="447"/>
        <v>1.2019</v>
      </c>
      <c r="CM265">
        <f t="shared" si="448"/>
        <v>2.0348999999999999</v>
      </c>
      <c r="CN265">
        <f t="shared" si="449"/>
        <v>41.519100000000002</v>
      </c>
      <c r="CO265">
        <f t="shared" si="450"/>
        <v>53.526199999999996</v>
      </c>
      <c r="CP265">
        <f t="shared" si="451"/>
        <v>0.46410000000000001</v>
      </c>
      <c r="CQ265">
        <f t="shared" si="452"/>
        <v>4.1293000000000006</v>
      </c>
      <c r="CR265">
        <f t="shared" si="453"/>
        <v>14.375200000000001</v>
      </c>
      <c r="CT265" s="18">
        <f>+'PASO 1 - SETUP CAMPAÑA'!F102</f>
        <v>119</v>
      </c>
      <c r="CU265">
        <v>19.84</v>
      </c>
      <c r="CV265">
        <v>18.7</v>
      </c>
      <c r="CW265">
        <v>1.47</v>
      </c>
      <c r="CX265">
        <v>4.79</v>
      </c>
      <c r="CY265">
        <v>4.6399999999999997</v>
      </c>
      <c r="CZ265">
        <v>0.17</v>
      </c>
      <c r="DA265">
        <v>10.76</v>
      </c>
      <c r="DB265">
        <v>13.21</v>
      </c>
      <c r="DC265">
        <v>0.95</v>
      </c>
      <c r="DD265">
        <v>2.56</v>
      </c>
      <c r="DE265">
        <v>20.9</v>
      </c>
      <c r="DF265">
        <v>0.35</v>
      </c>
      <c r="DG265">
        <v>21.05</v>
      </c>
      <c r="DH265">
        <v>19.59</v>
      </c>
      <c r="DI265">
        <v>23.11</v>
      </c>
      <c r="DJ265">
        <v>2.63</v>
      </c>
      <c r="DK265">
        <v>51.48</v>
      </c>
      <c r="DL265">
        <v>5.57</v>
      </c>
      <c r="DM265">
        <v>1.94</v>
      </c>
      <c r="DN265">
        <v>45.77</v>
      </c>
      <c r="DO265">
        <v>18.18</v>
      </c>
      <c r="DP265">
        <v>7.02</v>
      </c>
      <c r="DQ265">
        <v>1.21</v>
      </c>
      <c r="DR265">
        <v>58.88</v>
      </c>
      <c r="DS265">
        <v>27.73</v>
      </c>
      <c r="DT265">
        <v>9.69</v>
      </c>
      <c r="DU265">
        <v>31.71</v>
      </c>
      <c r="DV265">
        <v>14.81</v>
      </c>
      <c r="DW265">
        <v>7.75</v>
      </c>
      <c r="DX265">
        <v>13.65</v>
      </c>
      <c r="DY265">
        <v>5.0999999999999996</v>
      </c>
      <c r="DZ265">
        <v>0.04</v>
      </c>
      <c r="EA265">
        <v>6.13</v>
      </c>
      <c r="EB265">
        <v>0.03</v>
      </c>
      <c r="EC265">
        <v>7.0000000000000007E-2</v>
      </c>
      <c r="ED265">
        <v>1.25</v>
      </c>
      <c r="EE265">
        <v>0.52</v>
      </c>
      <c r="EF265">
        <v>2.84</v>
      </c>
      <c r="EG265">
        <v>0.09</v>
      </c>
      <c r="EH265">
        <v>0.13</v>
      </c>
      <c r="EI265">
        <v>0.65</v>
      </c>
      <c r="EJ265">
        <v>2.38</v>
      </c>
      <c r="EK265">
        <v>0</v>
      </c>
      <c r="EL265">
        <v>0</v>
      </c>
      <c r="EM265">
        <v>2.92</v>
      </c>
      <c r="EN265">
        <v>2.0499999999999998</v>
      </c>
      <c r="EO265">
        <v>1</v>
      </c>
      <c r="EP265">
        <v>0.25</v>
      </c>
      <c r="EQ265">
        <v>0.6</v>
      </c>
      <c r="ER265">
        <v>0.45</v>
      </c>
      <c r="ES265">
        <v>0.76</v>
      </c>
      <c r="ET265">
        <v>0.05</v>
      </c>
      <c r="EU265">
        <v>0.73</v>
      </c>
      <c r="EV265">
        <v>0.25</v>
      </c>
      <c r="EW265">
        <v>0.25</v>
      </c>
      <c r="EX265">
        <v>0</v>
      </c>
      <c r="EY265">
        <v>24.76</v>
      </c>
      <c r="EZ265">
        <v>24.44</v>
      </c>
      <c r="FA265">
        <v>1.1100000000000001</v>
      </c>
      <c r="FB265">
        <v>0</v>
      </c>
      <c r="FC265">
        <v>0.23</v>
      </c>
      <c r="FD265">
        <v>32.49</v>
      </c>
      <c r="FE265">
        <v>12.92</v>
      </c>
      <c r="FF265">
        <v>23.61</v>
      </c>
      <c r="FG265">
        <v>1.66</v>
      </c>
      <c r="FH265">
        <v>10.51</v>
      </c>
      <c r="FI265">
        <v>65.400000000000006</v>
      </c>
      <c r="FJ265">
        <v>90.17</v>
      </c>
      <c r="FK265">
        <v>2.08</v>
      </c>
      <c r="FL265">
        <v>72.94</v>
      </c>
      <c r="FM265">
        <v>30.78</v>
      </c>
      <c r="FN265">
        <v>7.02</v>
      </c>
      <c r="FO265">
        <v>1.17</v>
      </c>
      <c r="FP265">
        <v>0.27</v>
      </c>
      <c r="FQ265">
        <v>72.599999999999994</v>
      </c>
      <c r="FR265">
        <v>68.510000000000005</v>
      </c>
      <c r="FS265">
        <v>25.96</v>
      </c>
      <c r="FT265">
        <v>4.43</v>
      </c>
      <c r="FU265">
        <v>6.78</v>
      </c>
      <c r="FV265">
        <v>0.87</v>
      </c>
      <c r="FW265">
        <v>34.75</v>
      </c>
      <c r="FX265">
        <v>1.82</v>
      </c>
      <c r="FY265">
        <v>9.49</v>
      </c>
      <c r="FZ265">
        <v>1.01</v>
      </c>
      <c r="GA265">
        <v>1.71</v>
      </c>
      <c r="GB265">
        <v>34.89</v>
      </c>
      <c r="GC265">
        <v>44.98</v>
      </c>
      <c r="GD265">
        <v>0.39</v>
      </c>
      <c r="GE265">
        <v>3.47</v>
      </c>
      <c r="GF265">
        <v>12.08</v>
      </c>
    </row>
    <row r="266" spans="2:188" x14ac:dyDescent="0.35">
      <c r="B266" t="str">
        <f>IF(AND(F266&gt;='PASO 2 - CHANNEL INPUT '!$G$4,F266&lt;='PASO 2 - CHANNEL INPUT '!$H$4),"OK","FUERA")</f>
        <v>OK</v>
      </c>
      <c r="C266" s="18" t="str">
        <f>IF(AND(F266&gt;='PASO 2 - CHANNEL INPUT '!$G$8,F266&lt;='PASO 2 - CHANNEL INPUT '!$H$8),"OK","FUERA")</f>
        <v>OK</v>
      </c>
      <c r="D266" t="str">
        <f>IF(AND(F266&gt;='PASO 1 - SETUP CAMPAÑA'!$C$3,F266&lt;='PASO 1 - SETUP CAMPAÑA'!$C$4),"OK","FUERA")</f>
        <v>OK</v>
      </c>
      <c r="E266" t="s">
        <v>1</v>
      </c>
      <c r="F266">
        <v>75</v>
      </c>
      <c r="G266" s="11">
        <f t="shared" si="454"/>
        <v>53.869199999999999</v>
      </c>
      <c r="H266">
        <f t="shared" si="365"/>
        <v>52.258000000000003</v>
      </c>
      <c r="I266">
        <f t="shared" si="366"/>
        <v>1.8231999999999999</v>
      </c>
      <c r="J266">
        <f t="shared" si="367"/>
        <v>17.596</v>
      </c>
      <c r="K266">
        <f t="shared" si="368"/>
        <v>17.596</v>
      </c>
      <c r="L266">
        <f t="shared" si="369"/>
        <v>4.24E-2</v>
      </c>
      <c r="M266">
        <f t="shared" si="370"/>
        <v>11.1088</v>
      </c>
      <c r="N266">
        <f t="shared" si="371"/>
        <v>22.366000000000003</v>
      </c>
      <c r="O266">
        <f t="shared" si="372"/>
        <v>1.802</v>
      </c>
      <c r="P266">
        <f t="shared" si="373"/>
        <v>3.4131999999999998</v>
      </c>
      <c r="Q266">
        <f t="shared" si="374"/>
        <v>33.686800000000005</v>
      </c>
      <c r="R266">
        <f t="shared" si="375"/>
        <v>0.95400000000000007</v>
      </c>
      <c r="S266">
        <f t="shared" si="376"/>
        <v>33.941200000000002</v>
      </c>
      <c r="T266">
        <f t="shared" si="377"/>
        <v>30.973200000000002</v>
      </c>
      <c r="U266" s="11">
        <f t="shared" si="378"/>
        <v>43.353999999999999</v>
      </c>
      <c r="V266">
        <f t="shared" si="379"/>
        <v>7.2927999999999997</v>
      </c>
      <c r="W266">
        <f t="shared" si="380"/>
        <v>95.357599999999991</v>
      </c>
      <c r="X266">
        <f t="shared" si="381"/>
        <v>11.1724</v>
      </c>
      <c r="Y266">
        <f t="shared" si="382"/>
        <v>6.7839999999999998</v>
      </c>
      <c r="Z266">
        <f t="shared" si="383"/>
        <v>85.647999999999996</v>
      </c>
      <c r="AA266">
        <f t="shared" si="384"/>
        <v>41.403599999999997</v>
      </c>
      <c r="AB266">
        <f t="shared" si="385"/>
        <v>16.557200000000002</v>
      </c>
      <c r="AC266">
        <f t="shared" si="386"/>
        <v>2.6711999999999998</v>
      </c>
      <c r="AD266" s="11">
        <f t="shared" si="387"/>
        <v>116.17599999999999</v>
      </c>
      <c r="AE266">
        <f t="shared" si="388"/>
        <v>68.052000000000007</v>
      </c>
      <c r="AF266">
        <f t="shared" si="389"/>
        <v>18.338000000000001</v>
      </c>
      <c r="AG266">
        <f t="shared" si="390"/>
        <v>71.698400000000007</v>
      </c>
      <c r="AH266">
        <f t="shared" si="391"/>
        <v>30.485600000000002</v>
      </c>
      <c r="AI266">
        <f t="shared" si="392"/>
        <v>13.801199999999998</v>
      </c>
      <c r="AJ266">
        <f t="shared" si="393"/>
        <v>25.270399999999999</v>
      </c>
      <c r="AK266">
        <f t="shared" si="394"/>
        <v>11.1088</v>
      </c>
      <c r="AL266">
        <f t="shared" si="395"/>
        <v>0.23320000000000002</v>
      </c>
      <c r="AM266">
        <f t="shared" si="396"/>
        <v>11.617599999999999</v>
      </c>
      <c r="AN266">
        <f t="shared" si="397"/>
        <v>0.12719999999999998</v>
      </c>
      <c r="AO266">
        <f t="shared" si="398"/>
        <v>0</v>
      </c>
      <c r="AP266">
        <f t="shared" si="399"/>
        <v>6.5720000000000001</v>
      </c>
      <c r="AQ266">
        <f t="shared" si="400"/>
        <v>0.55120000000000002</v>
      </c>
      <c r="AR266">
        <f t="shared" si="401"/>
        <v>4.5368000000000004</v>
      </c>
      <c r="AS266">
        <f t="shared" si="402"/>
        <v>0</v>
      </c>
      <c r="AT266">
        <f t="shared" si="403"/>
        <v>1.696</v>
      </c>
      <c r="AU266">
        <f t="shared" si="404"/>
        <v>1.696</v>
      </c>
      <c r="AV266">
        <f t="shared" si="405"/>
        <v>2.9891999999999999</v>
      </c>
      <c r="AW266">
        <f t="shared" si="406"/>
        <v>0</v>
      </c>
      <c r="AX266">
        <f t="shared" si="407"/>
        <v>0</v>
      </c>
      <c r="AY266">
        <f t="shared" si="408"/>
        <v>4.6004000000000005</v>
      </c>
      <c r="AZ266">
        <f t="shared" si="409"/>
        <v>0.99639999999999984</v>
      </c>
      <c r="BA266">
        <f t="shared" si="410"/>
        <v>2.0775999999999999</v>
      </c>
      <c r="BB266">
        <f t="shared" si="411"/>
        <v>0.6784</v>
      </c>
      <c r="BC266">
        <f t="shared" si="412"/>
        <v>3.0739999999999998</v>
      </c>
      <c r="BD266">
        <f t="shared" si="413"/>
        <v>0.36040000000000005</v>
      </c>
      <c r="BE266">
        <f t="shared" si="414"/>
        <v>3.6252</v>
      </c>
      <c r="BF266">
        <f t="shared" si="415"/>
        <v>0</v>
      </c>
      <c r="BG266">
        <f t="shared" si="416"/>
        <v>1.696</v>
      </c>
      <c r="BH266">
        <f t="shared" si="417"/>
        <v>0.61480000000000001</v>
      </c>
      <c r="BI266">
        <f t="shared" si="418"/>
        <v>0.106</v>
      </c>
      <c r="BJ266">
        <f t="shared" si="419"/>
        <v>0.14840000000000003</v>
      </c>
      <c r="BK266">
        <f t="shared" si="420"/>
        <v>53.508799999999994</v>
      </c>
      <c r="BL266">
        <f t="shared" si="421"/>
        <v>52.576000000000001</v>
      </c>
      <c r="BM266">
        <f t="shared" si="422"/>
        <v>0.99639999999999984</v>
      </c>
      <c r="BN266">
        <f t="shared" si="423"/>
        <v>0</v>
      </c>
      <c r="BO266">
        <f t="shared" si="424"/>
        <v>0.53</v>
      </c>
      <c r="BP266">
        <f t="shared" si="425"/>
        <v>67.479599999999991</v>
      </c>
      <c r="BQ266">
        <f t="shared" si="426"/>
        <v>24.019600000000001</v>
      </c>
      <c r="BR266">
        <f t="shared" si="427"/>
        <v>52.194400000000002</v>
      </c>
      <c r="BS266">
        <f t="shared" si="428"/>
        <v>4.3248000000000006</v>
      </c>
      <c r="BT266">
        <f t="shared" si="429"/>
        <v>18.995200000000004</v>
      </c>
      <c r="BU266">
        <f t="shared" si="430"/>
        <v>142.78200000000001</v>
      </c>
      <c r="BV266" s="11">
        <f t="shared" si="431"/>
        <v>190.7576</v>
      </c>
      <c r="BW266" s="11">
        <f t="shared" si="432"/>
        <v>3.8584000000000001</v>
      </c>
      <c r="BX266" s="11">
        <f t="shared" si="433"/>
        <v>138.648</v>
      </c>
      <c r="BY266">
        <f t="shared" si="434"/>
        <v>52.279200000000003</v>
      </c>
      <c r="BZ266">
        <f t="shared" si="435"/>
        <v>16.557200000000002</v>
      </c>
      <c r="CA266">
        <f t="shared" si="436"/>
        <v>3.0528</v>
      </c>
      <c r="CB266">
        <f t="shared" si="437"/>
        <v>0.53</v>
      </c>
      <c r="CC266" s="11">
        <f t="shared" si="438"/>
        <v>148.73920000000001</v>
      </c>
      <c r="CD266" s="11">
        <f t="shared" si="439"/>
        <v>132.11840000000001</v>
      </c>
      <c r="CE266" s="11">
        <f t="shared" si="440"/>
        <v>54.653600000000004</v>
      </c>
      <c r="CF266">
        <f t="shared" si="441"/>
        <v>11.617599999999999</v>
      </c>
      <c r="CG266">
        <f t="shared" si="442"/>
        <v>12.1052</v>
      </c>
      <c r="CH266">
        <f t="shared" si="443"/>
        <v>0.63600000000000001</v>
      </c>
      <c r="CI266" s="11">
        <f t="shared" si="444"/>
        <v>65.741200000000006</v>
      </c>
      <c r="CJ266">
        <f t="shared" si="445"/>
        <v>4.4943999999999997</v>
      </c>
      <c r="CK266">
        <f t="shared" si="446"/>
        <v>14.9884</v>
      </c>
      <c r="CL266">
        <f t="shared" si="447"/>
        <v>2.7347999999999999</v>
      </c>
      <c r="CM266">
        <f t="shared" si="448"/>
        <v>2.2684000000000002</v>
      </c>
      <c r="CN266">
        <f t="shared" si="449"/>
        <v>63.366799999999998</v>
      </c>
      <c r="CO266">
        <f t="shared" si="450"/>
        <v>87.2804</v>
      </c>
      <c r="CP266">
        <f t="shared" si="451"/>
        <v>0.63600000000000001</v>
      </c>
      <c r="CQ266">
        <f t="shared" si="452"/>
        <v>7.9499999999999993</v>
      </c>
      <c r="CR266">
        <f t="shared" si="453"/>
        <v>14.903600000000001</v>
      </c>
      <c r="CT266" s="18">
        <f>+'PASO 1 - SETUP CAMPAÑA'!F103</f>
        <v>212</v>
      </c>
      <c r="CU266">
        <v>25.41</v>
      </c>
      <c r="CV266">
        <v>24.65</v>
      </c>
      <c r="CW266">
        <v>0.86</v>
      </c>
      <c r="CX266">
        <v>8.3000000000000007</v>
      </c>
      <c r="CY266">
        <v>8.3000000000000007</v>
      </c>
      <c r="CZ266">
        <v>0.02</v>
      </c>
      <c r="DA266">
        <v>5.24</v>
      </c>
      <c r="DB266">
        <v>10.55</v>
      </c>
      <c r="DC266">
        <v>0.85</v>
      </c>
      <c r="DD266">
        <v>1.61</v>
      </c>
      <c r="DE266">
        <v>15.89</v>
      </c>
      <c r="DF266">
        <v>0.45</v>
      </c>
      <c r="DG266">
        <v>16.010000000000002</v>
      </c>
      <c r="DH266">
        <v>14.61</v>
      </c>
      <c r="DI266">
        <v>20.45</v>
      </c>
      <c r="DJ266">
        <v>3.44</v>
      </c>
      <c r="DK266">
        <v>44.98</v>
      </c>
      <c r="DL266">
        <v>5.27</v>
      </c>
      <c r="DM266">
        <v>3.2</v>
      </c>
      <c r="DN266">
        <v>40.4</v>
      </c>
      <c r="DO266">
        <v>19.53</v>
      </c>
      <c r="DP266">
        <v>7.81</v>
      </c>
      <c r="DQ266">
        <v>1.26</v>
      </c>
      <c r="DR266">
        <v>54.8</v>
      </c>
      <c r="DS266">
        <v>32.1</v>
      </c>
      <c r="DT266">
        <v>8.65</v>
      </c>
      <c r="DU266">
        <v>33.82</v>
      </c>
      <c r="DV266">
        <v>14.38</v>
      </c>
      <c r="DW266">
        <v>6.51</v>
      </c>
      <c r="DX266">
        <v>11.92</v>
      </c>
      <c r="DY266">
        <v>5.24</v>
      </c>
      <c r="DZ266">
        <v>0.11</v>
      </c>
      <c r="EA266">
        <v>5.48</v>
      </c>
      <c r="EB266">
        <v>0.06</v>
      </c>
      <c r="EC266">
        <v>0</v>
      </c>
      <c r="ED266">
        <v>3.1</v>
      </c>
      <c r="EE266">
        <v>0.26</v>
      </c>
      <c r="EF266">
        <v>2.14</v>
      </c>
      <c r="EG266">
        <v>0</v>
      </c>
      <c r="EH266">
        <v>0.8</v>
      </c>
      <c r="EI266">
        <v>0.8</v>
      </c>
      <c r="EJ266">
        <v>1.41</v>
      </c>
      <c r="EK266">
        <v>0</v>
      </c>
      <c r="EL266">
        <v>0</v>
      </c>
      <c r="EM266">
        <v>2.17</v>
      </c>
      <c r="EN266">
        <v>0.47</v>
      </c>
      <c r="EO266">
        <v>0.98</v>
      </c>
      <c r="EP266">
        <v>0.32</v>
      </c>
      <c r="EQ266">
        <v>1.45</v>
      </c>
      <c r="ER266">
        <v>0.17</v>
      </c>
      <c r="ES266">
        <v>1.71</v>
      </c>
      <c r="ET266">
        <v>0</v>
      </c>
      <c r="EU266">
        <v>0.8</v>
      </c>
      <c r="EV266">
        <v>0.28999999999999998</v>
      </c>
      <c r="EW266">
        <v>0.05</v>
      </c>
      <c r="EX266">
        <v>7.0000000000000007E-2</v>
      </c>
      <c r="EY266">
        <v>25.24</v>
      </c>
      <c r="EZ266">
        <v>24.8</v>
      </c>
      <c r="FA266">
        <v>0.47</v>
      </c>
      <c r="FB266">
        <v>0</v>
      </c>
      <c r="FC266">
        <v>0.25</v>
      </c>
      <c r="FD266">
        <v>31.83</v>
      </c>
      <c r="FE266">
        <v>11.33</v>
      </c>
      <c r="FF266">
        <v>24.62</v>
      </c>
      <c r="FG266">
        <v>2.04</v>
      </c>
      <c r="FH266">
        <v>8.9600000000000009</v>
      </c>
      <c r="FI266">
        <v>67.349999999999994</v>
      </c>
      <c r="FJ266">
        <v>89.98</v>
      </c>
      <c r="FK266">
        <v>1.82</v>
      </c>
      <c r="FL266">
        <v>65.400000000000006</v>
      </c>
      <c r="FM266">
        <v>24.66</v>
      </c>
      <c r="FN266">
        <v>7.81</v>
      </c>
      <c r="FO266">
        <v>1.44</v>
      </c>
      <c r="FP266">
        <v>0.25</v>
      </c>
      <c r="FQ266">
        <v>70.16</v>
      </c>
      <c r="FR266">
        <v>62.32</v>
      </c>
      <c r="FS266">
        <v>25.78</v>
      </c>
      <c r="FT266">
        <v>5.48</v>
      </c>
      <c r="FU266">
        <v>5.71</v>
      </c>
      <c r="FV266">
        <v>0.3</v>
      </c>
      <c r="FW266">
        <v>31.01</v>
      </c>
      <c r="FX266">
        <v>2.12</v>
      </c>
      <c r="FY266">
        <v>7.07</v>
      </c>
      <c r="FZ266">
        <v>1.29</v>
      </c>
      <c r="GA266">
        <v>1.07</v>
      </c>
      <c r="GB266">
        <v>29.89</v>
      </c>
      <c r="GC266">
        <v>41.17</v>
      </c>
      <c r="GD266">
        <v>0.3</v>
      </c>
      <c r="GE266">
        <v>3.75</v>
      </c>
      <c r="GF266">
        <v>7.03</v>
      </c>
    </row>
    <row r="267" spans="2:188" x14ac:dyDescent="0.35">
      <c r="B267" t="str">
        <f>IF(AND(F267&gt;='PASO 2 - CHANNEL INPUT '!$G$4,F267&lt;='PASO 2 - CHANNEL INPUT '!$H$4),"OK","FUERA")</f>
        <v>OK</v>
      </c>
      <c r="C267" s="18" t="str">
        <f>IF(AND(F267&gt;='PASO 2 - CHANNEL INPUT '!$G$8,F267&lt;='PASO 2 - CHANNEL INPUT '!$H$8),"OK","FUERA")</f>
        <v>OK</v>
      </c>
      <c r="D267" t="str">
        <f>IF(AND(F267&gt;='PASO 1 - SETUP CAMPAÑA'!$C$3,F267&lt;='PASO 1 - SETUP CAMPAÑA'!$C$4),"OK","FUERA")</f>
        <v>OK</v>
      </c>
      <c r="E267" t="s">
        <v>1</v>
      </c>
      <c r="F267">
        <v>76</v>
      </c>
      <c r="G267" s="11">
        <f t="shared" si="454"/>
        <v>37.231999999999999</v>
      </c>
      <c r="H267">
        <f t="shared" si="365"/>
        <v>35.055999999999997</v>
      </c>
      <c r="I267">
        <f t="shared" si="366"/>
        <v>2.64</v>
      </c>
      <c r="J267">
        <f t="shared" si="367"/>
        <v>8.6239999999999988</v>
      </c>
      <c r="K267">
        <f t="shared" si="368"/>
        <v>8.6239999999999988</v>
      </c>
      <c r="L267">
        <f t="shared" si="369"/>
        <v>0</v>
      </c>
      <c r="M267">
        <f t="shared" si="370"/>
        <v>10.608000000000001</v>
      </c>
      <c r="N267">
        <f t="shared" si="371"/>
        <v>17.247999999999998</v>
      </c>
      <c r="O267">
        <f t="shared" si="372"/>
        <v>1.696</v>
      </c>
      <c r="P267">
        <f t="shared" si="373"/>
        <v>2.2880000000000003</v>
      </c>
      <c r="Q267">
        <f t="shared" si="374"/>
        <v>27.056000000000001</v>
      </c>
      <c r="R267">
        <f t="shared" si="375"/>
        <v>0.70400000000000007</v>
      </c>
      <c r="S267">
        <f t="shared" si="376"/>
        <v>27.248000000000001</v>
      </c>
      <c r="T267">
        <f t="shared" si="377"/>
        <v>24.56</v>
      </c>
      <c r="U267" s="11">
        <f t="shared" si="378"/>
        <v>31.231999999999999</v>
      </c>
      <c r="V267">
        <f t="shared" si="379"/>
        <v>4.016</v>
      </c>
      <c r="W267">
        <f t="shared" si="380"/>
        <v>78.015999999999991</v>
      </c>
      <c r="X267">
        <f t="shared" si="381"/>
        <v>9.5839999999999996</v>
      </c>
      <c r="Y267">
        <f t="shared" si="382"/>
        <v>2.6079999999999997</v>
      </c>
      <c r="Z267">
        <f t="shared" si="383"/>
        <v>73.103999999999999</v>
      </c>
      <c r="AA267">
        <f t="shared" si="384"/>
        <v>24.608000000000004</v>
      </c>
      <c r="AB267">
        <f t="shared" si="385"/>
        <v>11.92</v>
      </c>
      <c r="AC267">
        <f t="shared" si="386"/>
        <v>2.1920000000000002</v>
      </c>
      <c r="AD267" s="11">
        <f t="shared" si="387"/>
        <v>92.336000000000013</v>
      </c>
      <c r="AE267">
        <f t="shared" si="388"/>
        <v>50.368000000000002</v>
      </c>
      <c r="AF267">
        <f t="shared" si="389"/>
        <v>11.76</v>
      </c>
      <c r="AG267">
        <f t="shared" si="390"/>
        <v>45.456000000000003</v>
      </c>
      <c r="AH267">
        <f t="shared" si="391"/>
        <v>18.832000000000001</v>
      </c>
      <c r="AI267">
        <f t="shared" si="392"/>
        <v>10.224</v>
      </c>
      <c r="AJ267">
        <f t="shared" si="393"/>
        <v>17.919999999999998</v>
      </c>
      <c r="AK267">
        <f t="shared" si="394"/>
        <v>7.3760000000000003</v>
      </c>
      <c r="AL267">
        <f t="shared" si="395"/>
        <v>0.35200000000000004</v>
      </c>
      <c r="AM267">
        <f t="shared" si="396"/>
        <v>8.48</v>
      </c>
      <c r="AN267">
        <f t="shared" si="397"/>
        <v>0</v>
      </c>
      <c r="AO267">
        <f t="shared" si="398"/>
        <v>0</v>
      </c>
      <c r="AP267">
        <f t="shared" si="399"/>
        <v>7.7919999999999998</v>
      </c>
      <c r="AQ267">
        <f t="shared" si="400"/>
        <v>0</v>
      </c>
      <c r="AR267">
        <f t="shared" si="401"/>
        <v>4.1280000000000001</v>
      </c>
      <c r="AS267">
        <f t="shared" si="402"/>
        <v>0.16</v>
      </c>
      <c r="AT267">
        <f t="shared" si="403"/>
        <v>2.2399999999999998</v>
      </c>
      <c r="AU267">
        <f t="shared" si="404"/>
        <v>1.472</v>
      </c>
      <c r="AV267">
        <f t="shared" si="405"/>
        <v>4.016</v>
      </c>
      <c r="AW267">
        <f t="shared" si="406"/>
        <v>0</v>
      </c>
      <c r="AX267">
        <f t="shared" si="407"/>
        <v>0</v>
      </c>
      <c r="AY267">
        <f t="shared" si="408"/>
        <v>4.4640000000000004</v>
      </c>
      <c r="AZ267">
        <f t="shared" si="409"/>
        <v>1.1679999999999999</v>
      </c>
      <c r="BA267">
        <f t="shared" si="410"/>
        <v>2.6719999999999997</v>
      </c>
      <c r="BB267">
        <f t="shared" si="411"/>
        <v>1.04</v>
      </c>
      <c r="BC267">
        <f t="shared" si="412"/>
        <v>0.89600000000000013</v>
      </c>
      <c r="BD267">
        <f t="shared" si="413"/>
        <v>0.99199999999999999</v>
      </c>
      <c r="BE267">
        <f t="shared" si="414"/>
        <v>2.032</v>
      </c>
      <c r="BF267">
        <f t="shared" si="415"/>
        <v>0</v>
      </c>
      <c r="BG267">
        <f t="shared" si="416"/>
        <v>0.84799999999999998</v>
      </c>
      <c r="BH267">
        <f t="shared" si="417"/>
        <v>0.59200000000000008</v>
      </c>
      <c r="BI267">
        <f t="shared" si="418"/>
        <v>0.68799999999999994</v>
      </c>
      <c r="BJ267">
        <f t="shared" si="419"/>
        <v>0.27200000000000002</v>
      </c>
      <c r="BK267">
        <f t="shared" si="420"/>
        <v>47.92</v>
      </c>
      <c r="BL267">
        <f t="shared" si="421"/>
        <v>44.304000000000002</v>
      </c>
      <c r="BM267">
        <f t="shared" si="422"/>
        <v>1.2</v>
      </c>
      <c r="BN267">
        <f t="shared" si="423"/>
        <v>0</v>
      </c>
      <c r="BO267">
        <f t="shared" si="424"/>
        <v>2.56</v>
      </c>
      <c r="BP267">
        <f t="shared" si="425"/>
        <v>56.064</v>
      </c>
      <c r="BQ267">
        <f t="shared" si="426"/>
        <v>15.744</v>
      </c>
      <c r="BR267">
        <f t="shared" si="427"/>
        <v>45.167999999999999</v>
      </c>
      <c r="BS267">
        <f t="shared" si="428"/>
        <v>0.64</v>
      </c>
      <c r="BT267">
        <f t="shared" si="429"/>
        <v>15.312000000000001</v>
      </c>
      <c r="BU267">
        <f t="shared" si="430"/>
        <v>99.232000000000014</v>
      </c>
      <c r="BV267" s="11">
        <f t="shared" si="431"/>
        <v>143.92000000000002</v>
      </c>
      <c r="BW267" s="11">
        <f t="shared" si="432"/>
        <v>4.9119999999999999</v>
      </c>
      <c r="BX267" s="11">
        <f t="shared" si="433"/>
        <v>100.672</v>
      </c>
      <c r="BY267">
        <f t="shared" si="434"/>
        <v>38.575999999999993</v>
      </c>
      <c r="BZ267">
        <f t="shared" si="435"/>
        <v>11.92</v>
      </c>
      <c r="CA267">
        <f t="shared" si="436"/>
        <v>2.3199999999999998</v>
      </c>
      <c r="CB267">
        <f t="shared" si="437"/>
        <v>0.11200000000000002</v>
      </c>
      <c r="CC267" s="11">
        <f t="shared" si="438"/>
        <v>118.688</v>
      </c>
      <c r="CD267" s="11">
        <f t="shared" si="439"/>
        <v>92.191999999999993</v>
      </c>
      <c r="CE267" s="11">
        <f t="shared" si="440"/>
        <v>36.160000000000004</v>
      </c>
      <c r="CF267">
        <f t="shared" si="441"/>
        <v>5.2959999999999994</v>
      </c>
      <c r="CG267">
        <f t="shared" si="442"/>
        <v>7.6959999999999997</v>
      </c>
      <c r="CH267">
        <f t="shared" si="443"/>
        <v>0.97599999999999998</v>
      </c>
      <c r="CI267" s="11">
        <f t="shared" si="444"/>
        <v>49.68</v>
      </c>
      <c r="CJ267">
        <f t="shared" si="445"/>
        <v>2.1120000000000001</v>
      </c>
      <c r="CK267">
        <f t="shared" si="446"/>
        <v>12.88</v>
      </c>
      <c r="CL267">
        <f t="shared" si="447"/>
        <v>4.6719999999999997</v>
      </c>
      <c r="CM267">
        <f t="shared" si="448"/>
        <v>1.056</v>
      </c>
      <c r="CN267">
        <f t="shared" si="449"/>
        <v>42.400000000000006</v>
      </c>
      <c r="CO267">
        <f t="shared" si="450"/>
        <v>57.584000000000003</v>
      </c>
      <c r="CP267">
        <f t="shared" si="451"/>
        <v>0.36799999999999999</v>
      </c>
      <c r="CQ267">
        <f t="shared" si="452"/>
        <v>6.7200000000000006</v>
      </c>
      <c r="CR267">
        <f t="shared" si="453"/>
        <v>15.792</v>
      </c>
      <c r="CT267" s="18">
        <f>+'PASO 1 - SETUP CAMPAÑA'!F104</f>
        <v>160</v>
      </c>
      <c r="CU267">
        <v>23.27</v>
      </c>
      <c r="CV267">
        <v>21.91</v>
      </c>
      <c r="CW267">
        <v>1.65</v>
      </c>
      <c r="CX267">
        <v>5.39</v>
      </c>
      <c r="CY267">
        <v>5.39</v>
      </c>
      <c r="CZ267">
        <v>0</v>
      </c>
      <c r="DA267">
        <v>6.63</v>
      </c>
      <c r="DB267">
        <v>10.78</v>
      </c>
      <c r="DC267">
        <v>1.06</v>
      </c>
      <c r="DD267">
        <v>1.43</v>
      </c>
      <c r="DE267">
        <v>16.91</v>
      </c>
      <c r="DF267">
        <v>0.44</v>
      </c>
      <c r="DG267">
        <v>17.03</v>
      </c>
      <c r="DH267">
        <v>15.35</v>
      </c>
      <c r="DI267">
        <v>19.52</v>
      </c>
      <c r="DJ267">
        <v>2.5099999999999998</v>
      </c>
      <c r="DK267">
        <v>48.76</v>
      </c>
      <c r="DL267">
        <v>5.99</v>
      </c>
      <c r="DM267">
        <v>1.63</v>
      </c>
      <c r="DN267">
        <v>45.69</v>
      </c>
      <c r="DO267">
        <v>15.38</v>
      </c>
      <c r="DP267">
        <v>7.45</v>
      </c>
      <c r="DQ267">
        <v>1.37</v>
      </c>
      <c r="DR267">
        <v>57.71</v>
      </c>
      <c r="DS267">
        <v>31.48</v>
      </c>
      <c r="DT267">
        <v>7.35</v>
      </c>
      <c r="DU267">
        <v>28.41</v>
      </c>
      <c r="DV267">
        <v>11.77</v>
      </c>
      <c r="DW267">
        <v>6.39</v>
      </c>
      <c r="DX267">
        <v>11.2</v>
      </c>
      <c r="DY267">
        <v>4.6100000000000003</v>
      </c>
      <c r="DZ267">
        <v>0.22</v>
      </c>
      <c r="EA267">
        <v>5.3</v>
      </c>
      <c r="EB267">
        <v>0</v>
      </c>
      <c r="EC267">
        <v>0</v>
      </c>
      <c r="ED267">
        <v>4.87</v>
      </c>
      <c r="EE267">
        <v>0</v>
      </c>
      <c r="EF267">
        <v>2.58</v>
      </c>
      <c r="EG267">
        <v>0.1</v>
      </c>
      <c r="EH267">
        <v>1.4</v>
      </c>
      <c r="EI267">
        <v>0.92</v>
      </c>
      <c r="EJ267">
        <v>2.5099999999999998</v>
      </c>
      <c r="EK267">
        <v>0</v>
      </c>
      <c r="EL267">
        <v>0</v>
      </c>
      <c r="EM267">
        <v>2.79</v>
      </c>
      <c r="EN267">
        <v>0.73</v>
      </c>
      <c r="EO267">
        <v>1.67</v>
      </c>
      <c r="EP267">
        <v>0.65</v>
      </c>
      <c r="EQ267">
        <v>0.56000000000000005</v>
      </c>
      <c r="ER267">
        <v>0.62</v>
      </c>
      <c r="ES267">
        <v>1.27</v>
      </c>
      <c r="ET267">
        <v>0</v>
      </c>
      <c r="EU267">
        <v>0.53</v>
      </c>
      <c r="EV267">
        <v>0.37</v>
      </c>
      <c r="EW267">
        <v>0.43</v>
      </c>
      <c r="EX267">
        <v>0.17</v>
      </c>
      <c r="EY267">
        <v>29.95</v>
      </c>
      <c r="EZ267">
        <v>27.69</v>
      </c>
      <c r="FA267">
        <v>0.75</v>
      </c>
      <c r="FB267">
        <v>0</v>
      </c>
      <c r="FC267">
        <v>1.6</v>
      </c>
      <c r="FD267">
        <v>35.04</v>
      </c>
      <c r="FE267">
        <v>9.84</v>
      </c>
      <c r="FF267">
        <v>28.23</v>
      </c>
      <c r="FG267">
        <v>0.4</v>
      </c>
      <c r="FH267">
        <v>9.57</v>
      </c>
      <c r="FI267">
        <v>62.02</v>
      </c>
      <c r="FJ267">
        <v>89.95</v>
      </c>
      <c r="FK267">
        <v>3.07</v>
      </c>
      <c r="FL267">
        <v>62.92</v>
      </c>
      <c r="FM267">
        <v>24.11</v>
      </c>
      <c r="FN267">
        <v>7.45</v>
      </c>
      <c r="FO267">
        <v>1.45</v>
      </c>
      <c r="FP267">
        <v>7.0000000000000007E-2</v>
      </c>
      <c r="FQ267">
        <v>74.180000000000007</v>
      </c>
      <c r="FR267">
        <v>57.62</v>
      </c>
      <c r="FS267">
        <v>22.6</v>
      </c>
      <c r="FT267">
        <v>3.31</v>
      </c>
      <c r="FU267">
        <v>4.8099999999999996</v>
      </c>
      <c r="FV267">
        <v>0.61</v>
      </c>
      <c r="FW267">
        <v>31.05</v>
      </c>
      <c r="FX267">
        <v>1.32</v>
      </c>
      <c r="FY267">
        <v>8.0500000000000007</v>
      </c>
      <c r="FZ267">
        <v>2.92</v>
      </c>
      <c r="GA267">
        <v>0.66</v>
      </c>
      <c r="GB267">
        <v>26.5</v>
      </c>
      <c r="GC267">
        <v>35.99</v>
      </c>
      <c r="GD267">
        <v>0.23</v>
      </c>
      <c r="GE267">
        <v>4.2</v>
      </c>
      <c r="GF267">
        <v>9.8699999999999992</v>
      </c>
    </row>
    <row r="268" spans="2:188" x14ac:dyDescent="0.35">
      <c r="B268" t="str">
        <f>IF(AND(F268&gt;='PASO 2 - CHANNEL INPUT '!$G$4,F268&lt;='PASO 2 - CHANNEL INPUT '!$H$4),"OK","FUERA")</f>
        <v>OK</v>
      </c>
      <c r="C268" s="18" t="str">
        <f>IF(AND(F268&gt;='PASO 2 - CHANNEL INPUT '!$G$8,F268&lt;='PASO 2 - CHANNEL INPUT '!$H$8),"OK","FUERA")</f>
        <v>OK</v>
      </c>
      <c r="D268" t="str">
        <f>IF(AND(F268&gt;='PASO 1 - SETUP CAMPAÑA'!$C$3,F268&lt;='PASO 1 - SETUP CAMPAÑA'!$C$4),"OK","FUERA")</f>
        <v>OK</v>
      </c>
      <c r="E268" t="s">
        <v>1</v>
      </c>
      <c r="F268">
        <v>77</v>
      </c>
      <c r="G268" s="11">
        <f t="shared" si="454"/>
        <v>50.136999999999993</v>
      </c>
      <c r="H268">
        <f t="shared" si="365"/>
        <v>47.367700000000006</v>
      </c>
      <c r="I268">
        <f t="shared" si="366"/>
        <v>3.7286000000000001</v>
      </c>
      <c r="J268">
        <f t="shared" si="367"/>
        <v>11.131500000000001</v>
      </c>
      <c r="K268">
        <f t="shared" si="368"/>
        <v>11.131500000000001</v>
      </c>
      <c r="L268">
        <f t="shared" si="369"/>
        <v>0</v>
      </c>
      <c r="M268">
        <f t="shared" si="370"/>
        <v>9.7920999999999996</v>
      </c>
      <c r="N268">
        <f t="shared" si="371"/>
        <v>11.6021</v>
      </c>
      <c r="O268">
        <f t="shared" si="372"/>
        <v>1.6109</v>
      </c>
      <c r="P268">
        <f t="shared" si="373"/>
        <v>1.5023</v>
      </c>
      <c r="Q268">
        <f t="shared" si="374"/>
        <v>20.091000000000001</v>
      </c>
      <c r="R268">
        <f t="shared" si="375"/>
        <v>0.25340000000000001</v>
      </c>
      <c r="S268">
        <f t="shared" si="376"/>
        <v>20.3444</v>
      </c>
      <c r="T268">
        <f t="shared" si="377"/>
        <v>18.570599999999999</v>
      </c>
      <c r="U268" s="11">
        <f t="shared" si="378"/>
        <v>26.733699999999999</v>
      </c>
      <c r="V268">
        <f t="shared" si="379"/>
        <v>3.4027999999999996</v>
      </c>
      <c r="W268">
        <f t="shared" si="380"/>
        <v>81.03370000000001</v>
      </c>
      <c r="X268">
        <f t="shared" si="381"/>
        <v>6.8236999999999997</v>
      </c>
      <c r="Y268">
        <f t="shared" si="382"/>
        <v>2.2263000000000002</v>
      </c>
      <c r="Z268">
        <f t="shared" si="383"/>
        <v>69.775499999999994</v>
      </c>
      <c r="AA268">
        <f t="shared" si="384"/>
        <v>27.349099999999996</v>
      </c>
      <c r="AB268">
        <f t="shared" si="385"/>
        <v>8.8689999999999998</v>
      </c>
      <c r="AC268">
        <f t="shared" si="386"/>
        <v>0.38009999999999999</v>
      </c>
      <c r="AD268" s="11">
        <f t="shared" si="387"/>
        <v>89.975099999999998</v>
      </c>
      <c r="AE268">
        <f t="shared" si="388"/>
        <v>51.7117</v>
      </c>
      <c r="AF268">
        <f t="shared" si="389"/>
        <v>16.688200000000002</v>
      </c>
      <c r="AG268">
        <f t="shared" si="390"/>
        <v>54.137099999999997</v>
      </c>
      <c r="AH268">
        <f t="shared" si="391"/>
        <v>21.9191</v>
      </c>
      <c r="AI268">
        <f t="shared" si="392"/>
        <v>11.2582</v>
      </c>
      <c r="AJ268">
        <f t="shared" si="393"/>
        <v>22.009599999999999</v>
      </c>
      <c r="AK268">
        <f t="shared" si="394"/>
        <v>10.4618</v>
      </c>
      <c r="AL268">
        <f t="shared" si="395"/>
        <v>1.1584000000000001</v>
      </c>
      <c r="AM268">
        <f t="shared" si="396"/>
        <v>13.3035</v>
      </c>
      <c r="AN268">
        <f t="shared" si="397"/>
        <v>0</v>
      </c>
      <c r="AO268">
        <f t="shared" si="398"/>
        <v>0</v>
      </c>
      <c r="AP268">
        <f t="shared" si="399"/>
        <v>7.24</v>
      </c>
      <c r="AQ268">
        <f t="shared" si="400"/>
        <v>0</v>
      </c>
      <c r="AR268">
        <f t="shared" si="401"/>
        <v>2.9140999999999999</v>
      </c>
      <c r="AS268">
        <f t="shared" si="402"/>
        <v>0</v>
      </c>
      <c r="AT268">
        <f t="shared" si="403"/>
        <v>2.6606999999999998</v>
      </c>
      <c r="AU268">
        <f t="shared" si="404"/>
        <v>0.92310000000000003</v>
      </c>
      <c r="AV268">
        <f t="shared" si="405"/>
        <v>3.7647999999999997</v>
      </c>
      <c r="AW268">
        <f t="shared" si="406"/>
        <v>0</v>
      </c>
      <c r="AX268">
        <f t="shared" si="407"/>
        <v>0</v>
      </c>
      <c r="AY268">
        <f t="shared" si="408"/>
        <v>4.6879</v>
      </c>
      <c r="AZ268">
        <f t="shared" si="409"/>
        <v>0.77829999999999999</v>
      </c>
      <c r="BA268">
        <f t="shared" si="410"/>
        <v>1.8280999999999998</v>
      </c>
      <c r="BB268">
        <f t="shared" si="411"/>
        <v>0.81450000000000011</v>
      </c>
      <c r="BC268">
        <f t="shared" si="412"/>
        <v>1.7557</v>
      </c>
      <c r="BD268">
        <f t="shared" si="413"/>
        <v>0.63349999999999995</v>
      </c>
      <c r="BE268">
        <f t="shared" si="414"/>
        <v>0.90500000000000003</v>
      </c>
      <c r="BF268">
        <f t="shared" si="415"/>
        <v>0</v>
      </c>
      <c r="BG268">
        <f t="shared" si="416"/>
        <v>1.3394000000000001</v>
      </c>
      <c r="BH268">
        <f t="shared" si="417"/>
        <v>0.27150000000000002</v>
      </c>
      <c r="BI268">
        <f t="shared" si="418"/>
        <v>0.61540000000000006</v>
      </c>
      <c r="BJ268">
        <f t="shared" si="419"/>
        <v>0.68779999999999997</v>
      </c>
      <c r="BK268">
        <f t="shared" si="420"/>
        <v>51.277299999999997</v>
      </c>
      <c r="BL268">
        <f t="shared" si="421"/>
        <v>49.992199999999997</v>
      </c>
      <c r="BM268">
        <f t="shared" si="422"/>
        <v>1.3755999999999999</v>
      </c>
      <c r="BN268">
        <f t="shared" si="423"/>
        <v>0</v>
      </c>
      <c r="BO268">
        <f t="shared" si="424"/>
        <v>0</v>
      </c>
      <c r="BP268">
        <f t="shared" si="425"/>
        <v>57.503699999999995</v>
      </c>
      <c r="BQ268">
        <f t="shared" si="426"/>
        <v>18.986900000000002</v>
      </c>
      <c r="BR268">
        <f t="shared" si="427"/>
        <v>44.707000000000001</v>
      </c>
      <c r="BS268">
        <f t="shared" si="428"/>
        <v>1.5747</v>
      </c>
      <c r="BT268">
        <f t="shared" si="429"/>
        <v>17.013999999999999</v>
      </c>
      <c r="BU268">
        <f t="shared" si="430"/>
        <v>113.01639999999999</v>
      </c>
      <c r="BV268" s="11">
        <f t="shared" si="431"/>
        <v>165.99509999999998</v>
      </c>
      <c r="BW268" s="11">
        <f t="shared" si="432"/>
        <v>2.8959999999999999</v>
      </c>
      <c r="BX268" s="11">
        <f t="shared" si="433"/>
        <v>113.5232</v>
      </c>
      <c r="BY268">
        <f t="shared" si="434"/>
        <v>40.3992</v>
      </c>
      <c r="BZ268">
        <f t="shared" si="435"/>
        <v>8.8689999999999998</v>
      </c>
      <c r="CA268">
        <f t="shared" si="436"/>
        <v>0.97740000000000005</v>
      </c>
      <c r="CB268">
        <f t="shared" si="437"/>
        <v>0.21719999999999998</v>
      </c>
      <c r="CC268" s="11">
        <f t="shared" si="438"/>
        <v>122.73610000000001</v>
      </c>
      <c r="CD268" s="11">
        <f t="shared" si="439"/>
        <v>102.08399999999999</v>
      </c>
      <c r="CE268" s="11">
        <f t="shared" si="440"/>
        <v>36.163800000000002</v>
      </c>
      <c r="CF268">
        <f t="shared" si="441"/>
        <v>2.6968999999999999</v>
      </c>
      <c r="CG268">
        <f t="shared" si="442"/>
        <v>7.6563000000000008</v>
      </c>
      <c r="CH268">
        <f t="shared" si="443"/>
        <v>0.70590000000000008</v>
      </c>
      <c r="CI268" s="11">
        <f t="shared" si="444"/>
        <v>47.6935</v>
      </c>
      <c r="CJ268">
        <f t="shared" si="445"/>
        <v>1.3755999999999999</v>
      </c>
      <c r="CK268">
        <f t="shared" si="446"/>
        <v>9.6835000000000004</v>
      </c>
      <c r="CL268">
        <f t="shared" si="447"/>
        <v>2.4977999999999998</v>
      </c>
      <c r="CM268">
        <f t="shared" si="448"/>
        <v>1.6652</v>
      </c>
      <c r="CN268">
        <f t="shared" si="449"/>
        <v>43.838200000000001</v>
      </c>
      <c r="CO268">
        <f t="shared" si="450"/>
        <v>67.18719999999999</v>
      </c>
      <c r="CP268">
        <f t="shared" si="451"/>
        <v>5.4299999999999994E-2</v>
      </c>
      <c r="CQ268">
        <f t="shared" si="452"/>
        <v>3.4390000000000001</v>
      </c>
      <c r="CR268">
        <f t="shared" si="453"/>
        <v>14.425699999999999</v>
      </c>
      <c r="CT268" s="18">
        <f>+'PASO 1 - SETUP CAMPAÑA'!F105</f>
        <v>181</v>
      </c>
      <c r="CU268">
        <v>27.7</v>
      </c>
      <c r="CV268">
        <v>26.17</v>
      </c>
      <c r="CW268">
        <v>2.06</v>
      </c>
      <c r="CX268">
        <v>6.15</v>
      </c>
      <c r="CY268">
        <v>6.15</v>
      </c>
      <c r="CZ268">
        <v>0</v>
      </c>
      <c r="DA268">
        <v>5.41</v>
      </c>
      <c r="DB268">
        <v>6.41</v>
      </c>
      <c r="DC268">
        <v>0.89</v>
      </c>
      <c r="DD268">
        <v>0.83</v>
      </c>
      <c r="DE268">
        <v>11.1</v>
      </c>
      <c r="DF268">
        <v>0.14000000000000001</v>
      </c>
      <c r="DG268">
        <v>11.24</v>
      </c>
      <c r="DH268">
        <v>10.26</v>
      </c>
      <c r="DI268">
        <v>14.77</v>
      </c>
      <c r="DJ268">
        <v>1.88</v>
      </c>
      <c r="DK268">
        <v>44.77</v>
      </c>
      <c r="DL268">
        <v>3.77</v>
      </c>
      <c r="DM268">
        <v>1.23</v>
      </c>
      <c r="DN268">
        <v>38.549999999999997</v>
      </c>
      <c r="DO268">
        <v>15.11</v>
      </c>
      <c r="DP268">
        <v>4.9000000000000004</v>
      </c>
      <c r="DQ268">
        <v>0.21</v>
      </c>
      <c r="DR268">
        <v>49.71</v>
      </c>
      <c r="DS268">
        <v>28.57</v>
      </c>
      <c r="DT268">
        <v>9.2200000000000006</v>
      </c>
      <c r="DU268">
        <v>29.91</v>
      </c>
      <c r="DV268">
        <v>12.11</v>
      </c>
      <c r="DW268">
        <v>6.22</v>
      </c>
      <c r="DX268">
        <v>12.16</v>
      </c>
      <c r="DY268">
        <v>5.78</v>
      </c>
      <c r="DZ268">
        <v>0.64</v>
      </c>
      <c r="EA268">
        <v>7.35</v>
      </c>
      <c r="EB268">
        <v>0</v>
      </c>
      <c r="EC268">
        <v>0</v>
      </c>
      <c r="ED268">
        <v>4</v>
      </c>
      <c r="EE268">
        <v>0</v>
      </c>
      <c r="EF268">
        <v>1.61</v>
      </c>
      <c r="EG268">
        <v>0</v>
      </c>
      <c r="EH268">
        <v>1.47</v>
      </c>
      <c r="EI268">
        <v>0.51</v>
      </c>
      <c r="EJ268">
        <v>2.08</v>
      </c>
      <c r="EK268">
        <v>0</v>
      </c>
      <c r="EL268">
        <v>0</v>
      </c>
      <c r="EM268">
        <v>2.59</v>
      </c>
      <c r="EN268">
        <v>0.43</v>
      </c>
      <c r="EO268">
        <v>1.01</v>
      </c>
      <c r="EP268">
        <v>0.45</v>
      </c>
      <c r="EQ268">
        <v>0.97</v>
      </c>
      <c r="ER268">
        <v>0.35</v>
      </c>
      <c r="ES268">
        <v>0.5</v>
      </c>
      <c r="ET268">
        <v>0</v>
      </c>
      <c r="EU268">
        <v>0.74</v>
      </c>
      <c r="EV268">
        <v>0.15</v>
      </c>
      <c r="EW268">
        <v>0.34</v>
      </c>
      <c r="EX268">
        <v>0.38</v>
      </c>
      <c r="EY268">
        <v>28.33</v>
      </c>
      <c r="EZ268">
        <v>27.62</v>
      </c>
      <c r="FA268">
        <v>0.76</v>
      </c>
      <c r="FB268">
        <v>0</v>
      </c>
      <c r="FC268">
        <v>0</v>
      </c>
      <c r="FD268">
        <v>31.77</v>
      </c>
      <c r="FE268">
        <v>10.49</v>
      </c>
      <c r="FF268">
        <v>24.7</v>
      </c>
      <c r="FG268">
        <v>0.87</v>
      </c>
      <c r="FH268">
        <v>9.4</v>
      </c>
      <c r="FI268">
        <v>62.44</v>
      </c>
      <c r="FJ268">
        <v>91.71</v>
      </c>
      <c r="FK268">
        <v>1.6</v>
      </c>
      <c r="FL268">
        <v>62.72</v>
      </c>
      <c r="FM268">
        <v>22.32</v>
      </c>
      <c r="FN268">
        <v>4.9000000000000004</v>
      </c>
      <c r="FO268">
        <v>0.54</v>
      </c>
      <c r="FP268">
        <v>0.12</v>
      </c>
      <c r="FQ268">
        <v>67.81</v>
      </c>
      <c r="FR268">
        <v>56.4</v>
      </c>
      <c r="FS268">
        <v>19.98</v>
      </c>
      <c r="FT268">
        <v>1.49</v>
      </c>
      <c r="FU268">
        <v>4.2300000000000004</v>
      </c>
      <c r="FV268">
        <v>0.39</v>
      </c>
      <c r="FW268">
        <v>26.35</v>
      </c>
      <c r="FX268">
        <v>0.76</v>
      </c>
      <c r="FY268">
        <v>5.35</v>
      </c>
      <c r="FZ268">
        <v>1.38</v>
      </c>
      <c r="GA268">
        <v>0.92</v>
      </c>
      <c r="GB268">
        <v>24.22</v>
      </c>
      <c r="GC268">
        <v>37.119999999999997</v>
      </c>
      <c r="GD268">
        <v>0.03</v>
      </c>
      <c r="GE268">
        <v>1.9</v>
      </c>
      <c r="GF268">
        <v>7.97</v>
      </c>
    </row>
    <row r="269" spans="2:188" x14ac:dyDescent="0.35">
      <c r="B269" t="str">
        <f>IF(AND(F269&gt;='PASO 2 - CHANNEL INPUT '!$G$4,F269&lt;='PASO 2 - CHANNEL INPUT '!$H$4),"OK","FUERA")</f>
        <v>OK</v>
      </c>
      <c r="C269" s="18" t="str">
        <f>IF(AND(F269&gt;='PASO 2 - CHANNEL INPUT '!$G$8,F269&lt;='PASO 2 - CHANNEL INPUT '!$H$8),"OK","FUERA")</f>
        <v>OK</v>
      </c>
      <c r="D269" t="str">
        <f>IF(AND(F269&gt;='PASO 1 - SETUP CAMPAÑA'!$C$3,F269&lt;='PASO 1 - SETUP CAMPAÑA'!$C$4),"OK","FUERA")</f>
        <v>OK</v>
      </c>
      <c r="E269" t="s">
        <v>1</v>
      </c>
      <c r="F269">
        <v>78</v>
      </c>
      <c r="G269" s="11">
        <f t="shared" si="454"/>
        <v>47.394799999999996</v>
      </c>
      <c r="H269">
        <f t="shared" si="365"/>
        <v>46.605199999999996</v>
      </c>
      <c r="I269">
        <f t="shared" si="366"/>
        <v>0.97759999999999991</v>
      </c>
      <c r="J269">
        <f t="shared" si="367"/>
        <v>13.0472</v>
      </c>
      <c r="K269">
        <f t="shared" si="368"/>
        <v>12.9344</v>
      </c>
      <c r="L269">
        <f t="shared" si="369"/>
        <v>0.13160000000000002</v>
      </c>
      <c r="M269">
        <f t="shared" si="370"/>
        <v>13.592400000000001</v>
      </c>
      <c r="N269">
        <f t="shared" si="371"/>
        <v>15.8484</v>
      </c>
      <c r="O269">
        <f t="shared" si="372"/>
        <v>3.0268000000000002</v>
      </c>
      <c r="P269">
        <f t="shared" si="373"/>
        <v>3.1395999999999997</v>
      </c>
      <c r="Q269">
        <f t="shared" si="374"/>
        <v>27.635999999999999</v>
      </c>
      <c r="R269">
        <f t="shared" si="375"/>
        <v>0.92120000000000002</v>
      </c>
      <c r="S269">
        <f t="shared" si="376"/>
        <v>28.481999999999999</v>
      </c>
      <c r="T269">
        <f t="shared" si="377"/>
        <v>27.6172</v>
      </c>
      <c r="U269" s="11">
        <f t="shared" si="378"/>
        <v>36.960799999999999</v>
      </c>
      <c r="V269">
        <f t="shared" si="379"/>
        <v>4.1171999999999995</v>
      </c>
      <c r="W269">
        <f t="shared" si="380"/>
        <v>87.701999999999998</v>
      </c>
      <c r="X269">
        <f t="shared" si="381"/>
        <v>8.5727999999999991</v>
      </c>
      <c r="Y269">
        <f t="shared" si="382"/>
        <v>1.9551999999999998</v>
      </c>
      <c r="Z269">
        <f t="shared" si="383"/>
        <v>79.467600000000004</v>
      </c>
      <c r="AA269">
        <f t="shared" si="384"/>
        <v>25.793600000000001</v>
      </c>
      <c r="AB269">
        <f t="shared" si="385"/>
        <v>10.208399999999999</v>
      </c>
      <c r="AC269">
        <f t="shared" si="386"/>
        <v>0.92120000000000002</v>
      </c>
      <c r="AD269" s="11">
        <f t="shared" si="387"/>
        <v>98.211199999999991</v>
      </c>
      <c r="AE269">
        <f t="shared" si="388"/>
        <v>59.032000000000004</v>
      </c>
      <c r="AF269">
        <f t="shared" si="389"/>
        <v>14.9648</v>
      </c>
      <c r="AG269">
        <f t="shared" si="390"/>
        <v>58.881599999999999</v>
      </c>
      <c r="AH269">
        <f t="shared" si="391"/>
        <v>24.0076</v>
      </c>
      <c r="AI269">
        <f t="shared" si="392"/>
        <v>15.4724</v>
      </c>
      <c r="AJ269">
        <f t="shared" si="393"/>
        <v>25.417599999999997</v>
      </c>
      <c r="AK269">
        <f t="shared" si="394"/>
        <v>8.8360000000000003</v>
      </c>
      <c r="AL269">
        <f t="shared" si="395"/>
        <v>3.7600000000000001E-2</v>
      </c>
      <c r="AM269">
        <f t="shared" si="396"/>
        <v>11.110799999999999</v>
      </c>
      <c r="AN269">
        <f t="shared" si="397"/>
        <v>0.13160000000000002</v>
      </c>
      <c r="AO269">
        <f t="shared" si="398"/>
        <v>0</v>
      </c>
      <c r="AP269">
        <f t="shared" si="399"/>
        <v>5.6212000000000009</v>
      </c>
      <c r="AQ269">
        <f t="shared" si="400"/>
        <v>0</v>
      </c>
      <c r="AR269">
        <f t="shared" si="401"/>
        <v>3.5720000000000001</v>
      </c>
      <c r="AS269">
        <f t="shared" si="402"/>
        <v>0</v>
      </c>
      <c r="AT269">
        <f t="shared" si="403"/>
        <v>0.3196</v>
      </c>
      <c r="AU269">
        <f t="shared" si="404"/>
        <v>1.9551999999999998</v>
      </c>
      <c r="AV269">
        <f t="shared" si="405"/>
        <v>3.9855999999999998</v>
      </c>
      <c r="AW269">
        <f t="shared" si="406"/>
        <v>0</v>
      </c>
      <c r="AX269">
        <f t="shared" si="407"/>
        <v>0</v>
      </c>
      <c r="AY269">
        <f t="shared" si="408"/>
        <v>5.4896000000000003</v>
      </c>
      <c r="AZ269">
        <f t="shared" si="409"/>
        <v>1.9364000000000001</v>
      </c>
      <c r="BA269">
        <f t="shared" si="410"/>
        <v>1.8424</v>
      </c>
      <c r="BB269">
        <f t="shared" si="411"/>
        <v>1.9176000000000002</v>
      </c>
      <c r="BC269">
        <f t="shared" si="412"/>
        <v>1.5604</v>
      </c>
      <c r="BD269">
        <f t="shared" si="413"/>
        <v>0.73320000000000007</v>
      </c>
      <c r="BE269">
        <f t="shared" si="414"/>
        <v>1.8987999999999998</v>
      </c>
      <c r="BF269">
        <f t="shared" si="415"/>
        <v>0</v>
      </c>
      <c r="BG269">
        <f t="shared" si="416"/>
        <v>1.786</v>
      </c>
      <c r="BH269">
        <f t="shared" si="417"/>
        <v>0.20680000000000001</v>
      </c>
      <c r="BI269">
        <f t="shared" si="418"/>
        <v>0.39479999999999998</v>
      </c>
      <c r="BJ269">
        <f t="shared" si="419"/>
        <v>2.1807999999999996</v>
      </c>
      <c r="BK269">
        <f t="shared" si="420"/>
        <v>49.462800000000001</v>
      </c>
      <c r="BL269">
        <f t="shared" si="421"/>
        <v>46.736799999999995</v>
      </c>
      <c r="BM269">
        <f t="shared" si="422"/>
        <v>3.2148000000000003</v>
      </c>
      <c r="BN269">
        <f t="shared" si="423"/>
        <v>0</v>
      </c>
      <c r="BO269">
        <f t="shared" si="424"/>
        <v>0.26320000000000005</v>
      </c>
      <c r="BP269">
        <f t="shared" si="425"/>
        <v>61.551200000000001</v>
      </c>
      <c r="BQ269">
        <f t="shared" si="426"/>
        <v>20.078399999999998</v>
      </c>
      <c r="BR269">
        <f t="shared" si="427"/>
        <v>49.725999999999999</v>
      </c>
      <c r="BS269">
        <f t="shared" si="428"/>
        <v>3.7787999999999995</v>
      </c>
      <c r="BT269">
        <f t="shared" si="429"/>
        <v>16.562800000000003</v>
      </c>
      <c r="BU269">
        <f t="shared" si="430"/>
        <v>128.89279999999999</v>
      </c>
      <c r="BV269" s="11">
        <f t="shared" si="431"/>
        <v>174.8964</v>
      </c>
      <c r="BW269" s="11">
        <f t="shared" si="432"/>
        <v>4.5684000000000005</v>
      </c>
      <c r="BX269" s="11">
        <f t="shared" si="433"/>
        <v>113.38279999999999</v>
      </c>
      <c r="BY269">
        <f t="shared" si="434"/>
        <v>34.4604</v>
      </c>
      <c r="BZ269">
        <f t="shared" si="435"/>
        <v>10.208399999999999</v>
      </c>
      <c r="CA269">
        <f t="shared" si="436"/>
        <v>1.4288000000000001</v>
      </c>
      <c r="CB269">
        <f t="shared" si="437"/>
        <v>0.35720000000000002</v>
      </c>
      <c r="CC269" s="11">
        <f t="shared" si="438"/>
        <v>129.94560000000001</v>
      </c>
      <c r="CD269" s="11">
        <f t="shared" si="439"/>
        <v>108.0624</v>
      </c>
      <c r="CE269" s="11">
        <f t="shared" si="440"/>
        <v>43.409199999999998</v>
      </c>
      <c r="CF269">
        <f t="shared" si="441"/>
        <v>5.5648</v>
      </c>
      <c r="CG269">
        <f t="shared" si="442"/>
        <v>6.9184000000000001</v>
      </c>
      <c r="CH269">
        <f t="shared" si="443"/>
        <v>2.5380000000000003</v>
      </c>
      <c r="CI269" s="11">
        <f t="shared" si="444"/>
        <v>43.428000000000004</v>
      </c>
      <c r="CJ269">
        <f t="shared" si="445"/>
        <v>3.5720000000000001</v>
      </c>
      <c r="CK269">
        <f t="shared" si="446"/>
        <v>9.1179999999999986</v>
      </c>
      <c r="CL269">
        <f t="shared" si="447"/>
        <v>1.8424</v>
      </c>
      <c r="CM269">
        <f t="shared" si="448"/>
        <v>1.8236000000000001</v>
      </c>
      <c r="CN269">
        <f t="shared" si="449"/>
        <v>45.251599999999996</v>
      </c>
      <c r="CO269">
        <f t="shared" si="450"/>
        <v>71.646799999999999</v>
      </c>
      <c r="CP269">
        <f t="shared" si="451"/>
        <v>1.3159999999999998</v>
      </c>
      <c r="CQ269">
        <f t="shared" si="452"/>
        <v>5.9219999999999997</v>
      </c>
      <c r="CR269">
        <f t="shared" si="453"/>
        <v>16.45</v>
      </c>
      <c r="CT269" s="18">
        <f>+'PASO 1 - SETUP CAMPAÑA'!F106</f>
        <v>188</v>
      </c>
      <c r="CU269">
        <v>25.21</v>
      </c>
      <c r="CV269">
        <v>24.79</v>
      </c>
      <c r="CW269">
        <v>0.52</v>
      </c>
      <c r="CX269">
        <v>6.94</v>
      </c>
      <c r="CY269">
        <v>6.88</v>
      </c>
      <c r="CZ269">
        <v>7.0000000000000007E-2</v>
      </c>
      <c r="DA269">
        <v>7.23</v>
      </c>
      <c r="DB269">
        <v>8.43</v>
      </c>
      <c r="DC269">
        <v>1.61</v>
      </c>
      <c r="DD269">
        <v>1.67</v>
      </c>
      <c r="DE269">
        <v>14.7</v>
      </c>
      <c r="DF269">
        <v>0.49</v>
      </c>
      <c r="DG269">
        <v>15.15</v>
      </c>
      <c r="DH269">
        <v>14.69</v>
      </c>
      <c r="DI269">
        <v>19.66</v>
      </c>
      <c r="DJ269">
        <v>2.19</v>
      </c>
      <c r="DK269">
        <v>46.65</v>
      </c>
      <c r="DL269">
        <v>4.5599999999999996</v>
      </c>
      <c r="DM269">
        <v>1.04</v>
      </c>
      <c r="DN269">
        <v>42.27</v>
      </c>
      <c r="DO269">
        <v>13.72</v>
      </c>
      <c r="DP269">
        <v>5.43</v>
      </c>
      <c r="DQ269">
        <v>0.49</v>
      </c>
      <c r="DR269">
        <v>52.24</v>
      </c>
      <c r="DS269">
        <v>31.4</v>
      </c>
      <c r="DT269">
        <v>7.96</v>
      </c>
      <c r="DU269">
        <v>31.32</v>
      </c>
      <c r="DV269">
        <v>12.77</v>
      </c>
      <c r="DW269">
        <v>8.23</v>
      </c>
      <c r="DX269">
        <v>13.52</v>
      </c>
      <c r="DY269">
        <v>4.7</v>
      </c>
      <c r="DZ269">
        <v>0.02</v>
      </c>
      <c r="EA269">
        <v>5.91</v>
      </c>
      <c r="EB269">
        <v>7.0000000000000007E-2</v>
      </c>
      <c r="EC269">
        <v>0</v>
      </c>
      <c r="ED269">
        <v>2.99</v>
      </c>
      <c r="EE269">
        <v>0</v>
      </c>
      <c r="EF269">
        <v>1.9</v>
      </c>
      <c r="EG269">
        <v>0</v>
      </c>
      <c r="EH269">
        <v>0.17</v>
      </c>
      <c r="EI269">
        <v>1.04</v>
      </c>
      <c r="EJ269">
        <v>2.12</v>
      </c>
      <c r="EK269">
        <v>0</v>
      </c>
      <c r="EL269">
        <v>0</v>
      </c>
      <c r="EM269">
        <v>2.92</v>
      </c>
      <c r="EN269">
        <v>1.03</v>
      </c>
      <c r="EO269">
        <v>0.98</v>
      </c>
      <c r="EP269">
        <v>1.02</v>
      </c>
      <c r="EQ269">
        <v>0.83</v>
      </c>
      <c r="ER269">
        <v>0.39</v>
      </c>
      <c r="ES269">
        <v>1.01</v>
      </c>
      <c r="ET269">
        <v>0</v>
      </c>
      <c r="EU269">
        <v>0.95</v>
      </c>
      <c r="EV269">
        <v>0.11</v>
      </c>
      <c r="EW269">
        <v>0.21</v>
      </c>
      <c r="EX269">
        <v>1.1599999999999999</v>
      </c>
      <c r="EY269">
        <v>26.31</v>
      </c>
      <c r="EZ269">
        <v>24.86</v>
      </c>
      <c r="FA269">
        <v>1.71</v>
      </c>
      <c r="FB269">
        <v>0</v>
      </c>
      <c r="FC269">
        <v>0.14000000000000001</v>
      </c>
      <c r="FD269">
        <v>32.74</v>
      </c>
      <c r="FE269">
        <v>10.68</v>
      </c>
      <c r="FF269">
        <v>26.45</v>
      </c>
      <c r="FG269">
        <v>2.0099999999999998</v>
      </c>
      <c r="FH269">
        <v>8.81</v>
      </c>
      <c r="FI269">
        <v>68.56</v>
      </c>
      <c r="FJ269">
        <v>93.03</v>
      </c>
      <c r="FK269">
        <v>2.4300000000000002</v>
      </c>
      <c r="FL269">
        <v>60.31</v>
      </c>
      <c r="FM269">
        <v>18.329999999999998</v>
      </c>
      <c r="FN269">
        <v>5.43</v>
      </c>
      <c r="FO269">
        <v>0.76</v>
      </c>
      <c r="FP269">
        <v>0.19</v>
      </c>
      <c r="FQ269">
        <v>69.12</v>
      </c>
      <c r="FR269">
        <v>57.48</v>
      </c>
      <c r="FS269">
        <v>23.09</v>
      </c>
      <c r="FT269">
        <v>2.96</v>
      </c>
      <c r="FU269">
        <v>3.68</v>
      </c>
      <c r="FV269">
        <v>1.35</v>
      </c>
      <c r="FW269">
        <v>23.1</v>
      </c>
      <c r="FX269">
        <v>1.9</v>
      </c>
      <c r="FY269">
        <v>4.8499999999999996</v>
      </c>
      <c r="FZ269">
        <v>0.98</v>
      </c>
      <c r="GA269">
        <v>0.97</v>
      </c>
      <c r="GB269">
        <v>24.07</v>
      </c>
      <c r="GC269">
        <v>38.11</v>
      </c>
      <c r="GD269">
        <v>0.7</v>
      </c>
      <c r="GE269">
        <v>3.15</v>
      </c>
      <c r="GF269">
        <v>8.75</v>
      </c>
    </row>
    <row r="270" spans="2:188" x14ac:dyDescent="0.35">
      <c r="B270" t="str">
        <f>IF(AND(F270&gt;='PASO 2 - CHANNEL INPUT '!$G$4,F270&lt;='PASO 2 - CHANNEL INPUT '!$H$4),"OK","FUERA")</f>
        <v>OK</v>
      </c>
      <c r="C270" s="18" t="str">
        <f>IF(AND(F270&gt;='PASO 2 - CHANNEL INPUT '!$G$8,F270&lt;='PASO 2 - CHANNEL INPUT '!$H$8),"OK","FUERA")</f>
        <v>OK</v>
      </c>
      <c r="D270" t="str">
        <f>IF(AND(F270&gt;='PASO 1 - SETUP CAMPAÑA'!$C$3,F270&lt;='PASO 1 - SETUP CAMPAÑA'!$C$4),"OK","FUERA")</f>
        <v>OK</v>
      </c>
      <c r="E270" t="s">
        <v>1</v>
      </c>
      <c r="F270">
        <v>79</v>
      </c>
      <c r="G270" s="11">
        <f t="shared" si="454"/>
        <v>29.478599999999997</v>
      </c>
      <c r="H270">
        <f t="shared" si="365"/>
        <v>28.2225</v>
      </c>
      <c r="I270">
        <f t="shared" si="366"/>
        <v>1.4469000000000001</v>
      </c>
      <c r="J270">
        <f t="shared" si="367"/>
        <v>5.2310999999999996</v>
      </c>
      <c r="K270">
        <f t="shared" si="368"/>
        <v>5.2310999999999996</v>
      </c>
      <c r="L270">
        <f t="shared" si="369"/>
        <v>0</v>
      </c>
      <c r="M270">
        <f t="shared" si="370"/>
        <v>8.6654999999999998</v>
      </c>
      <c r="N270">
        <f t="shared" si="371"/>
        <v>11.225399999999999</v>
      </c>
      <c r="O270">
        <f t="shared" si="372"/>
        <v>0.79500000000000004</v>
      </c>
      <c r="P270">
        <f t="shared" si="373"/>
        <v>2.3691</v>
      </c>
      <c r="Q270">
        <f t="shared" si="374"/>
        <v>19.779599999999999</v>
      </c>
      <c r="R270">
        <f t="shared" si="375"/>
        <v>3.1800000000000002E-2</v>
      </c>
      <c r="S270">
        <f t="shared" si="376"/>
        <v>19.811399999999999</v>
      </c>
      <c r="T270">
        <f t="shared" si="377"/>
        <v>18.205499999999997</v>
      </c>
      <c r="U270" s="11">
        <f t="shared" si="378"/>
        <v>21.957899999999999</v>
      </c>
      <c r="V270">
        <f t="shared" si="379"/>
        <v>9.7943999999999996</v>
      </c>
      <c r="W270">
        <f t="shared" si="380"/>
        <v>73.251300000000001</v>
      </c>
      <c r="X270">
        <f t="shared" si="381"/>
        <v>4.9608000000000008</v>
      </c>
      <c r="Y270">
        <f t="shared" si="382"/>
        <v>1.5740999999999998</v>
      </c>
      <c r="Z270">
        <f t="shared" si="383"/>
        <v>69.1173</v>
      </c>
      <c r="AA270">
        <f t="shared" si="384"/>
        <v>24.835800000000003</v>
      </c>
      <c r="AB270">
        <f t="shared" si="385"/>
        <v>6.5189999999999992</v>
      </c>
      <c r="AC270">
        <f t="shared" si="386"/>
        <v>1.1448</v>
      </c>
      <c r="AD270" s="11">
        <f t="shared" si="387"/>
        <v>88.181399999999996</v>
      </c>
      <c r="AE270">
        <f t="shared" si="388"/>
        <v>51.356999999999992</v>
      </c>
      <c r="AF270">
        <f t="shared" si="389"/>
        <v>13.896600000000001</v>
      </c>
      <c r="AG270">
        <f t="shared" si="390"/>
        <v>47.397899999999993</v>
      </c>
      <c r="AH270">
        <f t="shared" si="391"/>
        <v>24.819899999999997</v>
      </c>
      <c r="AI270">
        <f t="shared" si="392"/>
        <v>9.6036000000000001</v>
      </c>
      <c r="AJ270">
        <f t="shared" si="393"/>
        <v>18.046499999999998</v>
      </c>
      <c r="AK270">
        <f t="shared" si="394"/>
        <v>9.0788999999999991</v>
      </c>
      <c r="AL270">
        <f t="shared" si="395"/>
        <v>0</v>
      </c>
      <c r="AM270">
        <f t="shared" si="396"/>
        <v>7.3935000000000013</v>
      </c>
      <c r="AN270">
        <f t="shared" si="397"/>
        <v>1.0335000000000001</v>
      </c>
      <c r="AO270">
        <f t="shared" si="398"/>
        <v>0</v>
      </c>
      <c r="AP270">
        <f t="shared" si="399"/>
        <v>4.2452999999999994</v>
      </c>
      <c r="AQ270">
        <f t="shared" si="400"/>
        <v>0</v>
      </c>
      <c r="AR270">
        <f t="shared" si="401"/>
        <v>4.3566000000000003</v>
      </c>
      <c r="AS270">
        <f t="shared" si="402"/>
        <v>0</v>
      </c>
      <c r="AT270">
        <f t="shared" si="403"/>
        <v>1.3833</v>
      </c>
      <c r="AU270">
        <f t="shared" si="404"/>
        <v>0.52469999999999994</v>
      </c>
      <c r="AV270">
        <f t="shared" si="405"/>
        <v>4.1021999999999998</v>
      </c>
      <c r="AW270">
        <f t="shared" si="406"/>
        <v>0</v>
      </c>
      <c r="AX270">
        <f t="shared" si="407"/>
        <v>0</v>
      </c>
      <c r="AY270">
        <f t="shared" si="408"/>
        <v>4.2452999999999994</v>
      </c>
      <c r="AZ270">
        <f t="shared" si="409"/>
        <v>2.4167999999999998</v>
      </c>
      <c r="BA270">
        <f t="shared" si="410"/>
        <v>1.9557</v>
      </c>
      <c r="BB270">
        <f t="shared" si="411"/>
        <v>2.1624000000000003</v>
      </c>
      <c r="BC270">
        <f t="shared" si="412"/>
        <v>0.74729999999999985</v>
      </c>
      <c r="BD270">
        <f t="shared" si="413"/>
        <v>0.39750000000000002</v>
      </c>
      <c r="BE270">
        <f t="shared" si="414"/>
        <v>0.4929</v>
      </c>
      <c r="BF270">
        <f t="shared" si="415"/>
        <v>0</v>
      </c>
      <c r="BG270">
        <f t="shared" si="416"/>
        <v>1.6854</v>
      </c>
      <c r="BH270">
        <f t="shared" si="417"/>
        <v>1.1289</v>
      </c>
      <c r="BI270">
        <f t="shared" si="418"/>
        <v>0</v>
      </c>
      <c r="BJ270">
        <f t="shared" si="419"/>
        <v>0.6201000000000001</v>
      </c>
      <c r="BK270">
        <f t="shared" si="420"/>
        <v>43.820399999999999</v>
      </c>
      <c r="BL270">
        <f t="shared" si="421"/>
        <v>42.8187</v>
      </c>
      <c r="BM270">
        <f t="shared" si="422"/>
        <v>0.95400000000000007</v>
      </c>
      <c r="BN270">
        <f t="shared" si="423"/>
        <v>0</v>
      </c>
      <c r="BO270">
        <f t="shared" si="424"/>
        <v>0.44520000000000004</v>
      </c>
      <c r="BP270">
        <f t="shared" si="425"/>
        <v>48.685800000000008</v>
      </c>
      <c r="BQ270">
        <f t="shared" si="426"/>
        <v>11.797800000000001</v>
      </c>
      <c r="BR270">
        <f t="shared" si="427"/>
        <v>39.288900000000005</v>
      </c>
      <c r="BS270">
        <f t="shared" si="428"/>
        <v>2.2418999999999998</v>
      </c>
      <c r="BT270">
        <f t="shared" si="429"/>
        <v>8.9834999999999994</v>
      </c>
      <c r="BU270">
        <f t="shared" si="430"/>
        <v>103.44540000000001</v>
      </c>
      <c r="BV270" s="11">
        <f t="shared" si="431"/>
        <v>143.8314</v>
      </c>
      <c r="BW270" s="11">
        <f t="shared" si="432"/>
        <v>2.4009</v>
      </c>
      <c r="BX270" s="11">
        <f t="shared" si="433"/>
        <v>86.686800000000005</v>
      </c>
      <c r="BY270">
        <f t="shared" si="434"/>
        <v>24.152100000000001</v>
      </c>
      <c r="BZ270">
        <f t="shared" si="435"/>
        <v>6.5189999999999992</v>
      </c>
      <c r="CA270">
        <f t="shared" si="436"/>
        <v>1.3673999999999999</v>
      </c>
      <c r="CB270">
        <f t="shared" si="437"/>
        <v>4.7699999999999992E-2</v>
      </c>
      <c r="CC270" s="11">
        <f t="shared" si="438"/>
        <v>101.68050000000001</v>
      </c>
      <c r="CD270" s="11">
        <f t="shared" si="439"/>
        <v>82.314300000000003</v>
      </c>
      <c r="CE270" s="11">
        <f t="shared" si="440"/>
        <v>35.011800000000001</v>
      </c>
      <c r="CF270">
        <f t="shared" si="441"/>
        <v>3.2594999999999996</v>
      </c>
      <c r="CG270">
        <f t="shared" si="442"/>
        <v>7.1709000000000005</v>
      </c>
      <c r="CH270">
        <f t="shared" si="443"/>
        <v>0.71550000000000014</v>
      </c>
      <c r="CI270" s="11">
        <f t="shared" si="444"/>
        <v>31.974900000000002</v>
      </c>
      <c r="CJ270">
        <f t="shared" si="445"/>
        <v>3.3708</v>
      </c>
      <c r="CK270">
        <f t="shared" si="446"/>
        <v>8.6973000000000003</v>
      </c>
      <c r="CL270">
        <f t="shared" si="447"/>
        <v>1.2561000000000002</v>
      </c>
      <c r="CM270">
        <f t="shared" si="448"/>
        <v>3.9114</v>
      </c>
      <c r="CN270">
        <f t="shared" si="449"/>
        <v>35.091300000000004</v>
      </c>
      <c r="CO270">
        <f t="shared" si="450"/>
        <v>49.035600000000002</v>
      </c>
      <c r="CP270">
        <f t="shared" si="451"/>
        <v>1.5900000000000001E-2</v>
      </c>
      <c r="CQ270">
        <f t="shared" si="452"/>
        <v>5.0562000000000005</v>
      </c>
      <c r="CR270">
        <f t="shared" si="453"/>
        <v>13.9284</v>
      </c>
      <c r="CT270" s="18">
        <f>+'PASO 1 - SETUP CAMPAÑA'!F107</f>
        <v>159</v>
      </c>
      <c r="CU270">
        <v>18.54</v>
      </c>
      <c r="CV270">
        <v>17.75</v>
      </c>
      <c r="CW270">
        <v>0.91</v>
      </c>
      <c r="CX270">
        <v>3.29</v>
      </c>
      <c r="CY270">
        <v>3.29</v>
      </c>
      <c r="CZ270">
        <v>0</v>
      </c>
      <c r="DA270">
        <v>5.45</v>
      </c>
      <c r="DB270">
        <v>7.06</v>
      </c>
      <c r="DC270">
        <v>0.5</v>
      </c>
      <c r="DD270">
        <v>1.49</v>
      </c>
      <c r="DE270">
        <v>12.44</v>
      </c>
      <c r="DF270">
        <v>0.02</v>
      </c>
      <c r="DG270">
        <v>12.46</v>
      </c>
      <c r="DH270">
        <v>11.45</v>
      </c>
      <c r="DI270">
        <v>13.81</v>
      </c>
      <c r="DJ270">
        <v>6.16</v>
      </c>
      <c r="DK270">
        <v>46.07</v>
      </c>
      <c r="DL270">
        <v>3.12</v>
      </c>
      <c r="DM270">
        <v>0.99</v>
      </c>
      <c r="DN270">
        <v>43.47</v>
      </c>
      <c r="DO270">
        <v>15.62</v>
      </c>
      <c r="DP270">
        <v>4.0999999999999996</v>
      </c>
      <c r="DQ270">
        <v>0.72</v>
      </c>
      <c r="DR270">
        <v>55.46</v>
      </c>
      <c r="DS270">
        <v>32.299999999999997</v>
      </c>
      <c r="DT270">
        <v>8.74</v>
      </c>
      <c r="DU270">
        <v>29.81</v>
      </c>
      <c r="DV270">
        <v>15.61</v>
      </c>
      <c r="DW270">
        <v>6.04</v>
      </c>
      <c r="DX270">
        <v>11.35</v>
      </c>
      <c r="DY270">
        <v>5.71</v>
      </c>
      <c r="DZ270">
        <v>0</v>
      </c>
      <c r="EA270">
        <v>4.6500000000000004</v>
      </c>
      <c r="EB270">
        <v>0.65</v>
      </c>
      <c r="EC270">
        <v>0</v>
      </c>
      <c r="ED270">
        <v>2.67</v>
      </c>
      <c r="EE270">
        <v>0</v>
      </c>
      <c r="EF270">
        <v>2.74</v>
      </c>
      <c r="EG270">
        <v>0</v>
      </c>
      <c r="EH270">
        <v>0.87</v>
      </c>
      <c r="EI270">
        <v>0.33</v>
      </c>
      <c r="EJ270">
        <v>2.58</v>
      </c>
      <c r="EK270">
        <v>0</v>
      </c>
      <c r="EL270">
        <v>0</v>
      </c>
      <c r="EM270">
        <v>2.67</v>
      </c>
      <c r="EN270">
        <v>1.52</v>
      </c>
      <c r="EO270">
        <v>1.23</v>
      </c>
      <c r="EP270">
        <v>1.36</v>
      </c>
      <c r="EQ270">
        <v>0.47</v>
      </c>
      <c r="ER270">
        <v>0.25</v>
      </c>
      <c r="ES270">
        <v>0.31</v>
      </c>
      <c r="ET270">
        <v>0</v>
      </c>
      <c r="EU270">
        <v>1.06</v>
      </c>
      <c r="EV270">
        <v>0.71</v>
      </c>
      <c r="EW270">
        <v>0</v>
      </c>
      <c r="EX270">
        <v>0.39</v>
      </c>
      <c r="EY270">
        <v>27.56</v>
      </c>
      <c r="EZ270">
        <v>26.93</v>
      </c>
      <c r="FA270">
        <v>0.6</v>
      </c>
      <c r="FB270">
        <v>0</v>
      </c>
      <c r="FC270">
        <v>0.28000000000000003</v>
      </c>
      <c r="FD270">
        <v>30.62</v>
      </c>
      <c r="FE270">
        <v>7.42</v>
      </c>
      <c r="FF270">
        <v>24.71</v>
      </c>
      <c r="FG270">
        <v>1.41</v>
      </c>
      <c r="FH270">
        <v>5.65</v>
      </c>
      <c r="FI270">
        <v>65.06</v>
      </c>
      <c r="FJ270">
        <v>90.46</v>
      </c>
      <c r="FK270">
        <v>1.51</v>
      </c>
      <c r="FL270">
        <v>54.52</v>
      </c>
      <c r="FM270">
        <v>15.19</v>
      </c>
      <c r="FN270">
        <v>4.0999999999999996</v>
      </c>
      <c r="FO270">
        <v>0.86</v>
      </c>
      <c r="FP270">
        <v>0.03</v>
      </c>
      <c r="FQ270">
        <v>63.95</v>
      </c>
      <c r="FR270">
        <v>51.77</v>
      </c>
      <c r="FS270">
        <v>22.02</v>
      </c>
      <c r="FT270">
        <v>2.0499999999999998</v>
      </c>
      <c r="FU270">
        <v>4.51</v>
      </c>
      <c r="FV270">
        <v>0.45</v>
      </c>
      <c r="FW270">
        <v>20.11</v>
      </c>
      <c r="FX270">
        <v>2.12</v>
      </c>
      <c r="FY270">
        <v>5.47</v>
      </c>
      <c r="FZ270">
        <v>0.79</v>
      </c>
      <c r="GA270">
        <v>2.46</v>
      </c>
      <c r="GB270">
        <v>22.07</v>
      </c>
      <c r="GC270">
        <v>30.84</v>
      </c>
      <c r="GD270">
        <v>0.01</v>
      </c>
      <c r="GE270">
        <v>3.18</v>
      </c>
      <c r="GF270">
        <v>8.76</v>
      </c>
    </row>
    <row r="271" spans="2:188" x14ac:dyDescent="0.35">
      <c r="B271" t="str">
        <f>IF(AND(F271&gt;='PASO 2 - CHANNEL INPUT '!$G$4,F271&lt;='PASO 2 - CHANNEL INPUT '!$H$4),"OK","FUERA")</f>
        <v>OK</v>
      </c>
      <c r="C271" s="18" t="str">
        <f>IF(AND(F271&gt;='PASO 2 - CHANNEL INPUT '!$G$8,F271&lt;='PASO 2 - CHANNEL INPUT '!$H$8),"OK","FUERA")</f>
        <v>OK</v>
      </c>
      <c r="D271" t="str">
        <f>IF(AND(F271&gt;='PASO 1 - SETUP CAMPAÑA'!$C$3,F271&lt;='PASO 1 - SETUP CAMPAÑA'!$C$4),"OK","FUERA")</f>
        <v>OK</v>
      </c>
      <c r="E271" t="s">
        <v>1</v>
      </c>
      <c r="F271">
        <v>80</v>
      </c>
      <c r="G271" s="11">
        <f t="shared" si="454"/>
        <v>30.144000000000002</v>
      </c>
      <c r="H271">
        <f t="shared" si="365"/>
        <v>28.872300000000003</v>
      </c>
      <c r="I271">
        <f t="shared" si="366"/>
        <v>1.6485000000000001</v>
      </c>
      <c r="J271">
        <f t="shared" si="367"/>
        <v>5.4479000000000006</v>
      </c>
      <c r="K271">
        <f t="shared" si="368"/>
        <v>5.2595000000000001</v>
      </c>
      <c r="L271">
        <f t="shared" si="369"/>
        <v>0.18839999999999998</v>
      </c>
      <c r="M271">
        <f t="shared" si="370"/>
        <v>10.063700000000001</v>
      </c>
      <c r="N271">
        <f t="shared" si="371"/>
        <v>12.434399999999998</v>
      </c>
      <c r="O271">
        <f t="shared" si="372"/>
        <v>0.86350000000000005</v>
      </c>
      <c r="P271">
        <f t="shared" si="373"/>
        <v>1.7740999999999998</v>
      </c>
      <c r="Q271">
        <f t="shared" si="374"/>
        <v>22.8278</v>
      </c>
      <c r="R271">
        <f t="shared" si="375"/>
        <v>0.64369999999999994</v>
      </c>
      <c r="S271">
        <f t="shared" si="376"/>
        <v>23.063300000000002</v>
      </c>
      <c r="T271">
        <f t="shared" si="377"/>
        <v>21.147900000000003</v>
      </c>
      <c r="U271" s="11">
        <f t="shared" si="378"/>
        <v>26.2347</v>
      </c>
      <c r="V271">
        <f t="shared" si="379"/>
        <v>5.7775999999999996</v>
      </c>
      <c r="W271">
        <f t="shared" si="380"/>
        <v>70.5244</v>
      </c>
      <c r="X271">
        <f t="shared" si="381"/>
        <v>5.5734999999999992</v>
      </c>
      <c r="Y271">
        <f t="shared" si="382"/>
        <v>1.2089000000000001</v>
      </c>
      <c r="Z271">
        <f t="shared" si="383"/>
        <v>62.046400000000006</v>
      </c>
      <c r="AA271">
        <f t="shared" si="384"/>
        <v>23.848300000000002</v>
      </c>
      <c r="AB271">
        <f t="shared" si="385"/>
        <v>6.1857999999999995</v>
      </c>
      <c r="AC271">
        <f t="shared" si="386"/>
        <v>2.2765</v>
      </c>
      <c r="AD271" s="11">
        <f t="shared" si="387"/>
        <v>81.938299999999998</v>
      </c>
      <c r="AE271">
        <f t="shared" si="388"/>
        <v>44.509500000000003</v>
      </c>
      <c r="AF271">
        <f t="shared" si="389"/>
        <v>13.5962</v>
      </c>
      <c r="AG271">
        <f t="shared" si="390"/>
        <v>46.000999999999998</v>
      </c>
      <c r="AH271">
        <f t="shared" si="391"/>
        <v>25.983500000000003</v>
      </c>
      <c r="AI271">
        <f t="shared" si="392"/>
        <v>11.319699999999999</v>
      </c>
      <c r="AJ271">
        <f t="shared" si="393"/>
        <v>22.027099999999997</v>
      </c>
      <c r="AK271">
        <f t="shared" si="394"/>
        <v>7.6302000000000003</v>
      </c>
      <c r="AL271">
        <f t="shared" si="395"/>
        <v>0.8478</v>
      </c>
      <c r="AM271">
        <f t="shared" si="396"/>
        <v>7.2062999999999997</v>
      </c>
      <c r="AN271">
        <f t="shared" si="397"/>
        <v>3.1400000000000004E-2</v>
      </c>
      <c r="AO271">
        <f t="shared" si="398"/>
        <v>0</v>
      </c>
      <c r="AP271">
        <f t="shared" si="399"/>
        <v>5.4635999999999996</v>
      </c>
      <c r="AQ271">
        <f t="shared" si="400"/>
        <v>0</v>
      </c>
      <c r="AR271">
        <f t="shared" si="401"/>
        <v>2.8260000000000005</v>
      </c>
      <c r="AS271">
        <f t="shared" si="402"/>
        <v>0.26690000000000003</v>
      </c>
      <c r="AT271">
        <f t="shared" si="403"/>
        <v>0.95769999999999988</v>
      </c>
      <c r="AU271">
        <f t="shared" si="404"/>
        <v>0.65939999999999999</v>
      </c>
      <c r="AV271">
        <f t="shared" si="405"/>
        <v>1.8211999999999999</v>
      </c>
      <c r="AW271">
        <f t="shared" si="406"/>
        <v>0</v>
      </c>
      <c r="AX271">
        <f t="shared" si="407"/>
        <v>0</v>
      </c>
      <c r="AY271">
        <f t="shared" si="408"/>
        <v>2.4806000000000004</v>
      </c>
      <c r="AZ271">
        <f t="shared" si="409"/>
        <v>0.43960000000000005</v>
      </c>
      <c r="BA271">
        <f t="shared" si="410"/>
        <v>5.0396999999999998</v>
      </c>
      <c r="BB271">
        <f t="shared" si="411"/>
        <v>0.72219999999999995</v>
      </c>
      <c r="BC271">
        <f t="shared" si="412"/>
        <v>2.4178000000000002</v>
      </c>
      <c r="BD271">
        <f t="shared" si="413"/>
        <v>0.75359999999999994</v>
      </c>
      <c r="BE271">
        <f t="shared" si="414"/>
        <v>2.7789000000000001</v>
      </c>
      <c r="BF271">
        <f t="shared" si="415"/>
        <v>0</v>
      </c>
      <c r="BG271">
        <f t="shared" si="416"/>
        <v>0.54949999999999999</v>
      </c>
      <c r="BH271">
        <f t="shared" si="417"/>
        <v>0.28260000000000002</v>
      </c>
      <c r="BI271">
        <f t="shared" si="418"/>
        <v>1.2403000000000002</v>
      </c>
      <c r="BJ271">
        <f t="shared" si="419"/>
        <v>1.1617999999999999</v>
      </c>
      <c r="BK271">
        <f t="shared" si="420"/>
        <v>42.515599999999999</v>
      </c>
      <c r="BL271">
        <f t="shared" si="421"/>
        <v>39.407000000000004</v>
      </c>
      <c r="BM271">
        <f t="shared" si="422"/>
        <v>2.7161</v>
      </c>
      <c r="BN271">
        <f t="shared" si="423"/>
        <v>0</v>
      </c>
      <c r="BO271">
        <f t="shared" si="424"/>
        <v>0.39250000000000002</v>
      </c>
      <c r="BP271">
        <f t="shared" si="425"/>
        <v>52.987500000000004</v>
      </c>
      <c r="BQ271">
        <f t="shared" si="426"/>
        <v>17.803799999999999</v>
      </c>
      <c r="BR271">
        <f t="shared" si="427"/>
        <v>37.695700000000002</v>
      </c>
      <c r="BS271">
        <f t="shared" si="428"/>
        <v>1.3502000000000001</v>
      </c>
      <c r="BT271">
        <f t="shared" si="429"/>
        <v>12.340200000000001</v>
      </c>
      <c r="BU271">
        <f t="shared" si="430"/>
        <v>104.48349999999999</v>
      </c>
      <c r="BV271" s="11">
        <f t="shared" si="431"/>
        <v>142.58739999999997</v>
      </c>
      <c r="BW271" s="11">
        <f t="shared" si="432"/>
        <v>4.1918999999999995</v>
      </c>
      <c r="BX271" s="11">
        <f t="shared" si="433"/>
        <v>86.098799999999997</v>
      </c>
      <c r="BY271">
        <f t="shared" si="434"/>
        <v>26.847000000000001</v>
      </c>
      <c r="BZ271">
        <f t="shared" si="435"/>
        <v>6.1857999999999995</v>
      </c>
      <c r="CA271">
        <f t="shared" si="436"/>
        <v>0.91059999999999997</v>
      </c>
      <c r="CB271">
        <f t="shared" si="437"/>
        <v>0.10990000000000001</v>
      </c>
      <c r="CC271" s="11">
        <f t="shared" si="438"/>
        <v>107.1054</v>
      </c>
      <c r="CD271" s="11">
        <f t="shared" si="439"/>
        <v>78.076099999999997</v>
      </c>
      <c r="CE271" s="11">
        <f t="shared" si="440"/>
        <v>27.898900000000001</v>
      </c>
      <c r="CF271">
        <f t="shared" si="441"/>
        <v>4.4744999999999999</v>
      </c>
      <c r="CG271">
        <f t="shared" si="442"/>
        <v>6.7509999999999994</v>
      </c>
      <c r="CH271">
        <f t="shared" si="443"/>
        <v>0.47100000000000003</v>
      </c>
      <c r="CI271" s="11">
        <f t="shared" si="444"/>
        <v>34.304500000000004</v>
      </c>
      <c r="CJ271">
        <f t="shared" si="445"/>
        <v>1.6641999999999999</v>
      </c>
      <c r="CK271">
        <f t="shared" si="446"/>
        <v>9.1059999999999999</v>
      </c>
      <c r="CL271">
        <f t="shared" si="447"/>
        <v>1.6328</v>
      </c>
      <c r="CM271">
        <f t="shared" si="448"/>
        <v>1.6328</v>
      </c>
      <c r="CN271">
        <f t="shared" si="449"/>
        <v>31.415700000000005</v>
      </c>
      <c r="CO271">
        <f t="shared" si="450"/>
        <v>48.387400000000007</v>
      </c>
      <c r="CP271">
        <f t="shared" si="451"/>
        <v>0.21980000000000002</v>
      </c>
      <c r="CQ271">
        <f t="shared" si="452"/>
        <v>4.5216000000000003</v>
      </c>
      <c r="CR271">
        <f t="shared" si="453"/>
        <v>9.0117999999999991</v>
      </c>
      <c r="CT271" s="18">
        <f>+'PASO 1 - SETUP CAMPAÑA'!F108</f>
        <v>157</v>
      </c>
      <c r="CU271">
        <v>19.2</v>
      </c>
      <c r="CV271">
        <v>18.39</v>
      </c>
      <c r="CW271">
        <v>1.05</v>
      </c>
      <c r="CX271">
        <v>3.47</v>
      </c>
      <c r="CY271">
        <v>3.35</v>
      </c>
      <c r="CZ271">
        <v>0.12</v>
      </c>
      <c r="DA271">
        <v>6.41</v>
      </c>
      <c r="DB271">
        <v>7.92</v>
      </c>
      <c r="DC271">
        <v>0.55000000000000004</v>
      </c>
      <c r="DD271">
        <v>1.1299999999999999</v>
      </c>
      <c r="DE271">
        <v>14.54</v>
      </c>
      <c r="DF271">
        <v>0.41</v>
      </c>
      <c r="DG271">
        <v>14.69</v>
      </c>
      <c r="DH271">
        <v>13.47</v>
      </c>
      <c r="DI271">
        <v>16.71</v>
      </c>
      <c r="DJ271">
        <v>3.68</v>
      </c>
      <c r="DK271">
        <v>44.92</v>
      </c>
      <c r="DL271">
        <v>3.55</v>
      </c>
      <c r="DM271">
        <v>0.77</v>
      </c>
      <c r="DN271">
        <v>39.520000000000003</v>
      </c>
      <c r="DO271">
        <v>15.19</v>
      </c>
      <c r="DP271">
        <v>3.94</v>
      </c>
      <c r="DQ271">
        <v>1.45</v>
      </c>
      <c r="DR271">
        <v>52.19</v>
      </c>
      <c r="DS271">
        <v>28.35</v>
      </c>
      <c r="DT271">
        <v>8.66</v>
      </c>
      <c r="DU271">
        <v>29.3</v>
      </c>
      <c r="DV271">
        <v>16.55</v>
      </c>
      <c r="DW271">
        <v>7.21</v>
      </c>
      <c r="DX271">
        <v>14.03</v>
      </c>
      <c r="DY271">
        <v>4.8600000000000003</v>
      </c>
      <c r="DZ271">
        <v>0.54</v>
      </c>
      <c r="EA271">
        <v>4.59</v>
      </c>
      <c r="EB271">
        <v>0.02</v>
      </c>
      <c r="EC271">
        <v>0</v>
      </c>
      <c r="ED271">
        <v>3.48</v>
      </c>
      <c r="EE271">
        <v>0</v>
      </c>
      <c r="EF271">
        <v>1.8</v>
      </c>
      <c r="EG271">
        <v>0.17</v>
      </c>
      <c r="EH271">
        <v>0.61</v>
      </c>
      <c r="EI271">
        <v>0.42</v>
      </c>
      <c r="EJ271">
        <v>1.1599999999999999</v>
      </c>
      <c r="EK271">
        <v>0</v>
      </c>
      <c r="EL271">
        <v>0</v>
      </c>
      <c r="EM271">
        <v>1.58</v>
      </c>
      <c r="EN271">
        <v>0.28000000000000003</v>
      </c>
      <c r="EO271">
        <v>3.21</v>
      </c>
      <c r="EP271">
        <v>0.46</v>
      </c>
      <c r="EQ271">
        <v>1.54</v>
      </c>
      <c r="ER271">
        <v>0.48</v>
      </c>
      <c r="ES271">
        <v>1.77</v>
      </c>
      <c r="ET271">
        <v>0</v>
      </c>
      <c r="EU271">
        <v>0.35</v>
      </c>
      <c r="EV271">
        <v>0.18</v>
      </c>
      <c r="EW271">
        <v>0.79</v>
      </c>
      <c r="EX271">
        <v>0.74</v>
      </c>
      <c r="EY271">
        <v>27.08</v>
      </c>
      <c r="EZ271">
        <v>25.1</v>
      </c>
      <c r="FA271">
        <v>1.73</v>
      </c>
      <c r="FB271">
        <v>0</v>
      </c>
      <c r="FC271">
        <v>0.25</v>
      </c>
      <c r="FD271">
        <v>33.75</v>
      </c>
      <c r="FE271">
        <v>11.34</v>
      </c>
      <c r="FF271">
        <v>24.01</v>
      </c>
      <c r="FG271">
        <v>0.86</v>
      </c>
      <c r="FH271">
        <v>7.86</v>
      </c>
      <c r="FI271">
        <v>66.55</v>
      </c>
      <c r="FJ271">
        <v>90.82</v>
      </c>
      <c r="FK271">
        <v>2.67</v>
      </c>
      <c r="FL271">
        <v>54.84</v>
      </c>
      <c r="FM271">
        <v>17.100000000000001</v>
      </c>
      <c r="FN271">
        <v>3.94</v>
      </c>
      <c r="FO271">
        <v>0.57999999999999996</v>
      </c>
      <c r="FP271">
        <v>7.0000000000000007E-2</v>
      </c>
      <c r="FQ271">
        <v>68.22</v>
      </c>
      <c r="FR271">
        <v>49.73</v>
      </c>
      <c r="FS271">
        <v>17.77</v>
      </c>
      <c r="FT271">
        <v>2.85</v>
      </c>
      <c r="FU271">
        <v>4.3</v>
      </c>
      <c r="FV271">
        <v>0.3</v>
      </c>
      <c r="FW271">
        <v>21.85</v>
      </c>
      <c r="FX271">
        <v>1.06</v>
      </c>
      <c r="FY271">
        <v>5.8</v>
      </c>
      <c r="FZ271">
        <v>1.04</v>
      </c>
      <c r="GA271">
        <v>1.04</v>
      </c>
      <c r="GB271">
        <v>20.010000000000002</v>
      </c>
      <c r="GC271">
        <v>30.82</v>
      </c>
      <c r="GD271">
        <v>0.14000000000000001</v>
      </c>
      <c r="GE271">
        <v>2.88</v>
      </c>
      <c r="GF271">
        <v>5.74</v>
      </c>
    </row>
    <row r="272" spans="2:188" x14ac:dyDescent="0.35">
      <c r="B272" t="str">
        <f>IF(AND(F272&gt;='PASO 2 - CHANNEL INPUT '!$G$4,F272&lt;='PASO 2 - CHANNEL INPUT '!$H$4),"OK","FUERA")</f>
        <v>OK</v>
      </c>
      <c r="C272" s="18" t="str">
        <f>IF(AND(F272&gt;='PASO 2 - CHANNEL INPUT '!$G$8,F272&lt;='PASO 2 - CHANNEL INPUT '!$H$8),"OK","FUERA")</f>
        <v>OK</v>
      </c>
      <c r="D272" t="str">
        <f>IF(AND(F272&gt;='PASO 1 - SETUP CAMPAÑA'!$C$3,F272&lt;='PASO 1 - SETUP CAMPAÑA'!$C$4),"OK","FUERA")</f>
        <v>FUERA</v>
      </c>
      <c r="E272" t="s">
        <v>1</v>
      </c>
      <c r="F272">
        <v>81</v>
      </c>
      <c r="G272" s="11">
        <f t="shared" si="454"/>
        <v>19.642200000000003</v>
      </c>
      <c r="H272">
        <f t="shared" si="365"/>
        <v>19.368600000000001</v>
      </c>
      <c r="I272">
        <f t="shared" si="366"/>
        <v>0.27359999999999995</v>
      </c>
      <c r="J272">
        <f t="shared" si="367"/>
        <v>3.4314</v>
      </c>
      <c r="K272">
        <f t="shared" si="368"/>
        <v>3.0893999999999999</v>
      </c>
      <c r="L272">
        <f t="shared" si="369"/>
        <v>0.3306</v>
      </c>
      <c r="M272">
        <f t="shared" si="370"/>
        <v>7.3187999999999995</v>
      </c>
      <c r="N272">
        <f t="shared" si="371"/>
        <v>6.9995999999999992</v>
      </c>
      <c r="O272">
        <f t="shared" si="372"/>
        <v>0.9917999999999999</v>
      </c>
      <c r="P272">
        <f t="shared" si="373"/>
        <v>1.083</v>
      </c>
      <c r="Q272">
        <f t="shared" si="374"/>
        <v>14.7402</v>
      </c>
      <c r="R272">
        <f t="shared" si="375"/>
        <v>0.49020000000000002</v>
      </c>
      <c r="S272">
        <f t="shared" si="376"/>
        <v>15.219000000000001</v>
      </c>
      <c r="T272">
        <f t="shared" si="377"/>
        <v>14.5122</v>
      </c>
      <c r="U272" s="11">
        <f t="shared" si="378"/>
        <v>17.054400000000001</v>
      </c>
      <c r="V272">
        <f t="shared" si="379"/>
        <v>3.0552000000000001</v>
      </c>
      <c r="W272">
        <f t="shared" si="380"/>
        <v>48.267600000000009</v>
      </c>
      <c r="X272">
        <f t="shared" si="381"/>
        <v>3.1008000000000004</v>
      </c>
      <c r="Y272">
        <f t="shared" si="382"/>
        <v>1.0715999999999999</v>
      </c>
      <c r="Z272">
        <f t="shared" si="383"/>
        <v>44.083800000000004</v>
      </c>
      <c r="AA272">
        <f t="shared" si="384"/>
        <v>14.2728</v>
      </c>
      <c r="AB272">
        <f t="shared" si="385"/>
        <v>4.0128000000000004</v>
      </c>
      <c r="AC272">
        <f t="shared" si="386"/>
        <v>1.1970000000000001</v>
      </c>
      <c r="AD272" s="11">
        <f t="shared" si="387"/>
        <v>55.073400000000007</v>
      </c>
      <c r="AE272">
        <f t="shared" si="388"/>
        <v>34.199999999999996</v>
      </c>
      <c r="AF272">
        <f t="shared" si="389"/>
        <v>9.2225999999999999</v>
      </c>
      <c r="AG272">
        <f t="shared" si="390"/>
        <v>41.302199999999992</v>
      </c>
      <c r="AH272">
        <f t="shared" si="391"/>
        <v>15.8346</v>
      </c>
      <c r="AI272">
        <f t="shared" si="392"/>
        <v>7.7406000000000006</v>
      </c>
      <c r="AJ272">
        <f t="shared" si="393"/>
        <v>15.663599999999999</v>
      </c>
      <c r="AK272">
        <f t="shared" si="394"/>
        <v>9.120000000000001</v>
      </c>
      <c r="AL272">
        <f t="shared" si="395"/>
        <v>0.77520000000000011</v>
      </c>
      <c r="AM272">
        <f t="shared" si="396"/>
        <v>6.7488000000000001</v>
      </c>
      <c r="AN272">
        <f t="shared" si="397"/>
        <v>0.23939999999999997</v>
      </c>
      <c r="AO272">
        <f t="shared" si="398"/>
        <v>0.46739999999999993</v>
      </c>
      <c r="AP272">
        <f t="shared" si="399"/>
        <v>4.2863999999999995</v>
      </c>
      <c r="AQ272">
        <f t="shared" si="400"/>
        <v>0.46739999999999993</v>
      </c>
      <c r="AR272">
        <f t="shared" si="401"/>
        <v>4.5486000000000004</v>
      </c>
      <c r="AS272">
        <f t="shared" si="402"/>
        <v>0</v>
      </c>
      <c r="AT272">
        <f t="shared" si="403"/>
        <v>1.2768000000000002</v>
      </c>
      <c r="AU272">
        <f t="shared" si="404"/>
        <v>2.5536000000000003</v>
      </c>
      <c r="AV272">
        <f t="shared" si="405"/>
        <v>2.6219999999999999</v>
      </c>
      <c r="AW272">
        <f t="shared" si="406"/>
        <v>0</v>
      </c>
      <c r="AX272">
        <f t="shared" si="407"/>
        <v>0</v>
      </c>
      <c r="AY272">
        <f t="shared" si="408"/>
        <v>4.9931999999999999</v>
      </c>
      <c r="AZ272">
        <f t="shared" si="409"/>
        <v>0.19380000000000003</v>
      </c>
      <c r="BA272">
        <f t="shared" si="410"/>
        <v>2.5422000000000002</v>
      </c>
      <c r="BB272">
        <f t="shared" si="411"/>
        <v>1.14E-2</v>
      </c>
      <c r="BC272">
        <f t="shared" si="412"/>
        <v>1.3794</v>
      </c>
      <c r="BD272">
        <f t="shared" si="413"/>
        <v>0.47879999999999995</v>
      </c>
      <c r="BE272">
        <f t="shared" si="414"/>
        <v>0.57000000000000006</v>
      </c>
      <c r="BF272">
        <f t="shared" si="415"/>
        <v>0</v>
      </c>
      <c r="BG272">
        <f t="shared" si="416"/>
        <v>0.46739999999999993</v>
      </c>
      <c r="BH272">
        <f t="shared" si="417"/>
        <v>0</v>
      </c>
      <c r="BI272">
        <f t="shared" si="418"/>
        <v>0.36480000000000001</v>
      </c>
      <c r="BJ272">
        <f t="shared" si="419"/>
        <v>0.55859999999999999</v>
      </c>
      <c r="BK272">
        <f t="shared" si="420"/>
        <v>40.128000000000007</v>
      </c>
      <c r="BL272">
        <f t="shared" si="421"/>
        <v>38.338200000000008</v>
      </c>
      <c r="BM272">
        <f t="shared" si="422"/>
        <v>1.4363999999999999</v>
      </c>
      <c r="BN272">
        <f t="shared" si="423"/>
        <v>0</v>
      </c>
      <c r="BO272">
        <f t="shared" si="424"/>
        <v>0.50160000000000005</v>
      </c>
      <c r="BP272">
        <f t="shared" si="425"/>
        <v>32.239199999999997</v>
      </c>
      <c r="BQ272">
        <f t="shared" si="426"/>
        <v>9.0516000000000005</v>
      </c>
      <c r="BR272">
        <f t="shared" si="427"/>
        <v>24.259200000000003</v>
      </c>
      <c r="BS272">
        <f t="shared" si="428"/>
        <v>0.61560000000000004</v>
      </c>
      <c r="BT272">
        <f t="shared" si="429"/>
        <v>6.6348000000000003</v>
      </c>
      <c r="BU272">
        <f t="shared" si="430"/>
        <v>74.818200000000004</v>
      </c>
      <c r="BV272" s="11">
        <f t="shared" si="431"/>
        <v>104.45820000000001</v>
      </c>
      <c r="BW272" s="11">
        <f t="shared" si="432"/>
        <v>3.0209999999999999</v>
      </c>
      <c r="BX272" s="11">
        <f t="shared" si="433"/>
        <v>55.540799999999997</v>
      </c>
      <c r="BY272">
        <f t="shared" si="434"/>
        <v>19.391400000000004</v>
      </c>
      <c r="BZ272">
        <f t="shared" si="435"/>
        <v>4.0128000000000004</v>
      </c>
      <c r="CA272">
        <f t="shared" si="436"/>
        <v>0.93479999999999985</v>
      </c>
      <c r="CB272">
        <f t="shared" si="437"/>
        <v>0.12540000000000001</v>
      </c>
      <c r="CC272" s="11">
        <f t="shared" si="438"/>
        <v>69.8934</v>
      </c>
      <c r="CD272" s="11">
        <f t="shared" si="439"/>
        <v>49.646999999999998</v>
      </c>
      <c r="CE272" s="11">
        <f t="shared" si="440"/>
        <v>17.430599999999998</v>
      </c>
      <c r="CF272">
        <f t="shared" si="441"/>
        <v>4.9589999999999996</v>
      </c>
      <c r="CG272">
        <f t="shared" si="442"/>
        <v>4.7880000000000003</v>
      </c>
      <c r="CH272">
        <f t="shared" si="443"/>
        <v>1.5162000000000002</v>
      </c>
      <c r="CI272" s="11">
        <f t="shared" si="444"/>
        <v>22.309800000000003</v>
      </c>
      <c r="CJ272">
        <f t="shared" si="445"/>
        <v>2.7815999999999996</v>
      </c>
      <c r="CK272">
        <f t="shared" si="446"/>
        <v>9.1427999999999994</v>
      </c>
      <c r="CL272">
        <f t="shared" si="447"/>
        <v>1.2995999999999999</v>
      </c>
      <c r="CM272">
        <f t="shared" si="448"/>
        <v>1.5504000000000002</v>
      </c>
      <c r="CN272">
        <f t="shared" si="449"/>
        <v>25.3536</v>
      </c>
      <c r="CO272">
        <f t="shared" si="450"/>
        <v>29.092799999999997</v>
      </c>
      <c r="CP272">
        <f t="shared" si="451"/>
        <v>0.1482</v>
      </c>
      <c r="CQ272">
        <f t="shared" si="452"/>
        <v>5.3466000000000005</v>
      </c>
      <c r="CR272">
        <f t="shared" si="453"/>
        <v>6.3498000000000001</v>
      </c>
      <c r="CT272" s="18">
        <f>+'PASO 1 - SETUP CAMPAÑA'!F109</f>
        <v>114</v>
      </c>
      <c r="CU272">
        <v>17.23</v>
      </c>
      <c r="CV272">
        <v>16.989999999999998</v>
      </c>
      <c r="CW272">
        <v>0.24</v>
      </c>
      <c r="CX272">
        <v>3.01</v>
      </c>
      <c r="CY272">
        <v>2.71</v>
      </c>
      <c r="CZ272">
        <v>0.28999999999999998</v>
      </c>
      <c r="DA272">
        <v>6.42</v>
      </c>
      <c r="DB272">
        <v>6.14</v>
      </c>
      <c r="DC272">
        <v>0.87</v>
      </c>
      <c r="DD272">
        <v>0.95</v>
      </c>
      <c r="DE272">
        <v>12.93</v>
      </c>
      <c r="DF272">
        <v>0.43</v>
      </c>
      <c r="DG272">
        <v>13.35</v>
      </c>
      <c r="DH272">
        <v>12.73</v>
      </c>
      <c r="DI272">
        <v>14.96</v>
      </c>
      <c r="DJ272">
        <v>2.68</v>
      </c>
      <c r="DK272">
        <v>42.34</v>
      </c>
      <c r="DL272">
        <v>2.72</v>
      </c>
      <c r="DM272">
        <v>0.94</v>
      </c>
      <c r="DN272">
        <v>38.67</v>
      </c>
      <c r="DO272">
        <v>12.52</v>
      </c>
      <c r="DP272">
        <v>3.52</v>
      </c>
      <c r="DQ272">
        <v>1.05</v>
      </c>
      <c r="DR272">
        <v>48.31</v>
      </c>
      <c r="DS272">
        <v>30</v>
      </c>
      <c r="DT272">
        <v>8.09</v>
      </c>
      <c r="DU272">
        <v>36.229999999999997</v>
      </c>
      <c r="DV272">
        <v>13.89</v>
      </c>
      <c r="DW272">
        <v>6.79</v>
      </c>
      <c r="DX272">
        <v>13.74</v>
      </c>
      <c r="DY272">
        <v>8</v>
      </c>
      <c r="DZ272">
        <v>0.68</v>
      </c>
      <c r="EA272">
        <v>5.92</v>
      </c>
      <c r="EB272">
        <v>0.21</v>
      </c>
      <c r="EC272">
        <v>0.41</v>
      </c>
      <c r="ED272">
        <v>3.76</v>
      </c>
      <c r="EE272">
        <v>0.41</v>
      </c>
      <c r="EF272">
        <v>3.99</v>
      </c>
      <c r="EG272">
        <v>0</v>
      </c>
      <c r="EH272">
        <v>1.1200000000000001</v>
      </c>
      <c r="EI272">
        <v>2.2400000000000002</v>
      </c>
      <c r="EJ272">
        <v>2.2999999999999998</v>
      </c>
      <c r="EK272">
        <v>0</v>
      </c>
      <c r="EL272">
        <v>0</v>
      </c>
      <c r="EM272">
        <v>4.38</v>
      </c>
      <c r="EN272">
        <v>0.17</v>
      </c>
      <c r="EO272">
        <v>2.23</v>
      </c>
      <c r="EP272">
        <v>0.01</v>
      </c>
      <c r="EQ272">
        <v>1.21</v>
      </c>
      <c r="ER272">
        <v>0.42</v>
      </c>
      <c r="ES272">
        <v>0.5</v>
      </c>
      <c r="ET272">
        <v>0</v>
      </c>
      <c r="EU272">
        <v>0.41</v>
      </c>
      <c r="EV272">
        <v>0</v>
      </c>
      <c r="EW272">
        <v>0.32</v>
      </c>
      <c r="EX272">
        <v>0.49</v>
      </c>
      <c r="EY272">
        <v>35.200000000000003</v>
      </c>
      <c r="EZ272">
        <v>33.630000000000003</v>
      </c>
      <c r="FA272">
        <v>1.26</v>
      </c>
      <c r="FB272">
        <v>0</v>
      </c>
      <c r="FC272">
        <v>0.44</v>
      </c>
      <c r="FD272">
        <v>28.28</v>
      </c>
      <c r="FE272">
        <v>7.94</v>
      </c>
      <c r="FF272">
        <v>21.28</v>
      </c>
      <c r="FG272">
        <v>0.54</v>
      </c>
      <c r="FH272">
        <v>5.82</v>
      </c>
      <c r="FI272">
        <v>65.63</v>
      </c>
      <c r="FJ272">
        <v>91.63</v>
      </c>
      <c r="FK272">
        <v>2.65</v>
      </c>
      <c r="FL272">
        <v>48.72</v>
      </c>
      <c r="FM272">
        <v>17.010000000000002</v>
      </c>
      <c r="FN272">
        <v>3.52</v>
      </c>
      <c r="FO272">
        <v>0.82</v>
      </c>
      <c r="FP272">
        <v>0.11</v>
      </c>
      <c r="FQ272">
        <v>61.31</v>
      </c>
      <c r="FR272">
        <v>43.55</v>
      </c>
      <c r="FS272">
        <v>15.29</v>
      </c>
      <c r="FT272">
        <v>4.3499999999999996</v>
      </c>
      <c r="FU272">
        <v>4.2</v>
      </c>
      <c r="FV272">
        <v>1.33</v>
      </c>
      <c r="FW272">
        <v>19.57</v>
      </c>
      <c r="FX272">
        <v>2.44</v>
      </c>
      <c r="FY272">
        <v>8.02</v>
      </c>
      <c r="FZ272">
        <v>1.1399999999999999</v>
      </c>
      <c r="GA272">
        <v>1.36</v>
      </c>
      <c r="GB272">
        <v>22.24</v>
      </c>
      <c r="GC272">
        <v>25.52</v>
      </c>
      <c r="GD272">
        <v>0.13</v>
      </c>
      <c r="GE272">
        <v>4.6900000000000004</v>
      </c>
      <c r="GF272">
        <v>5.57</v>
      </c>
    </row>
    <row r="273" spans="2:188" x14ac:dyDescent="0.35">
      <c r="B273" t="str">
        <f>IF(AND(F273&gt;='PASO 2 - CHANNEL INPUT '!$G$4,F273&lt;='PASO 2 - CHANNEL INPUT '!$H$4),"OK","FUERA")</f>
        <v>OK</v>
      </c>
      <c r="C273" s="18" t="str">
        <f>IF(AND(F273&gt;='PASO 2 - CHANNEL INPUT '!$G$8,F273&lt;='PASO 2 - CHANNEL INPUT '!$H$8),"OK","FUERA")</f>
        <v>OK</v>
      </c>
      <c r="D273" t="str">
        <f>IF(AND(F273&gt;='PASO 1 - SETUP CAMPAÑA'!$C$3,F273&lt;='PASO 1 - SETUP CAMPAÑA'!$C$4),"OK","FUERA")</f>
        <v>FUERA</v>
      </c>
      <c r="E273" t="s">
        <v>1</v>
      </c>
      <c r="F273">
        <v>82</v>
      </c>
      <c r="G273" s="11">
        <f t="shared" si="454"/>
        <v>33.852000000000004</v>
      </c>
      <c r="H273">
        <f t="shared" si="365"/>
        <v>33.356000000000002</v>
      </c>
      <c r="I273">
        <f t="shared" si="366"/>
        <v>0.55799999999999994</v>
      </c>
      <c r="J273">
        <f t="shared" si="367"/>
        <v>7.9205000000000014</v>
      </c>
      <c r="K273">
        <f t="shared" si="368"/>
        <v>7.9205000000000014</v>
      </c>
      <c r="L273">
        <f t="shared" si="369"/>
        <v>0</v>
      </c>
      <c r="M273">
        <f t="shared" si="370"/>
        <v>12.353499999999999</v>
      </c>
      <c r="N273">
        <f t="shared" si="371"/>
        <v>12.523999999999999</v>
      </c>
      <c r="O273">
        <f t="shared" si="372"/>
        <v>0.83700000000000008</v>
      </c>
      <c r="P273">
        <f t="shared" si="373"/>
        <v>2.1545000000000001</v>
      </c>
      <c r="Q273">
        <f t="shared" si="374"/>
        <v>25.063500000000001</v>
      </c>
      <c r="R273">
        <f t="shared" si="375"/>
        <v>9.2999999999999985E-2</v>
      </c>
      <c r="S273">
        <f t="shared" si="376"/>
        <v>25.063500000000001</v>
      </c>
      <c r="T273">
        <f t="shared" si="377"/>
        <v>22.940000000000005</v>
      </c>
      <c r="U273" s="11">
        <f t="shared" si="378"/>
        <v>26.473999999999997</v>
      </c>
      <c r="V273">
        <f t="shared" si="379"/>
        <v>3.4565000000000001</v>
      </c>
      <c r="W273">
        <f t="shared" si="380"/>
        <v>67.595500000000001</v>
      </c>
      <c r="X273">
        <f t="shared" si="381"/>
        <v>2.17</v>
      </c>
      <c r="Y273">
        <f t="shared" si="382"/>
        <v>2.1545000000000001</v>
      </c>
      <c r="Z273">
        <f t="shared" si="383"/>
        <v>60.264000000000003</v>
      </c>
      <c r="AA273">
        <f t="shared" si="384"/>
        <v>24.831000000000003</v>
      </c>
      <c r="AB273">
        <f t="shared" si="385"/>
        <v>3.41</v>
      </c>
      <c r="AC273">
        <f t="shared" si="386"/>
        <v>1.0075000000000001</v>
      </c>
      <c r="AD273" s="11">
        <f t="shared" si="387"/>
        <v>78.073499999999981</v>
      </c>
      <c r="AE273">
        <f t="shared" si="388"/>
        <v>48.607999999999997</v>
      </c>
      <c r="AF273">
        <f t="shared" si="389"/>
        <v>14.089499999999999</v>
      </c>
      <c r="AG273">
        <f t="shared" si="390"/>
        <v>50.99499999999999</v>
      </c>
      <c r="AH273">
        <f t="shared" si="391"/>
        <v>24.490000000000002</v>
      </c>
      <c r="AI273">
        <f t="shared" si="392"/>
        <v>8.0909999999999993</v>
      </c>
      <c r="AJ273">
        <f t="shared" si="393"/>
        <v>16.1355</v>
      </c>
      <c r="AK273">
        <f t="shared" si="394"/>
        <v>9.2379999999999995</v>
      </c>
      <c r="AL273">
        <f t="shared" si="395"/>
        <v>1.3794999999999999</v>
      </c>
      <c r="AM273">
        <f t="shared" si="396"/>
        <v>9.3929999999999989</v>
      </c>
      <c r="AN273">
        <f t="shared" si="397"/>
        <v>0</v>
      </c>
      <c r="AO273">
        <f t="shared" si="398"/>
        <v>0</v>
      </c>
      <c r="AP273">
        <f t="shared" si="399"/>
        <v>6.3240000000000007</v>
      </c>
      <c r="AQ273">
        <f t="shared" si="400"/>
        <v>0</v>
      </c>
      <c r="AR273">
        <f t="shared" si="401"/>
        <v>3.7665000000000002</v>
      </c>
      <c r="AS273">
        <f t="shared" si="402"/>
        <v>0</v>
      </c>
      <c r="AT273">
        <f t="shared" si="403"/>
        <v>0.32549999999999996</v>
      </c>
      <c r="AU273">
        <f t="shared" si="404"/>
        <v>0.46500000000000002</v>
      </c>
      <c r="AV273">
        <f t="shared" si="405"/>
        <v>1.6119999999999999</v>
      </c>
      <c r="AW273">
        <f t="shared" si="406"/>
        <v>0</v>
      </c>
      <c r="AX273">
        <f t="shared" si="407"/>
        <v>0</v>
      </c>
      <c r="AY273">
        <f t="shared" si="408"/>
        <v>2.077</v>
      </c>
      <c r="AZ273">
        <f t="shared" si="409"/>
        <v>1.6119999999999999</v>
      </c>
      <c r="BA273">
        <f t="shared" si="410"/>
        <v>1.9065000000000001</v>
      </c>
      <c r="BB273">
        <f t="shared" si="411"/>
        <v>0.54249999999999998</v>
      </c>
      <c r="BC273">
        <f t="shared" si="412"/>
        <v>1.4724999999999999</v>
      </c>
      <c r="BD273">
        <f t="shared" si="413"/>
        <v>0.71299999999999997</v>
      </c>
      <c r="BE273">
        <f t="shared" si="414"/>
        <v>0.83700000000000008</v>
      </c>
      <c r="BF273">
        <f t="shared" si="415"/>
        <v>0</v>
      </c>
      <c r="BG273">
        <f t="shared" si="416"/>
        <v>0.124</v>
      </c>
      <c r="BH273">
        <f t="shared" si="417"/>
        <v>0.41850000000000004</v>
      </c>
      <c r="BI273">
        <f t="shared" si="418"/>
        <v>0.65099999999999991</v>
      </c>
      <c r="BJ273">
        <f t="shared" si="419"/>
        <v>0.43400000000000005</v>
      </c>
      <c r="BK273">
        <f t="shared" si="420"/>
        <v>42.795500000000004</v>
      </c>
      <c r="BL273">
        <f t="shared" si="421"/>
        <v>41.075000000000003</v>
      </c>
      <c r="BM273">
        <f t="shared" si="422"/>
        <v>1.2709999999999999</v>
      </c>
      <c r="BN273">
        <f t="shared" si="423"/>
        <v>0</v>
      </c>
      <c r="BO273">
        <f t="shared" si="424"/>
        <v>0.71299999999999997</v>
      </c>
      <c r="BP273">
        <f t="shared" si="425"/>
        <v>60.047000000000004</v>
      </c>
      <c r="BQ273">
        <f t="shared" si="426"/>
        <v>25.667999999999999</v>
      </c>
      <c r="BR273">
        <f t="shared" si="427"/>
        <v>41.167999999999999</v>
      </c>
      <c r="BS273">
        <f t="shared" si="428"/>
        <v>1.9684999999999999</v>
      </c>
      <c r="BT273">
        <f t="shared" si="429"/>
        <v>12.570499999999999</v>
      </c>
      <c r="BU273">
        <f t="shared" si="430"/>
        <v>102.73400000000001</v>
      </c>
      <c r="BV273" s="11">
        <f t="shared" si="431"/>
        <v>145.99449999999999</v>
      </c>
      <c r="BW273" s="11">
        <f t="shared" si="432"/>
        <v>3.4874999999999998</v>
      </c>
      <c r="BX273" s="11">
        <f t="shared" si="433"/>
        <v>79.840500000000006</v>
      </c>
      <c r="BY273">
        <f t="shared" si="434"/>
        <v>21.762</v>
      </c>
      <c r="BZ273">
        <f t="shared" si="435"/>
        <v>3.41</v>
      </c>
      <c r="CA273">
        <f t="shared" si="436"/>
        <v>1.054</v>
      </c>
      <c r="CB273">
        <f t="shared" si="437"/>
        <v>0.23250000000000001</v>
      </c>
      <c r="CC273" s="11">
        <f t="shared" si="438"/>
        <v>100.06800000000001</v>
      </c>
      <c r="CD273" s="11">
        <f t="shared" si="439"/>
        <v>73.066999999999993</v>
      </c>
      <c r="CE273" s="11">
        <f t="shared" si="440"/>
        <v>32.906500000000001</v>
      </c>
      <c r="CF273">
        <f t="shared" si="441"/>
        <v>4.2160000000000002</v>
      </c>
      <c r="CG273">
        <f t="shared" si="442"/>
        <v>7.1455000000000002</v>
      </c>
      <c r="CH273">
        <f t="shared" si="443"/>
        <v>6.2E-2</v>
      </c>
      <c r="CI273" s="11">
        <f t="shared" si="444"/>
        <v>29.605</v>
      </c>
      <c r="CJ273">
        <f t="shared" si="445"/>
        <v>0.51149999999999995</v>
      </c>
      <c r="CK273">
        <f t="shared" si="446"/>
        <v>7.5484999999999998</v>
      </c>
      <c r="CL273">
        <f t="shared" si="447"/>
        <v>3.1464999999999996</v>
      </c>
      <c r="CM273">
        <f t="shared" si="448"/>
        <v>3.7665000000000002</v>
      </c>
      <c r="CN273">
        <f t="shared" si="449"/>
        <v>32.332999999999998</v>
      </c>
      <c r="CO273">
        <f t="shared" si="450"/>
        <v>42.454500000000003</v>
      </c>
      <c r="CP273">
        <f t="shared" si="451"/>
        <v>1.1935</v>
      </c>
      <c r="CQ273">
        <f t="shared" si="452"/>
        <v>3.3480000000000003</v>
      </c>
      <c r="CR273">
        <f t="shared" si="453"/>
        <v>12.5395</v>
      </c>
      <c r="CT273" s="18">
        <f>+'PASO 1 - SETUP CAMPAÑA'!F110</f>
        <v>155</v>
      </c>
      <c r="CU273">
        <v>21.84</v>
      </c>
      <c r="CV273">
        <v>21.52</v>
      </c>
      <c r="CW273">
        <v>0.36</v>
      </c>
      <c r="CX273">
        <v>5.1100000000000003</v>
      </c>
      <c r="CY273">
        <v>5.1100000000000003</v>
      </c>
      <c r="CZ273">
        <v>0</v>
      </c>
      <c r="DA273">
        <v>7.97</v>
      </c>
      <c r="DB273">
        <v>8.08</v>
      </c>
      <c r="DC273">
        <v>0.54</v>
      </c>
      <c r="DD273">
        <v>1.39</v>
      </c>
      <c r="DE273">
        <v>16.170000000000002</v>
      </c>
      <c r="DF273">
        <v>0.06</v>
      </c>
      <c r="DG273">
        <v>16.170000000000002</v>
      </c>
      <c r="DH273">
        <v>14.8</v>
      </c>
      <c r="DI273">
        <v>17.079999999999998</v>
      </c>
      <c r="DJ273">
        <v>2.23</v>
      </c>
      <c r="DK273">
        <v>43.61</v>
      </c>
      <c r="DL273">
        <v>1.4</v>
      </c>
      <c r="DM273">
        <v>1.39</v>
      </c>
      <c r="DN273">
        <v>38.880000000000003</v>
      </c>
      <c r="DO273">
        <v>16.02</v>
      </c>
      <c r="DP273">
        <v>2.2000000000000002</v>
      </c>
      <c r="DQ273">
        <v>0.65</v>
      </c>
      <c r="DR273">
        <v>50.37</v>
      </c>
      <c r="DS273">
        <v>31.36</v>
      </c>
      <c r="DT273">
        <v>9.09</v>
      </c>
      <c r="DU273">
        <v>32.9</v>
      </c>
      <c r="DV273">
        <v>15.8</v>
      </c>
      <c r="DW273">
        <v>5.22</v>
      </c>
      <c r="DX273">
        <v>10.41</v>
      </c>
      <c r="DY273">
        <v>5.96</v>
      </c>
      <c r="DZ273">
        <v>0.89</v>
      </c>
      <c r="EA273">
        <v>6.06</v>
      </c>
      <c r="EB273">
        <v>0</v>
      </c>
      <c r="EC273">
        <v>0</v>
      </c>
      <c r="ED273">
        <v>4.08</v>
      </c>
      <c r="EE273">
        <v>0</v>
      </c>
      <c r="EF273">
        <v>2.4300000000000002</v>
      </c>
      <c r="EG273">
        <v>0</v>
      </c>
      <c r="EH273">
        <v>0.21</v>
      </c>
      <c r="EI273">
        <v>0.3</v>
      </c>
      <c r="EJ273">
        <v>1.04</v>
      </c>
      <c r="EK273">
        <v>0</v>
      </c>
      <c r="EL273">
        <v>0</v>
      </c>
      <c r="EM273">
        <v>1.34</v>
      </c>
      <c r="EN273">
        <v>1.04</v>
      </c>
      <c r="EO273">
        <v>1.23</v>
      </c>
      <c r="EP273">
        <v>0.35</v>
      </c>
      <c r="EQ273">
        <v>0.95</v>
      </c>
      <c r="ER273">
        <v>0.46</v>
      </c>
      <c r="ES273">
        <v>0.54</v>
      </c>
      <c r="ET273">
        <v>0</v>
      </c>
      <c r="EU273">
        <v>0.08</v>
      </c>
      <c r="EV273">
        <v>0.27</v>
      </c>
      <c r="EW273">
        <v>0.42</v>
      </c>
      <c r="EX273">
        <v>0.28000000000000003</v>
      </c>
      <c r="EY273">
        <v>27.61</v>
      </c>
      <c r="EZ273">
        <v>26.5</v>
      </c>
      <c r="FA273">
        <v>0.82</v>
      </c>
      <c r="FB273">
        <v>0</v>
      </c>
      <c r="FC273">
        <v>0.46</v>
      </c>
      <c r="FD273">
        <v>38.74</v>
      </c>
      <c r="FE273">
        <v>16.559999999999999</v>
      </c>
      <c r="FF273">
        <v>26.56</v>
      </c>
      <c r="FG273">
        <v>1.27</v>
      </c>
      <c r="FH273">
        <v>8.11</v>
      </c>
      <c r="FI273">
        <v>66.28</v>
      </c>
      <c r="FJ273">
        <v>94.19</v>
      </c>
      <c r="FK273">
        <v>2.25</v>
      </c>
      <c r="FL273">
        <v>51.51</v>
      </c>
      <c r="FM273">
        <v>14.04</v>
      </c>
      <c r="FN273">
        <v>2.2000000000000002</v>
      </c>
      <c r="FO273">
        <v>0.68</v>
      </c>
      <c r="FP273">
        <v>0.15</v>
      </c>
      <c r="FQ273">
        <v>64.56</v>
      </c>
      <c r="FR273">
        <v>47.14</v>
      </c>
      <c r="FS273">
        <v>21.23</v>
      </c>
      <c r="FT273">
        <v>2.72</v>
      </c>
      <c r="FU273">
        <v>4.6100000000000003</v>
      </c>
      <c r="FV273">
        <v>0.04</v>
      </c>
      <c r="FW273">
        <v>19.100000000000001</v>
      </c>
      <c r="FX273">
        <v>0.33</v>
      </c>
      <c r="FY273">
        <v>4.87</v>
      </c>
      <c r="FZ273">
        <v>2.0299999999999998</v>
      </c>
      <c r="GA273">
        <v>2.4300000000000002</v>
      </c>
      <c r="GB273">
        <v>20.86</v>
      </c>
      <c r="GC273">
        <v>27.39</v>
      </c>
      <c r="GD273">
        <v>0.77</v>
      </c>
      <c r="GE273">
        <v>2.16</v>
      </c>
      <c r="GF273">
        <v>8.09</v>
      </c>
    </row>
    <row r="274" spans="2:188" x14ac:dyDescent="0.35">
      <c r="B274" t="str">
        <f>IF(AND(F274&gt;='PASO 2 - CHANNEL INPUT '!$G$4,F274&lt;='PASO 2 - CHANNEL INPUT '!$H$4),"OK","FUERA")</f>
        <v>OK</v>
      </c>
      <c r="C274" s="18" t="str">
        <f>IF(AND(F274&gt;='PASO 2 - CHANNEL INPUT '!$G$8,F274&lt;='PASO 2 - CHANNEL INPUT '!$H$8),"OK","FUERA")</f>
        <v>OK</v>
      </c>
      <c r="D274" t="str">
        <f>IF(AND(F274&gt;='PASO 1 - SETUP CAMPAÑA'!$C$3,F274&lt;='PASO 1 - SETUP CAMPAÑA'!$C$4),"OK","FUERA")</f>
        <v>FUERA</v>
      </c>
      <c r="E274" t="s">
        <v>1</v>
      </c>
      <c r="F274">
        <v>83</v>
      </c>
      <c r="G274" s="11">
        <f t="shared" si="454"/>
        <v>25.125</v>
      </c>
      <c r="H274">
        <f t="shared" si="365"/>
        <v>24.887499999999999</v>
      </c>
      <c r="I274">
        <f t="shared" si="366"/>
        <v>0.36249999999999999</v>
      </c>
      <c r="J274">
        <f t="shared" si="367"/>
        <v>7.6624999999999996</v>
      </c>
      <c r="K274">
        <f t="shared" si="368"/>
        <v>7.6624999999999996</v>
      </c>
      <c r="L274">
        <f t="shared" si="369"/>
        <v>0.41249999999999998</v>
      </c>
      <c r="M274">
        <f t="shared" si="370"/>
        <v>6.35</v>
      </c>
      <c r="N274">
        <f t="shared" si="371"/>
        <v>7.9249999999999998</v>
      </c>
      <c r="O274">
        <f t="shared" si="372"/>
        <v>0.13750000000000001</v>
      </c>
      <c r="P274">
        <f t="shared" si="373"/>
        <v>1.7749999999999999</v>
      </c>
      <c r="Q274">
        <f t="shared" si="374"/>
        <v>15.8375</v>
      </c>
      <c r="R274">
        <f t="shared" si="375"/>
        <v>0.73749999999999993</v>
      </c>
      <c r="S274">
        <f t="shared" si="376"/>
        <v>16.574999999999999</v>
      </c>
      <c r="T274">
        <f t="shared" si="377"/>
        <v>13.912500000000001</v>
      </c>
      <c r="U274" s="11">
        <f t="shared" si="378"/>
        <v>19.25</v>
      </c>
      <c r="V274">
        <f t="shared" si="379"/>
        <v>3.7250000000000001</v>
      </c>
      <c r="W274">
        <f t="shared" si="380"/>
        <v>47.300000000000004</v>
      </c>
      <c r="X274">
        <f t="shared" si="381"/>
        <v>4.7749999999999995</v>
      </c>
      <c r="Y274">
        <f t="shared" si="382"/>
        <v>1.35</v>
      </c>
      <c r="Z274">
        <f t="shared" si="383"/>
        <v>45.562500000000007</v>
      </c>
      <c r="AA274">
        <f t="shared" si="384"/>
        <v>17.387499999999999</v>
      </c>
      <c r="AB274">
        <f t="shared" si="385"/>
        <v>5.7875000000000005</v>
      </c>
      <c r="AC274">
        <f t="shared" si="386"/>
        <v>2.0125000000000002</v>
      </c>
      <c r="AD274" s="11">
        <f t="shared" si="387"/>
        <v>55.45</v>
      </c>
      <c r="AE274">
        <f t="shared" si="388"/>
        <v>39.1875</v>
      </c>
      <c r="AF274">
        <f t="shared" si="389"/>
        <v>11.862499999999999</v>
      </c>
      <c r="AG274">
        <f t="shared" si="390"/>
        <v>33.274999999999999</v>
      </c>
      <c r="AH274">
        <f t="shared" si="391"/>
        <v>18.087499999999999</v>
      </c>
      <c r="AI274">
        <f t="shared" si="392"/>
        <v>16.925000000000001</v>
      </c>
      <c r="AJ274">
        <f t="shared" si="393"/>
        <v>13.987500000000001</v>
      </c>
      <c r="AK274">
        <f t="shared" si="394"/>
        <v>10.487500000000001</v>
      </c>
      <c r="AL274">
        <f t="shared" si="395"/>
        <v>0.21250000000000002</v>
      </c>
      <c r="AM274">
        <f t="shared" si="396"/>
        <v>7.0750000000000002</v>
      </c>
      <c r="AN274">
        <f t="shared" si="397"/>
        <v>0.3125</v>
      </c>
      <c r="AO274">
        <f t="shared" si="398"/>
        <v>0</v>
      </c>
      <c r="AP274">
        <f t="shared" si="399"/>
        <v>3.7874999999999996</v>
      </c>
      <c r="AQ274">
        <f t="shared" si="400"/>
        <v>0</v>
      </c>
      <c r="AR274">
        <f t="shared" si="401"/>
        <v>0.92500000000000004</v>
      </c>
      <c r="AS274">
        <f t="shared" si="402"/>
        <v>0</v>
      </c>
      <c r="AT274">
        <f t="shared" si="403"/>
        <v>1.325</v>
      </c>
      <c r="AU274">
        <f t="shared" si="404"/>
        <v>0.21250000000000002</v>
      </c>
      <c r="AV274">
        <f t="shared" si="405"/>
        <v>2.1124999999999998</v>
      </c>
      <c r="AW274">
        <f t="shared" si="406"/>
        <v>0</v>
      </c>
      <c r="AX274">
        <f t="shared" si="407"/>
        <v>0</v>
      </c>
      <c r="AY274">
        <f t="shared" si="408"/>
        <v>2.3250000000000002</v>
      </c>
      <c r="AZ274">
        <f t="shared" si="409"/>
        <v>0</v>
      </c>
      <c r="BA274">
        <f t="shared" si="410"/>
        <v>1.675</v>
      </c>
      <c r="BB274">
        <f t="shared" si="411"/>
        <v>1.9</v>
      </c>
      <c r="BC274">
        <f t="shared" si="412"/>
        <v>1.6250000000000002</v>
      </c>
      <c r="BD274">
        <f t="shared" si="413"/>
        <v>0</v>
      </c>
      <c r="BE274">
        <f t="shared" si="414"/>
        <v>1.9500000000000002</v>
      </c>
      <c r="BF274">
        <f t="shared" si="415"/>
        <v>0</v>
      </c>
      <c r="BG274">
        <f t="shared" si="416"/>
        <v>1.2249999999999999</v>
      </c>
      <c r="BH274">
        <f t="shared" si="417"/>
        <v>0.13750000000000001</v>
      </c>
      <c r="BI274">
        <f t="shared" si="418"/>
        <v>0.87499999999999989</v>
      </c>
      <c r="BJ274">
        <f t="shared" si="419"/>
        <v>0.1875</v>
      </c>
      <c r="BK274">
        <f t="shared" si="420"/>
        <v>36.6</v>
      </c>
      <c r="BL274">
        <f t="shared" si="421"/>
        <v>35.212499999999999</v>
      </c>
      <c r="BM274">
        <f t="shared" si="422"/>
        <v>1.4375</v>
      </c>
      <c r="BN274">
        <f t="shared" si="423"/>
        <v>0</v>
      </c>
      <c r="BO274">
        <f t="shared" si="424"/>
        <v>0.13750000000000001</v>
      </c>
      <c r="BP274">
        <f t="shared" si="425"/>
        <v>49.012500000000003</v>
      </c>
      <c r="BQ274">
        <f t="shared" si="426"/>
        <v>12.824999999999999</v>
      </c>
      <c r="BR274">
        <f t="shared" si="427"/>
        <v>38.762500000000003</v>
      </c>
      <c r="BS274">
        <f t="shared" si="428"/>
        <v>2.0750000000000002</v>
      </c>
      <c r="BT274">
        <f t="shared" si="429"/>
        <v>6.3875000000000011</v>
      </c>
      <c r="BU274">
        <f t="shared" si="430"/>
        <v>88.100000000000009</v>
      </c>
      <c r="BV274" s="11">
        <f t="shared" si="431"/>
        <v>116.89999999999999</v>
      </c>
      <c r="BW274" s="11">
        <f t="shared" si="432"/>
        <v>2.5624999999999996</v>
      </c>
      <c r="BX274" s="11">
        <f t="shared" si="433"/>
        <v>54.824999999999996</v>
      </c>
      <c r="BY274">
        <f t="shared" si="434"/>
        <v>14.875000000000002</v>
      </c>
      <c r="BZ274">
        <f t="shared" si="435"/>
        <v>5.7875000000000005</v>
      </c>
      <c r="CA274">
        <f t="shared" si="436"/>
        <v>2.4875000000000003</v>
      </c>
      <c r="CB274">
        <f t="shared" si="437"/>
        <v>0.28749999999999998</v>
      </c>
      <c r="CC274" s="11">
        <f t="shared" si="438"/>
        <v>84.887499999999989</v>
      </c>
      <c r="CD274" s="11">
        <f t="shared" si="439"/>
        <v>50.6</v>
      </c>
      <c r="CE274" s="11">
        <f t="shared" si="440"/>
        <v>18.6875</v>
      </c>
      <c r="CF274">
        <f t="shared" si="441"/>
        <v>1.8374999999999999</v>
      </c>
      <c r="CG274">
        <f t="shared" si="442"/>
        <v>3.1125000000000003</v>
      </c>
      <c r="CH274">
        <f t="shared" si="443"/>
        <v>0.13750000000000001</v>
      </c>
      <c r="CI274" s="11">
        <f t="shared" si="444"/>
        <v>24.837500000000002</v>
      </c>
      <c r="CJ274">
        <f t="shared" si="445"/>
        <v>1.8374999999999999</v>
      </c>
      <c r="CK274">
        <f t="shared" si="446"/>
        <v>7.2750000000000004</v>
      </c>
      <c r="CL274">
        <f t="shared" si="447"/>
        <v>1.4874999999999998</v>
      </c>
      <c r="CM274">
        <f t="shared" si="448"/>
        <v>0.98750000000000004</v>
      </c>
      <c r="CN274">
        <f t="shared" si="449"/>
        <v>22.15</v>
      </c>
      <c r="CO274">
        <f t="shared" si="450"/>
        <v>31.487500000000001</v>
      </c>
      <c r="CP274">
        <f t="shared" si="451"/>
        <v>0.13750000000000001</v>
      </c>
      <c r="CQ274">
        <f t="shared" si="452"/>
        <v>1.5625</v>
      </c>
      <c r="CR274">
        <f t="shared" si="453"/>
        <v>9.8875000000000011</v>
      </c>
      <c r="CT274" s="18">
        <f>+'PASO 1 - SETUP CAMPAÑA'!F111</f>
        <v>125</v>
      </c>
      <c r="CU274">
        <v>20.100000000000001</v>
      </c>
      <c r="CV274">
        <v>19.91</v>
      </c>
      <c r="CW274">
        <v>0.28999999999999998</v>
      </c>
      <c r="CX274">
        <v>6.13</v>
      </c>
      <c r="CY274">
        <v>6.13</v>
      </c>
      <c r="CZ274">
        <v>0.33</v>
      </c>
      <c r="DA274">
        <v>5.08</v>
      </c>
      <c r="DB274">
        <v>6.34</v>
      </c>
      <c r="DC274">
        <v>0.11</v>
      </c>
      <c r="DD274">
        <v>1.42</v>
      </c>
      <c r="DE274">
        <v>12.67</v>
      </c>
      <c r="DF274">
        <v>0.59</v>
      </c>
      <c r="DG274">
        <v>13.26</v>
      </c>
      <c r="DH274">
        <v>11.13</v>
      </c>
      <c r="DI274">
        <v>15.4</v>
      </c>
      <c r="DJ274">
        <v>2.98</v>
      </c>
      <c r="DK274">
        <v>37.840000000000003</v>
      </c>
      <c r="DL274">
        <v>3.82</v>
      </c>
      <c r="DM274">
        <v>1.08</v>
      </c>
      <c r="DN274">
        <v>36.450000000000003</v>
      </c>
      <c r="DO274">
        <v>13.91</v>
      </c>
      <c r="DP274">
        <v>4.63</v>
      </c>
      <c r="DQ274">
        <v>1.61</v>
      </c>
      <c r="DR274">
        <v>44.36</v>
      </c>
      <c r="DS274">
        <v>31.35</v>
      </c>
      <c r="DT274">
        <v>9.49</v>
      </c>
      <c r="DU274">
        <v>26.62</v>
      </c>
      <c r="DV274">
        <v>14.47</v>
      </c>
      <c r="DW274">
        <v>13.54</v>
      </c>
      <c r="DX274">
        <v>11.19</v>
      </c>
      <c r="DY274">
        <v>8.39</v>
      </c>
      <c r="DZ274">
        <v>0.17</v>
      </c>
      <c r="EA274">
        <v>5.66</v>
      </c>
      <c r="EB274">
        <v>0.25</v>
      </c>
      <c r="EC274">
        <v>0</v>
      </c>
      <c r="ED274">
        <v>3.03</v>
      </c>
      <c r="EE274">
        <v>0</v>
      </c>
      <c r="EF274">
        <v>0.74</v>
      </c>
      <c r="EG274">
        <v>0</v>
      </c>
      <c r="EH274">
        <v>1.06</v>
      </c>
      <c r="EI274">
        <v>0.17</v>
      </c>
      <c r="EJ274">
        <v>1.69</v>
      </c>
      <c r="EK274">
        <v>0</v>
      </c>
      <c r="EL274">
        <v>0</v>
      </c>
      <c r="EM274">
        <v>1.86</v>
      </c>
      <c r="EN274">
        <v>0</v>
      </c>
      <c r="EO274">
        <v>1.34</v>
      </c>
      <c r="EP274">
        <v>1.52</v>
      </c>
      <c r="EQ274">
        <v>1.3</v>
      </c>
      <c r="ER274">
        <v>0</v>
      </c>
      <c r="ES274">
        <v>1.56</v>
      </c>
      <c r="ET274">
        <v>0</v>
      </c>
      <c r="EU274">
        <v>0.98</v>
      </c>
      <c r="EV274">
        <v>0.11</v>
      </c>
      <c r="EW274">
        <v>0.7</v>
      </c>
      <c r="EX274">
        <v>0.15</v>
      </c>
      <c r="EY274">
        <v>29.28</v>
      </c>
      <c r="EZ274">
        <v>28.17</v>
      </c>
      <c r="FA274">
        <v>1.1499999999999999</v>
      </c>
      <c r="FB274">
        <v>0</v>
      </c>
      <c r="FC274">
        <v>0.11</v>
      </c>
      <c r="FD274">
        <v>39.21</v>
      </c>
      <c r="FE274">
        <v>10.26</v>
      </c>
      <c r="FF274">
        <v>31.01</v>
      </c>
      <c r="FG274">
        <v>1.66</v>
      </c>
      <c r="FH274">
        <v>5.1100000000000003</v>
      </c>
      <c r="FI274">
        <v>70.48</v>
      </c>
      <c r="FJ274">
        <v>93.52</v>
      </c>
      <c r="FK274">
        <v>2.0499999999999998</v>
      </c>
      <c r="FL274">
        <v>43.86</v>
      </c>
      <c r="FM274">
        <v>11.9</v>
      </c>
      <c r="FN274">
        <v>4.63</v>
      </c>
      <c r="FO274">
        <v>1.99</v>
      </c>
      <c r="FP274">
        <v>0.23</v>
      </c>
      <c r="FQ274">
        <v>67.91</v>
      </c>
      <c r="FR274">
        <v>40.479999999999997</v>
      </c>
      <c r="FS274">
        <v>14.95</v>
      </c>
      <c r="FT274">
        <v>1.47</v>
      </c>
      <c r="FU274">
        <v>2.4900000000000002</v>
      </c>
      <c r="FV274">
        <v>0.11</v>
      </c>
      <c r="FW274">
        <v>19.87</v>
      </c>
      <c r="FX274">
        <v>1.47</v>
      </c>
      <c r="FY274">
        <v>5.82</v>
      </c>
      <c r="FZ274">
        <v>1.19</v>
      </c>
      <c r="GA274">
        <v>0.79</v>
      </c>
      <c r="GB274">
        <v>17.72</v>
      </c>
      <c r="GC274">
        <v>25.19</v>
      </c>
      <c r="GD274">
        <v>0.11</v>
      </c>
      <c r="GE274">
        <v>1.25</v>
      </c>
      <c r="GF274">
        <v>7.91</v>
      </c>
    </row>
    <row r="275" spans="2:188" x14ac:dyDescent="0.35">
      <c r="B275" t="str">
        <f>IF(AND(F275&gt;='PASO 2 - CHANNEL INPUT '!$G$4,F275&lt;='PASO 2 - CHANNEL INPUT '!$H$4),"OK","FUERA")</f>
        <v>OK</v>
      </c>
      <c r="C275" s="18" t="str">
        <f>IF(AND(F275&gt;='PASO 2 - CHANNEL INPUT '!$G$8,F275&lt;='PASO 2 - CHANNEL INPUT '!$H$8),"OK","FUERA")</f>
        <v>OK</v>
      </c>
      <c r="D275" t="str">
        <f>IF(AND(F275&gt;='PASO 1 - SETUP CAMPAÑA'!$C$3,F275&lt;='PASO 1 - SETUP CAMPAÑA'!$C$4),"OK","FUERA")</f>
        <v>FUERA</v>
      </c>
      <c r="E275" t="s">
        <v>1</v>
      </c>
      <c r="F275">
        <v>84</v>
      </c>
      <c r="G275" s="11">
        <f t="shared" si="454"/>
        <v>8.7911999999999999</v>
      </c>
      <c r="H275">
        <f t="shared" si="365"/>
        <v>8.0783999999999985</v>
      </c>
      <c r="I275">
        <f t="shared" si="366"/>
        <v>0.7128000000000001</v>
      </c>
      <c r="J275">
        <f t="shared" si="367"/>
        <v>4.1844000000000001</v>
      </c>
      <c r="K275">
        <f t="shared" si="368"/>
        <v>4.1844000000000001</v>
      </c>
      <c r="L275">
        <f t="shared" si="369"/>
        <v>0</v>
      </c>
      <c r="M275">
        <f t="shared" si="370"/>
        <v>4.2988</v>
      </c>
      <c r="N275">
        <f t="shared" si="371"/>
        <v>4.4396000000000004</v>
      </c>
      <c r="O275">
        <f t="shared" si="372"/>
        <v>0.27279999999999999</v>
      </c>
      <c r="P275">
        <f t="shared" si="373"/>
        <v>0.46200000000000002</v>
      </c>
      <c r="Q275">
        <f t="shared" si="374"/>
        <v>9.3104000000000013</v>
      </c>
      <c r="R275">
        <f t="shared" si="375"/>
        <v>3.0800000000000004E-2</v>
      </c>
      <c r="S275">
        <f t="shared" si="376"/>
        <v>9.3412000000000006</v>
      </c>
      <c r="T275">
        <f t="shared" si="377"/>
        <v>8.4391999999999996</v>
      </c>
      <c r="U275" s="11">
        <f t="shared" si="378"/>
        <v>11.629199999999999</v>
      </c>
      <c r="V275">
        <f t="shared" si="379"/>
        <v>1.6632</v>
      </c>
      <c r="W275">
        <f t="shared" si="380"/>
        <v>16.803599999999999</v>
      </c>
      <c r="X275">
        <f t="shared" si="381"/>
        <v>1.4916</v>
      </c>
      <c r="Y275">
        <f t="shared" si="382"/>
        <v>0.55000000000000004</v>
      </c>
      <c r="Z275">
        <f t="shared" si="383"/>
        <v>17.071999999999999</v>
      </c>
      <c r="AA275">
        <f t="shared" si="384"/>
        <v>5.3503999999999996</v>
      </c>
      <c r="AB275">
        <f t="shared" si="385"/>
        <v>1.9887999999999999</v>
      </c>
      <c r="AC275">
        <f t="shared" si="386"/>
        <v>0.44880000000000003</v>
      </c>
      <c r="AD275" s="11">
        <f t="shared" si="387"/>
        <v>20.424800000000001</v>
      </c>
      <c r="AE275">
        <f t="shared" si="388"/>
        <v>12.6104</v>
      </c>
      <c r="AF275">
        <f t="shared" si="389"/>
        <v>4.6331999999999995</v>
      </c>
      <c r="AG275">
        <f t="shared" si="390"/>
        <v>12.720400000000001</v>
      </c>
      <c r="AH275">
        <f t="shared" si="391"/>
        <v>6.9916000000000009</v>
      </c>
      <c r="AI275">
        <f t="shared" si="392"/>
        <v>3.0536000000000003</v>
      </c>
      <c r="AJ275">
        <f t="shared" si="393"/>
        <v>3.8368000000000002</v>
      </c>
      <c r="AK275">
        <f t="shared" si="394"/>
        <v>1.7907999999999999</v>
      </c>
      <c r="AL275">
        <f t="shared" si="395"/>
        <v>0.24640000000000004</v>
      </c>
      <c r="AM275">
        <f t="shared" si="396"/>
        <v>2.6708000000000003</v>
      </c>
      <c r="AN275">
        <f t="shared" si="397"/>
        <v>0</v>
      </c>
      <c r="AO275">
        <f t="shared" si="398"/>
        <v>0</v>
      </c>
      <c r="AP275">
        <f t="shared" si="399"/>
        <v>2.1164000000000001</v>
      </c>
      <c r="AQ275">
        <f t="shared" si="400"/>
        <v>0</v>
      </c>
      <c r="AR275">
        <f t="shared" si="401"/>
        <v>0.76119999999999999</v>
      </c>
      <c r="AS275">
        <f t="shared" si="402"/>
        <v>0</v>
      </c>
      <c r="AT275">
        <f t="shared" si="403"/>
        <v>0.38720000000000004</v>
      </c>
      <c r="AU275">
        <f t="shared" si="404"/>
        <v>0</v>
      </c>
      <c r="AV275">
        <f t="shared" si="405"/>
        <v>0.88</v>
      </c>
      <c r="AW275">
        <f t="shared" si="406"/>
        <v>0</v>
      </c>
      <c r="AX275">
        <f t="shared" si="407"/>
        <v>0</v>
      </c>
      <c r="AY275">
        <f t="shared" si="408"/>
        <v>0.88</v>
      </c>
      <c r="AZ275">
        <f t="shared" si="409"/>
        <v>0.18039999999999998</v>
      </c>
      <c r="BA275">
        <f t="shared" si="410"/>
        <v>0.46639999999999998</v>
      </c>
      <c r="BB275">
        <f t="shared" si="411"/>
        <v>5.2799999999999993E-2</v>
      </c>
      <c r="BC275">
        <f t="shared" si="412"/>
        <v>1.2495999999999998</v>
      </c>
      <c r="BD275">
        <f t="shared" si="413"/>
        <v>7.0400000000000004E-2</v>
      </c>
      <c r="BE275">
        <f t="shared" si="414"/>
        <v>3.2252000000000001</v>
      </c>
      <c r="BF275">
        <f t="shared" si="415"/>
        <v>0</v>
      </c>
      <c r="BG275">
        <f t="shared" si="416"/>
        <v>0.11</v>
      </c>
      <c r="BH275">
        <f t="shared" si="417"/>
        <v>6.6000000000000003E-2</v>
      </c>
      <c r="BI275">
        <f t="shared" si="418"/>
        <v>0.31239999999999996</v>
      </c>
      <c r="BJ275">
        <f t="shared" si="419"/>
        <v>0</v>
      </c>
      <c r="BK275">
        <f t="shared" si="420"/>
        <v>14.577200000000001</v>
      </c>
      <c r="BL275">
        <f t="shared" si="421"/>
        <v>14.264800000000001</v>
      </c>
      <c r="BM275">
        <f t="shared" si="422"/>
        <v>0.44880000000000003</v>
      </c>
      <c r="BN275">
        <f t="shared" si="423"/>
        <v>0</v>
      </c>
      <c r="BO275">
        <f t="shared" si="424"/>
        <v>0</v>
      </c>
      <c r="BP275">
        <f t="shared" si="425"/>
        <v>14.674000000000001</v>
      </c>
      <c r="BQ275">
        <f t="shared" si="426"/>
        <v>6.402000000000001</v>
      </c>
      <c r="BR275">
        <f t="shared" si="427"/>
        <v>9.4687999999999999</v>
      </c>
      <c r="BS275">
        <f t="shared" si="428"/>
        <v>0.18479999999999999</v>
      </c>
      <c r="BT275">
        <f t="shared" si="429"/>
        <v>3.4847999999999999</v>
      </c>
      <c r="BU275">
        <f t="shared" si="430"/>
        <v>27.526400000000002</v>
      </c>
      <c r="BV275" s="11">
        <f t="shared" si="431"/>
        <v>39.8508</v>
      </c>
      <c r="BW275" s="11">
        <f t="shared" si="432"/>
        <v>0.22</v>
      </c>
      <c r="BX275" s="11">
        <f t="shared" si="433"/>
        <v>21.216799999999999</v>
      </c>
      <c r="BY275">
        <f t="shared" si="434"/>
        <v>6.9783999999999997</v>
      </c>
      <c r="BZ275">
        <f t="shared" si="435"/>
        <v>1.9887999999999999</v>
      </c>
      <c r="CA275">
        <f t="shared" si="436"/>
        <v>3.5200000000000002E-2</v>
      </c>
      <c r="CB275">
        <f t="shared" si="437"/>
        <v>0.52800000000000002</v>
      </c>
      <c r="CC275" s="11">
        <f t="shared" si="438"/>
        <v>26.905999999999999</v>
      </c>
      <c r="CD275" s="11">
        <f t="shared" si="439"/>
        <v>18.189600000000002</v>
      </c>
      <c r="CE275" s="11">
        <f t="shared" si="440"/>
        <v>7.4404000000000003</v>
      </c>
      <c r="CF275">
        <f t="shared" si="441"/>
        <v>0.36520000000000002</v>
      </c>
      <c r="CG275">
        <f t="shared" si="442"/>
        <v>0.73040000000000005</v>
      </c>
      <c r="CH275">
        <f t="shared" si="443"/>
        <v>0</v>
      </c>
      <c r="CI275" s="11">
        <f t="shared" si="444"/>
        <v>12.557599999999999</v>
      </c>
      <c r="CJ275">
        <f t="shared" si="445"/>
        <v>0.53239999999999998</v>
      </c>
      <c r="CK275">
        <f t="shared" si="446"/>
        <v>2.3715999999999999</v>
      </c>
      <c r="CL275">
        <f t="shared" si="447"/>
        <v>9.6800000000000011E-2</v>
      </c>
      <c r="CM275">
        <f t="shared" si="448"/>
        <v>0.62919999999999998</v>
      </c>
      <c r="CN275">
        <f t="shared" si="449"/>
        <v>7.5240000000000009</v>
      </c>
      <c r="CO275">
        <f t="shared" si="450"/>
        <v>11.8712</v>
      </c>
      <c r="CP275">
        <f t="shared" si="451"/>
        <v>0.30799999999999994</v>
      </c>
      <c r="CQ275">
        <f t="shared" si="452"/>
        <v>1.1483999999999999</v>
      </c>
      <c r="CR275">
        <f t="shared" si="453"/>
        <v>3.1812</v>
      </c>
      <c r="CT275" s="18">
        <f>+'PASO 1 - SETUP CAMPAÑA'!F112</f>
        <v>44</v>
      </c>
      <c r="CU275">
        <v>19.98</v>
      </c>
      <c r="CV275">
        <v>18.36</v>
      </c>
      <c r="CW275">
        <v>1.62</v>
      </c>
      <c r="CX275">
        <v>9.51</v>
      </c>
      <c r="CY275">
        <v>9.51</v>
      </c>
      <c r="CZ275">
        <v>0</v>
      </c>
      <c r="DA275">
        <v>9.77</v>
      </c>
      <c r="DB275">
        <v>10.09</v>
      </c>
      <c r="DC275">
        <v>0.62</v>
      </c>
      <c r="DD275">
        <v>1.05</v>
      </c>
      <c r="DE275">
        <v>21.16</v>
      </c>
      <c r="DF275">
        <v>7.0000000000000007E-2</v>
      </c>
      <c r="DG275">
        <v>21.23</v>
      </c>
      <c r="DH275">
        <v>19.18</v>
      </c>
      <c r="DI275">
        <v>26.43</v>
      </c>
      <c r="DJ275">
        <v>3.78</v>
      </c>
      <c r="DK275">
        <v>38.19</v>
      </c>
      <c r="DL275">
        <v>3.39</v>
      </c>
      <c r="DM275">
        <v>1.25</v>
      </c>
      <c r="DN275">
        <v>38.799999999999997</v>
      </c>
      <c r="DO275">
        <v>12.16</v>
      </c>
      <c r="DP275">
        <v>4.5199999999999996</v>
      </c>
      <c r="DQ275">
        <v>1.02</v>
      </c>
      <c r="DR275">
        <v>46.42</v>
      </c>
      <c r="DS275">
        <v>28.66</v>
      </c>
      <c r="DT275">
        <v>10.53</v>
      </c>
      <c r="DU275">
        <v>28.91</v>
      </c>
      <c r="DV275">
        <v>15.89</v>
      </c>
      <c r="DW275">
        <v>6.94</v>
      </c>
      <c r="DX275">
        <v>8.7200000000000006</v>
      </c>
      <c r="DY275">
        <v>4.07</v>
      </c>
      <c r="DZ275">
        <v>0.56000000000000005</v>
      </c>
      <c r="EA275">
        <v>6.07</v>
      </c>
      <c r="EB275">
        <v>0</v>
      </c>
      <c r="EC275">
        <v>0</v>
      </c>
      <c r="ED275">
        <v>4.8099999999999996</v>
      </c>
      <c r="EE275">
        <v>0</v>
      </c>
      <c r="EF275">
        <v>1.73</v>
      </c>
      <c r="EG275">
        <v>0</v>
      </c>
      <c r="EH275">
        <v>0.88</v>
      </c>
      <c r="EI275">
        <v>0</v>
      </c>
      <c r="EJ275">
        <v>2</v>
      </c>
      <c r="EK275">
        <v>0</v>
      </c>
      <c r="EL275">
        <v>0</v>
      </c>
      <c r="EM275">
        <v>2</v>
      </c>
      <c r="EN275">
        <v>0.41</v>
      </c>
      <c r="EO275">
        <v>1.06</v>
      </c>
      <c r="EP275">
        <v>0.12</v>
      </c>
      <c r="EQ275">
        <v>2.84</v>
      </c>
      <c r="ER275">
        <v>0.16</v>
      </c>
      <c r="ES275">
        <v>7.33</v>
      </c>
      <c r="ET275">
        <v>0</v>
      </c>
      <c r="EU275">
        <v>0.25</v>
      </c>
      <c r="EV275">
        <v>0.15</v>
      </c>
      <c r="EW275">
        <v>0.71</v>
      </c>
      <c r="EX275">
        <v>0</v>
      </c>
      <c r="EY275">
        <v>33.130000000000003</v>
      </c>
      <c r="EZ275">
        <v>32.42</v>
      </c>
      <c r="FA275">
        <v>1.02</v>
      </c>
      <c r="FB275">
        <v>0</v>
      </c>
      <c r="FC275">
        <v>0</v>
      </c>
      <c r="FD275">
        <v>33.35</v>
      </c>
      <c r="FE275">
        <v>14.55</v>
      </c>
      <c r="FF275">
        <v>21.52</v>
      </c>
      <c r="FG275">
        <v>0.42</v>
      </c>
      <c r="FH275">
        <v>7.92</v>
      </c>
      <c r="FI275">
        <v>62.56</v>
      </c>
      <c r="FJ275">
        <v>90.57</v>
      </c>
      <c r="FK275">
        <v>0.5</v>
      </c>
      <c r="FL275">
        <v>48.22</v>
      </c>
      <c r="FM275">
        <v>15.86</v>
      </c>
      <c r="FN275">
        <v>4.5199999999999996</v>
      </c>
      <c r="FO275">
        <v>0.08</v>
      </c>
      <c r="FP275">
        <v>1.2</v>
      </c>
      <c r="FQ275">
        <v>61.15</v>
      </c>
      <c r="FR275">
        <v>41.34</v>
      </c>
      <c r="FS275">
        <v>16.91</v>
      </c>
      <c r="FT275">
        <v>0.83</v>
      </c>
      <c r="FU275">
        <v>1.66</v>
      </c>
      <c r="FV275">
        <v>0</v>
      </c>
      <c r="FW275">
        <v>28.54</v>
      </c>
      <c r="FX275">
        <v>1.21</v>
      </c>
      <c r="FY275">
        <v>5.39</v>
      </c>
      <c r="FZ275">
        <v>0.22</v>
      </c>
      <c r="GA275">
        <v>1.43</v>
      </c>
      <c r="GB275">
        <v>17.100000000000001</v>
      </c>
      <c r="GC275">
        <v>26.98</v>
      </c>
      <c r="GD275">
        <v>0.7</v>
      </c>
      <c r="GE275">
        <v>2.61</v>
      </c>
      <c r="GF275">
        <v>7.23</v>
      </c>
    </row>
    <row r="276" spans="2:188" x14ac:dyDescent="0.35">
      <c r="B276" t="str">
        <f>IF(AND(F276&gt;='PASO 2 - CHANNEL INPUT '!$G$4,F276&lt;='PASO 2 - CHANNEL INPUT '!$H$4),"OK","FUERA")</f>
        <v>OK</v>
      </c>
      <c r="C276" s="18" t="str">
        <f>IF(AND(F276&gt;='PASO 2 - CHANNEL INPUT '!$G$8,F276&lt;='PASO 2 - CHANNEL INPUT '!$H$8),"OK","FUERA")</f>
        <v>OK</v>
      </c>
      <c r="D276" t="str">
        <f>IF(AND(F276&gt;='PASO 1 - SETUP CAMPAÑA'!$C$3,F276&lt;='PASO 1 - SETUP CAMPAÑA'!$C$4),"OK","FUERA")</f>
        <v>FUERA</v>
      </c>
      <c r="E276" t="s">
        <v>1</v>
      </c>
      <c r="F276">
        <v>85</v>
      </c>
      <c r="G276" s="11">
        <f t="shared" si="454"/>
        <v>11.975999999999999</v>
      </c>
      <c r="H276">
        <f t="shared" si="365"/>
        <v>11.892000000000001</v>
      </c>
      <c r="I276">
        <f t="shared" si="366"/>
        <v>0.29399999999999998</v>
      </c>
      <c r="J276">
        <f t="shared" si="367"/>
        <v>2.6700000000000004</v>
      </c>
      <c r="K276">
        <f t="shared" si="368"/>
        <v>2.6700000000000004</v>
      </c>
      <c r="L276">
        <f t="shared" si="369"/>
        <v>0</v>
      </c>
      <c r="M276">
        <f t="shared" si="370"/>
        <v>3.2579999999999996</v>
      </c>
      <c r="N276">
        <f t="shared" si="371"/>
        <v>2.9579999999999997</v>
      </c>
      <c r="O276">
        <f t="shared" si="372"/>
        <v>0.15</v>
      </c>
      <c r="P276">
        <f t="shared" si="373"/>
        <v>0.77400000000000002</v>
      </c>
      <c r="Q276">
        <f t="shared" si="374"/>
        <v>6.5340000000000007</v>
      </c>
      <c r="R276">
        <f t="shared" si="375"/>
        <v>1.7999999999999999E-2</v>
      </c>
      <c r="S276">
        <f t="shared" si="376"/>
        <v>6.5340000000000007</v>
      </c>
      <c r="T276">
        <f t="shared" si="377"/>
        <v>6.2519999999999998</v>
      </c>
      <c r="U276" s="11">
        <f t="shared" si="378"/>
        <v>7.4820000000000002</v>
      </c>
      <c r="V276">
        <f t="shared" si="379"/>
        <v>2.6819999999999999</v>
      </c>
      <c r="W276">
        <f t="shared" si="380"/>
        <v>20.166</v>
      </c>
      <c r="X276">
        <f t="shared" si="381"/>
        <v>0.41399999999999998</v>
      </c>
      <c r="Y276">
        <f t="shared" si="382"/>
        <v>0.126</v>
      </c>
      <c r="Z276">
        <f t="shared" si="383"/>
        <v>19.907999999999998</v>
      </c>
      <c r="AA276">
        <f t="shared" si="384"/>
        <v>6.78</v>
      </c>
      <c r="AB276">
        <f t="shared" si="385"/>
        <v>0.54</v>
      </c>
      <c r="AC276">
        <f t="shared" si="386"/>
        <v>1.446</v>
      </c>
      <c r="AD276" s="11">
        <f t="shared" si="387"/>
        <v>24.233999999999998</v>
      </c>
      <c r="AE276">
        <f t="shared" si="388"/>
        <v>22.679999999999996</v>
      </c>
      <c r="AF276">
        <f t="shared" si="389"/>
        <v>6.6119999999999992</v>
      </c>
      <c r="AG276">
        <f t="shared" si="390"/>
        <v>18.366</v>
      </c>
      <c r="AH276">
        <f t="shared" si="391"/>
        <v>7.3319999999999999</v>
      </c>
      <c r="AI276">
        <f t="shared" si="392"/>
        <v>5.4719999999999995</v>
      </c>
      <c r="AJ276">
        <f t="shared" si="393"/>
        <v>7.7820000000000009</v>
      </c>
      <c r="AK276">
        <f t="shared" si="394"/>
        <v>3.0900000000000003</v>
      </c>
      <c r="AL276">
        <f t="shared" si="395"/>
        <v>0</v>
      </c>
      <c r="AM276">
        <f t="shared" si="396"/>
        <v>1.92</v>
      </c>
      <c r="AN276">
        <f t="shared" si="397"/>
        <v>0.216</v>
      </c>
      <c r="AO276">
        <f t="shared" si="398"/>
        <v>0</v>
      </c>
      <c r="AP276">
        <f t="shared" si="399"/>
        <v>1.9440000000000004</v>
      </c>
      <c r="AQ276">
        <f t="shared" si="400"/>
        <v>0</v>
      </c>
      <c r="AR276">
        <f t="shared" si="401"/>
        <v>1.032</v>
      </c>
      <c r="AS276">
        <f t="shared" si="402"/>
        <v>0</v>
      </c>
      <c r="AT276">
        <f t="shared" si="403"/>
        <v>0.76800000000000002</v>
      </c>
      <c r="AU276">
        <f t="shared" si="404"/>
        <v>0.216</v>
      </c>
      <c r="AV276">
        <f t="shared" si="405"/>
        <v>0.47400000000000003</v>
      </c>
      <c r="AW276">
        <f t="shared" si="406"/>
        <v>0</v>
      </c>
      <c r="AX276">
        <f t="shared" si="407"/>
        <v>0</v>
      </c>
      <c r="AY276">
        <f t="shared" si="408"/>
        <v>0.69</v>
      </c>
      <c r="AZ276">
        <f t="shared" si="409"/>
        <v>0</v>
      </c>
      <c r="BA276">
        <f t="shared" si="410"/>
        <v>0.30600000000000005</v>
      </c>
      <c r="BB276">
        <f t="shared" si="411"/>
        <v>0.46200000000000002</v>
      </c>
      <c r="BC276">
        <f t="shared" si="412"/>
        <v>0.372</v>
      </c>
      <c r="BD276">
        <f t="shared" si="413"/>
        <v>0.57599999999999996</v>
      </c>
      <c r="BE276">
        <f t="shared" si="414"/>
        <v>0.49199999999999994</v>
      </c>
      <c r="BF276">
        <f t="shared" si="415"/>
        <v>0</v>
      </c>
      <c r="BG276">
        <f t="shared" si="416"/>
        <v>0.6</v>
      </c>
      <c r="BH276">
        <f t="shared" si="417"/>
        <v>0.20400000000000001</v>
      </c>
      <c r="BI276">
        <f t="shared" si="418"/>
        <v>0</v>
      </c>
      <c r="BJ276">
        <f t="shared" si="419"/>
        <v>0</v>
      </c>
      <c r="BK276">
        <f t="shared" si="420"/>
        <v>12.815999999999999</v>
      </c>
      <c r="BL276">
        <f t="shared" si="421"/>
        <v>12.468</v>
      </c>
      <c r="BM276">
        <f t="shared" si="422"/>
        <v>0.35399999999999998</v>
      </c>
      <c r="BN276">
        <f t="shared" si="423"/>
        <v>0</v>
      </c>
      <c r="BO276">
        <f t="shared" si="424"/>
        <v>0.19800000000000001</v>
      </c>
      <c r="BP276">
        <f t="shared" si="425"/>
        <v>21.570000000000004</v>
      </c>
      <c r="BQ276">
        <f t="shared" si="426"/>
        <v>6.5159999999999991</v>
      </c>
      <c r="BR276">
        <f t="shared" si="427"/>
        <v>17.603999999999999</v>
      </c>
      <c r="BS276">
        <f t="shared" si="428"/>
        <v>0.22800000000000001</v>
      </c>
      <c r="BT276">
        <f t="shared" si="429"/>
        <v>6.24</v>
      </c>
      <c r="BU276">
        <f t="shared" si="430"/>
        <v>39.137999999999998</v>
      </c>
      <c r="BV276" s="11">
        <f t="shared" si="431"/>
        <v>53.34</v>
      </c>
      <c r="BW276" s="11">
        <f t="shared" si="432"/>
        <v>1.248</v>
      </c>
      <c r="BX276" s="11">
        <f t="shared" si="433"/>
        <v>25.734000000000002</v>
      </c>
      <c r="BY276">
        <f t="shared" si="434"/>
        <v>5.202</v>
      </c>
      <c r="BZ276">
        <f t="shared" si="435"/>
        <v>0.54</v>
      </c>
      <c r="CA276">
        <f t="shared" si="436"/>
        <v>0.06</v>
      </c>
      <c r="CB276">
        <f t="shared" si="437"/>
        <v>4.200000000000001E-2</v>
      </c>
      <c r="CC276" s="11">
        <f t="shared" si="438"/>
        <v>40.356000000000009</v>
      </c>
      <c r="CD276" s="11">
        <f t="shared" si="439"/>
        <v>22.944000000000003</v>
      </c>
      <c r="CE276" s="11">
        <f t="shared" si="440"/>
        <v>12.360000000000001</v>
      </c>
      <c r="CF276">
        <f t="shared" si="441"/>
        <v>0.84599999999999997</v>
      </c>
      <c r="CG276">
        <f t="shared" si="442"/>
        <v>2.6280000000000001</v>
      </c>
      <c r="CH276">
        <f t="shared" si="443"/>
        <v>0</v>
      </c>
      <c r="CI276" s="11">
        <f t="shared" si="444"/>
        <v>11.148</v>
      </c>
      <c r="CJ276">
        <f t="shared" si="445"/>
        <v>0.89999999999999991</v>
      </c>
      <c r="CK276">
        <f t="shared" si="446"/>
        <v>2.7119999999999997</v>
      </c>
      <c r="CL276">
        <f t="shared" si="447"/>
        <v>0.156</v>
      </c>
      <c r="CM276">
        <f t="shared" si="448"/>
        <v>0</v>
      </c>
      <c r="CN276">
        <f t="shared" si="449"/>
        <v>11.94</v>
      </c>
      <c r="CO276">
        <f t="shared" si="450"/>
        <v>14.549999999999999</v>
      </c>
      <c r="CP276">
        <f t="shared" si="451"/>
        <v>0.15</v>
      </c>
      <c r="CQ276">
        <f t="shared" si="452"/>
        <v>0.97799999999999987</v>
      </c>
      <c r="CR276">
        <f t="shared" si="453"/>
        <v>2.976</v>
      </c>
      <c r="CT276" s="18">
        <f>+'PASO 1 - SETUP CAMPAÑA'!F113</f>
        <v>60</v>
      </c>
      <c r="CU276">
        <v>19.96</v>
      </c>
      <c r="CV276">
        <v>19.82</v>
      </c>
      <c r="CW276">
        <v>0.49</v>
      </c>
      <c r="CX276">
        <v>4.45</v>
      </c>
      <c r="CY276">
        <v>4.45</v>
      </c>
      <c r="CZ276">
        <v>0</v>
      </c>
      <c r="DA276">
        <v>5.43</v>
      </c>
      <c r="DB276">
        <v>4.93</v>
      </c>
      <c r="DC276">
        <v>0.25</v>
      </c>
      <c r="DD276">
        <v>1.29</v>
      </c>
      <c r="DE276">
        <v>10.89</v>
      </c>
      <c r="DF276">
        <v>0.03</v>
      </c>
      <c r="DG276">
        <v>10.89</v>
      </c>
      <c r="DH276">
        <v>10.42</v>
      </c>
      <c r="DI276">
        <v>12.47</v>
      </c>
      <c r="DJ276">
        <v>4.47</v>
      </c>
      <c r="DK276">
        <v>33.61</v>
      </c>
      <c r="DL276">
        <v>0.69</v>
      </c>
      <c r="DM276">
        <v>0.21</v>
      </c>
      <c r="DN276">
        <v>33.18</v>
      </c>
      <c r="DO276">
        <v>11.3</v>
      </c>
      <c r="DP276">
        <v>0.9</v>
      </c>
      <c r="DQ276">
        <v>2.41</v>
      </c>
      <c r="DR276">
        <v>40.39</v>
      </c>
      <c r="DS276">
        <v>37.799999999999997</v>
      </c>
      <c r="DT276">
        <v>11.02</v>
      </c>
      <c r="DU276">
        <v>30.61</v>
      </c>
      <c r="DV276">
        <v>12.22</v>
      </c>
      <c r="DW276">
        <v>9.1199999999999992</v>
      </c>
      <c r="DX276">
        <v>12.97</v>
      </c>
      <c r="DY276">
        <v>5.15</v>
      </c>
      <c r="DZ276">
        <v>0</v>
      </c>
      <c r="EA276">
        <v>3.2</v>
      </c>
      <c r="EB276">
        <v>0.36</v>
      </c>
      <c r="EC276">
        <v>0</v>
      </c>
      <c r="ED276">
        <v>3.24</v>
      </c>
      <c r="EE276">
        <v>0</v>
      </c>
      <c r="EF276">
        <v>1.72</v>
      </c>
      <c r="EG276">
        <v>0</v>
      </c>
      <c r="EH276">
        <v>1.28</v>
      </c>
      <c r="EI276">
        <v>0.36</v>
      </c>
      <c r="EJ276">
        <v>0.79</v>
      </c>
      <c r="EK276">
        <v>0</v>
      </c>
      <c r="EL276">
        <v>0</v>
      </c>
      <c r="EM276">
        <v>1.1499999999999999</v>
      </c>
      <c r="EN276">
        <v>0</v>
      </c>
      <c r="EO276">
        <v>0.51</v>
      </c>
      <c r="EP276">
        <v>0.77</v>
      </c>
      <c r="EQ276">
        <v>0.62</v>
      </c>
      <c r="ER276">
        <v>0.96</v>
      </c>
      <c r="ES276">
        <v>0.82</v>
      </c>
      <c r="ET276">
        <v>0</v>
      </c>
      <c r="EU276">
        <v>1</v>
      </c>
      <c r="EV276">
        <v>0.34</v>
      </c>
      <c r="EW276">
        <v>0</v>
      </c>
      <c r="EX276">
        <v>0</v>
      </c>
      <c r="EY276">
        <v>21.36</v>
      </c>
      <c r="EZ276">
        <v>20.78</v>
      </c>
      <c r="FA276">
        <v>0.59</v>
      </c>
      <c r="FB276">
        <v>0</v>
      </c>
      <c r="FC276">
        <v>0.33</v>
      </c>
      <c r="FD276">
        <v>35.950000000000003</v>
      </c>
      <c r="FE276">
        <v>10.86</v>
      </c>
      <c r="FF276">
        <v>29.34</v>
      </c>
      <c r="FG276">
        <v>0.38</v>
      </c>
      <c r="FH276">
        <v>10.4</v>
      </c>
      <c r="FI276">
        <v>65.23</v>
      </c>
      <c r="FJ276">
        <v>88.9</v>
      </c>
      <c r="FK276">
        <v>2.08</v>
      </c>
      <c r="FL276">
        <v>42.89</v>
      </c>
      <c r="FM276">
        <v>8.67</v>
      </c>
      <c r="FN276">
        <v>0.9</v>
      </c>
      <c r="FO276">
        <v>0.1</v>
      </c>
      <c r="FP276">
        <v>7.0000000000000007E-2</v>
      </c>
      <c r="FQ276">
        <v>67.260000000000005</v>
      </c>
      <c r="FR276">
        <v>38.24</v>
      </c>
      <c r="FS276">
        <v>20.6</v>
      </c>
      <c r="FT276">
        <v>1.41</v>
      </c>
      <c r="FU276">
        <v>4.38</v>
      </c>
      <c r="FV276">
        <v>0</v>
      </c>
      <c r="FW276">
        <v>18.579999999999998</v>
      </c>
      <c r="FX276">
        <v>1.5</v>
      </c>
      <c r="FY276">
        <v>4.5199999999999996</v>
      </c>
      <c r="FZ276">
        <v>0.26</v>
      </c>
      <c r="GA276">
        <v>0</v>
      </c>
      <c r="GB276">
        <v>19.899999999999999</v>
      </c>
      <c r="GC276">
        <v>24.25</v>
      </c>
      <c r="GD276">
        <v>0.25</v>
      </c>
      <c r="GE276">
        <v>1.63</v>
      </c>
      <c r="GF276">
        <v>4.96</v>
      </c>
    </row>
    <row r="277" spans="2:188" x14ac:dyDescent="0.35">
      <c r="B277" t="str">
        <f>IF(AND(F277&gt;='PASO 2 - CHANNEL INPUT '!$G$4,F277&lt;='PASO 2 - CHANNEL INPUT '!$H$4),"OK","FUERA")</f>
        <v>OK</v>
      </c>
      <c r="C277" s="18" t="str">
        <f>IF(AND(F277&gt;='PASO 2 - CHANNEL INPUT '!$G$8,F277&lt;='PASO 2 - CHANNEL INPUT '!$H$8),"OK","FUERA")</f>
        <v>OK</v>
      </c>
      <c r="D277" t="str">
        <f>IF(AND(F277&gt;='PASO 1 - SETUP CAMPAÑA'!$C$3,F277&lt;='PASO 1 - SETUP CAMPAÑA'!$C$4),"OK","FUERA")</f>
        <v>FUERA</v>
      </c>
      <c r="E277" t="s">
        <v>1</v>
      </c>
      <c r="F277">
        <v>86</v>
      </c>
      <c r="G277" s="11">
        <f t="shared" si="454"/>
        <v>6.0989999999999993</v>
      </c>
      <c r="H277">
        <f t="shared" si="365"/>
        <v>6.0989999999999993</v>
      </c>
      <c r="I277">
        <f t="shared" si="366"/>
        <v>1.7999999999999999E-2</v>
      </c>
      <c r="J277">
        <f t="shared" si="367"/>
        <v>1.4969999999999999</v>
      </c>
      <c r="K277">
        <f t="shared" si="368"/>
        <v>1.4969999999999999</v>
      </c>
      <c r="L277">
        <f t="shared" si="369"/>
        <v>0</v>
      </c>
      <c r="M277">
        <f t="shared" si="370"/>
        <v>1.2389999999999999</v>
      </c>
      <c r="N277">
        <f t="shared" si="371"/>
        <v>1.599</v>
      </c>
      <c r="O277">
        <f t="shared" si="372"/>
        <v>5.7000000000000002E-2</v>
      </c>
      <c r="P277">
        <f t="shared" si="373"/>
        <v>0.249</v>
      </c>
      <c r="Q277">
        <f t="shared" si="374"/>
        <v>2.9849999999999999</v>
      </c>
      <c r="R277">
        <f t="shared" si="375"/>
        <v>0</v>
      </c>
      <c r="S277">
        <f t="shared" si="376"/>
        <v>2.9849999999999999</v>
      </c>
      <c r="T277">
        <f t="shared" si="377"/>
        <v>2.52</v>
      </c>
      <c r="U277" s="11">
        <f t="shared" si="378"/>
        <v>3.8880000000000008</v>
      </c>
      <c r="V277">
        <f t="shared" si="379"/>
        <v>1.32</v>
      </c>
      <c r="W277">
        <f t="shared" si="380"/>
        <v>11.531999999999998</v>
      </c>
      <c r="X277">
        <f t="shared" si="381"/>
        <v>0.34499999999999997</v>
      </c>
      <c r="Y277">
        <f t="shared" si="382"/>
        <v>9.2999999999999999E-2</v>
      </c>
      <c r="Z277">
        <f t="shared" si="383"/>
        <v>9.9209999999999994</v>
      </c>
      <c r="AA277">
        <f t="shared" si="384"/>
        <v>3.6960000000000002</v>
      </c>
      <c r="AB277">
        <f t="shared" si="385"/>
        <v>0.41999999999999993</v>
      </c>
      <c r="AC277">
        <f t="shared" si="386"/>
        <v>0.13200000000000001</v>
      </c>
      <c r="AD277" s="11">
        <f t="shared" si="387"/>
        <v>13.353</v>
      </c>
      <c r="AE277">
        <f t="shared" si="388"/>
        <v>8.2949999999999982</v>
      </c>
      <c r="AF277">
        <f t="shared" si="389"/>
        <v>4.194</v>
      </c>
      <c r="AG277">
        <f t="shared" si="390"/>
        <v>8.2800000000000011</v>
      </c>
      <c r="AH277">
        <f t="shared" si="391"/>
        <v>3.621</v>
      </c>
      <c r="AI277">
        <f t="shared" si="392"/>
        <v>4.0289999999999999</v>
      </c>
      <c r="AJ277">
        <f t="shared" si="393"/>
        <v>3.0329999999999999</v>
      </c>
      <c r="AK277">
        <f t="shared" si="394"/>
        <v>1.8029999999999999</v>
      </c>
      <c r="AL277">
        <f t="shared" si="395"/>
        <v>0.10499999999999998</v>
      </c>
      <c r="AM277">
        <f t="shared" si="396"/>
        <v>1.6440000000000001</v>
      </c>
      <c r="AN277">
        <f t="shared" si="397"/>
        <v>0</v>
      </c>
      <c r="AO277">
        <f t="shared" si="398"/>
        <v>0</v>
      </c>
      <c r="AP277">
        <f t="shared" si="399"/>
        <v>1.3859999999999999</v>
      </c>
      <c r="AQ277">
        <f t="shared" si="400"/>
        <v>0</v>
      </c>
      <c r="AR277">
        <f t="shared" si="401"/>
        <v>0.82499999999999996</v>
      </c>
      <c r="AS277">
        <f t="shared" si="402"/>
        <v>0</v>
      </c>
      <c r="AT277">
        <f t="shared" si="403"/>
        <v>0.6329999999999999</v>
      </c>
      <c r="AU277">
        <f t="shared" si="404"/>
        <v>5.7000000000000002E-2</v>
      </c>
      <c r="AV277">
        <f t="shared" si="405"/>
        <v>0.23100000000000001</v>
      </c>
      <c r="AW277">
        <f t="shared" si="406"/>
        <v>0</v>
      </c>
      <c r="AX277">
        <f t="shared" si="407"/>
        <v>0</v>
      </c>
      <c r="AY277">
        <f t="shared" si="408"/>
        <v>0.28799999999999998</v>
      </c>
      <c r="AZ277">
        <f t="shared" si="409"/>
        <v>0.24599999999999997</v>
      </c>
      <c r="BA277">
        <f t="shared" si="410"/>
        <v>0.41999999999999993</v>
      </c>
      <c r="BB277">
        <f t="shared" si="411"/>
        <v>0</v>
      </c>
      <c r="BC277">
        <f t="shared" si="412"/>
        <v>0.44400000000000001</v>
      </c>
      <c r="BD277">
        <f t="shared" si="413"/>
        <v>0.23100000000000001</v>
      </c>
      <c r="BE277">
        <f t="shared" si="414"/>
        <v>0.77400000000000002</v>
      </c>
      <c r="BF277">
        <f t="shared" si="415"/>
        <v>0</v>
      </c>
      <c r="BG277">
        <f t="shared" si="416"/>
        <v>7.1999999999999995E-2</v>
      </c>
      <c r="BH277">
        <f t="shared" si="417"/>
        <v>3.0000000000000001E-3</v>
      </c>
      <c r="BI277">
        <f t="shared" si="418"/>
        <v>6.9000000000000006E-2</v>
      </c>
      <c r="BJ277">
        <f t="shared" si="419"/>
        <v>0.18</v>
      </c>
      <c r="BK277">
        <f t="shared" si="420"/>
        <v>9.0630000000000006</v>
      </c>
      <c r="BL277">
        <f t="shared" si="421"/>
        <v>8.8230000000000004</v>
      </c>
      <c r="BM277">
        <f t="shared" si="422"/>
        <v>0.249</v>
      </c>
      <c r="BN277">
        <f t="shared" si="423"/>
        <v>0</v>
      </c>
      <c r="BO277">
        <f t="shared" si="424"/>
        <v>0</v>
      </c>
      <c r="BP277">
        <f t="shared" si="425"/>
        <v>9.963000000000001</v>
      </c>
      <c r="BQ277">
        <f t="shared" si="426"/>
        <v>2.6339999999999995</v>
      </c>
      <c r="BR277">
        <f t="shared" si="427"/>
        <v>8.5980000000000008</v>
      </c>
      <c r="BS277">
        <f t="shared" si="428"/>
        <v>0.71700000000000008</v>
      </c>
      <c r="BT277">
        <f t="shared" si="429"/>
        <v>2.1059999999999999</v>
      </c>
      <c r="BU277">
        <f t="shared" si="430"/>
        <v>17.396999999999998</v>
      </c>
      <c r="BV277" s="11">
        <f t="shared" si="431"/>
        <v>27.012000000000004</v>
      </c>
      <c r="BW277" s="11">
        <f t="shared" si="432"/>
        <v>0.83999999999999986</v>
      </c>
      <c r="BX277" s="11">
        <f t="shared" si="433"/>
        <v>13.023</v>
      </c>
      <c r="BY277">
        <f t="shared" si="434"/>
        <v>2.1179999999999999</v>
      </c>
      <c r="BZ277">
        <f t="shared" si="435"/>
        <v>0.41999999999999993</v>
      </c>
      <c r="CA277">
        <f t="shared" si="436"/>
        <v>4.8000000000000001E-2</v>
      </c>
      <c r="CB277">
        <f t="shared" si="437"/>
        <v>0</v>
      </c>
      <c r="CC277" s="11">
        <f t="shared" si="438"/>
        <v>20.462999999999997</v>
      </c>
      <c r="CD277" s="11">
        <f t="shared" si="439"/>
        <v>11.121</v>
      </c>
      <c r="CE277" s="11">
        <f t="shared" si="440"/>
        <v>3.66</v>
      </c>
      <c r="CF277">
        <f t="shared" si="441"/>
        <v>0.75</v>
      </c>
      <c r="CG277">
        <f t="shared" si="442"/>
        <v>0.95099999999999996</v>
      </c>
      <c r="CH277">
        <f t="shared" si="443"/>
        <v>0.36</v>
      </c>
      <c r="CI277" s="11">
        <f t="shared" si="444"/>
        <v>4.3319999999999999</v>
      </c>
      <c r="CJ277">
        <f t="shared" si="445"/>
        <v>2.4E-2</v>
      </c>
      <c r="CK277">
        <f t="shared" si="446"/>
        <v>1.887</v>
      </c>
      <c r="CL277">
        <f t="shared" si="447"/>
        <v>0.27900000000000003</v>
      </c>
      <c r="CM277">
        <f t="shared" si="448"/>
        <v>4.200000000000001E-2</v>
      </c>
      <c r="CN277">
        <f t="shared" si="449"/>
        <v>4.5869999999999997</v>
      </c>
      <c r="CO277">
        <f t="shared" si="450"/>
        <v>5.7869999999999999</v>
      </c>
      <c r="CP277">
        <f t="shared" si="451"/>
        <v>0</v>
      </c>
      <c r="CQ277">
        <f t="shared" si="452"/>
        <v>0.80400000000000005</v>
      </c>
      <c r="CR277">
        <f t="shared" si="453"/>
        <v>2.0700000000000003</v>
      </c>
      <c r="CT277" s="18">
        <f>+'PASO 1 - SETUP CAMPAÑA'!F114</f>
        <v>30</v>
      </c>
      <c r="CU277">
        <v>20.329999999999998</v>
      </c>
      <c r="CV277">
        <v>20.329999999999998</v>
      </c>
      <c r="CW277">
        <v>0.06</v>
      </c>
      <c r="CX277">
        <v>4.99</v>
      </c>
      <c r="CY277">
        <v>4.99</v>
      </c>
      <c r="CZ277">
        <v>0</v>
      </c>
      <c r="DA277">
        <v>4.13</v>
      </c>
      <c r="DB277">
        <v>5.33</v>
      </c>
      <c r="DC277">
        <v>0.19</v>
      </c>
      <c r="DD277">
        <v>0.83</v>
      </c>
      <c r="DE277">
        <v>9.9499999999999993</v>
      </c>
      <c r="DF277">
        <v>0</v>
      </c>
      <c r="DG277">
        <v>9.9499999999999993</v>
      </c>
      <c r="DH277">
        <v>8.4</v>
      </c>
      <c r="DI277">
        <v>12.96</v>
      </c>
      <c r="DJ277">
        <v>4.4000000000000004</v>
      </c>
      <c r="DK277">
        <v>38.44</v>
      </c>
      <c r="DL277">
        <v>1.1499999999999999</v>
      </c>
      <c r="DM277">
        <v>0.31</v>
      </c>
      <c r="DN277">
        <v>33.07</v>
      </c>
      <c r="DO277">
        <v>12.32</v>
      </c>
      <c r="DP277">
        <v>1.4</v>
      </c>
      <c r="DQ277">
        <v>0.44</v>
      </c>
      <c r="DR277">
        <v>44.51</v>
      </c>
      <c r="DS277">
        <v>27.65</v>
      </c>
      <c r="DT277">
        <v>13.98</v>
      </c>
      <c r="DU277">
        <v>27.6</v>
      </c>
      <c r="DV277">
        <v>12.07</v>
      </c>
      <c r="DW277">
        <v>13.43</v>
      </c>
      <c r="DX277">
        <v>10.11</v>
      </c>
      <c r="DY277">
        <v>6.01</v>
      </c>
      <c r="DZ277">
        <v>0.35</v>
      </c>
      <c r="EA277">
        <v>5.48</v>
      </c>
      <c r="EB277">
        <v>0</v>
      </c>
      <c r="EC277">
        <v>0</v>
      </c>
      <c r="ED277">
        <v>4.62</v>
      </c>
      <c r="EE277">
        <v>0</v>
      </c>
      <c r="EF277">
        <v>2.75</v>
      </c>
      <c r="EG277">
        <v>0</v>
      </c>
      <c r="EH277">
        <v>2.11</v>
      </c>
      <c r="EI277">
        <v>0.19</v>
      </c>
      <c r="EJ277">
        <v>0.77</v>
      </c>
      <c r="EK277">
        <v>0</v>
      </c>
      <c r="EL277">
        <v>0</v>
      </c>
      <c r="EM277">
        <v>0.96</v>
      </c>
      <c r="EN277">
        <v>0.82</v>
      </c>
      <c r="EO277">
        <v>1.4</v>
      </c>
      <c r="EP277">
        <v>0</v>
      </c>
      <c r="EQ277">
        <v>1.48</v>
      </c>
      <c r="ER277">
        <v>0.77</v>
      </c>
      <c r="ES277">
        <v>2.58</v>
      </c>
      <c r="ET277">
        <v>0</v>
      </c>
      <c r="EU277">
        <v>0.24</v>
      </c>
      <c r="EV277">
        <v>0.01</v>
      </c>
      <c r="EW277">
        <v>0.23</v>
      </c>
      <c r="EX277">
        <v>0.6</v>
      </c>
      <c r="EY277">
        <v>30.21</v>
      </c>
      <c r="EZ277">
        <v>29.41</v>
      </c>
      <c r="FA277">
        <v>0.83</v>
      </c>
      <c r="FB277">
        <v>0</v>
      </c>
      <c r="FC277">
        <v>0</v>
      </c>
      <c r="FD277">
        <v>33.21</v>
      </c>
      <c r="FE277">
        <v>8.7799999999999994</v>
      </c>
      <c r="FF277">
        <v>28.66</v>
      </c>
      <c r="FG277">
        <v>2.39</v>
      </c>
      <c r="FH277">
        <v>7.02</v>
      </c>
      <c r="FI277">
        <v>57.99</v>
      </c>
      <c r="FJ277">
        <v>90.04</v>
      </c>
      <c r="FK277">
        <v>2.8</v>
      </c>
      <c r="FL277">
        <v>43.41</v>
      </c>
      <c r="FM277">
        <v>7.06</v>
      </c>
      <c r="FN277">
        <v>1.4</v>
      </c>
      <c r="FO277">
        <v>0.16</v>
      </c>
      <c r="FP277">
        <v>0</v>
      </c>
      <c r="FQ277">
        <v>68.209999999999994</v>
      </c>
      <c r="FR277">
        <v>37.07</v>
      </c>
      <c r="FS277">
        <v>12.2</v>
      </c>
      <c r="FT277">
        <v>2.5</v>
      </c>
      <c r="FU277">
        <v>3.17</v>
      </c>
      <c r="FV277">
        <v>1.2</v>
      </c>
      <c r="FW277">
        <v>14.44</v>
      </c>
      <c r="FX277">
        <v>0.08</v>
      </c>
      <c r="FY277">
        <v>6.29</v>
      </c>
      <c r="FZ277">
        <v>0.93</v>
      </c>
      <c r="GA277">
        <v>0.14000000000000001</v>
      </c>
      <c r="GB277">
        <v>15.29</v>
      </c>
      <c r="GC277">
        <v>19.29</v>
      </c>
      <c r="GD277">
        <v>0</v>
      </c>
      <c r="GE277">
        <v>2.68</v>
      </c>
      <c r="GF277">
        <v>6.9</v>
      </c>
    </row>
    <row r="278" spans="2:188" x14ac:dyDescent="0.35">
      <c r="B278" t="str">
        <f>IF(AND(F278&gt;='PASO 2 - CHANNEL INPUT '!$G$4,F278&lt;='PASO 2 - CHANNEL INPUT '!$H$4),"OK","FUERA")</f>
        <v>OK</v>
      </c>
      <c r="C278" s="18" t="str">
        <f>IF(AND(F278&gt;='PASO 2 - CHANNEL INPUT '!$G$8,F278&lt;='PASO 2 - CHANNEL INPUT '!$H$8),"OK","FUERA")</f>
        <v>OK</v>
      </c>
      <c r="D278" t="str">
        <f>IF(AND(F278&gt;='PASO 1 - SETUP CAMPAÑA'!$C$3,F278&lt;='PASO 1 - SETUP CAMPAÑA'!$C$4),"OK","FUERA")</f>
        <v>FUERA</v>
      </c>
      <c r="E278" t="s">
        <v>1</v>
      </c>
      <c r="F278">
        <v>87</v>
      </c>
      <c r="G278" s="11">
        <f t="shared" si="454"/>
        <v>21.203599999999998</v>
      </c>
      <c r="H278">
        <f t="shared" si="365"/>
        <v>20.800699999999999</v>
      </c>
      <c r="I278">
        <f t="shared" si="366"/>
        <v>0.75839999999999996</v>
      </c>
      <c r="J278">
        <f t="shared" si="367"/>
        <v>4.2107000000000001</v>
      </c>
      <c r="K278">
        <f t="shared" si="368"/>
        <v>4.2107000000000001</v>
      </c>
      <c r="L278">
        <f t="shared" si="369"/>
        <v>0</v>
      </c>
      <c r="M278">
        <f t="shared" si="370"/>
        <v>5.0085999999999995</v>
      </c>
      <c r="N278">
        <f t="shared" si="371"/>
        <v>4.5819999999999999</v>
      </c>
      <c r="O278">
        <f t="shared" si="372"/>
        <v>0.2054</v>
      </c>
      <c r="P278">
        <f t="shared" si="373"/>
        <v>0.87690000000000001</v>
      </c>
      <c r="Q278">
        <f t="shared" si="374"/>
        <v>9.5984999999999996</v>
      </c>
      <c r="R278">
        <f t="shared" si="375"/>
        <v>3.1600000000000003E-2</v>
      </c>
      <c r="S278">
        <f t="shared" si="376"/>
        <v>9.6300999999999988</v>
      </c>
      <c r="T278">
        <f t="shared" si="377"/>
        <v>8.6742000000000008</v>
      </c>
      <c r="U278" s="11">
        <f t="shared" si="378"/>
        <v>11.968499999999999</v>
      </c>
      <c r="V278">
        <f t="shared" si="379"/>
        <v>0.83740000000000003</v>
      </c>
      <c r="W278">
        <f t="shared" si="380"/>
        <v>31.0075</v>
      </c>
      <c r="X278">
        <f t="shared" si="381"/>
        <v>2.1092999999999997</v>
      </c>
      <c r="Y278">
        <f t="shared" si="382"/>
        <v>1.1929000000000001</v>
      </c>
      <c r="Z278">
        <f t="shared" si="383"/>
        <v>25.090399999999999</v>
      </c>
      <c r="AA278">
        <f t="shared" si="384"/>
        <v>11.929</v>
      </c>
      <c r="AB278">
        <f t="shared" si="385"/>
        <v>2.9862000000000002</v>
      </c>
      <c r="AC278">
        <f t="shared" si="386"/>
        <v>0.24489999999999998</v>
      </c>
      <c r="AD278" s="11">
        <f t="shared" si="387"/>
        <v>35.273499999999999</v>
      </c>
      <c r="AE278">
        <f t="shared" si="388"/>
        <v>26.299099999999999</v>
      </c>
      <c r="AF278">
        <f t="shared" si="389"/>
        <v>14.1173</v>
      </c>
      <c r="AG278">
        <f t="shared" si="390"/>
        <v>27.713200000000001</v>
      </c>
      <c r="AH278">
        <f t="shared" si="391"/>
        <v>14.670300000000001</v>
      </c>
      <c r="AI278">
        <f t="shared" si="392"/>
        <v>7.102100000000001</v>
      </c>
      <c r="AJ278">
        <f t="shared" si="393"/>
        <v>11.7789</v>
      </c>
      <c r="AK278">
        <f t="shared" si="394"/>
        <v>4.3371000000000004</v>
      </c>
      <c r="AL278">
        <f t="shared" si="395"/>
        <v>0</v>
      </c>
      <c r="AM278">
        <f t="shared" si="396"/>
        <v>3.7603999999999997</v>
      </c>
      <c r="AN278">
        <f t="shared" si="397"/>
        <v>0</v>
      </c>
      <c r="AO278">
        <f t="shared" si="398"/>
        <v>0</v>
      </c>
      <c r="AP278">
        <f t="shared" si="399"/>
        <v>1.3192999999999999</v>
      </c>
      <c r="AQ278">
        <f t="shared" si="400"/>
        <v>0</v>
      </c>
      <c r="AR278">
        <f t="shared" si="401"/>
        <v>4.0369000000000002</v>
      </c>
      <c r="AS278">
        <f t="shared" si="402"/>
        <v>0</v>
      </c>
      <c r="AT278">
        <f t="shared" si="403"/>
        <v>0</v>
      </c>
      <c r="AU278">
        <f t="shared" si="404"/>
        <v>0</v>
      </c>
      <c r="AV278">
        <f t="shared" si="405"/>
        <v>0.97959999999999992</v>
      </c>
      <c r="AW278">
        <f t="shared" si="406"/>
        <v>0</v>
      </c>
      <c r="AX278">
        <f t="shared" si="407"/>
        <v>0</v>
      </c>
      <c r="AY278">
        <f t="shared" si="408"/>
        <v>0.97959999999999992</v>
      </c>
      <c r="AZ278">
        <f t="shared" si="409"/>
        <v>0.22909999999999997</v>
      </c>
      <c r="BA278">
        <f t="shared" si="410"/>
        <v>1.3509</v>
      </c>
      <c r="BB278">
        <f t="shared" si="411"/>
        <v>1.1850000000000001</v>
      </c>
      <c r="BC278">
        <f t="shared" si="412"/>
        <v>0.61620000000000008</v>
      </c>
      <c r="BD278">
        <f t="shared" si="413"/>
        <v>0.45029999999999992</v>
      </c>
      <c r="BE278">
        <f t="shared" si="414"/>
        <v>2.4332000000000003</v>
      </c>
      <c r="BF278">
        <f t="shared" si="415"/>
        <v>0</v>
      </c>
      <c r="BG278">
        <f t="shared" si="416"/>
        <v>0.32389999999999997</v>
      </c>
      <c r="BH278">
        <f t="shared" si="417"/>
        <v>9.4799999999999995E-2</v>
      </c>
      <c r="BI278">
        <f t="shared" si="418"/>
        <v>1.1138999999999999</v>
      </c>
      <c r="BJ278">
        <f t="shared" si="419"/>
        <v>0.1817</v>
      </c>
      <c r="BK278">
        <f t="shared" si="420"/>
        <v>24.727</v>
      </c>
      <c r="BL278">
        <f t="shared" si="421"/>
        <v>23.1233</v>
      </c>
      <c r="BM278">
        <f t="shared" si="422"/>
        <v>1.3430000000000002</v>
      </c>
      <c r="BN278">
        <f t="shared" si="423"/>
        <v>0</v>
      </c>
      <c r="BO278">
        <f t="shared" si="424"/>
        <v>0.30810000000000004</v>
      </c>
      <c r="BP278">
        <f t="shared" si="425"/>
        <v>24.189800000000002</v>
      </c>
      <c r="BQ278">
        <f t="shared" si="426"/>
        <v>6.9046000000000003</v>
      </c>
      <c r="BR278">
        <f t="shared" si="427"/>
        <v>20.366200000000003</v>
      </c>
      <c r="BS278">
        <f t="shared" si="428"/>
        <v>1.7301</v>
      </c>
      <c r="BT278">
        <f t="shared" si="429"/>
        <v>3.0335999999999999</v>
      </c>
      <c r="BU278">
        <f t="shared" si="430"/>
        <v>57.543600000000005</v>
      </c>
      <c r="BV278" s="11">
        <f t="shared" si="431"/>
        <v>71.265899999999988</v>
      </c>
      <c r="BW278" s="11">
        <f t="shared" si="432"/>
        <v>1.0190999999999999</v>
      </c>
      <c r="BX278" s="11">
        <f t="shared" si="433"/>
        <v>27.776399999999999</v>
      </c>
      <c r="BY278">
        <f t="shared" si="434"/>
        <v>5.6880000000000006</v>
      </c>
      <c r="BZ278">
        <f t="shared" si="435"/>
        <v>2.9862000000000002</v>
      </c>
      <c r="CA278">
        <f t="shared" si="436"/>
        <v>0.52929999999999999</v>
      </c>
      <c r="CB278">
        <f t="shared" si="437"/>
        <v>0</v>
      </c>
      <c r="CC278" s="11">
        <f t="shared" si="438"/>
        <v>47.558</v>
      </c>
      <c r="CD278" s="11">
        <f t="shared" si="439"/>
        <v>26.907400000000003</v>
      </c>
      <c r="CE278" s="11">
        <f t="shared" si="440"/>
        <v>11.052099999999999</v>
      </c>
      <c r="CF278">
        <f t="shared" si="441"/>
        <v>0.83740000000000003</v>
      </c>
      <c r="CG278">
        <f t="shared" si="442"/>
        <v>1.1613</v>
      </c>
      <c r="CH278">
        <f t="shared" si="443"/>
        <v>7.9000000000000008E-3</v>
      </c>
      <c r="CI278" s="11">
        <f t="shared" si="444"/>
        <v>10.238400000000002</v>
      </c>
      <c r="CJ278">
        <f t="shared" si="445"/>
        <v>0.6715000000000001</v>
      </c>
      <c r="CK278">
        <f t="shared" si="446"/>
        <v>3.5945</v>
      </c>
      <c r="CL278">
        <f t="shared" si="447"/>
        <v>0.64779999999999993</v>
      </c>
      <c r="CM278">
        <f t="shared" si="448"/>
        <v>0</v>
      </c>
      <c r="CN278">
        <f t="shared" si="449"/>
        <v>10.838800000000001</v>
      </c>
      <c r="CO278">
        <f t="shared" si="450"/>
        <v>15.341800000000001</v>
      </c>
      <c r="CP278">
        <f t="shared" si="451"/>
        <v>0.90849999999999997</v>
      </c>
      <c r="CQ278">
        <f t="shared" si="452"/>
        <v>1.0586</v>
      </c>
      <c r="CR278">
        <f t="shared" si="453"/>
        <v>4.4319000000000006</v>
      </c>
      <c r="CT278" s="18">
        <f>+'PASO 1 - SETUP CAMPAÑA'!F115</f>
        <v>79</v>
      </c>
      <c r="CU278">
        <v>26.84</v>
      </c>
      <c r="CV278">
        <v>26.33</v>
      </c>
      <c r="CW278">
        <v>0.96</v>
      </c>
      <c r="CX278">
        <v>5.33</v>
      </c>
      <c r="CY278">
        <v>5.33</v>
      </c>
      <c r="CZ278">
        <v>0</v>
      </c>
      <c r="DA278">
        <v>6.34</v>
      </c>
      <c r="DB278">
        <v>5.8</v>
      </c>
      <c r="DC278">
        <v>0.26</v>
      </c>
      <c r="DD278">
        <v>1.1100000000000001</v>
      </c>
      <c r="DE278">
        <v>12.15</v>
      </c>
      <c r="DF278">
        <v>0.04</v>
      </c>
      <c r="DG278">
        <v>12.19</v>
      </c>
      <c r="DH278">
        <v>10.98</v>
      </c>
      <c r="DI278">
        <v>15.15</v>
      </c>
      <c r="DJ278">
        <v>1.06</v>
      </c>
      <c r="DK278">
        <v>39.25</v>
      </c>
      <c r="DL278">
        <v>2.67</v>
      </c>
      <c r="DM278">
        <v>1.51</v>
      </c>
      <c r="DN278">
        <v>31.76</v>
      </c>
      <c r="DO278">
        <v>15.1</v>
      </c>
      <c r="DP278">
        <v>3.78</v>
      </c>
      <c r="DQ278">
        <v>0.31</v>
      </c>
      <c r="DR278">
        <v>44.65</v>
      </c>
      <c r="DS278">
        <v>33.29</v>
      </c>
      <c r="DT278">
        <v>17.87</v>
      </c>
      <c r="DU278">
        <v>35.08</v>
      </c>
      <c r="DV278">
        <v>18.57</v>
      </c>
      <c r="DW278">
        <v>8.99</v>
      </c>
      <c r="DX278">
        <v>14.91</v>
      </c>
      <c r="DY278">
        <v>5.49</v>
      </c>
      <c r="DZ278">
        <v>0</v>
      </c>
      <c r="EA278">
        <v>4.76</v>
      </c>
      <c r="EB278">
        <v>0</v>
      </c>
      <c r="EC278">
        <v>0</v>
      </c>
      <c r="ED278">
        <v>1.67</v>
      </c>
      <c r="EE278">
        <v>0</v>
      </c>
      <c r="EF278">
        <v>5.1100000000000003</v>
      </c>
      <c r="EG278">
        <v>0</v>
      </c>
      <c r="EH278">
        <v>0</v>
      </c>
      <c r="EI278">
        <v>0</v>
      </c>
      <c r="EJ278">
        <v>1.24</v>
      </c>
      <c r="EK278">
        <v>0</v>
      </c>
      <c r="EL278">
        <v>0</v>
      </c>
      <c r="EM278">
        <v>1.24</v>
      </c>
      <c r="EN278">
        <v>0.28999999999999998</v>
      </c>
      <c r="EO278">
        <v>1.71</v>
      </c>
      <c r="EP278">
        <v>1.5</v>
      </c>
      <c r="EQ278">
        <v>0.78</v>
      </c>
      <c r="ER278">
        <v>0.56999999999999995</v>
      </c>
      <c r="ES278">
        <v>3.08</v>
      </c>
      <c r="ET278">
        <v>0</v>
      </c>
      <c r="EU278">
        <v>0.41</v>
      </c>
      <c r="EV278">
        <v>0.12</v>
      </c>
      <c r="EW278">
        <v>1.41</v>
      </c>
      <c r="EX278">
        <v>0.23</v>
      </c>
      <c r="EY278">
        <v>31.3</v>
      </c>
      <c r="EZ278">
        <v>29.27</v>
      </c>
      <c r="FA278">
        <v>1.7</v>
      </c>
      <c r="FB278">
        <v>0</v>
      </c>
      <c r="FC278">
        <v>0.39</v>
      </c>
      <c r="FD278">
        <v>30.62</v>
      </c>
      <c r="FE278">
        <v>8.74</v>
      </c>
      <c r="FF278">
        <v>25.78</v>
      </c>
      <c r="FG278">
        <v>2.19</v>
      </c>
      <c r="FH278">
        <v>3.84</v>
      </c>
      <c r="FI278">
        <v>72.84</v>
      </c>
      <c r="FJ278">
        <v>90.21</v>
      </c>
      <c r="FK278">
        <v>1.29</v>
      </c>
      <c r="FL278">
        <v>35.159999999999997</v>
      </c>
      <c r="FM278">
        <v>7.2</v>
      </c>
      <c r="FN278">
        <v>3.78</v>
      </c>
      <c r="FO278">
        <v>0.67</v>
      </c>
      <c r="FP278">
        <v>0</v>
      </c>
      <c r="FQ278">
        <v>60.2</v>
      </c>
      <c r="FR278">
        <v>34.06</v>
      </c>
      <c r="FS278">
        <v>13.99</v>
      </c>
      <c r="FT278">
        <v>1.06</v>
      </c>
      <c r="FU278">
        <v>1.47</v>
      </c>
      <c r="FV278">
        <v>0.01</v>
      </c>
      <c r="FW278">
        <v>12.96</v>
      </c>
      <c r="FX278">
        <v>0.85</v>
      </c>
      <c r="FY278">
        <v>4.55</v>
      </c>
      <c r="FZ278">
        <v>0.82</v>
      </c>
      <c r="GA278">
        <v>0</v>
      </c>
      <c r="GB278">
        <v>13.72</v>
      </c>
      <c r="GC278">
        <v>19.420000000000002</v>
      </c>
      <c r="GD278">
        <v>1.1499999999999999</v>
      </c>
      <c r="GE278">
        <v>1.34</v>
      </c>
      <c r="GF278">
        <v>5.61</v>
      </c>
    </row>
    <row r="279" spans="2:188" x14ac:dyDescent="0.35">
      <c r="B279" t="str">
        <f>IF(AND(F279&gt;='PASO 2 - CHANNEL INPUT '!$G$4,F279&lt;='PASO 2 - CHANNEL INPUT '!$H$4),"OK","FUERA")</f>
        <v>OK</v>
      </c>
      <c r="C279" s="18" t="str">
        <f>IF(AND(F279&gt;='PASO 2 - CHANNEL INPUT '!$G$8,F279&lt;='PASO 2 - CHANNEL INPUT '!$H$8),"OK","FUERA")</f>
        <v>OK</v>
      </c>
      <c r="D279" t="str">
        <f>IF(AND(F279&gt;='PASO 1 - SETUP CAMPAÑA'!$C$3,F279&lt;='PASO 1 - SETUP CAMPAÑA'!$C$4),"OK","FUERA")</f>
        <v>FUERA</v>
      </c>
      <c r="E279" t="s">
        <v>1</v>
      </c>
      <c r="F279">
        <v>88</v>
      </c>
      <c r="G279" s="11">
        <f t="shared" si="454"/>
        <v>10.626000000000001</v>
      </c>
      <c r="H279">
        <f t="shared" si="365"/>
        <v>10.554</v>
      </c>
      <c r="I279">
        <f t="shared" si="366"/>
        <v>0.14399999999999999</v>
      </c>
      <c r="J279">
        <f t="shared" si="367"/>
        <v>2.5140000000000002</v>
      </c>
      <c r="K279">
        <f t="shared" si="368"/>
        <v>2.5140000000000002</v>
      </c>
      <c r="L279">
        <f t="shared" si="369"/>
        <v>0</v>
      </c>
      <c r="M279">
        <f t="shared" si="370"/>
        <v>0.96</v>
      </c>
      <c r="N279">
        <f t="shared" si="371"/>
        <v>1.7940000000000003</v>
      </c>
      <c r="O279">
        <f t="shared" si="372"/>
        <v>0.38400000000000001</v>
      </c>
      <c r="P279">
        <f t="shared" si="373"/>
        <v>0.156</v>
      </c>
      <c r="Q279">
        <f t="shared" si="374"/>
        <v>2.9279999999999999</v>
      </c>
      <c r="R279">
        <f t="shared" si="375"/>
        <v>6.6000000000000003E-2</v>
      </c>
      <c r="S279">
        <f t="shared" si="376"/>
        <v>2.9279999999999999</v>
      </c>
      <c r="T279">
        <f t="shared" si="377"/>
        <v>2.7119999999999997</v>
      </c>
      <c r="U279" s="11">
        <f t="shared" si="378"/>
        <v>5.2260000000000009</v>
      </c>
      <c r="V279">
        <f t="shared" si="379"/>
        <v>1.752</v>
      </c>
      <c r="W279">
        <f t="shared" si="380"/>
        <v>21.48</v>
      </c>
      <c r="X279">
        <f t="shared" si="381"/>
        <v>0.25800000000000001</v>
      </c>
      <c r="Y279">
        <f t="shared" si="382"/>
        <v>4.200000000000001E-2</v>
      </c>
      <c r="Z279">
        <f t="shared" si="383"/>
        <v>19.116</v>
      </c>
      <c r="AA279">
        <f t="shared" si="384"/>
        <v>5.4840000000000009</v>
      </c>
      <c r="AB279">
        <f t="shared" si="385"/>
        <v>0.3</v>
      </c>
      <c r="AC279">
        <f t="shared" si="386"/>
        <v>0.41999999999999993</v>
      </c>
      <c r="AD279" s="11">
        <f t="shared" si="387"/>
        <v>23.898</v>
      </c>
      <c r="AE279">
        <f t="shared" si="388"/>
        <v>18.173999999999999</v>
      </c>
      <c r="AF279">
        <f t="shared" si="389"/>
        <v>5.8079999999999998</v>
      </c>
      <c r="AG279">
        <f t="shared" si="390"/>
        <v>14.760000000000002</v>
      </c>
      <c r="AH279">
        <f t="shared" si="391"/>
        <v>6.69</v>
      </c>
      <c r="AI279">
        <f t="shared" si="392"/>
        <v>4.4640000000000004</v>
      </c>
      <c r="AJ279">
        <f t="shared" si="393"/>
        <v>8.2739999999999991</v>
      </c>
      <c r="AK279">
        <f t="shared" si="394"/>
        <v>3.3239999999999998</v>
      </c>
      <c r="AL279">
        <f t="shared" si="395"/>
        <v>0.59399999999999997</v>
      </c>
      <c r="AM279">
        <f t="shared" si="396"/>
        <v>4.4880000000000004</v>
      </c>
      <c r="AN279">
        <f t="shared" si="397"/>
        <v>8.4000000000000019E-2</v>
      </c>
      <c r="AO279">
        <f t="shared" si="398"/>
        <v>0</v>
      </c>
      <c r="AP279">
        <f t="shared" si="399"/>
        <v>6.2880000000000003</v>
      </c>
      <c r="AQ279">
        <f t="shared" si="400"/>
        <v>0</v>
      </c>
      <c r="AR279">
        <f t="shared" si="401"/>
        <v>0.63600000000000001</v>
      </c>
      <c r="AS279">
        <f t="shared" si="402"/>
        <v>0</v>
      </c>
      <c r="AT279">
        <f t="shared" si="403"/>
        <v>0.33</v>
      </c>
      <c r="AU279">
        <f t="shared" si="404"/>
        <v>0</v>
      </c>
      <c r="AV279">
        <f t="shared" si="405"/>
        <v>0.90600000000000003</v>
      </c>
      <c r="AW279">
        <f t="shared" si="406"/>
        <v>0</v>
      </c>
      <c r="AX279">
        <f t="shared" si="407"/>
        <v>0</v>
      </c>
      <c r="AY279">
        <f t="shared" si="408"/>
        <v>0.90600000000000003</v>
      </c>
      <c r="AZ279">
        <f t="shared" si="409"/>
        <v>1.296</v>
      </c>
      <c r="BA279">
        <f t="shared" si="410"/>
        <v>0.67799999999999994</v>
      </c>
      <c r="BB279">
        <f t="shared" si="411"/>
        <v>0</v>
      </c>
      <c r="BC279">
        <f t="shared" si="412"/>
        <v>1.8240000000000001</v>
      </c>
      <c r="BD279">
        <f t="shared" si="413"/>
        <v>0.78</v>
      </c>
      <c r="BE279">
        <f t="shared" si="414"/>
        <v>0.75600000000000001</v>
      </c>
      <c r="BF279">
        <f t="shared" si="415"/>
        <v>0</v>
      </c>
      <c r="BG279">
        <f t="shared" si="416"/>
        <v>6.6000000000000003E-2</v>
      </c>
      <c r="BH279">
        <f t="shared" si="417"/>
        <v>7.1999999999999995E-2</v>
      </c>
      <c r="BI279">
        <f t="shared" si="418"/>
        <v>0.81600000000000006</v>
      </c>
      <c r="BJ279">
        <f t="shared" si="419"/>
        <v>0.10200000000000001</v>
      </c>
      <c r="BK279">
        <f t="shared" si="420"/>
        <v>24.251999999999999</v>
      </c>
      <c r="BL279">
        <f t="shared" si="421"/>
        <v>23.291999999999998</v>
      </c>
      <c r="BM279">
        <f t="shared" si="422"/>
        <v>1.0739999999999998</v>
      </c>
      <c r="BN279">
        <f t="shared" si="423"/>
        <v>0</v>
      </c>
      <c r="BO279">
        <f t="shared" si="424"/>
        <v>0</v>
      </c>
      <c r="BP279">
        <f t="shared" si="425"/>
        <v>23.256</v>
      </c>
      <c r="BQ279">
        <f t="shared" si="426"/>
        <v>2.4300000000000002</v>
      </c>
      <c r="BR279">
        <f t="shared" si="427"/>
        <v>21.521999999999998</v>
      </c>
      <c r="BS279">
        <f t="shared" si="428"/>
        <v>0.45600000000000002</v>
      </c>
      <c r="BT279">
        <f t="shared" si="429"/>
        <v>3.3540000000000001</v>
      </c>
      <c r="BU279">
        <f t="shared" si="430"/>
        <v>35.784000000000006</v>
      </c>
      <c r="BV279" s="11">
        <f t="shared" si="431"/>
        <v>54.486000000000004</v>
      </c>
      <c r="BW279" s="11">
        <f t="shared" si="432"/>
        <v>0.48</v>
      </c>
      <c r="BX279" s="11">
        <f t="shared" si="433"/>
        <v>19.05</v>
      </c>
      <c r="BY279">
        <f t="shared" si="434"/>
        <v>4.7700000000000005</v>
      </c>
      <c r="BZ279">
        <f t="shared" si="435"/>
        <v>0.3</v>
      </c>
      <c r="CA279">
        <f t="shared" si="436"/>
        <v>0.45600000000000002</v>
      </c>
      <c r="CB279">
        <f t="shared" si="437"/>
        <v>3.5999999999999997E-2</v>
      </c>
      <c r="CC279" s="11">
        <f t="shared" si="438"/>
        <v>36.018000000000001</v>
      </c>
      <c r="CD279" s="11">
        <f t="shared" si="439"/>
        <v>16.536000000000001</v>
      </c>
      <c r="CE279" s="11">
        <f t="shared" si="440"/>
        <v>7.4159999999999995</v>
      </c>
      <c r="CF279">
        <f t="shared" si="441"/>
        <v>0.82799999999999996</v>
      </c>
      <c r="CG279">
        <f t="shared" si="442"/>
        <v>1.518</v>
      </c>
      <c r="CH279">
        <f t="shared" si="443"/>
        <v>0</v>
      </c>
      <c r="CI279" s="11">
        <f t="shared" si="444"/>
        <v>4.9860000000000007</v>
      </c>
      <c r="CJ279">
        <f t="shared" si="445"/>
        <v>2.2919999999999998</v>
      </c>
      <c r="CK279">
        <f t="shared" si="446"/>
        <v>0.96</v>
      </c>
      <c r="CL279">
        <f t="shared" si="447"/>
        <v>0.312</v>
      </c>
      <c r="CM279">
        <f t="shared" si="448"/>
        <v>0</v>
      </c>
      <c r="CN279">
        <f t="shared" si="449"/>
        <v>5.8199999999999994</v>
      </c>
      <c r="CO279">
        <f t="shared" si="450"/>
        <v>7.1340000000000003</v>
      </c>
      <c r="CP279">
        <f t="shared" si="451"/>
        <v>0</v>
      </c>
      <c r="CQ279">
        <f t="shared" si="452"/>
        <v>2.274</v>
      </c>
      <c r="CR279">
        <f t="shared" si="453"/>
        <v>1.554</v>
      </c>
      <c r="CT279" s="18">
        <f>+'PASO 1 - SETUP CAMPAÑA'!F116</f>
        <v>60</v>
      </c>
      <c r="CU279">
        <v>17.71</v>
      </c>
      <c r="CV279">
        <v>17.59</v>
      </c>
      <c r="CW279">
        <v>0.24</v>
      </c>
      <c r="CX279">
        <v>4.1900000000000004</v>
      </c>
      <c r="CY279">
        <v>4.1900000000000004</v>
      </c>
      <c r="CZ279">
        <v>0</v>
      </c>
      <c r="DA279">
        <v>1.6</v>
      </c>
      <c r="DB279">
        <v>2.99</v>
      </c>
      <c r="DC279">
        <v>0.64</v>
      </c>
      <c r="DD279">
        <v>0.26</v>
      </c>
      <c r="DE279">
        <v>4.88</v>
      </c>
      <c r="DF279">
        <v>0.11</v>
      </c>
      <c r="DG279">
        <v>4.88</v>
      </c>
      <c r="DH279">
        <v>4.5199999999999996</v>
      </c>
      <c r="DI279">
        <v>8.7100000000000009</v>
      </c>
      <c r="DJ279">
        <v>2.92</v>
      </c>
      <c r="DK279">
        <v>35.799999999999997</v>
      </c>
      <c r="DL279">
        <v>0.43</v>
      </c>
      <c r="DM279">
        <v>7.0000000000000007E-2</v>
      </c>
      <c r="DN279">
        <v>31.86</v>
      </c>
      <c r="DO279">
        <v>9.14</v>
      </c>
      <c r="DP279">
        <v>0.5</v>
      </c>
      <c r="DQ279">
        <v>0.7</v>
      </c>
      <c r="DR279">
        <v>39.83</v>
      </c>
      <c r="DS279">
        <v>30.29</v>
      </c>
      <c r="DT279">
        <v>9.68</v>
      </c>
      <c r="DU279">
        <v>24.6</v>
      </c>
      <c r="DV279">
        <v>11.15</v>
      </c>
      <c r="DW279">
        <v>7.44</v>
      </c>
      <c r="DX279">
        <v>13.79</v>
      </c>
      <c r="DY279">
        <v>5.54</v>
      </c>
      <c r="DZ279">
        <v>0.99</v>
      </c>
      <c r="EA279">
        <v>7.48</v>
      </c>
      <c r="EB279">
        <v>0.14000000000000001</v>
      </c>
      <c r="EC279">
        <v>0</v>
      </c>
      <c r="ED279">
        <v>10.48</v>
      </c>
      <c r="EE279">
        <v>0</v>
      </c>
      <c r="EF279">
        <v>1.06</v>
      </c>
      <c r="EG279">
        <v>0</v>
      </c>
      <c r="EH279">
        <v>0.55000000000000004</v>
      </c>
      <c r="EI279">
        <v>0</v>
      </c>
      <c r="EJ279">
        <v>1.51</v>
      </c>
      <c r="EK279">
        <v>0</v>
      </c>
      <c r="EL279">
        <v>0</v>
      </c>
      <c r="EM279">
        <v>1.51</v>
      </c>
      <c r="EN279">
        <v>2.16</v>
      </c>
      <c r="EO279">
        <v>1.1299999999999999</v>
      </c>
      <c r="EP279">
        <v>0</v>
      </c>
      <c r="EQ279">
        <v>3.04</v>
      </c>
      <c r="ER279">
        <v>1.3</v>
      </c>
      <c r="ES279">
        <v>1.26</v>
      </c>
      <c r="ET279">
        <v>0</v>
      </c>
      <c r="EU279">
        <v>0.11</v>
      </c>
      <c r="EV279">
        <v>0.12</v>
      </c>
      <c r="EW279">
        <v>1.36</v>
      </c>
      <c r="EX279">
        <v>0.17</v>
      </c>
      <c r="EY279">
        <v>40.42</v>
      </c>
      <c r="EZ279">
        <v>38.82</v>
      </c>
      <c r="FA279">
        <v>1.79</v>
      </c>
      <c r="FB279">
        <v>0</v>
      </c>
      <c r="FC279">
        <v>0</v>
      </c>
      <c r="FD279">
        <v>38.76</v>
      </c>
      <c r="FE279">
        <v>4.05</v>
      </c>
      <c r="FF279">
        <v>35.869999999999997</v>
      </c>
      <c r="FG279">
        <v>0.76</v>
      </c>
      <c r="FH279">
        <v>5.59</v>
      </c>
      <c r="FI279">
        <v>59.64</v>
      </c>
      <c r="FJ279">
        <v>90.81</v>
      </c>
      <c r="FK279">
        <v>0.8</v>
      </c>
      <c r="FL279">
        <v>31.75</v>
      </c>
      <c r="FM279">
        <v>7.95</v>
      </c>
      <c r="FN279">
        <v>0.5</v>
      </c>
      <c r="FO279">
        <v>0.76</v>
      </c>
      <c r="FP279">
        <v>0.06</v>
      </c>
      <c r="FQ279">
        <v>60.03</v>
      </c>
      <c r="FR279">
        <v>27.56</v>
      </c>
      <c r="FS279">
        <v>12.36</v>
      </c>
      <c r="FT279">
        <v>1.38</v>
      </c>
      <c r="FU279">
        <v>2.5299999999999998</v>
      </c>
      <c r="FV279">
        <v>0</v>
      </c>
      <c r="FW279">
        <v>8.31</v>
      </c>
      <c r="FX279">
        <v>3.82</v>
      </c>
      <c r="FY279">
        <v>1.6</v>
      </c>
      <c r="FZ279">
        <v>0.52</v>
      </c>
      <c r="GA279">
        <v>0</v>
      </c>
      <c r="GB279">
        <v>9.6999999999999993</v>
      </c>
      <c r="GC279">
        <v>11.89</v>
      </c>
      <c r="GD279">
        <v>0</v>
      </c>
      <c r="GE279">
        <v>3.79</v>
      </c>
      <c r="GF279">
        <v>2.59</v>
      </c>
    </row>
    <row r="280" spans="2:188" x14ac:dyDescent="0.35">
      <c r="B280" t="str">
        <f>IF(AND(F280&gt;='PASO 2 - CHANNEL INPUT '!$G$4,F280&lt;='PASO 2 - CHANNEL INPUT '!$H$4),"OK","FUERA")</f>
        <v>OK</v>
      </c>
      <c r="C280" s="18" t="str">
        <f>IF(AND(F280&gt;='PASO 2 - CHANNEL INPUT '!$G$8,F280&lt;='PASO 2 - CHANNEL INPUT '!$H$8),"OK","FUERA")</f>
        <v>OK</v>
      </c>
      <c r="D280" t="str">
        <f>IF(AND(F280&gt;='PASO 1 - SETUP CAMPAÑA'!$C$3,F280&lt;='PASO 1 - SETUP CAMPAÑA'!$C$4),"OK","FUERA")</f>
        <v>FUERA</v>
      </c>
      <c r="E280" t="s">
        <v>1</v>
      </c>
      <c r="F280">
        <v>89</v>
      </c>
      <c r="G280" s="11">
        <f t="shared" si="454"/>
        <v>9.5991</v>
      </c>
      <c r="H280">
        <f t="shared" si="365"/>
        <v>9.5256000000000007</v>
      </c>
      <c r="I280">
        <f t="shared" si="366"/>
        <v>7.3499999999999996E-2</v>
      </c>
      <c r="J280">
        <f t="shared" si="367"/>
        <v>2.5185999999999997</v>
      </c>
      <c r="K280">
        <f t="shared" si="368"/>
        <v>2.5185999999999997</v>
      </c>
      <c r="L280">
        <f t="shared" si="369"/>
        <v>0</v>
      </c>
      <c r="M280">
        <f t="shared" si="370"/>
        <v>1.7934000000000001</v>
      </c>
      <c r="N280">
        <f t="shared" si="371"/>
        <v>1.7542</v>
      </c>
      <c r="O280">
        <f t="shared" si="372"/>
        <v>7.3499999999999996E-2</v>
      </c>
      <c r="P280">
        <f t="shared" si="373"/>
        <v>0.39690000000000009</v>
      </c>
      <c r="Q280">
        <f t="shared" si="374"/>
        <v>4.5227000000000004</v>
      </c>
      <c r="R280">
        <f t="shared" si="375"/>
        <v>0</v>
      </c>
      <c r="S280">
        <f t="shared" si="376"/>
        <v>4.5227000000000004</v>
      </c>
      <c r="T280">
        <f t="shared" si="377"/>
        <v>3.8220000000000001</v>
      </c>
      <c r="U280" s="11">
        <f t="shared" si="378"/>
        <v>6.0073999999999996</v>
      </c>
      <c r="V280">
        <f t="shared" si="379"/>
        <v>2.4010000000000002</v>
      </c>
      <c r="W280">
        <f t="shared" si="380"/>
        <v>15.253699999999998</v>
      </c>
      <c r="X280">
        <f t="shared" si="381"/>
        <v>0.82809999999999995</v>
      </c>
      <c r="Y280">
        <f t="shared" si="382"/>
        <v>8.8200000000000001E-2</v>
      </c>
      <c r="Z280">
        <f t="shared" si="383"/>
        <v>15.464399999999999</v>
      </c>
      <c r="AA280">
        <f t="shared" si="384"/>
        <v>3.5133000000000001</v>
      </c>
      <c r="AB280">
        <f t="shared" si="385"/>
        <v>0.91630000000000011</v>
      </c>
      <c r="AC280">
        <f t="shared" si="386"/>
        <v>0.58799999999999997</v>
      </c>
      <c r="AD280" s="11">
        <f t="shared" si="387"/>
        <v>18.703300000000002</v>
      </c>
      <c r="AE280">
        <f t="shared" si="388"/>
        <v>15.454600000000001</v>
      </c>
      <c r="AF280">
        <f t="shared" si="389"/>
        <v>5.5860000000000003</v>
      </c>
      <c r="AG280">
        <f t="shared" si="390"/>
        <v>17.537099999999999</v>
      </c>
      <c r="AH280">
        <f t="shared" si="391"/>
        <v>13.685699999999999</v>
      </c>
      <c r="AI280">
        <f t="shared" si="392"/>
        <v>1.9796</v>
      </c>
      <c r="AJ280">
        <f t="shared" si="393"/>
        <v>5.3556999999999997</v>
      </c>
      <c r="AK280">
        <f t="shared" si="394"/>
        <v>3.3466999999999998</v>
      </c>
      <c r="AL280">
        <f t="shared" si="395"/>
        <v>0</v>
      </c>
      <c r="AM280">
        <f t="shared" si="396"/>
        <v>2.8419999999999996</v>
      </c>
      <c r="AN280">
        <f t="shared" si="397"/>
        <v>0.2107</v>
      </c>
      <c r="AO280">
        <f t="shared" si="398"/>
        <v>0</v>
      </c>
      <c r="AP280">
        <f t="shared" si="399"/>
        <v>1.0682</v>
      </c>
      <c r="AQ280">
        <f t="shared" si="400"/>
        <v>0</v>
      </c>
      <c r="AR280">
        <f t="shared" si="401"/>
        <v>0.29399999999999998</v>
      </c>
      <c r="AS280">
        <f t="shared" si="402"/>
        <v>0</v>
      </c>
      <c r="AT280">
        <f t="shared" si="403"/>
        <v>0.26950000000000002</v>
      </c>
      <c r="AU280">
        <f t="shared" si="404"/>
        <v>0.98</v>
      </c>
      <c r="AV280">
        <f t="shared" si="405"/>
        <v>0.92119999999999991</v>
      </c>
      <c r="AW280">
        <f t="shared" si="406"/>
        <v>0</v>
      </c>
      <c r="AX280">
        <f t="shared" si="407"/>
        <v>0</v>
      </c>
      <c r="AY280">
        <f t="shared" si="408"/>
        <v>1.8717999999999999</v>
      </c>
      <c r="AZ280">
        <f t="shared" si="409"/>
        <v>3.4300000000000004E-2</v>
      </c>
      <c r="BA280">
        <f t="shared" si="410"/>
        <v>0.7399</v>
      </c>
      <c r="BB280">
        <f t="shared" si="411"/>
        <v>0</v>
      </c>
      <c r="BC280">
        <f t="shared" si="412"/>
        <v>0.49490000000000001</v>
      </c>
      <c r="BD280">
        <f t="shared" si="413"/>
        <v>0.65170000000000006</v>
      </c>
      <c r="BE280">
        <f t="shared" si="414"/>
        <v>0</v>
      </c>
      <c r="BF280">
        <f t="shared" si="415"/>
        <v>0</v>
      </c>
      <c r="BG280">
        <f t="shared" si="416"/>
        <v>0</v>
      </c>
      <c r="BH280">
        <f t="shared" si="417"/>
        <v>2.9399999999999999E-2</v>
      </c>
      <c r="BI280">
        <f t="shared" si="418"/>
        <v>0.2646</v>
      </c>
      <c r="BJ280">
        <f t="shared" si="419"/>
        <v>1.4553</v>
      </c>
      <c r="BK280">
        <f t="shared" si="420"/>
        <v>13.23</v>
      </c>
      <c r="BL280">
        <f t="shared" si="421"/>
        <v>11.6424</v>
      </c>
      <c r="BM280">
        <f t="shared" si="422"/>
        <v>1.5876000000000003</v>
      </c>
      <c r="BN280">
        <f t="shared" si="423"/>
        <v>0</v>
      </c>
      <c r="BO280">
        <f t="shared" si="424"/>
        <v>0</v>
      </c>
      <c r="BP280">
        <f t="shared" si="425"/>
        <v>14.964600000000001</v>
      </c>
      <c r="BQ280">
        <f t="shared" si="426"/>
        <v>3.9690000000000003</v>
      </c>
      <c r="BR280">
        <f t="shared" si="427"/>
        <v>12.490099999999998</v>
      </c>
      <c r="BS280">
        <f t="shared" si="428"/>
        <v>0.84279999999999999</v>
      </c>
      <c r="BT280">
        <f t="shared" si="429"/>
        <v>0.58799999999999997</v>
      </c>
      <c r="BU280">
        <f t="shared" si="430"/>
        <v>33.814900000000002</v>
      </c>
      <c r="BV280" s="11">
        <f t="shared" si="431"/>
        <v>42.938699999999997</v>
      </c>
      <c r="BW280" s="11">
        <f t="shared" si="432"/>
        <v>0</v>
      </c>
      <c r="BX280" s="11">
        <f t="shared" si="433"/>
        <v>15.229199999999999</v>
      </c>
      <c r="BY280">
        <f t="shared" si="434"/>
        <v>3.7093000000000003</v>
      </c>
      <c r="BZ280">
        <f t="shared" si="435"/>
        <v>0.91630000000000011</v>
      </c>
      <c r="CA280">
        <f t="shared" si="436"/>
        <v>0.46549999999999997</v>
      </c>
      <c r="CB280">
        <f t="shared" si="437"/>
        <v>0</v>
      </c>
      <c r="CC280" s="11">
        <f t="shared" si="438"/>
        <v>31.2179</v>
      </c>
      <c r="CD280" s="11">
        <f t="shared" si="439"/>
        <v>14.072800000000001</v>
      </c>
      <c r="CE280" s="11">
        <f t="shared" si="440"/>
        <v>5.5860000000000003</v>
      </c>
      <c r="CF280">
        <f t="shared" si="441"/>
        <v>2.9399999999999999E-2</v>
      </c>
      <c r="CG280">
        <f t="shared" si="442"/>
        <v>0</v>
      </c>
      <c r="CH280">
        <f t="shared" si="443"/>
        <v>0</v>
      </c>
      <c r="CI280" s="11">
        <f t="shared" si="444"/>
        <v>4.5373999999999999</v>
      </c>
      <c r="CJ280">
        <f t="shared" si="445"/>
        <v>8.3300000000000013E-2</v>
      </c>
      <c r="CK280">
        <f t="shared" si="446"/>
        <v>1.0143</v>
      </c>
      <c r="CL280">
        <f t="shared" si="447"/>
        <v>0.75949999999999995</v>
      </c>
      <c r="CM280">
        <f t="shared" si="448"/>
        <v>0</v>
      </c>
      <c r="CN280">
        <f t="shared" si="449"/>
        <v>4.6059999999999999</v>
      </c>
      <c r="CO280">
        <f t="shared" si="450"/>
        <v>5.4733000000000001</v>
      </c>
      <c r="CP280">
        <f t="shared" si="451"/>
        <v>0</v>
      </c>
      <c r="CQ280">
        <f t="shared" si="452"/>
        <v>1.3426</v>
      </c>
      <c r="CR280">
        <f t="shared" si="453"/>
        <v>0.32830000000000004</v>
      </c>
      <c r="CT280" s="18">
        <f>+'PASO 1 - SETUP CAMPAÑA'!F117</f>
        <v>49</v>
      </c>
      <c r="CU280">
        <v>19.59</v>
      </c>
      <c r="CV280">
        <v>19.440000000000001</v>
      </c>
      <c r="CW280">
        <v>0.15</v>
      </c>
      <c r="CX280">
        <v>5.14</v>
      </c>
      <c r="CY280">
        <v>5.14</v>
      </c>
      <c r="CZ280">
        <v>0</v>
      </c>
      <c r="DA280">
        <v>3.66</v>
      </c>
      <c r="DB280">
        <v>3.58</v>
      </c>
      <c r="DC280">
        <v>0.15</v>
      </c>
      <c r="DD280">
        <v>0.81</v>
      </c>
      <c r="DE280">
        <v>9.23</v>
      </c>
      <c r="DF280">
        <v>0</v>
      </c>
      <c r="DG280">
        <v>9.23</v>
      </c>
      <c r="DH280">
        <v>7.8</v>
      </c>
      <c r="DI280">
        <v>12.26</v>
      </c>
      <c r="DJ280">
        <v>4.9000000000000004</v>
      </c>
      <c r="DK280">
        <v>31.13</v>
      </c>
      <c r="DL280">
        <v>1.69</v>
      </c>
      <c r="DM280">
        <v>0.18</v>
      </c>
      <c r="DN280">
        <v>31.56</v>
      </c>
      <c r="DO280">
        <v>7.17</v>
      </c>
      <c r="DP280">
        <v>1.87</v>
      </c>
      <c r="DQ280">
        <v>1.2</v>
      </c>
      <c r="DR280">
        <v>38.17</v>
      </c>
      <c r="DS280">
        <v>31.54</v>
      </c>
      <c r="DT280">
        <v>11.4</v>
      </c>
      <c r="DU280">
        <v>35.79</v>
      </c>
      <c r="DV280">
        <v>27.93</v>
      </c>
      <c r="DW280">
        <v>4.04</v>
      </c>
      <c r="DX280">
        <v>10.93</v>
      </c>
      <c r="DY280">
        <v>6.83</v>
      </c>
      <c r="DZ280">
        <v>0</v>
      </c>
      <c r="EA280">
        <v>5.8</v>
      </c>
      <c r="EB280">
        <v>0.43</v>
      </c>
      <c r="EC280">
        <v>0</v>
      </c>
      <c r="ED280">
        <v>2.1800000000000002</v>
      </c>
      <c r="EE280">
        <v>0</v>
      </c>
      <c r="EF280">
        <v>0.6</v>
      </c>
      <c r="EG280">
        <v>0</v>
      </c>
      <c r="EH280">
        <v>0.55000000000000004</v>
      </c>
      <c r="EI280">
        <v>2</v>
      </c>
      <c r="EJ280">
        <v>1.88</v>
      </c>
      <c r="EK280">
        <v>0</v>
      </c>
      <c r="EL280">
        <v>0</v>
      </c>
      <c r="EM280">
        <v>3.82</v>
      </c>
      <c r="EN280">
        <v>7.0000000000000007E-2</v>
      </c>
      <c r="EO280">
        <v>1.51</v>
      </c>
      <c r="EP280">
        <v>0</v>
      </c>
      <c r="EQ280">
        <v>1.01</v>
      </c>
      <c r="ER280">
        <v>1.33</v>
      </c>
      <c r="ES280">
        <v>0</v>
      </c>
      <c r="ET280">
        <v>0</v>
      </c>
      <c r="EU280">
        <v>0</v>
      </c>
      <c r="EV280">
        <v>0.06</v>
      </c>
      <c r="EW280">
        <v>0.54</v>
      </c>
      <c r="EX280">
        <v>2.97</v>
      </c>
      <c r="EY280">
        <v>27</v>
      </c>
      <c r="EZ280">
        <v>23.76</v>
      </c>
      <c r="FA280">
        <v>3.24</v>
      </c>
      <c r="FB280">
        <v>0</v>
      </c>
      <c r="FC280">
        <v>0</v>
      </c>
      <c r="FD280">
        <v>30.54</v>
      </c>
      <c r="FE280">
        <v>8.1</v>
      </c>
      <c r="FF280">
        <v>25.49</v>
      </c>
      <c r="FG280">
        <v>1.72</v>
      </c>
      <c r="FH280">
        <v>1.2</v>
      </c>
      <c r="FI280">
        <v>69.010000000000005</v>
      </c>
      <c r="FJ280">
        <v>87.63</v>
      </c>
      <c r="FK280">
        <v>0</v>
      </c>
      <c r="FL280">
        <v>31.08</v>
      </c>
      <c r="FM280">
        <v>7.57</v>
      </c>
      <c r="FN280">
        <v>1.87</v>
      </c>
      <c r="FO280">
        <v>0.95</v>
      </c>
      <c r="FP280">
        <v>0</v>
      </c>
      <c r="FQ280">
        <v>63.71</v>
      </c>
      <c r="FR280">
        <v>28.72</v>
      </c>
      <c r="FS280">
        <v>11.4</v>
      </c>
      <c r="FT280">
        <v>0.06</v>
      </c>
      <c r="FU280">
        <v>0</v>
      </c>
      <c r="FV280">
        <v>0</v>
      </c>
      <c r="FW280">
        <v>9.26</v>
      </c>
      <c r="FX280">
        <v>0.17</v>
      </c>
      <c r="FY280">
        <v>2.0699999999999998</v>
      </c>
      <c r="FZ280">
        <v>1.55</v>
      </c>
      <c r="GA280">
        <v>0</v>
      </c>
      <c r="GB280">
        <v>9.4</v>
      </c>
      <c r="GC280">
        <v>11.17</v>
      </c>
      <c r="GD280">
        <v>0</v>
      </c>
      <c r="GE280">
        <v>2.74</v>
      </c>
      <c r="GF280">
        <v>0.67</v>
      </c>
    </row>
    <row r="281" spans="2:188" x14ac:dyDescent="0.35">
      <c r="B281" t="str">
        <f>IF(AND(F281&gt;='PASO 2 - CHANNEL INPUT '!$G$4,F281&lt;='PASO 2 - CHANNEL INPUT '!$H$4),"OK","FUERA")</f>
        <v>OK</v>
      </c>
      <c r="C281" s="18" t="str">
        <f>IF(AND(F281&gt;='PASO 2 - CHANNEL INPUT '!$G$8,F281&lt;='PASO 2 - CHANNEL INPUT '!$H$8),"OK","FUERA")</f>
        <v>OK</v>
      </c>
      <c r="D281" t="str">
        <f>IF(AND(F281&gt;='PASO 1 - SETUP CAMPAÑA'!$C$3,F281&lt;='PASO 1 - SETUP CAMPAÑA'!$C$4),"OK","FUERA")</f>
        <v>FUERA</v>
      </c>
      <c r="E281" t="s">
        <v>1</v>
      </c>
      <c r="F281">
        <v>90</v>
      </c>
      <c r="G281" s="11">
        <f t="shared" si="454"/>
        <v>2.6228000000000002</v>
      </c>
      <c r="H281">
        <f t="shared" si="365"/>
        <v>2.5959400000000001</v>
      </c>
      <c r="I281">
        <f t="shared" si="366"/>
        <v>2.6860000000000002E-2</v>
      </c>
      <c r="J281">
        <f t="shared" si="367"/>
        <v>1.0270000000000001</v>
      </c>
      <c r="K281">
        <f t="shared" si="368"/>
        <v>1.0270000000000001</v>
      </c>
      <c r="L281">
        <f t="shared" si="369"/>
        <v>0</v>
      </c>
      <c r="M281">
        <f t="shared" si="370"/>
        <v>1.0854600000000001</v>
      </c>
      <c r="N281">
        <f t="shared" si="371"/>
        <v>1.1060000000000001</v>
      </c>
      <c r="O281">
        <f t="shared" si="372"/>
        <v>0.23384000000000002</v>
      </c>
      <c r="P281">
        <f t="shared" si="373"/>
        <v>0.21646000000000001</v>
      </c>
      <c r="Q281">
        <f t="shared" si="374"/>
        <v>2.2341199999999999</v>
      </c>
      <c r="R281">
        <f t="shared" si="375"/>
        <v>0</v>
      </c>
      <c r="S281">
        <f t="shared" si="376"/>
        <v>2.2341199999999999</v>
      </c>
      <c r="T281">
        <f t="shared" si="377"/>
        <v>2.11246</v>
      </c>
      <c r="U281" s="11">
        <f t="shared" si="378"/>
        <v>3.0035800000000004</v>
      </c>
      <c r="V281">
        <f t="shared" si="379"/>
        <v>0.4345</v>
      </c>
      <c r="W281">
        <f t="shared" si="380"/>
        <v>4.9058999999999999</v>
      </c>
      <c r="X281">
        <f t="shared" si="381"/>
        <v>0.21014000000000002</v>
      </c>
      <c r="Y281">
        <f t="shared" si="382"/>
        <v>0.27650000000000002</v>
      </c>
      <c r="Z281">
        <f t="shared" si="383"/>
        <v>4.1949000000000005</v>
      </c>
      <c r="AA281">
        <f t="shared" si="384"/>
        <v>2.0476800000000006</v>
      </c>
      <c r="AB281">
        <f t="shared" si="385"/>
        <v>0.48664000000000002</v>
      </c>
      <c r="AC281">
        <f t="shared" si="386"/>
        <v>0.19275999999999999</v>
      </c>
      <c r="AD281" s="11">
        <f t="shared" si="387"/>
        <v>6.1146000000000003</v>
      </c>
      <c r="AE281">
        <f t="shared" si="388"/>
        <v>5.0512600000000001</v>
      </c>
      <c r="AF281">
        <f t="shared" si="389"/>
        <v>1.02068</v>
      </c>
      <c r="AG281">
        <f t="shared" si="390"/>
        <v>3.9563200000000003</v>
      </c>
      <c r="AH281">
        <f t="shared" si="391"/>
        <v>3.03992</v>
      </c>
      <c r="AI281">
        <f t="shared" si="392"/>
        <v>1.5136400000000001</v>
      </c>
      <c r="AJ281">
        <f t="shared" si="393"/>
        <v>1.5563</v>
      </c>
      <c r="AK281">
        <f t="shared" si="394"/>
        <v>0.51666000000000001</v>
      </c>
      <c r="AL281">
        <f t="shared" si="395"/>
        <v>0</v>
      </c>
      <c r="AM281">
        <f t="shared" si="396"/>
        <v>0.42502000000000001</v>
      </c>
      <c r="AN281">
        <f t="shared" si="397"/>
        <v>0</v>
      </c>
      <c r="AO281">
        <f t="shared" si="398"/>
        <v>0</v>
      </c>
      <c r="AP281">
        <f t="shared" si="399"/>
        <v>0.36814000000000002</v>
      </c>
      <c r="AQ281">
        <f t="shared" si="400"/>
        <v>0</v>
      </c>
      <c r="AR281">
        <f t="shared" si="401"/>
        <v>0.23858000000000001</v>
      </c>
      <c r="AS281">
        <f t="shared" si="402"/>
        <v>0</v>
      </c>
      <c r="AT281">
        <f t="shared" si="403"/>
        <v>0</v>
      </c>
      <c r="AU281">
        <f t="shared" si="404"/>
        <v>0</v>
      </c>
      <c r="AV281">
        <f t="shared" si="405"/>
        <v>0</v>
      </c>
      <c r="AW281">
        <f t="shared" si="406"/>
        <v>0</v>
      </c>
      <c r="AX281">
        <f t="shared" si="407"/>
        <v>0</v>
      </c>
      <c r="AY281">
        <f t="shared" si="408"/>
        <v>0</v>
      </c>
      <c r="AZ281">
        <f t="shared" si="409"/>
        <v>0.19750000000000001</v>
      </c>
      <c r="BA281">
        <f t="shared" si="410"/>
        <v>0.47874</v>
      </c>
      <c r="BB281">
        <f t="shared" si="411"/>
        <v>3.1600000000000005E-3</v>
      </c>
      <c r="BC281">
        <f t="shared" si="412"/>
        <v>0.17222000000000001</v>
      </c>
      <c r="BD281">
        <f t="shared" si="413"/>
        <v>0.18801999999999999</v>
      </c>
      <c r="BE281">
        <f t="shared" si="414"/>
        <v>0.30020000000000002</v>
      </c>
      <c r="BF281">
        <f t="shared" si="415"/>
        <v>0</v>
      </c>
      <c r="BG281">
        <f t="shared" si="416"/>
        <v>3.3180000000000001E-2</v>
      </c>
      <c r="BH281">
        <f t="shared" si="417"/>
        <v>0</v>
      </c>
      <c r="BI281">
        <f t="shared" si="418"/>
        <v>0</v>
      </c>
      <c r="BJ281">
        <f t="shared" si="419"/>
        <v>0</v>
      </c>
      <c r="BK281">
        <f t="shared" si="420"/>
        <v>3.0731000000000002</v>
      </c>
      <c r="BL281">
        <f t="shared" si="421"/>
        <v>3.0573000000000001</v>
      </c>
      <c r="BM281">
        <f t="shared" si="422"/>
        <v>0</v>
      </c>
      <c r="BN281">
        <f t="shared" si="423"/>
        <v>0</v>
      </c>
      <c r="BO281">
        <f t="shared" si="424"/>
        <v>1.5800000000000002E-2</v>
      </c>
      <c r="BP281">
        <f t="shared" si="425"/>
        <v>6.3484400000000001</v>
      </c>
      <c r="BQ281">
        <f t="shared" si="426"/>
        <v>2.0287199999999999</v>
      </c>
      <c r="BR281">
        <f t="shared" si="427"/>
        <v>5.4036000000000008</v>
      </c>
      <c r="BS281">
        <f t="shared" si="428"/>
        <v>0.10744000000000001</v>
      </c>
      <c r="BT281">
        <f t="shared" si="429"/>
        <v>0.98592000000000013</v>
      </c>
      <c r="BU281">
        <f t="shared" si="430"/>
        <v>10.56704</v>
      </c>
      <c r="BV281" s="11">
        <f t="shared" si="431"/>
        <v>14.172600000000001</v>
      </c>
      <c r="BW281" s="11">
        <f t="shared" si="432"/>
        <v>0.12955999999999998</v>
      </c>
      <c r="BX281" s="11">
        <f t="shared" si="433"/>
        <v>6.65496</v>
      </c>
      <c r="BY281">
        <f t="shared" si="434"/>
        <v>1.0285799999999998</v>
      </c>
      <c r="BZ281">
        <f t="shared" si="435"/>
        <v>0.48664000000000002</v>
      </c>
      <c r="CA281">
        <f t="shared" si="436"/>
        <v>1.2640000000000002E-2</v>
      </c>
      <c r="CB281">
        <f t="shared" si="437"/>
        <v>0</v>
      </c>
      <c r="CC281" s="11">
        <f t="shared" si="438"/>
        <v>8.8211400000000015</v>
      </c>
      <c r="CD281" s="11">
        <f t="shared" si="439"/>
        <v>6.4511400000000005</v>
      </c>
      <c r="CE281" s="11">
        <f t="shared" si="440"/>
        <v>1.7680200000000001</v>
      </c>
      <c r="CF281">
        <f t="shared" si="441"/>
        <v>0.18328</v>
      </c>
      <c r="CG281">
        <f t="shared" si="442"/>
        <v>0.42818000000000001</v>
      </c>
      <c r="CH281">
        <f t="shared" si="443"/>
        <v>0</v>
      </c>
      <c r="CI281" s="11">
        <f t="shared" si="444"/>
        <v>2.8439999999999999</v>
      </c>
      <c r="CJ281">
        <f t="shared" si="445"/>
        <v>0.25753999999999999</v>
      </c>
      <c r="CK281">
        <f t="shared" si="446"/>
        <v>0.82318000000000002</v>
      </c>
      <c r="CL281">
        <f t="shared" si="447"/>
        <v>0</v>
      </c>
      <c r="CM281">
        <f t="shared" si="448"/>
        <v>2.0539999999999999E-2</v>
      </c>
      <c r="CN281">
        <f t="shared" si="449"/>
        <v>1.8786200000000002</v>
      </c>
      <c r="CO281">
        <f t="shared" si="450"/>
        <v>3.95</v>
      </c>
      <c r="CP281">
        <f t="shared" si="451"/>
        <v>0</v>
      </c>
      <c r="CQ281">
        <f t="shared" si="452"/>
        <v>0.41237999999999997</v>
      </c>
      <c r="CR281">
        <f t="shared" si="453"/>
        <v>0.68730000000000002</v>
      </c>
      <c r="CT281" s="18">
        <f>+'PASO 1 - SETUP CAMPAÑA'!$F$118/10</f>
        <v>15.8</v>
      </c>
      <c r="CU281">
        <v>16.600000000000001</v>
      </c>
      <c r="CV281">
        <v>16.43</v>
      </c>
      <c r="CW281">
        <v>0.17</v>
      </c>
      <c r="CX281">
        <v>6.5</v>
      </c>
      <c r="CY281">
        <v>6.5</v>
      </c>
      <c r="CZ281">
        <v>0</v>
      </c>
      <c r="DA281">
        <v>6.87</v>
      </c>
      <c r="DB281">
        <v>7</v>
      </c>
      <c r="DC281">
        <v>1.48</v>
      </c>
      <c r="DD281">
        <v>1.37</v>
      </c>
      <c r="DE281">
        <v>14.14</v>
      </c>
      <c r="DF281">
        <v>0</v>
      </c>
      <c r="DG281">
        <v>14.14</v>
      </c>
      <c r="DH281">
        <v>13.37</v>
      </c>
      <c r="DI281">
        <v>19.010000000000002</v>
      </c>
      <c r="DJ281">
        <v>2.75</v>
      </c>
      <c r="DK281">
        <v>31.05</v>
      </c>
      <c r="DL281">
        <v>1.33</v>
      </c>
      <c r="DM281">
        <v>1.75</v>
      </c>
      <c r="DN281">
        <v>26.55</v>
      </c>
      <c r="DO281">
        <v>12.96</v>
      </c>
      <c r="DP281">
        <v>3.08</v>
      </c>
      <c r="DQ281">
        <v>1.22</v>
      </c>
      <c r="DR281">
        <v>38.700000000000003</v>
      </c>
      <c r="DS281">
        <v>31.97</v>
      </c>
      <c r="DT281">
        <v>6.46</v>
      </c>
      <c r="DU281">
        <v>25.04</v>
      </c>
      <c r="DV281">
        <v>19.239999999999998</v>
      </c>
      <c r="DW281">
        <v>9.58</v>
      </c>
      <c r="DX281">
        <v>9.85</v>
      </c>
      <c r="DY281">
        <v>3.27</v>
      </c>
      <c r="DZ281">
        <v>0</v>
      </c>
      <c r="EA281">
        <v>2.69</v>
      </c>
      <c r="EB281">
        <v>0</v>
      </c>
      <c r="EC281">
        <v>0</v>
      </c>
      <c r="ED281">
        <v>2.33</v>
      </c>
      <c r="EE281">
        <v>0</v>
      </c>
      <c r="EF281">
        <v>1.51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1.25</v>
      </c>
      <c r="EO281">
        <v>3.03</v>
      </c>
      <c r="EP281">
        <v>0.02</v>
      </c>
      <c r="EQ281">
        <v>1.0900000000000001</v>
      </c>
      <c r="ER281">
        <v>1.19</v>
      </c>
      <c r="ES281">
        <v>1.9</v>
      </c>
      <c r="ET281">
        <v>0</v>
      </c>
      <c r="EU281">
        <v>0.21</v>
      </c>
      <c r="EV281">
        <v>0</v>
      </c>
      <c r="EW281">
        <v>0</v>
      </c>
      <c r="EX281">
        <v>0</v>
      </c>
      <c r="EY281">
        <v>19.45</v>
      </c>
      <c r="EZ281">
        <v>19.350000000000001</v>
      </c>
      <c r="FA281">
        <v>0</v>
      </c>
      <c r="FB281">
        <v>0</v>
      </c>
      <c r="FC281">
        <v>0.1</v>
      </c>
      <c r="FD281">
        <v>40.18</v>
      </c>
      <c r="FE281">
        <v>12.84</v>
      </c>
      <c r="FF281">
        <v>34.200000000000003</v>
      </c>
      <c r="FG281">
        <v>0.68</v>
      </c>
      <c r="FH281">
        <v>6.24</v>
      </c>
      <c r="FI281">
        <v>66.88</v>
      </c>
      <c r="FJ281">
        <v>89.7</v>
      </c>
      <c r="FK281">
        <v>0.82</v>
      </c>
      <c r="FL281">
        <v>42.12</v>
      </c>
      <c r="FM281">
        <v>6.51</v>
      </c>
      <c r="FN281">
        <v>3.08</v>
      </c>
      <c r="FO281">
        <v>0.08</v>
      </c>
      <c r="FP281">
        <v>0</v>
      </c>
      <c r="FQ281">
        <v>55.83</v>
      </c>
      <c r="FR281">
        <v>40.83</v>
      </c>
      <c r="FS281">
        <v>11.19</v>
      </c>
      <c r="FT281">
        <v>1.1599999999999999</v>
      </c>
      <c r="FU281">
        <v>2.71</v>
      </c>
      <c r="FV281">
        <v>0</v>
      </c>
      <c r="FW281">
        <v>18</v>
      </c>
      <c r="FX281">
        <v>1.63</v>
      </c>
      <c r="FY281">
        <v>5.21</v>
      </c>
      <c r="FZ281">
        <v>0</v>
      </c>
      <c r="GA281">
        <v>0.13</v>
      </c>
      <c r="GB281">
        <v>11.89</v>
      </c>
      <c r="GC281">
        <v>25</v>
      </c>
      <c r="GD281">
        <v>0</v>
      </c>
      <c r="GE281">
        <v>2.61</v>
      </c>
      <c r="GF281">
        <v>4.3499999999999996</v>
      </c>
    </row>
    <row r="282" spans="2:188" x14ac:dyDescent="0.35">
      <c r="B282" t="str">
        <f>IF(AND(F282&gt;='PASO 2 - CHANNEL INPUT '!$G$4,F282&lt;='PASO 2 - CHANNEL INPUT '!$H$4),"OK","FUERA")</f>
        <v>OK</v>
      </c>
      <c r="C282" s="18" t="str">
        <f>IF(AND(F282&gt;='PASO 2 - CHANNEL INPUT '!$G$8,F282&lt;='PASO 2 - CHANNEL INPUT '!$H$8),"OK","FUERA")</f>
        <v>OK</v>
      </c>
      <c r="D282" t="str">
        <f>IF(AND(F282&gt;='PASO 1 - SETUP CAMPAÑA'!$C$3,F282&lt;='PASO 1 - SETUP CAMPAÑA'!$C$4),"OK","FUERA")</f>
        <v>FUERA</v>
      </c>
      <c r="E282" t="s">
        <v>1</v>
      </c>
      <c r="F282">
        <v>91</v>
      </c>
      <c r="G282" s="11">
        <f t="shared" si="454"/>
        <v>3.29114</v>
      </c>
      <c r="H282">
        <f t="shared" si="365"/>
        <v>3.2658600000000004</v>
      </c>
      <c r="I282">
        <f t="shared" si="366"/>
        <v>2.5280000000000004E-2</v>
      </c>
      <c r="J282">
        <f t="shared" si="367"/>
        <v>1.5547200000000001</v>
      </c>
      <c r="K282">
        <f t="shared" si="368"/>
        <v>1.5547200000000001</v>
      </c>
      <c r="L282">
        <f t="shared" si="369"/>
        <v>0</v>
      </c>
      <c r="M282">
        <f t="shared" si="370"/>
        <v>1.1913199999999999</v>
      </c>
      <c r="N282">
        <f t="shared" si="371"/>
        <v>1.94024</v>
      </c>
      <c r="O282">
        <f t="shared" si="372"/>
        <v>3.6340000000000004E-2</v>
      </c>
      <c r="P282">
        <f t="shared" si="373"/>
        <v>0.23858000000000001</v>
      </c>
      <c r="Q282">
        <f t="shared" si="374"/>
        <v>3.0983800000000001</v>
      </c>
      <c r="R282">
        <f t="shared" si="375"/>
        <v>0</v>
      </c>
      <c r="S282">
        <f t="shared" si="376"/>
        <v>3.0983800000000001</v>
      </c>
      <c r="T282">
        <f t="shared" si="377"/>
        <v>2.8882400000000006</v>
      </c>
      <c r="U282" s="11">
        <f t="shared" si="378"/>
        <v>3.61504</v>
      </c>
      <c r="V282">
        <f t="shared" si="379"/>
        <v>6.6360000000000002E-2</v>
      </c>
      <c r="W282">
        <f t="shared" si="380"/>
        <v>5.2898399999999999</v>
      </c>
      <c r="X282">
        <f t="shared" si="381"/>
        <v>0.10428</v>
      </c>
      <c r="Y282">
        <f t="shared" si="382"/>
        <v>3.7919999999999995E-2</v>
      </c>
      <c r="Z282">
        <f t="shared" si="383"/>
        <v>4.4634999999999998</v>
      </c>
      <c r="AA282">
        <f t="shared" si="384"/>
        <v>1.88652</v>
      </c>
      <c r="AB282">
        <f t="shared" si="385"/>
        <v>0.14378000000000002</v>
      </c>
      <c r="AC282">
        <f t="shared" si="386"/>
        <v>6.3200000000000006E-2</v>
      </c>
      <c r="AD282" s="11">
        <f t="shared" si="387"/>
        <v>5.7922799999999999</v>
      </c>
      <c r="AE282">
        <f t="shared" si="388"/>
        <v>6.8793200000000008</v>
      </c>
      <c r="AF282">
        <f t="shared" si="389"/>
        <v>1.6416200000000001</v>
      </c>
      <c r="AG282">
        <f t="shared" si="390"/>
        <v>6.0830000000000002</v>
      </c>
      <c r="AH282">
        <f t="shared" si="391"/>
        <v>2.5516999999999999</v>
      </c>
      <c r="AI282">
        <f t="shared" si="392"/>
        <v>1.2466200000000001</v>
      </c>
      <c r="AJ282">
        <f t="shared" si="393"/>
        <v>2.5596000000000001</v>
      </c>
      <c r="AK282">
        <f t="shared" si="394"/>
        <v>0.80106000000000011</v>
      </c>
      <c r="AL282">
        <f t="shared" si="395"/>
        <v>7.9000000000000008E-3</v>
      </c>
      <c r="AM282">
        <f t="shared" si="396"/>
        <v>1.62582</v>
      </c>
      <c r="AN282">
        <f t="shared" si="397"/>
        <v>6.9520000000000012E-2</v>
      </c>
      <c r="AO282">
        <f t="shared" si="398"/>
        <v>0</v>
      </c>
      <c r="AP282">
        <f t="shared" si="399"/>
        <v>0.61462000000000006</v>
      </c>
      <c r="AQ282">
        <f t="shared" si="400"/>
        <v>0.33180000000000004</v>
      </c>
      <c r="AR282">
        <f t="shared" si="401"/>
        <v>0.30335999999999996</v>
      </c>
      <c r="AS282">
        <f t="shared" si="402"/>
        <v>0</v>
      </c>
      <c r="AT282">
        <f t="shared" si="403"/>
        <v>0.17380000000000004</v>
      </c>
      <c r="AU282">
        <f t="shared" si="404"/>
        <v>0.48821999999999999</v>
      </c>
      <c r="AV282">
        <f t="shared" si="405"/>
        <v>5.8460000000000005E-2</v>
      </c>
      <c r="AW282">
        <f t="shared" si="406"/>
        <v>0</v>
      </c>
      <c r="AX282">
        <f t="shared" si="407"/>
        <v>0</v>
      </c>
      <c r="AY282">
        <f t="shared" si="408"/>
        <v>0.54668000000000005</v>
      </c>
      <c r="AZ282">
        <f t="shared" si="409"/>
        <v>0</v>
      </c>
      <c r="BA282">
        <f t="shared" si="410"/>
        <v>0.26860000000000001</v>
      </c>
      <c r="BB282">
        <f t="shared" si="411"/>
        <v>0</v>
      </c>
      <c r="BC282">
        <f t="shared" si="412"/>
        <v>0.39342000000000005</v>
      </c>
      <c r="BD282">
        <f t="shared" si="413"/>
        <v>0</v>
      </c>
      <c r="BE282">
        <f t="shared" si="414"/>
        <v>0</v>
      </c>
      <c r="BF282">
        <f t="shared" si="415"/>
        <v>0</v>
      </c>
      <c r="BG282">
        <f t="shared" si="416"/>
        <v>2.844E-2</v>
      </c>
      <c r="BH282">
        <f t="shared" si="417"/>
        <v>0</v>
      </c>
      <c r="BI282">
        <f t="shared" si="418"/>
        <v>3.95E-2</v>
      </c>
      <c r="BJ282">
        <f t="shared" si="419"/>
        <v>0</v>
      </c>
      <c r="BK282">
        <f t="shared" si="420"/>
        <v>4.8695600000000008</v>
      </c>
      <c r="BL282">
        <f t="shared" si="421"/>
        <v>4.7652799999999997</v>
      </c>
      <c r="BM282">
        <f t="shared" si="422"/>
        <v>9.4800000000000009E-2</v>
      </c>
      <c r="BN282">
        <f t="shared" si="423"/>
        <v>0</v>
      </c>
      <c r="BO282">
        <f t="shared" si="424"/>
        <v>6.477999999999999E-2</v>
      </c>
      <c r="BP282">
        <f t="shared" si="425"/>
        <v>5.2645600000000004</v>
      </c>
      <c r="BQ282">
        <f t="shared" si="426"/>
        <v>1.94024</v>
      </c>
      <c r="BR282">
        <f t="shared" si="427"/>
        <v>3.6735000000000002</v>
      </c>
      <c r="BS282">
        <f t="shared" si="428"/>
        <v>7.9000000000000001E-2</v>
      </c>
      <c r="BT282">
        <f t="shared" si="429"/>
        <v>0.19118000000000002</v>
      </c>
      <c r="BU282">
        <f t="shared" si="430"/>
        <v>12.006419999999999</v>
      </c>
      <c r="BV282" s="11">
        <f t="shared" si="431"/>
        <v>14.916779999999999</v>
      </c>
      <c r="BW282" s="11">
        <f t="shared" si="432"/>
        <v>0</v>
      </c>
      <c r="BX282" s="11">
        <f t="shared" si="433"/>
        <v>4.9517200000000008</v>
      </c>
      <c r="BY282">
        <f t="shared" si="434"/>
        <v>0.35866000000000003</v>
      </c>
      <c r="BZ282">
        <f t="shared" si="435"/>
        <v>0.14378000000000002</v>
      </c>
      <c r="CA282">
        <f t="shared" si="436"/>
        <v>0</v>
      </c>
      <c r="CB282">
        <f t="shared" si="437"/>
        <v>0</v>
      </c>
      <c r="CC282" s="11">
        <f t="shared" si="438"/>
        <v>11.292260000000001</v>
      </c>
      <c r="CD282" s="11">
        <f t="shared" si="439"/>
        <v>4.5772600000000008</v>
      </c>
      <c r="CE282" s="11">
        <f t="shared" si="440"/>
        <v>1.5942200000000002</v>
      </c>
      <c r="CF282">
        <f t="shared" si="441"/>
        <v>2.3700000000000002E-2</v>
      </c>
      <c r="CG282">
        <f t="shared" si="442"/>
        <v>0.53561999999999999</v>
      </c>
      <c r="CH282">
        <f t="shared" si="443"/>
        <v>0</v>
      </c>
      <c r="CI282" s="11">
        <f t="shared" si="444"/>
        <v>1.51996</v>
      </c>
      <c r="CJ282">
        <f t="shared" si="445"/>
        <v>6.477999999999999E-2</v>
      </c>
      <c r="CK282">
        <f t="shared" si="446"/>
        <v>0.41554000000000002</v>
      </c>
      <c r="CL282">
        <f t="shared" si="447"/>
        <v>0</v>
      </c>
      <c r="CM282">
        <f t="shared" si="448"/>
        <v>0.14378000000000002</v>
      </c>
      <c r="CN282">
        <f t="shared" si="449"/>
        <v>1.82016</v>
      </c>
      <c r="CO282">
        <f t="shared" si="450"/>
        <v>3.2706</v>
      </c>
      <c r="CP282">
        <f t="shared" si="451"/>
        <v>0</v>
      </c>
      <c r="CQ282">
        <f t="shared" si="452"/>
        <v>0.58933999999999997</v>
      </c>
      <c r="CR282">
        <f t="shared" si="453"/>
        <v>0.88796000000000008</v>
      </c>
      <c r="CT282" s="18">
        <f>+'PASO 1 - SETUP CAMPAÑA'!$F$118/10</f>
        <v>15.8</v>
      </c>
      <c r="CU282">
        <v>20.83</v>
      </c>
      <c r="CV282">
        <v>20.67</v>
      </c>
      <c r="CW282">
        <v>0.16</v>
      </c>
      <c r="CX282">
        <v>9.84</v>
      </c>
      <c r="CY282">
        <v>9.84</v>
      </c>
      <c r="CZ282">
        <v>0</v>
      </c>
      <c r="DA282">
        <v>7.54</v>
      </c>
      <c r="DB282">
        <v>12.28</v>
      </c>
      <c r="DC282">
        <v>0.23</v>
      </c>
      <c r="DD282">
        <v>1.51</v>
      </c>
      <c r="DE282">
        <v>19.61</v>
      </c>
      <c r="DF282">
        <v>0</v>
      </c>
      <c r="DG282">
        <v>19.61</v>
      </c>
      <c r="DH282">
        <v>18.28</v>
      </c>
      <c r="DI282">
        <v>22.88</v>
      </c>
      <c r="DJ282">
        <v>0.42</v>
      </c>
      <c r="DK282">
        <v>33.479999999999997</v>
      </c>
      <c r="DL282">
        <v>0.66</v>
      </c>
      <c r="DM282">
        <v>0.24</v>
      </c>
      <c r="DN282">
        <v>28.25</v>
      </c>
      <c r="DO282">
        <v>11.94</v>
      </c>
      <c r="DP282">
        <v>0.91</v>
      </c>
      <c r="DQ282">
        <v>0.4</v>
      </c>
      <c r="DR282">
        <v>36.659999999999997</v>
      </c>
      <c r="DS282">
        <v>43.54</v>
      </c>
      <c r="DT282">
        <v>10.39</v>
      </c>
      <c r="DU282">
        <v>38.5</v>
      </c>
      <c r="DV282">
        <v>16.149999999999999</v>
      </c>
      <c r="DW282">
        <v>7.89</v>
      </c>
      <c r="DX282">
        <v>16.2</v>
      </c>
      <c r="DY282">
        <v>5.07</v>
      </c>
      <c r="DZ282">
        <v>0.05</v>
      </c>
      <c r="EA282">
        <v>10.29</v>
      </c>
      <c r="EB282">
        <v>0.44</v>
      </c>
      <c r="EC282">
        <v>0</v>
      </c>
      <c r="ED282">
        <v>3.89</v>
      </c>
      <c r="EE282">
        <v>2.1</v>
      </c>
      <c r="EF282">
        <v>1.92</v>
      </c>
      <c r="EG282">
        <v>0</v>
      </c>
      <c r="EH282">
        <v>1.1000000000000001</v>
      </c>
      <c r="EI282">
        <v>3.09</v>
      </c>
      <c r="EJ282">
        <v>0.37</v>
      </c>
      <c r="EK282">
        <v>0</v>
      </c>
      <c r="EL282">
        <v>0</v>
      </c>
      <c r="EM282">
        <v>3.46</v>
      </c>
      <c r="EN282">
        <v>0</v>
      </c>
      <c r="EO282">
        <v>1.7</v>
      </c>
      <c r="EP282">
        <v>0</v>
      </c>
      <c r="EQ282">
        <v>2.4900000000000002</v>
      </c>
      <c r="ER282">
        <v>0</v>
      </c>
      <c r="ES282">
        <v>0</v>
      </c>
      <c r="ET282">
        <v>0</v>
      </c>
      <c r="EU282">
        <v>0.18</v>
      </c>
      <c r="EV282">
        <v>0</v>
      </c>
      <c r="EW282">
        <v>0.25</v>
      </c>
      <c r="EX282">
        <v>0</v>
      </c>
      <c r="EY282">
        <v>30.82</v>
      </c>
      <c r="EZ282">
        <v>30.16</v>
      </c>
      <c r="FA282">
        <v>0.6</v>
      </c>
      <c r="FB282">
        <v>0</v>
      </c>
      <c r="FC282">
        <v>0.41</v>
      </c>
      <c r="FD282">
        <v>33.32</v>
      </c>
      <c r="FE282">
        <v>12.28</v>
      </c>
      <c r="FF282">
        <v>23.25</v>
      </c>
      <c r="FG282">
        <v>0.5</v>
      </c>
      <c r="FH282">
        <v>1.21</v>
      </c>
      <c r="FI282">
        <v>75.989999999999995</v>
      </c>
      <c r="FJ282">
        <v>94.41</v>
      </c>
      <c r="FK282">
        <v>0</v>
      </c>
      <c r="FL282">
        <v>31.34</v>
      </c>
      <c r="FM282">
        <v>2.27</v>
      </c>
      <c r="FN282">
        <v>0.91</v>
      </c>
      <c r="FO282">
        <v>0</v>
      </c>
      <c r="FP282">
        <v>0</v>
      </c>
      <c r="FQ282">
        <v>71.47</v>
      </c>
      <c r="FR282">
        <v>28.97</v>
      </c>
      <c r="FS282">
        <v>10.09</v>
      </c>
      <c r="FT282">
        <v>0.15</v>
      </c>
      <c r="FU282">
        <v>3.39</v>
      </c>
      <c r="FV282">
        <v>0</v>
      </c>
      <c r="FW282">
        <v>9.6199999999999992</v>
      </c>
      <c r="FX282">
        <v>0.41</v>
      </c>
      <c r="FY282">
        <v>2.63</v>
      </c>
      <c r="FZ282">
        <v>0</v>
      </c>
      <c r="GA282">
        <v>0.91</v>
      </c>
      <c r="GB282">
        <v>11.52</v>
      </c>
      <c r="GC282">
        <v>20.7</v>
      </c>
      <c r="GD282">
        <v>0</v>
      </c>
      <c r="GE282">
        <v>3.73</v>
      </c>
      <c r="GF282">
        <v>5.62</v>
      </c>
    </row>
    <row r="283" spans="2:188" x14ac:dyDescent="0.35">
      <c r="B283" t="str">
        <f>IF(AND(F283&gt;='PASO 2 - CHANNEL INPUT '!$G$4,F283&lt;='PASO 2 - CHANNEL INPUT '!$H$4),"OK","FUERA")</f>
        <v>OK</v>
      </c>
      <c r="C283" s="18" t="str">
        <f>IF(AND(F283&gt;='PASO 2 - CHANNEL INPUT '!$G$8,F283&lt;='PASO 2 - CHANNEL INPUT '!$H$8),"OK","FUERA")</f>
        <v>OK</v>
      </c>
      <c r="D283" t="str">
        <f>IF(AND(F283&gt;='PASO 1 - SETUP CAMPAÑA'!$C$3,F283&lt;='PASO 1 - SETUP CAMPAÑA'!$C$4),"OK","FUERA")</f>
        <v>FUERA</v>
      </c>
      <c r="E283" t="s">
        <v>1</v>
      </c>
      <c r="F283">
        <v>92</v>
      </c>
      <c r="G283" s="11">
        <f t="shared" si="454"/>
        <v>2.8281999999999998</v>
      </c>
      <c r="H283">
        <f t="shared" si="365"/>
        <v>2.8281999999999998</v>
      </c>
      <c r="I283">
        <f t="shared" si="366"/>
        <v>0</v>
      </c>
      <c r="J283">
        <f t="shared" si="367"/>
        <v>0.58302000000000009</v>
      </c>
      <c r="K283">
        <f t="shared" si="368"/>
        <v>0.58302000000000009</v>
      </c>
      <c r="L283">
        <f t="shared" si="369"/>
        <v>0</v>
      </c>
      <c r="M283">
        <f t="shared" si="370"/>
        <v>4.4650800000000004</v>
      </c>
      <c r="N283">
        <f t="shared" si="371"/>
        <v>1.86914</v>
      </c>
      <c r="O283">
        <f t="shared" si="372"/>
        <v>0</v>
      </c>
      <c r="P283">
        <f t="shared" si="373"/>
        <v>0.36023999999999995</v>
      </c>
      <c r="Q283">
        <f t="shared" si="374"/>
        <v>6.1556800000000003</v>
      </c>
      <c r="R283">
        <f t="shared" si="375"/>
        <v>5.8460000000000005E-2</v>
      </c>
      <c r="S283">
        <f t="shared" si="376"/>
        <v>6.2141400000000004</v>
      </c>
      <c r="T283">
        <f t="shared" si="377"/>
        <v>6.2141400000000004</v>
      </c>
      <c r="U283" s="11">
        <f t="shared" si="378"/>
        <v>6.3437000000000001</v>
      </c>
      <c r="V283">
        <f t="shared" si="379"/>
        <v>0.50875999999999999</v>
      </c>
      <c r="W283">
        <f t="shared" si="380"/>
        <v>3.7951600000000001</v>
      </c>
      <c r="X283">
        <f t="shared" si="381"/>
        <v>0.22752</v>
      </c>
      <c r="Y283">
        <f t="shared" si="382"/>
        <v>0</v>
      </c>
      <c r="Z283">
        <f t="shared" si="383"/>
        <v>3.3132600000000001</v>
      </c>
      <c r="AA283">
        <f t="shared" si="384"/>
        <v>1.47888</v>
      </c>
      <c r="AB283">
        <f t="shared" si="385"/>
        <v>0.22752</v>
      </c>
      <c r="AC283">
        <f t="shared" si="386"/>
        <v>0</v>
      </c>
      <c r="AD283" s="11">
        <f t="shared" si="387"/>
        <v>4.5662000000000003</v>
      </c>
      <c r="AE283">
        <f t="shared" si="388"/>
        <v>4.7937200000000004</v>
      </c>
      <c r="AF283">
        <f t="shared" si="389"/>
        <v>1.14866</v>
      </c>
      <c r="AG283">
        <f t="shared" si="390"/>
        <v>6.99308</v>
      </c>
      <c r="AH283">
        <f t="shared" si="391"/>
        <v>2.3652600000000001</v>
      </c>
      <c r="AI283">
        <f t="shared" si="392"/>
        <v>0.74734000000000012</v>
      </c>
      <c r="AJ283">
        <f t="shared" si="393"/>
        <v>1.4615</v>
      </c>
      <c r="AK283">
        <f t="shared" si="394"/>
        <v>0.81844000000000006</v>
      </c>
      <c r="AL283">
        <f t="shared" si="395"/>
        <v>0</v>
      </c>
      <c r="AM283">
        <f t="shared" si="396"/>
        <v>1.1771</v>
      </c>
      <c r="AN283">
        <f t="shared" si="397"/>
        <v>0</v>
      </c>
      <c r="AO283">
        <f t="shared" si="398"/>
        <v>0</v>
      </c>
      <c r="AP283">
        <f t="shared" si="399"/>
        <v>0.18643999999999999</v>
      </c>
      <c r="AQ283">
        <f t="shared" si="400"/>
        <v>0</v>
      </c>
      <c r="AR283">
        <f t="shared" si="401"/>
        <v>1.60686</v>
      </c>
      <c r="AS283">
        <f t="shared" si="402"/>
        <v>0</v>
      </c>
      <c r="AT283">
        <f t="shared" si="403"/>
        <v>0</v>
      </c>
      <c r="AU283">
        <f t="shared" si="404"/>
        <v>0</v>
      </c>
      <c r="AV283">
        <f t="shared" si="405"/>
        <v>3.7919999999999998</v>
      </c>
      <c r="AW283">
        <f t="shared" si="406"/>
        <v>0</v>
      </c>
      <c r="AX283">
        <f t="shared" si="407"/>
        <v>0</v>
      </c>
      <c r="AY283">
        <f t="shared" si="408"/>
        <v>3.7919999999999998</v>
      </c>
      <c r="AZ283">
        <f t="shared" si="409"/>
        <v>0</v>
      </c>
      <c r="BA283">
        <f t="shared" si="410"/>
        <v>0.50560000000000005</v>
      </c>
      <c r="BB283">
        <f t="shared" si="411"/>
        <v>0</v>
      </c>
      <c r="BC283">
        <f t="shared" si="412"/>
        <v>3.6276800000000002</v>
      </c>
      <c r="BD283">
        <f t="shared" si="413"/>
        <v>0.34286</v>
      </c>
      <c r="BE283">
        <f t="shared" si="414"/>
        <v>0.5561600000000001</v>
      </c>
      <c r="BF283">
        <f t="shared" si="415"/>
        <v>0</v>
      </c>
      <c r="BG283">
        <f t="shared" si="416"/>
        <v>3.3180000000000001E-2</v>
      </c>
      <c r="BH283">
        <f t="shared" si="417"/>
        <v>0</v>
      </c>
      <c r="BI283">
        <f t="shared" si="418"/>
        <v>0</v>
      </c>
      <c r="BJ283">
        <f t="shared" si="419"/>
        <v>0</v>
      </c>
      <c r="BK283">
        <f t="shared" si="420"/>
        <v>9.1671600000000009</v>
      </c>
      <c r="BL283">
        <f t="shared" si="421"/>
        <v>9.0929000000000002</v>
      </c>
      <c r="BM283">
        <f t="shared" si="422"/>
        <v>7.4259999999999993E-2</v>
      </c>
      <c r="BN283">
        <f t="shared" si="423"/>
        <v>0</v>
      </c>
      <c r="BO283">
        <f t="shared" si="424"/>
        <v>0</v>
      </c>
      <c r="BP283">
        <f t="shared" si="425"/>
        <v>5.0149199999999992</v>
      </c>
      <c r="BQ283">
        <f t="shared" si="426"/>
        <v>2.3304999999999998</v>
      </c>
      <c r="BR283">
        <f t="shared" si="427"/>
        <v>3.7509199999999998</v>
      </c>
      <c r="BS283">
        <f t="shared" si="428"/>
        <v>0.1343</v>
      </c>
      <c r="BT283">
        <f t="shared" si="429"/>
        <v>1.4978400000000003</v>
      </c>
      <c r="BU283">
        <f t="shared" si="430"/>
        <v>12.61788</v>
      </c>
      <c r="BV283" s="11">
        <f t="shared" si="431"/>
        <v>15.654640000000001</v>
      </c>
      <c r="BW283" s="11">
        <f t="shared" si="432"/>
        <v>0</v>
      </c>
      <c r="BX283" s="11">
        <f t="shared" si="433"/>
        <v>4.3244600000000002</v>
      </c>
      <c r="BY283">
        <f t="shared" si="434"/>
        <v>0.96854000000000007</v>
      </c>
      <c r="BZ283">
        <f t="shared" si="435"/>
        <v>0.22752</v>
      </c>
      <c r="CA283">
        <f t="shared" si="436"/>
        <v>0.3634</v>
      </c>
      <c r="CB283">
        <f t="shared" si="437"/>
        <v>0</v>
      </c>
      <c r="CC283" s="11">
        <f t="shared" si="438"/>
        <v>11.424980000000001</v>
      </c>
      <c r="CD283" s="11">
        <f t="shared" si="439"/>
        <v>3.2042400000000004</v>
      </c>
      <c r="CE283" s="11">
        <f t="shared" si="440"/>
        <v>1.9054800000000001</v>
      </c>
      <c r="CF283">
        <f t="shared" si="441"/>
        <v>0.1343</v>
      </c>
      <c r="CG283">
        <f t="shared" si="442"/>
        <v>2.2120000000000004E-2</v>
      </c>
      <c r="CH283">
        <f t="shared" si="443"/>
        <v>0</v>
      </c>
      <c r="CI283" s="11">
        <f t="shared" si="444"/>
        <v>0.91639999999999999</v>
      </c>
      <c r="CJ283">
        <f t="shared" si="445"/>
        <v>0</v>
      </c>
      <c r="CK283">
        <f t="shared" si="446"/>
        <v>0.33180000000000004</v>
      </c>
      <c r="CL283">
        <f t="shared" si="447"/>
        <v>0.14220000000000002</v>
      </c>
      <c r="CM283">
        <f t="shared" si="448"/>
        <v>0</v>
      </c>
      <c r="CN283">
        <f t="shared" si="449"/>
        <v>0.82160000000000011</v>
      </c>
      <c r="CO283">
        <f t="shared" si="450"/>
        <v>1.5879000000000001</v>
      </c>
      <c r="CP283">
        <f t="shared" si="451"/>
        <v>0</v>
      </c>
      <c r="CQ283">
        <f t="shared" si="452"/>
        <v>0</v>
      </c>
      <c r="CR283">
        <f t="shared" si="453"/>
        <v>0.15326000000000001</v>
      </c>
      <c r="CT283" s="18">
        <f>+'PASO 1 - SETUP CAMPAÑA'!$F$118/10</f>
        <v>15.8</v>
      </c>
      <c r="CU283">
        <v>17.899999999999999</v>
      </c>
      <c r="CV283">
        <v>17.899999999999999</v>
      </c>
      <c r="CW283">
        <v>0</v>
      </c>
      <c r="CX283">
        <v>3.69</v>
      </c>
      <c r="CY283">
        <v>3.69</v>
      </c>
      <c r="CZ283">
        <v>0</v>
      </c>
      <c r="DA283">
        <v>28.26</v>
      </c>
      <c r="DB283">
        <v>11.83</v>
      </c>
      <c r="DC283">
        <v>0</v>
      </c>
      <c r="DD283">
        <v>2.2799999999999998</v>
      </c>
      <c r="DE283">
        <v>38.96</v>
      </c>
      <c r="DF283">
        <v>0.37</v>
      </c>
      <c r="DG283">
        <v>39.33</v>
      </c>
      <c r="DH283">
        <v>39.33</v>
      </c>
      <c r="DI283">
        <v>40.15</v>
      </c>
      <c r="DJ283">
        <v>3.22</v>
      </c>
      <c r="DK283">
        <v>24.02</v>
      </c>
      <c r="DL283">
        <v>1.44</v>
      </c>
      <c r="DM283">
        <v>0</v>
      </c>
      <c r="DN283">
        <v>20.97</v>
      </c>
      <c r="DO283">
        <v>9.36</v>
      </c>
      <c r="DP283">
        <v>1.44</v>
      </c>
      <c r="DQ283">
        <v>0</v>
      </c>
      <c r="DR283">
        <v>28.9</v>
      </c>
      <c r="DS283">
        <v>30.34</v>
      </c>
      <c r="DT283">
        <v>7.27</v>
      </c>
      <c r="DU283">
        <v>44.26</v>
      </c>
      <c r="DV283">
        <v>14.97</v>
      </c>
      <c r="DW283">
        <v>4.7300000000000004</v>
      </c>
      <c r="DX283">
        <v>9.25</v>
      </c>
      <c r="DY283">
        <v>5.18</v>
      </c>
      <c r="DZ283">
        <v>0</v>
      </c>
      <c r="EA283">
        <v>7.45</v>
      </c>
      <c r="EB283">
        <v>0</v>
      </c>
      <c r="EC283">
        <v>0</v>
      </c>
      <c r="ED283">
        <v>1.18</v>
      </c>
      <c r="EE283">
        <v>0</v>
      </c>
      <c r="EF283">
        <v>10.17</v>
      </c>
      <c r="EG283">
        <v>0</v>
      </c>
      <c r="EH283">
        <v>0</v>
      </c>
      <c r="EI283">
        <v>0</v>
      </c>
      <c r="EJ283">
        <v>24</v>
      </c>
      <c r="EK283">
        <v>0</v>
      </c>
      <c r="EL283">
        <v>0</v>
      </c>
      <c r="EM283">
        <v>24</v>
      </c>
      <c r="EN283">
        <v>0</v>
      </c>
      <c r="EO283">
        <v>3.2</v>
      </c>
      <c r="EP283">
        <v>0</v>
      </c>
      <c r="EQ283">
        <v>22.96</v>
      </c>
      <c r="ER283">
        <v>2.17</v>
      </c>
      <c r="ES283">
        <v>3.52</v>
      </c>
      <c r="ET283">
        <v>0</v>
      </c>
      <c r="EU283">
        <v>0.21</v>
      </c>
      <c r="EV283">
        <v>0</v>
      </c>
      <c r="EW283">
        <v>0</v>
      </c>
      <c r="EX283">
        <v>0</v>
      </c>
      <c r="EY283">
        <v>58.02</v>
      </c>
      <c r="EZ283">
        <v>57.55</v>
      </c>
      <c r="FA283">
        <v>0.47</v>
      </c>
      <c r="FB283">
        <v>0</v>
      </c>
      <c r="FC283">
        <v>0</v>
      </c>
      <c r="FD283">
        <v>31.74</v>
      </c>
      <c r="FE283">
        <v>14.75</v>
      </c>
      <c r="FF283">
        <v>23.74</v>
      </c>
      <c r="FG283">
        <v>0.85</v>
      </c>
      <c r="FH283">
        <v>9.48</v>
      </c>
      <c r="FI283">
        <v>79.86</v>
      </c>
      <c r="FJ283">
        <v>99.08</v>
      </c>
      <c r="FK283">
        <v>0</v>
      </c>
      <c r="FL283">
        <v>27.37</v>
      </c>
      <c r="FM283">
        <v>6.13</v>
      </c>
      <c r="FN283">
        <v>1.44</v>
      </c>
      <c r="FO283">
        <v>2.2999999999999998</v>
      </c>
      <c r="FP283">
        <v>0</v>
      </c>
      <c r="FQ283">
        <v>72.31</v>
      </c>
      <c r="FR283">
        <v>20.28</v>
      </c>
      <c r="FS283">
        <v>12.06</v>
      </c>
      <c r="FT283">
        <v>0.85</v>
      </c>
      <c r="FU283">
        <v>0.14000000000000001</v>
      </c>
      <c r="FV283">
        <v>0</v>
      </c>
      <c r="FW283">
        <v>5.8</v>
      </c>
      <c r="FX283">
        <v>0</v>
      </c>
      <c r="FY283">
        <v>2.1</v>
      </c>
      <c r="FZ283">
        <v>0.9</v>
      </c>
      <c r="GA283">
        <v>0</v>
      </c>
      <c r="GB283">
        <v>5.2</v>
      </c>
      <c r="GC283">
        <v>10.050000000000001</v>
      </c>
      <c r="GD283">
        <v>0</v>
      </c>
      <c r="GE283">
        <v>0</v>
      </c>
      <c r="GF283">
        <v>0.97</v>
      </c>
    </row>
    <row r="284" spans="2:188" x14ac:dyDescent="0.35">
      <c r="B284" t="str">
        <f>IF(AND(F284&gt;='PASO 2 - CHANNEL INPUT '!$G$4,F284&lt;='PASO 2 - CHANNEL INPUT '!$H$4),"OK","FUERA")</f>
        <v>OK</v>
      </c>
      <c r="C284" s="18" t="str">
        <f>IF(AND(F284&gt;='PASO 2 - CHANNEL INPUT '!$G$8,F284&lt;='PASO 2 - CHANNEL INPUT '!$H$8),"OK","FUERA")</f>
        <v>OK</v>
      </c>
      <c r="D284" t="str">
        <f>IF(AND(F284&gt;='PASO 1 - SETUP CAMPAÑA'!$C$3,F284&lt;='PASO 1 - SETUP CAMPAÑA'!$C$4),"OK","FUERA")</f>
        <v>FUERA</v>
      </c>
      <c r="E284" t="s">
        <v>1</v>
      </c>
      <c r="F284">
        <v>93</v>
      </c>
      <c r="G284" s="11">
        <f t="shared" si="454"/>
        <v>1.88652</v>
      </c>
      <c r="H284">
        <f t="shared" si="365"/>
        <v>1.88652</v>
      </c>
      <c r="I284">
        <f t="shared" si="366"/>
        <v>0</v>
      </c>
      <c r="J284">
        <f t="shared" si="367"/>
        <v>0.40764</v>
      </c>
      <c r="K284">
        <f t="shared" si="368"/>
        <v>0.40764</v>
      </c>
      <c r="L284">
        <f t="shared" si="369"/>
        <v>0</v>
      </c>
      <c r="M284">
        <f t="shared" si="370"/>
        <v>1.7190400000000001</v>
      </c>
      <c r="N284">
        <f t="shared" si="371"/>
        <v>0.78842000000000001</v>
      </c>
      <c r="O284">
        <f t="shared" si="372"/>
        <v>0</v>
      </c>
      <c r="P284">
        <f t="shared" si="373"/>
        <v>0.13746</v>
      </c>
      <c r="Q284">
        <f t="shared" si="374"/>
        <v>2.0777000000000001</v>
      </c>
      <c r="R284">
        <f t="shared" si="375"/>
        <v>0</v>
      </c>
      <c r="S284">
        <f t="shared" si="376"/>
        <v>2.0777000000000001</v>
      </c>
      <c r="T284">
        <f t="shared" si="377"/>
        <v>2.0287199999999999</v>
      </c>
      <c r="U284" s="11">
        <f t="shared" si="378"/>
        <v>2.4363600000000001</v>
      </c>
      <c r="V284">
        <f t="shared" si="379"/>
        <v>0</v>
      </c>
      <c r="W284">
        <f t="shared" si="380"/>
        <v>6.2836600000000011</v>
      </c>
      <c r="X284">
        <f t="shared" si="381"/>
        <v>0.49770000000000003</v>
      </c>
      <c r="Y284">
        <f t="shared" si="382"/>
        <v>0</v>
      </c>
      <c r="Z284">
        <f t="shared" si="383"/>
        <v>4.9991200000000005</v>
      </c>
      <c r="AA284">
        <f t="shared" si="384"/>
        <v>1.78224</v>
      </c>
      <c r="AB284">
        <f t="shared" si="385"/>
        <v>0.49770000000000003</v>
      </c>
      <c r="AC284">
        <f t="shared" si="386"/>
        <v>0</v>
      </c>
      <c r="AD284" s="11">
        <f t="shared" si="387"/>
        <v>6.7813600000000003</v>
      </c>
      <c r="AE284">
        <f t="shared" si="388"/>
        <v>4.6783799999999998</v>
      </c>
      <c r="AF284">
        <f t="shared" si="389"/>
        <v>0.56722000000000006</v>
      </c>
      <c r="AG284">
        <f t="shared" si="390"/>
        <v>2.6939000000000002</v>
      </c>
      <c r="AH284">
        <f t="shared" si="391"/>
        <v>1.9086400000000001</v>
      </c>
      <c r="AI284">
        <f t="shared" si="392"/>
        <v>0.44714000000000004</v>
      </c>
      <c r="AJ284">
        <f t="shared" si="393"/>
        <v>1.25926</v>
      </c>
      <c r="AK284">
        <f t="shared" si="394"/>
        <v>0.16590000000000002</v>
      </c>
      <c r="AL284">
        <f t="shared" si="395"/>
        <v>0</v>
      </c>
      <c r="AM284">
        <f t="shared" si="396"/>
        <v>1.2734800000000002</v>
      </c>
      <c r="AN284">
        <f t="shared" si="397"/>
        <v>0</v>
      </c>
      <c r="AO284">
        <f t="shared" si="398"/>
        <v>0</v>
      </c>
      <c r="AP284">
        <f t="shared" si="399"/>
        <v>0.54194000000000009</v>
      </c>
      <c r="AQ284">
        <f t="shared" si="400"/>
        <v>0</v>
      </c>
      <c r="AR284">
        <f t="shared" si="401"/>
        <v>0</v>
      </c>
      <c r="AS284">
        <f t="shared" si="402"/>
        <v>0</v>
      </c>
      <c r="AT284">
        <f t="shared" si="403"/>
        <v>0</v>
      </c>
      <c r="AU284">
        <f t="shared" si="404"/>
        <v>3.0020000000000002E-2</v>
      </c>
      <c r="AV284">
        <f t="shared" si="405"/>
        <v>0</v>
      </c>
      <c r="AW284">
        <f t="shared" si="406"/>
        <v>0</v>
      </c>
      <c r="AX284">
        <f t="shared" si="407"/>
        <v>0</v>
      </c>
      <c r="AY284">
        <f t="shared" si="408"/>
        <v>3.0020000000000002E-2</v>
      </c>
      <c r="AZ284">
        <f t="shared" si="409"/>
        <v>0.34601999999999999</v>
      </c>
      <c r="BA284">
        <f t="shared" si="410"/>
        <v>0.6446400000000001</v>
      </c>
      <c r="BB284">
        <f t="shared" si="411"/>
        <v>0.32547999999999999</v>
      </c>
      <c r="BC284">
        <f t="shared" si="412"/>
        <v>5.0560000000000008E-2</v>
      </c>
      <c r="BD284">
        <f t="shared" si="413"/>
        <v>0</v>
      </c>
      <c r="BE284">
        <f t="shared" si="414"/>
        <v>0.99224000000000023</v>
      </c>
      <c r="BF284">
        <f t="shared" si="415"/>
        <v>0</v>
      </c>
      <c r="BG284">
        <f t="shared" si="416"/>
        <v>0</v>
      </c>
      <c r="BH284">
        <f t="shared" si="417"/>
        <v>0.17380000000000004</v>
      </c>
      <c r="BI284">
        <f t="shared" si="418"/>
        <v>0.36814000000000002</v>
      </c>
      <c r="BJ284">
        <f t="shared" si="419"/>
        <v>0.23225999999999999</v>
      </c>
      <c r="BK284">
        <f t="shared" si="420"/>
        <v>5.3704200000000011</v>
      </c>
      <c r="BL284">
        <f t="shared" si="421"/>
        <v>4.76844</v>
      </c>
      <c r="BM284">
        <f t="shared" si="422"/>
        <v>0.77261999999999997</v>
      </c>
      <c r="BN284">
        <f t="shared" si="423"/>
        <v>0</v>
      </c>
      <c r="BO284">
        <f t="shared" si="424"/>
        <v>0</v>
      </c>
      <c r="BP284">
        <f t="shared" si="425"/>
        <v>5.5726600000000008</v>
      </c>
      <c r="BQ284">
        <f t="shared" si="426"/>
        <v>0.69835999999999998</v>
      </c>
      <c r="BR284">
        <f t="shared" si="427"/>
        <v>5.1365800000000004</v>
      </c>
      <c r="BS284">
        <f t="shared" si="428"/>
        <v>0</v>
      </c>
      <c r="BT284">
        <f t="shared" si="429"/>
        <v>1.1597199999999999</v>
      </c>
      <c r="BU284">
        <f t="shared" si="430"/>
        <v>8.2649800000000013</v>
      </c>
      <c r="BV284" s="11">
        <f t="shared" si="431"/>
        <v>13.050800000000001</v>
      </c>
      <c r="BW284" s="11">
        <f t="shared" si="432"/>
        <v>0.58776000000000006</v>
      </c>
      <c r="BX284" s="11">
        <f t="shared" si="433"/>
        <v>6.9772800000000004</v>
      </c>
      <c r="BY284">
        <f t="shared" si="434"/>
        <v>0.83423999999999998</v>
      </c>
      <c r="BZ284">
        <f t="shared" si="435"/>
        <v>0.49770000000000003</v>
      </c>
      <c r="CA284">
        <f t="shared" si="436"/>
        <v>0</v>
      </c>
      <c r="CB284">
        <f t="shared" si="437"/>
        <v>0</v>
      </c>
      <c r="CC284" s="11">
        <f t="shared" si="438"/>
        <v>10.179940000000002</v>
      </c>
      <c r="CD284" s="11">
        <f t="shared" si="439"/>
        <v>6.2109800000000002</v>
      </c>
      <c r="CE284" s="11">
        <f t="shared" si="440"/>
        <v>3.9215600000000004</v>
      </c>
      <c r="CF284">
        <f t="shared" si="441"/>
        <v>0</v>
      </c>
      <c r="CG284">
        <f t="shared" si="442"/>
        <v>0.36814000000000002</v>
      </c>
      <c r="CH284">
        <f t="shared" si="443"/>
        <v>0</v>
      </c>
      <c r="CI284" s="11">
        <f t="shared" si="444"/>
        <v>2.3936999999999999</v>
      </c>
      <c r="CJ284">
        <f t="shared" si="445"/>
        <v>0</v>
      </c>
      <c r="CK284">
        <f t="shared" si="446"/>
        <v>0.13272</v>
      </c>
      <c r="CL284">
        <f t="shared" si="447"/>
        <v>0</v>
      </c>
      <c r="CM284">
        <f t="shared" si="448"/>
        <v>0</v>
      </c>
      <c r="CN284">
        <f t="shared" si="449"/>
        <v>1.4030400000000001</v>
      </c>
      <c r="CO284">
        <f t="shared" si="450"/>
        <v>1.9544599999999999</v>
      </c>
      <c r="CP284">
        <f t="shared" si="451"/>
        <v>0</v>
      </c>
      <c r="CQ284">
        <f t="shared" si="452"/>
        <v>0</v>
      </c>
      <c r="CR284">
        <f t="shared" si="453"/>
        <v>0.82318000000000002</v>
      </c>
      <c r="CT284" s="18">
        <f>+'PASO 1 - SETUP CAMPAÑA'!$F$118/10</f>
        <v>15.8</v>
      </c>
      <c r="CU284">
        <v>11.94</v>
      </c>
      <c r="CV284">
        <v>11.94</v>
      </c>
      <c r="CW284">
        <v>0</v>
      </c>
      <c r="CX284">
        <v>2.58</v>
      </c>
      <c r="CY284">
        <v>2.58</v>
      </c>
      <c r="CZ284">
        <v>0</v>
      </c>
      <c r="DA284">
        <v>10.88</v>
      </c>
      <c r="DB284">
        <v>4.99</v>
      </c>
      <c r="DC284">
        <v>0</v>
      </c>
      <c r="DD284">
        <v>0.87</v>
      </c>
      <c r="DE284">
        <v>13.15</v>
      </c>
      <c r="DF284">
        <v>0</v>
      </c>
      <c r="DG284">
        <v>13.15</v>
      </c>
      <c r="DH284">
        <v>12.84</v>
      </c>
      <c r="DI284">
        <v>15.42</v>
      </c>
      <c r="DJ284">
        <v>0</v>
      </c>
      <c r="DK284">
        <v>39.770000000000003</v>
      </c>
      <c r="DL284">
        <v>3.15</v>
      </c>
      <c r="DM284">
        <v>0</v>
      </c>
      <c r="DN284">
        <v>31.64</v>
      </c>
      <c r="DO284">
        <v>11.28</v>
      </c>
      <c r="DP284">
        <v>3.15</v>
      </c>
      <c r="DQ284">
        <v>0</v>
      </c>
      <c r="DR284">
        <v>42.92</v>
      </c>
      <c r="DS284">
        <v>29.61</v>
      </c>
      <c r="DT284">
        <v>3.59</v>
      </c>
      <c r="DU284">
        <v>17.05</v>
      </c>
      <c r="DV284">
        <v>12.08</v>
      </c>
      <c r="DW284">
        <v>2.83</v>
      </c>
      <c r="DX284">
        <v>7.97</v>
      </c>
      <c r="DY284">
        <v>1.05</v>
      </c>
      <c r="DZ284">
        <v>0</v>
      </c>
      <c r="EA284">
        <v>8.06</v>
      </c>
      <c r="EB284">
        <v>0</v>
      </c>
      <c r="EC284">
        <v>0</v>
      </c>
      <c r="ED284">
        <v>3.43</v>
      </c>
      <c r="EE284">
        <v>0</v>
      </c>
      <c r="EF284">
        <v>0</v>
      </c>
      <c r="EG284">
        <v>0</v>
      </c>
      <c r="EH284">
        <v>0</v>
      </c>
      <c r="EI284">
        <v>0.19</v>
      </c>
      <c r="EJ284">
        <v>0</v>
      </c>
      <c r="EK284">
        <v>0</v>
      </c>
      <c r="EL284">
        <v>0</v>
      </c>
      <c r="EM284">
        <v>0.19</v>
      </c>
      <c r="EN284">
        <v>2.19</v>
      </c>
      <c r="EO284">
        <v>4.08</v>
      </c>
      <c r="EP284">
        <v>2.06</v>
      </c>
      <c r="EQ284">
        <v>0.32</v>
      </c>
      <c r="ER284">
        <v>0</v>
      </c>
      <c r="ES284">
        <v>6.28</v>
      </c>
      <c r="ET284">
        <v>0</v>
      </c>
      <c r="EU284">
        <v>0</v>
      </c>
      <c r="EV284">
        <v>1.1000000000000001</v>
      </c>
      <c r="EW284">
        <v>2.33</v>
      </c>
      <c r="EX284">
        <v>1.47</v>
      </c>
      <c r="EY284">
        <v>33.99</v>
      </c>
      <c r="EZ284">
        <v>30.18</v>
      </c>
      <c r="FA284">
        <v>4.8899999999999997</v>
      </c>
      <c r="FB284">
        <v>0</v>
      </c>
      <c r="FC284">
        <v>0</v>
      </c>
      <c r="FD284">
        <v>35.270000000000003</v>
      </c>
      <c r="FE284">
        <v>4.42</v>
      </c>
      <c r="FF284">
        <v>32.51</v>
      </c>
      <c r="FG284">
        <v>0</v>
      </c>
      <c r="FH284">
        <v>7.34</v>
      </c>
      <c r="FI284">
        <v>52.31</v>
      </c>
      <c r="FJ284">
        <v>82.6</v>
      </c>
      <c r="FK284">
        <v>3.72</v>
      </c>
      <c r="FL284">
        <v>44.16</v>
      </c>
      <c r="FM284">
        <v>5.28</v>
      </c>
      <c r="FN284">
        <v>3.15</v>
      </c>
      <c r="FO284">
        <v>0</v>
      </c>
      <c r="FP284">
        <v>0</v>
      </c>
      <c r="FQ284">
        <v>64.430000000000007</v>
      </c>
      <c r="FR284">
        <v>39.31</v>
      </c>
      <c r="FS284">
        <v>24.82</v>
      </c>
      <c r="FT284">
        <v>0</v>
      </c>
      <c r="FU284">
        <v>2.33</v>
      </c>
      <c r="FV284">
        <v>0</v>
      </c>
      <c r="FW284">
        <v>15.15</v>
      </c>
      <c r="FX284">
        <v>0</v>
      </c>
      <c r="FY284">
        <v>0.84</v>
      </c>
      <c r="FZ284">
        <v>0</v>
      </c>
      <c r="GA284">
        <v>0</v>
      </c>
      <c r="GB284">
        <v>8.8800000000000008</v>
      </c>
      <c r="GC284">
        <v>12.37</v>
      </c>
      <c r="GD284">
        <v>0</v>
      </c>
      <c r="GE284">
        <v>0</v>
      </c>
      <c r="GF284">
        <v>5.21</v>
      </c>
    </row>
    <row r="285" spans="2:188" x14ac:dyDescent="0.35">
      <c r="B285" t="str">
        <f>IF(AND(F285&gt;='PASO 2 - CHANNEL INPUT '!$G$4,F285&lt;='PASO 2 - CHANNEL INPUT '!$H$4),"OK","FUERA")</f>
        <v>OK</v>
      </c>
      <c r="C285" s="18" t="str">
        <f>IF(AND(F285&gt;='PASO 2 - CHANNEL INPUT '!$G$8,F285&lt;='PASO 2 - CHANNEL INPUT '!$H$8),"OK","FUERA")</f>
        <v>OK</v>
      </c>
      <c r="D285" t="str">
        <f>IF(AND(F285&gt;='PASO 1 - SETUP CAMPAÑA'!$C$3,F285&lt;='PASO 1 - SETUP CAMPAÑA'!$C$4),"OK","FUERA")</f>
        <v>FUERA</v>
      </c>
      <c r="E285" t="s">
        <v>1</v>
      </c>
      <c r="F285">
        <v>94</v>
      </c>
      <c r="G285" s="11">
        <f t="shared" si="454"/>
        <v>2.0571599999999997</v>
      </c>
      <c r="H285">
        <f t="shared" si="365"/>
        <v>2.0571599999999997</v>
      </c>
      <c r="I285">
        <f t="shared" si="366"/>
        <v>0</v>
      </c>
      <c r="J285">
        <f t="shared" si="367"/>
        <v>0.45978000000000002</v>
      </c>
      <c r="K285">
        <f t="shared" si="368"/>
        <v>0.45978000000000002</v>
      </c>
      <c r="L285">
        <f t="shared" si="369"/>
        <v>0</v>
      </c>
      <c r="M285">
        <f t="shared" si="370"/>
        <v>0.44239999999999996</v>
      </c>
      <c r="N285">
        <f t="shared" si="371"/>
        <v>1.1534</v>
      </c>
      <c r="O285">
        <f t="shared" si="372"/>
        <v>1.2640000000000002E-2</v>
      </c>
      <c r="P285">
        <f t="shared" si="373"/>
        <v>0.14851999999999999</v>
      </c>
      <c r="Q285">
        <f t="shared" si="374"/>
        <v>1.6921800000000002</v>
      </c>
      <c r="R285">
        <f t="shared" si="375"/>
        <v>0</v>
      </c>
      <c r="S285">
        <f t="shared" si="376"/>
        <v>1.6921800000000002</v>
      </c>
      <c r="T285">
        <f t="shared" si="377"/>
        <v>1.6084400000000001</v>
      </c>
      <c r="U285" s="11">
        <f t="shared" si="378"/>
        <v>2.06664</v>
      </c>
      <c r="V285">
        <f t="shared" si="379"/>
        <v>0</v>
      </c>
      <c r="W285">
        <f t="shared" si="380"/>
        <v>5.6879999999999997</v>
      </c>
      <c r="X285">
        <f t="shared" si="381"/>
        <v>0</v>
      </c>
      <c r="Y285">
        <f t="shared" si="382"/>
        <v>0</v>
      </c>
      <c r="Z285">
        <f t="shared" si="383"/>
        <v>2.79976</v>
      </c>
      <c r="AA285">
        <f t="shared" si="384"/>
        <v>3.2721800000000001</v>
      </c>
      <c r="AB285">
        <f t="shared" si="385"/>
        <v>0</v>
      </c>
      <c r="AC285">
        <f t="shared" si="386"/>
        <v>0</v>
      </c>
      <c r="AD285" s="11">
        <f t="shared" si="387"/>
        <v>5.6879999999999997</v>
      </c>
      <c r="AE285">
        <f t="shared" si="388"/>
        <v>3.3985800000000004</v>
      </c>
      <c r="AF285">
        <f t="shared" si="389"/>
        <v>0.69203999999999999</v>
      </c>
      <c r="AG285">
        <f t="shared" si="390"/>
        <v>6.8493000000000004</v>
      </c>
      <c r="AH285">
        <f t="shared" si="391"/>
        <v>7.6393000000000013</v>
      </c>
      <c r="AI285">
        <f t="shared" si="392"/>
        <v>0.78368000000000004</v>
      </c>
      <c r="AJ285">
        <f t="shared" si="393"/>
        <v>0.45188</v>
      </c>
      <c r="AK285">
        <f t="shared" si="394"/>
        <v>1.4852000000000001</v>
      </c>
      <c r="AL285">
        <f t="shared" si="395"/>
        <v>0</v>
      </c>
      <c r="AM285">
        <f t="shared" si="396"/>
        <v>1.0270000000000001</v>
      </c>
      <c r="AN285">
        <f t="shared" si="397"/>
        <v>0</v>
      </c>
      <c r="AO285">
        <f t="shared" si="398"/>
        <v>0</v>
      </c>
      <c r="AP285">
        <f t="shared" si="399"/>
        <v>0</v>
      </c>
      <c r="AQ285">
        <f t="shared" si="400"/>
        <v>0</v>
      </c>
      <c r="AR285">
        <f t="shared" si="401"/>
        <v>0.35076000000000002</v>
      </c>
      <c r="AS285">
        <f t="shared" si="402"/>
        <v>0</v>
      </c>
      <c r="AT285">
        <f t="shared" si="403"/>
        <v>0</v>
      </c>
      <c r="AU285">
        <f t="shared" si="404"/>
        <v>0.89112000000000002</v>
      </c>
      <c r="AV285">
        <f t="shared" si="405"/>
        <v>0.76472000000000007</v>
      </c>
      <c r="AW285">
        <f t="shared" si="406"/>
        <v>0</v>
      </c>
      <c r="AX285">
        <f t="shared" si="407"/>
        <v>0</v>
      </c>
      <c r="AY285">
        <f t="shared" si="408"/>
        <v>1.6558400000000002</v>
      </c>
      <c r="AZ285">
        <f t="shared" si="409"/>
        <v>0</v>
      </c>
      <c r="BA285">
        <f t="shared" si="410"/>
        <v>0</v>
      </c>
      <c r="BB285">
        <f t="shared" si="411"/>
        <v>0</v>
      </c>
      <c r="BC285">
        <f t="shared" si="412"/>
        <v>0</v>
      </c>
      <c r="BD285">
        <f t="shared" si="413"/>
        <v>0.32073999999999997</v>
      </c>
      <c r="BE285">
        <f t="shared" si="414"/>
        <v>0.93536000000000008</v>
      </c>
      <c r="BF285">
        <f t="shared" si="415"/>
        <v>0</v>
      </c>
      <c r="BG285">
        <f t="shared" si="416"/>
        <v>0.12166</v>
      </c>
      <c r="BH285">
        <f t="shared" si="417"/>
        <v>0</v>
      </c>
      <c r="BI285">
        <f t="shared" si="418"/>
        <v>0</v>
      </c>
      <c r="BJ285">
        <f t="shared" si="419"/>
        <v>0</v>
      </c>
      <c r="BK285">
        <f t="shared" si="420"/>
        <v>5.8949800000000012</v>
      </c>
      <c r="BL285">
        <f t="shared" si="421"/>
        <v>5.8949800000000012</v>
      </c>
      <c r="BM285">
        <f t="shared" si="422"/>
        <v>0</v>
      </c>
      <c r="BN285">
        <f t="shared" si="423"/>
        <v>0</v>
      </c>
      <c r="BO285">
        <f t="shared" si="424"/>
        <v>0</v>
      </c>
      <c r="BP285">
        <f t="shared" si="425"/>
        <v>6.2473200000000002</v>
      </c>
      <c r="BQ285">
        <f t="shared" si="426"/>
        <v>0.45504</v>
      </c>
      <c r="BR285">
        <f t="shared" si="427"/>
        <v>6.2473200000000002</v>
      </c>
      <c r="BS285">
        <f t="shared" si="428"/>
        <v>0</v>
      </c>
      <c r="BT285">
        <f t="shared" si="429"/>
        <v>0.39184000000000002</v>
      </c>
      <c r="BU285">
        <f t="shared" si="430"/>
        <v>12.534140000000001</v>
      </c>
      <c r="BV285" s="11">
        <f t="shared" si="431"/>
        <v>14.466480000000001</v>
      </c>
      <c r="BW285" s="11">
        <f t="shared" si="432"/>
        <v>0.28756000000000004</v>
      </c>
      <c r="BX285" s="11">
        <f t="shared" si="433"/>
        <v>2.8297800000000004</v>
      </c>
      <c r="BY285">
        <f t="shared" si="434"/>
        <v>0.85320000000000018</v>
      </c>
      <c r="BZ285">
        <f t="shared" si="435"/>
        <v>0</v>
      </c>
      <c r="CA285">
        <f t="shared" si="436"/>
        <v>0</v>
      </c>
      <c r="CB285">
        <f t="shared" si="437"/>
        <v>0</v>
      </c>
      <c r="CC285" s="11">
        <f t="shared" si="438"/>
        <v>9.4278600000000008</v>
      </c>
      <c r="CD285" s="11">
        <f t="shared" si="439"/>
        <v>2.8297800000000004</v>
      </c>
      <c r="CE285" s="11">
        <f t="shared" si="440"/>
        <v>1.6210800000000001</v>
      </c>
      <c r="CF285">
        <f t="shared" si="441"/>
        <v>0.46136000000000005</v>
      </c>
      <c r="CG285">
        <f t="shared" si="442"/>
        <v>0.46136000000000005</v>
      </c>
      <c r="CH285">
        <f t="shared" si="443"/>
        <v>0</v>
      </c>
      <c r="CI285" s="11">
        <f t="shared" si="444"/>
        <v>0.32547999999999999</v>
      </c>
      <c r="CJ285">
        <f t="shared" si="445"/>
        <v>0.32547999999999999</v>
      </c>
      <c r="CK285">
        <f t="shared" si="446"/>
        <v>0.32547999999999999</v>
      </c>
      <c r="CL285">
        <f t="shared" si="447"/>
        <v>0</v>
      </c>
      <c r="CM285">
        <f t="shared" si="448"/>
        <v>0</v>
      </c>
      <c r="CN285">
        <f t="shared" si="449"/>
        <v>1.1455</v>
      </c>
      <c r="CO285">
        <f t="shared" si="450"/>
        <v>1.5657800000000002</v>
      </c>
      <c r="CP285">
        <f t="shared" si="451"/>
        <v>0</v>
      </c>
      <c r="CQ285">
        <f t="shared" si="452"/>
        <v>0</v>
      </c>
      <c r="CR285">
        <f t="shared" si="453"/>
        <v>0.61304000000000003</v>
      </c>
      <c r="CT285" s="18">
        <f>+'PASO 1 - SETUP CAMPAÑA'!$F$118/10</f>
        <v>15.8</v>
      </c>
      <c r="CU285">
        <v>13.02</v>
      </c>
      <c r="CV285">
        <v>13.02</v>
      </c>
      <c r="CW285">
        <v>0</v>
      </c>
      <c r="CX285">
        <v>2.91</v>
      </c>
      <c r="CY285">
        <v>2.91</v>
      </c>
      <c r="CZ285">
        <v>0</v>
      </c>
      <c r="DA285">
        <v>2.8</v>
      </c>
      <c r="DB285">
        <v>7.3</v>
      </c>
      <c r="DC285">
        <v>0.08</v>
      </c>
      <c r="DD285">
        <v>0.94</v>
      </c>
      <c r="DE285">
        <v>10.71</v>
      </c>
      <c r="DF285">
        <v>0</v>
      </c>
      <c r="DG285">
        <v>10.71</v>
      </c>
      <c r="DH285">
        <v>10.18</v>
      </c>
      <c r="DI285">
        <v>13.08</v>
      </c>
      <c r="DJ285">
        <v>0</v>
      </c>
      <c r="DK285">
        <v>36</v>
      </c>
      <c r="DL285">
        <v>0</v>
      </c>
      <c r="DM285">
        <v>0</v>
      </c>
      <c r="DN285">
        <v>17.72</v>
      </c>
      <c r="DO285">
        <v>20.71</v>
      </c>
      <c r="DP285">
        <v>0</v>
      </c>
      <c r="DQ285">
        <v>0</v>
      </c>
      <c r="DR285">
        <v>36</v>
      </c>
      <c r="DS285">
        <v>21.51</v>
      </c>
      <c r="DT285">
        <v>4.38</v>
      </c>
      <c r="DU285">
        <v>43.35</v>
      </c>
      <c r="DV285">
        <v>48.35</v>
      </c>
      <c r="DW285">
        <v>4.96</v>
      </c>
      <c r="DX285">
        <v>2.86</v>
      </c>
      <c r="DY285">
        <v>9.4</v>
      </c>
      <c r="DZ285">
        <v>0</v>
      </c>
      <c r="EA285">
        <v>6.5</v>
      </c>
      <c r="EB285">
        <v>0</v>
      </c>
      <c r="EC285">
        <v>0</v>
      </c>
      <c r="ED285">
        <v>0</v>
      </c>
      <c r="EE285">
        <v>0</v>
      </c>
      <c r="EF285">
        <v>2.2200000000000002</v>
      </c>
      <c r="EG285">
        <v>0</v>
      </c>
      <c r="EH285">
        <v>0</v>
      </c>
      <c r="EI285">
        <v>5.64</v>
      </c>
      <c r="EJ285">
        <v>4.84</v>
      </c>
      <c r="EK285">
        <v>0</v>
      </c>
      <c r="EL285">
        <v>0</v>
      </c>
      <c r="EM285">
        <v>10.48</v>
      </c>
      <c r="EN285">
        <v>0</v>
      </c>
      <c r="EO285">
        <v>0</v>
      </c>
      <c r="EP285">
        <v>0</v>
      </c>
      <c r="EQ285">
        <v>0</v>
      </c>
      <c r="ER285">
        <v>2.0299999999999998</v>
      </c>
      <c r="ES285">
        <v>5.92</v>
      </c>
      <c r="ET285">
        <v>0</v>
      </c>
      <c r="EU285">
        <v>0.77</v>
      </c>
      <c r="EV285">
        <v>0</v>
      </c>
      <c r="EW285">
        <v>0</v>
      </c>
      <c r="EX285">
        <v>0</v>
      </c>
      <c r="EY285">
        <v>37.31</v>
      </c>
      <c r="EZ285">
        <v>37.31</v>
      </c>
      <c r="FA285">
        <v>0</v>
      </c>
      <c r="FB285">
        <v>0</v>
      </c>
      <c r="FC285">
        <v>0</v>
      </c>
      <c r="FD285">
        <v>39.54</v>
      </c>
      <c r="FE285">
        <v>2.88</v>
      </c>
      <c r="FF285">
        <v>39.54</v>
      </c>
      <c r="FG285">
        <v>0</v>
      </c>
      <c r="FH285">
        <v>2.48</v>
      </c>
      <c r="FI285">
        <v>79.33</v>
      </c>
      <c r="FJ285">
        <v>91.56</v>
      </c>
      <c r="FK285">
        <v>1.82</v>
      </c>
      <c r="FL285">
        <v>17.91</v>
      </c>
      <c r="FM285">
        <v>5.4</v>
      </c>
      <c r="FN285">
        <v>0</v>
      </c>
      <c r="FO285">
        <v>0</v>
      </c>
      <c r="FP285">
        <v>0</v>
      </c>
      <c r="FQ285">
        <v>59.67</v>
      </c>
      <c r="FR285">
        <v>17.91</v>
      </c>
      <c r="FS285">
        <v>10.26</v>
      </c>
      <c r="FT285">
        <v>2.92</v>
      </c>
      <c r="FU285">
        <v>2.92</v>
      </c>
      <c r="FV285">
        <v>0</v>
      </c>
      <c r="FW285">
        <v>2.06</v>
      </c>
      <c r="FX285">
        <v>2.06</v>
      </c>
      <c r="FY285">
        <v>2.06</v>
      </c>
      <c r="FZ285">
        <v>0</v>
      </c>
      <c r="GA285">
        <v>0</v>
      </c>
      <c r="GB285">
        <v>7.25</v>
      </c>
      <c r="GC285">
        <v>9.91</v>
      </c>
      <c r="GD285">
        <v>0</v>
      </c>
      <c r="GE285">
        <v>0</v>
      </c>
      <c r="GF285">
        <v>3.88</v>
      </c>
    </row>
    <row r="286" spans="2:188" x14ac:dyDescent="0.35">
      <c r="B286" t="str">
        <f>IF(AND(F286&gt;='PASO 2 - CHANNEL INPUT '!$G$4,F286&lt;='PASO 2 - CHANNEL INPUT '!$H$4),"OK","FUERA")</f>
        <v>OK</v>
      </c>
      <c r="C286" s="18" t="str">
        <f>IF(AND(F286&gt;='PASO 2 - CHANNEL INPUT '!$G$8,F286&lt;='PASO 2 - CHANNEL INPUT '!$H$8),"OK","FUERA")</f>
        <v>OK</v>
      </c>
      <c r="D286" t="str">
        <f>IF(AND(F286&gt;='PASO 1 - SETUP CAMPAÑA'!$C$3,F286&lt;='PASO 1 - SETUP CAMPAÑA'!$C$4),"OK","FUERA")</f>
        <v>FUERA</v>
      </c>
      <c r="E286" t="s">
        <v>1</v>
      </c>
      <c r="F286">
        <v>95</v>
      </c>
      <c r="G286" s="11">
        <f t="shared" si="454"/>
        <v>0.90060000000000007</v>
      </c>
      <c r="H286">
        <f t="shared" si="365"/>
        <v>0.8547800000000001</v>
      </c>
      <c r="I286">
        <f t="shared" si="366"/>
        <v>4.582E-2</v>
      </c>
      <c r="J286">
        <f t="shared" si="367"/>
        <v>1.96394</v>
      </c>
      <c r="K286">
        <f t="shared" si="368"/>
        <v>1.96394</v>
      </c>
      <c r="L286">
        <f t="shared" si="369"/>
        <v>0</v>
      </c>
      <c r="M286">
        <f t="shared" si="370"/>
        <v>1.7538</v>
      </c>
      <c r="N286">
        <f t="shared" si="371"/>
        <v>2.7334000000000005</v>
      </c>
      <c r="O286">
        <f t="shared" si="372"/>
        <v>0</v>
      </c>
      <c r="P286">
        <f t="shared" si="373"/>
        <v>0</v>
      </c>
      <c r="Q286">
        <f t="shared" si="374"/>
        <v>3.6498000000000004</v>
      </c>
      <c r="R286">
        <f t="shared" si="375"/>
        <v>0</v>
      </c>
      <c r="S286">
        <f t="shared" si="376"/>
        <v>3.6498000000000004</v>
      </c>
      <c r="T286">
        <f t="shared" si="377"/>
        <v>2.7334000000000005</v>
      </c>
      <c r="U286" s="11">
        <f t="shared" si="378"/>
        <v>4.0495399999999995</v>
      </c>
      <c r="V286">
        <f t="shared" si="379"/>
        <v>6.9520000000000012E-2</v>
      </c>
      <c r="W286">
        <f t="shared" si="380"/>
        <v>3.2168800000000002</v>
      </c>
      <c r="X286">
        <f t="shared" si="381"/>
        <v>0</v>
      </c>
      <c r="Y286">
        <f t="shared" si="382"/>
        <v>0</v>
      </c>
      <c r="Z286">
        <f t="shared" si="383"/>
        <v>0.85320000000000018</v>
      </c>
      <c r="AA286">
        <f t="shared" si="384"/>
        <v>1.9086400000000001</v>
      </c>
      <c r="AB286">
        <f t="shared" si="385"/>
        <v>0</v>
      </c>
      <c r="AC286">
        <f t="shared" si="386"/>
        <v>2.2120000000000004E-2</v>
      </c>
      <c r="AD286" s="11">
        <f t="shared" si="387"/>
        <v>3.2864000000000004</v>
      </c>
      <c r="AE286">
        <f t="shared" si="388"/>
        <v>2.7808000000000006</v>
      </c>
      <c r="AF286">
        <f t="shared" si="389"/>
        <v>2.3384000000000005</v>
      </c>
      <c r="AG286">
        <f t="shared" si="390"/>
        <v>3.80464</v>
      </c>
      <c r="AH286">
        <f t="shared" si="391"/>
        <v>2.34788</v>
      </c>
      <c r="AI286">
        <f t="shared" si="392"/>
        <v>2.2120000000000004E-2</v>
      </c>
      <c r="AJ286">
        <f t="shared" si="393"/>
        <v>1.6574200000000001</v>
      </c>
      <c r="AK286">
        <f t="shared" si="394"/>
        <v>0.92903999999999998</v>
      </c>
      <c r="AL286">
        <f t="shared" si="395"/>
        <v>0</v>
      </c>
      <c r="AM286">
        <f t="shared" si="396"/>
        <v>2.1567000000000003</v>
      </c>
      <c r="AN286">
        <f t="shared" si="397"/>
        <v>0</v>
      </c>
      <c r="AO286">
        <f t="shared" si="398"/>
        <v>0</v>
      </c>
      <c r="AP286">
        <f t="shared" si="399"/>
        <v>0.96538000000000002</v>
      </c>
      <c r="AQ286">
        <f t="shared" si="400"/>
        <v>0</v>
      </c>
      <c r="AR286">
        <f t="shared" si="401"/>
        <v>0</v>
      </c>
      <c r="AS286">
        <f t="shared" si="402"/>
        <v>0</v>
      </c>
      <c r="AT286">
        <f t="shared" si="403"/>
        <v>0.33496000000000004</v>
      </c>
      <c r="AU286">
        <f t="shared" si="404"/>
        <v>0</v>
      </c>
      <c r="AV286">
        <f t="shared" si="405"/>
        <v>0</v>
      </c>
      <c r="AW286">
        <f t="shared" si="406"/>
        <v>0</v>
      </c>
      <c r="AX286">
        <f t="shared" si="407"/>
        <v>0</v>
      </c>
      <c r="AY286">
        <f t="shared" si="408"/>
        <v>0</v>
      </c>
      <c r="AZ286">
        <f t="shared" si="409"/>
        <v>0</v>
      </c>
      <c r="BA286">
        <f t="shared" si="410"/>
        <v>0</v>
      </c>
      <c r="BB286">
        <f t="shared" si="411"/>
        <v>0</v>
      </c>
      <c r="BC286">
        <f t="shared" si="412"/>
        <v>0</v>
      </c>
      <c r="BD286">
        <f t="shared" si="413"/>
        <v>0</v>
      </c>
      <c r="BE286">
        <f t="shared" si="414"/>
        <v>0</v>
      </c>
      <c r="BF286">
        <f t="shared" si="415"/>
        <v>0</v>
      </c>
      <c r="BG286">
        <f t="shared" si="416"/>
        <v>0</v>
      </c>
      <c r="BH286">
        <f t="shared" si="417"/>
        <v>0</v>
      </c>
      <c r="BI286">
        <f t="shared" si="418"/>
        <v>0</v>
      </c>
      <c r="BJ286">
        <f t="shared" si="419"/>
        <v>0</v>
      </c>
      <c r="BK286">
        <f t="shared" si="420"/>
        <v>4.5662000000000003</v>
      </c>
      <c r="BL286">
        <f t="shared" si="421"/>
        <v>4.3860800000000006</v>
      </c>
      <c r="BM286">
        <f t="shared" si="422"/>
        <v>0.18011999999999997</v>
      </c>
      <c r="BN286">
        <f t="shared" si="423"/>
        <v>0</v>
      </c>
      <c r="BO286">
        <f t="shared" si="424"/>
        <v>0</v>
      </c>
      <c r="BP286">
        <f t="shared" si="425"/>
        <v>6.8177000000000003</v>
      </c>
      <c r="BQ286">
        <f t="shared" si="426"/>
        <v>4.3418400000000004</v>
      </c>
      <c r="BR286">
        <f t="shared" si="427"/>
        <v>3.0020000000000002</v>
      </c>
      <c r="BS286">
        <f t="shared" si="428"/>
        <v>0.42502000000000001</v>
      </c>
      <c r="BT286">
        <f t="shared" si="429"/>
        <v>0.24174000000000004</v>
      </c>
      <c r="BU286">
        <f t="shared" si="430"/>
        <v>9.2746000000000013</v>
      </c>
      <c r="BV286" s="11">
        <f t="shared" si="431"/>
        <v>14.00512</v>
      </c>
      <c r="BW286" s="11">
        <f t="shared" si="432"/>
        <v>0.33496000000000004</v>
      </c>
      <c r="BX286" s="11">
        <f t="shared" si="433"/>
        <v>8.7358200000000004</v>
      </c>
      <c r="BY286">
        <f t="shared" si="434"/>
        <v>0.33022000000000001</v>
      </c>
      <c r="BZ286">
        <f t="shared" si="435"/>
        <v>0</v>
      </c>
      <c r="CA286">
        <f t="shared" si="436"/>
        <v>0.94642000000000004</v>
      </c>
      <c r="CB286">
        <f t="shared" si="437"/>
        <v>0</v>
      </c>
      <c r="CC286" s="11">
        <f t="shared" si="438"/>
        <v>11.17534</v>
      </c>
      <c r="CD286" s="11">
        <f t="shared" si="439"/>
        <v>8.7358200000000004</v>
      </c>
      <c r="CE286" s="11">
        <f t="shared" si="440"/>
        <v>5.2203200000000001</v>
      </c>
      <c r="CF286">
        <f t="shared" si="441"/>
        <v>0</v>
      </c>
      <c r="CG286">
        <f t="shared" si="442"/>
        <v>3.9136600000000001</v>
      </c>
      <c r="CH286">
        <f t="shared" si="443"/>
        <v>0</v>
      </c>
      <c r="CI286" s="11">
        <f t="shared" si="444"/>
        <v>1.3651200000000001</v>
      </c>
      <c r="CJ286">
        <f t="shared" si="445"/>
        <v>0</v>
      </c>
      <c r="CK286">
        <f t="shared" si="446"/>
        <v>0.15642</v>
      </c>
      <c r="CL286">
        <f t="shared" si="447"/>
        <v>0</v>
      </c>
      <c r="CM286">
        <f t="shared" si="448"/>
        <v>0</v>
      </c>
      <c r="CN286">
        <f t="shared" si="449"/>
        <v>2.7507800000000002</v>
      </c>
      <c r="CO286">
        <f t="shared" si="450"/>
        <v>6.8098000000000001</v>
      </c>
      <c r="CP286">
        <f t="shared" si="451"/>
        <v>0</v>
      </c>
      <c r="CQ286">
        <f t="shared" si="452"/>
        <v>0</v>
      </c>
      <c r="CR286">
        <f t="shared" si="453"/>
        <v>1.3493199999999999</v>
      </c>
      <c r="CT286" s="18">
        <f>+'PASO 1 - SETUP CAMPAÑA'!$F$118/10</f>
        <v>15.8</v>
      </c>
      <c r="CU286">
        <v>5.7</v>
      </c>
      <c r="CV286">
        <v>5.41</v>
      </c>
      <c r="CW286">
        <v>0.28999999999999998</v>
      </c>
      <c r="CX286">
        <v>12.43</v>
      </c>
      <c r="CY286">
        <v>12.43</v>
      </c>
      <c r="CZ286">
        <v>0</v>
      </c>
      <c r="DA286">
        <v>11.1</v>
      </c>
      <c r="DB286">
        <v>17.3</v>
      </c>
      <c r="DC286">
        <v>0</v>
      </c>
      <c r="DD286">
        <v>0</v>
      </c>
      <c r="DE286">
        <v>23.1</v>
      </c>
      <c r="DF286">
        <v>0</v>
      </c>
      <c r="DG286">
        <v>23.1</v>
      </c>
      <c r="DH286">
        <v>17.3</v>
      </c>
      <c r="DI286">
        <v>25.63</v>
      </c>
      <c r="DJ286">
        <v>0.44</v>
      </c>
      <c r="DK286">
        <v>20.36</v>
      </c>
      <c r="DL286">
        <v>0</v>
      </c>
      <c r="DM286">
        <v>0</v>
      </c>
      <c r="DN286">
        <v>5.4</v>
      </c>
      <c r="DO286">
        <v>12.08</v>
      </c>
      <c r="DP286">
        <v>0</v>
      </c>
      <c r="DQ286">
        <v>0.14000000000000001</v>
      </c>
      <c r="DR286">
        <v>20.8</v>
      </c>
      <c r="DS286">
        <v>17.600000000000001</v>
      </c>
      <c r="DT286">
        <v>14.8</v>
      </c>
      <c r="DU286">
        <v>24.08</v>
      </c>
      <c r="DV286">
        <v>14.86</v>
      </c>
      <c r="DW286">
        <v>0.14000000000000001</v>
      </c>
      <c r="DX286">
        <v>10.49</v>
      </c>
      <c r="DY286">
        <v>5.88</v>
      </c>
      <c r="DZ286">
        <v>0</v>
      </c>
      <c r="EA286">
        <v>13.65</v>
      </c>
      <c r="EB286">
        <v>0</v>
      </c>
      <c r="EC286">
        <v>0</v>
      </c>
      <c r="ED286">
        <v>6.11</v>
      </c>
      <c r="EE286">
        <v>0</v>
      </c>
      <c r="EF286">
        <v>0</v>
      </c>
      <c r="EG286">
        <v>0</v>
      </c>
      <c r="EH286">
        <v>2.12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28.9</v>
      </c>
      <c r="EZ286">
        <v>27.76</v>
      </c>
      <c r="FA286">
        <v>1.1399999999999999</v>
      </c>
      <c r="FB286">
        <v>0</v>
      </c>
      <c r="FC286">
        <v>0</v>
      </c>
      <c r="FD286">
        <v>43.15</v>
      </c>
      <c r="FE286">
        <v>27.48</v>
      </c>
      <c r="FF286">
        <v>19</v>
      </c>
      <c r="FG286">
        <v>2.69</v>
      </c>
      <c r="FH286">
        <v>1.53</v>
      </c>
      <c r="FI286">
        <v>58.7</v>
      </c>
      <c r="FJ286">
        <v>88.64</v>
      </c>
      <c r="FK286">
        <v>2.12</v>
      </c>
      <c r="FL286">
        <v>55.29</v>
      </c>
      <c r="FM286">
        <v>2.09</v>
      </c>
      <c r="FN286">
        <v>0</v>
      </c>
      <c r="FO286">
        <v>5.99</v>
      </c>
      <c r="FP286">
        <v>0</v>
      </c>
      <c r="FQ286">
        <v>70.73</v>
      </c>
      <c r="FR286">
        <v>55.29</v>
      </c>
      <c r="FS286">
        <v>33.04</v>
      </c>
      <c r="FT286">
        <v>0</v>
      </c>
      <c r="FU286">
        <v>24.77</v>
      </c>
      <c r="FV286">
        <v>0</v>
      </c>
      <c r="FW286">
        <v>8.64</v>
      </c>
      <c r="FX286">
        <v>0</v>
      </c>
      <c r="FY286">
        <v>0.99</v>
      </c>
      <c r="FZ286">
        <v>0</v>
      </c>
      <c r="GA286">
        <v>0</v>
      </c>
      <c r="GB286">
        <v>17.41</v>
      </c>
      <c r="GC286">
        <v>43.1</v>
      </c>
      <c r="GD286">
        <v>0</v>
      </c>
      <c r="GE286">
        <v>0</v>
      </c>
      <c r="GF286">
        <v>8.5399999999999991</v>
      </c>
    </row>
    <row r="287" spans="2:188" x14ac:dyDescent="0.35">
      <c r="B287" t="str">
        <f>IF(AND(F287&gt;='PASO 2 - CHANNEL INPUT '!$G$4,F287&lt;='PASO 2 - CHANNEL INPUT '!$H$4),"OK","FUERA")</f>
        <v>OK</v>
      </c>
      <c r="C287" s="18" t="str">
        <f>IF(AND(F287&gt;='PASO 2 - CHANNEL INPUT '!$G$8,F287&lt;='PASO 2 - CHANNEL INPUT '!$H$8),"OK","FUERA")</f>
        <v>OK</v>
      </c>
      <c r="D287" t="str">
        <f>IF(AND(F287&gt;='PASO 1 - SETUP CAMPAÑA'!$C$3,F287&lt;='PASO 1 - SETUP CAMPAÑA'!$C$4),"OK","FUERA")</f>
        <v>FUERA</v>
      </c>
      <c r="E287" t="s">
        <v>1</v>
      </c>
      <c r="F287">
        <v>96</v>
      </c>
      <c r="G287" s="11">
        <f t="shared" si="454"/>
        <v>0.58302000000000009</v>
      </c>
      <c r="H287">
        <f t="shared" si="365"/>
        <v>0.58302000000000009</v>
      </c>
      <c r="I287">
        <f t="shared" si="366"/>
        <v>0</v>
      </c>
      <c r="J287">
        <f t="shared" si="367"/>
        <v>0</v>
      </c>
      <c r="K287">
        <f t="shared" si="368"/>
        <v>0</v>
      </c>
      <c r="L287">
        <f t="shared" si="369"/>
        <v>0</v>
      </c>
      <c r="M287">
        <f t="shared" si="370"/>
        <v>0.70152000000000003</v>
      </c>
      <c r="N287">
        <f t="shared" si="371"/>
        <v>0.26385999999999998</v>
      </c>
      <c r="O287">
        <f t="shared" si="372"/>
        <v>0</v>
      </c>
      <c r="P287">
        <f t="shared" si="373"/>
        <v>0</v>
      </c>
      <c r="Q287">
        <f t="shared" si="374"/>
        <v>0.96538000000000002</v>
      </c>
      <c r="R287">
        <f t="shared" si="375"/>
        <v>0</v>
      </c>
      <c r="S287">
        <f t="shared" si="376"/>
        <v>0.96538000000000002</v>
      </c>
      <c r="T287">
        <f t="shared" si="377"/>
        <v>0.96538000000000002</v>
      </c>
      <c r="U287" s="11">
        <f t="shared" si="378"/>
        <v>0.96538000000000002</v>
      </c>
      <c r="V287">
        <f t="shared" si="379"/>
        <v>0</v>
      </c>
      <c r="W287">
        <f t="shared" si="380"/>
        <v>3.9105000000000003</v>
      </c>
      <c r="X287">
        <f t="shared" si="381"/>
        <v>0</v>
      </c>
      <c r="Y287">
        <f t="shared" si="382"/>
        <v>0</v>
      </c>
      <c r="Z287">
        <f t="shared" si="383"/>
        <v>3.1473600000000004</v>
      </c>
      <c r="AA287">
        <f t="shared" si="384"/>
        <v>0.76314000000000004</v>
      </c>
      <c r="AB287">
        <f t="shared" si="385"/>
        <v>0</v>
      </c>
      <c r="AC287">
        <f t="shared" si="386"/>
        <v>0</v>
      </c>
      <c r="AD287" s="11">
        <f t="shared" si="387"/>
        <v>3.9105000000000003</v>
      </c>
      <c r="AE287">
        <f t="shared" si="388"/>
        <v>3.2642800000000003</v>
      </c>
      <c r="AF287">
        <f t="shared" si="389"/>
        <v>0.70152000000000003</v>
      </c>
      <c r="AG287">
        <f t="shared" si="390"/>
        <v>4.2265000000000006</v>
      </c>
      <c r="AH287">
        <f t="shared" si="391"/>
        <v>0.12008000000000001</v>
      </c>
      <c r="AI287">
        <f t="shared" si="392"/>
        <v>0</v>
      </c>
      <c r="AJ287">
        <f t="shared" si="393"/>
        <v>0</v>
      </c>
      <c r="AK287">
        <f t="shared" si="394"/>
        <v>2.6733600000000002</v>
      </c>
      <c r="AL287">
        <f t="shared" si="395"/>
        <v>0</v>
      </c>
      <c r="AM287">
        <f t="shared" si="396"/>
        <v>7.4259999999999993E-2</v>
      </c>
      <c r="AN287">
        <f t="shared" si="397"/>
        <v>0</v>
      </c>
      <c r="AO287">
        <f t="shared" si="398"/>
        <v>0</v>
      </c>
      <c r="AP287">
        <f t="shared" si="399"/>
        <v>6.6518000000000006</v>
      </c>
      <c r="AQ287">
        <f t="shared" si="400"/>
        <v>0</v>
      </c>
      <c r="AR287">
        <f t="shared" si="401"/>
        <v>0</v>
      </c>
      <c r="AS287">
        <f t="shared" si="402"/>
        <v>0</v>
      </c>
      <c r="AT287">
        <f t="shared" si="403"/>
        <v>0</v>
      </c>
      <c r="AU287">
        <f t="shared" si="404"/>
        <v>0</v>
      </c>
      <c r="AV287">
        <f t="shared" si="405"/>
        <v>0</v>
      </c>
      <c r="AW287">
        <f t="shared" si="406"/>
        <v>0</v>
      </c>
      <c r="AX287">
        <f t="shared" si="407"/>
        <v>0</v>
      </c>
      <c r="AY287">
        <f t="shared" si="408"/>
        <v>0</v>
      </c>
      <c r="AZ287">
        <f t="shared" si="409"/>
        <v>0</v>
      </c>
      <c r="BA287">
        <f t="shared" si="410"/>
        <v>0</v>
      </c>
      <c r="BB287">
        <f t="shared" si="411"/>
        <v>0</v>
      </c>
      <c r="BC287">
        <f t="shared" si="412"/>
        <v>7.9000000000000008E-3</v>
      </c>
      <c r="BD287">
        <f t="shared" si="413"/>
        <v>1.5989599999999999</v>
      </c>
      <c r="BE287">
        <f t="shared" si="414"/>
        <v>0</v>
      </c>
      <c r="BF287">
        <f t="shared" si="415"/>
        <v>0</v>
      </c>
      <c r="BG287">
        <f t="shared" si="416"/>
        <v>0</v>
      </c>
      <c r="BH287">
        <f t="shared" si="417"/>
        <v>0</v>
      </c>
      <c r="BI287">
        <f t="shared" si="418"/>
        <v>0</v>
      </c>
      <c r="BJ287">
        <f t="shared" si="419"/>
        <v>0</v>
      </c>
      <c r="BK287">
        <f t="shared" si="420"/>
        <v>11.00628</v>
      </c>
      <c r="BL287">
        <f t="shared" si="421"/>
        <v>11.00628</v>
      </c>
      <c r="BM287">
        <f t="shared" si="422"/>
        <v>0</v>
      </c>
      <c r="BN287">
        <f t="shared" si="423"/>
        <v>0</v>
      </c>
      <c r="BO287">
        <f t="shared" si="424"/>
        <v>0</v>
      </c>
      <c r="BP287">
        <f t="shared" si="425"/>
        <v>5.6042600000000009</v>
      </c>
      <c r="BQ287">
        <f t="shared" si="426"/>
        <v>1.7079800000000001</v>
      </c>
      <c r="BR287">
        <f t="shared" si="427"/>
        <v>3.8962800000000004</v>
      </c>
      <c r="BS287">
        <f t="shared" si="428"/>
        <v>0</v>
      </c>
      <c r="BT287">
        <f t="shared" si="429"/>
        <v>0.79474000000000011</v>
      </c>
      <c r="BU287">
        <f t="shared" si="430"/>
        <v>5.4999800000000008</v>
      </c>
      <c r="BV287" s="11">
        <f t="shared" si="431"/>
        <v>15.480840000000001</v>
      </c>
      <c r="BW287" s="11">
        <f t="shared" si="432"/>
        <v>0</v>
      </c>
      <c r="BX287" s="11">
        <f t="shared" si="433"/>
        <v>2.4648000000000003</v>
      </c>
      <c r="BY287">
        <f t="shared" si="434"/>
        <v>0.59723999999999999</v>
      </c>
      <c r="BZ287">
        <f t="shared" si="435"/>
        <v>0</v>
      </c>
      <c r="CA287">
        <f t="shared" si="436"/>
        <v>0</v>
      </c>
      <c r="CB287">
        <f t="shared" si="437"/>
        <v>0</v>
      </c>
      <c r="CC287" s="11">
        <f t="shared" si="438"/>
        <v>12.954420000000001</v>
      </c>
      <c r="CD287" s="11">
        <f t="shared" si="439"/>
        <v>0.99856000000000011</v>
      </c>
      <c r="CE287" s="11">
        <f t="shared" si="440"/>
        <v>1.46624</v>
      </c>
      <c r="CF287">
        <f t="shared" si="441"/>
        <v>0</v>
      </c>
      <c r="CG287">
        <f t="shared" si="442"/>
        <v>0</v>
      </c>
      <c r="CH287">
        <f t="shared" si="443"/>
        <v>0</v>
      </c>
      <c r="CI287" s="11">
        <f t="shared" si="444"/>
        <v>1.46624</v>
      </c>
      <c r="CJ287">
        <f t="shared" si="445"/>
        <v>0</v>
      </c>
      <c r="CK287">
        <f t="shared" si="446"/>
        <v>0</v>
      </c>
      <c r="CL287">
        <f t="shared" si="447"/>
        <v>0</v>
      </c>
      <c r="CM287">
        <f t="shared" si="448"/>
        <v>0</v>
      </c>
      <c r="CN287">
        <f t="shared" si="449"/>
        <v>0</v>
      </c>
      <c r="CO287">
        <f t="shared" si="450"/>
        <v>1.46624</v>
      </c>
      <c r="CP287">
        <f t="shared" si="451"/>
        <v>0</v>
      </c>
      <c r="CQ287">
        <f t="shared" si="452"/>
        <v>0</v>
      </c>
      <c r="CR287">
        <f t="shared" si="453"/>
        <v>0</v>
      </c>
      <c r="CT287" s="18">
        <f>+'PASO 1 - SETUP CAMPAÑA'!$F$118/10</f>
        <v>15.8</v>
      </c>
      <c r="CU287">
        <v>3.69</v>
      </c>
      <c r="CV287">
        <v>3.69</v>
      </c>
      <c r="CW287">
        <v>0</v>
      </c>
      <c r="CX287">
        <v>0</v>
      </c>
      <c r="CY287">
        <v>0</v>
      </c>
      <c r="CZ287">
        <v>0</v>
      </c>
      <c r="DA287">
        <v>4.4400000000000004</v>
      </c>
      <c r="DB287">
        <v>1.67</v>
      </c>
      <c r="DC287">
        <v>0</v>
      </c>
      <c r="DD287">
        <v>0</v>
      </c>
      <c r="DE287">
        <v>6.11</v>
      </c>
      <c r="DF287">
        <v>0</v>
      </c>
      <c r="DG287">
        <v>6.11</v>
      </c>
      <c r="DH287">
        <v>6.11</v>
      </c>
      <c r="DI287">
        <v>6.11</v>
      </c>
      <c r="DJ287">
        <v>0</v>
      </c>
      <c r="DK287">
        <v>24.75</v>
      </c>
      <c r="DL287">
        <v>0</v>
      </c>
      <c r="DM287">
        <v>0</v>
      </c>
      <c r="DN287">
        <v>19.920000000000002</v>
      </c>
      <c r="DO287">
        <v>4.83</v>
      </c>
      <c r="DP287">
        <v>0</v>
      </c>
      <c r="DQ287">
        <v>0</v>
      </c>
      <c r="DR287">
        <v>24.75</v>
      </c>
      <c r="DS287">
        <v>20.66</v>
      </c>
      <c r="DT287">
        <v>4.4400000000000004</v>
      </c>
      <c r="DU287">
        <v>26.75</v>
      </c>
      <c r="DV287">
        <v>0.76</v>
      </c>
      <c r="DW287">
        <v>0</v>
      </c>
      <c r="DX287">
        <v>0</v>
      </c>
      <c r="DY287">
        <v>16.920000000000002</v>
      </c>
      <c r="DZ287">
        <v>0</v>
      </c>
      <c r="EA287">
        <v>0.47</v>
      </c>
      <c r="EB287">
        <v>0</v>
      </c>
      <c r="EC287">
        <v>0</v>
      </c>
      <c r="ED287">
        <v>42.1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0.05</v>
      </c>
      <c r="ER287">
        <v>10.119999999999999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69.66</v>
      </c>
      <c r="EZ287">
        <v>69.66</v>
      </c>
      <c r="FA287">
        <v>0</v>
      </c>
      <c r="FB287">
        <v>0</v>
      </c>
      <c r="FC287">
        <v>0</v>
      </c>
      <c r="FD287">
        <v>35.47</v>
      </c>
      <c r="FE287">
        <v>10.81</v>
      </c>
      <c r="FF287">
        <v>24.66</v>
      </c>
      <c r="FG287">
        <v>0</v>
      </c>
      <c r="FH287">
        <v>5.03</v>
      </c>
      <c r="FI287">
        <v>34.81</v>
      </c>
      <c r="FJ287">
        <v>97.98</v>
      </c>
      <c r="FK287">
        <v>0</v>
      </c>
      <c r="FL287">
        <v>15.6</v>
      </c>
      <c r="FM287">
        <v>3.78</v>
      </c>
      <c r="FN287">
        <v>0</v>
      </c>
      <c r="FO287">
        <v>0</v>
      </c>
      <c r="FP287">
        <v>0</v>
      </c>
      <c r="FQ287">
        <v>81.99</v>
      </c>
      <c r="FR287">
        <v>6.32</v>
      </c>
      <c r="FS287">
        <v>9.2799999999999994</v>
      </c>
      <c r="FT287">
        <v>0</v>
      </c>
      <c r="FU287">
        <v>0</v>
      </c>
      <c r="FV287">
        <v>0</v>
      </c>
      <c r="FW287">
        <v>9.2799999999999994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9.2799999999999994</v>
      </c>
      <c r="GD287">
        <v>0</v>
      </c>
      <c r="GE287">
        <v>0</v>
      </c>
      <c r="GF287">
        <v>0</v>
      </c>
    </row>
    <row r="288" spans="2:188" x14ac:dyDescent="0.35">
      <c r="B288" t="str">
        <f>IF(AND(F288&gt;='PASO 2 - CHANNEL INPUT '!$G$4,F288&lt;='PASO 2 - CHANNEL INPUT '!$H$4),"OK","FUERA")</f>
        <v>OK</v>
      </c>
      <c r="C288" s="18" t="str">
        <f>IF(AND(F288&gt;='PASO 2 - CHANNEL INPUT '!$G$8,F288&lt;='PASO 2 - CHANNEL INPUT '!$H$8),"OK","FUERA")</f>
        <v>OK</v>
      </c>
      <c r="D288" t="str">
        <f>IF(AND(F288&gt;='PASO 1 - SETUP CAMPAÑA'!$C$3,F288&lt;='PASO 1 - SETUP CAMPAÑA'!$C$4),"OK","FUERA")</f>
        <v>FUERA</v>
      </c>
      <c r="E288" t="s">
        <v>1</v>
      </c>
      <c r="F288">
        <v>97</v>
      </c>
      <c r="G288" s="11">
        <f t="shared" si="454"/>
        <v>2.7444600000000006</v>
      </c>
      <c r="H288">
        <f t="shared" si="365"/>
        <v>2.7444600000000006</v>
      </c>
      <c r="I288">
        <f t="shared" si="366"/>
        <v>0</v>
      </c>
      <c r="J288">
        <f t="shared" si="367"/>
        <v>2.2404400000000004</v>
      </c>
      <c r="K288">
        <f t="shared" si="368"/>
        <v>2.2404400000000004</v>
      </c>
      <c r="L288">
        <f t="shared" si="369"/>
        <v>0</v>
      </c>
      <c r="M288">
        <f t="shared" si="370"/>
        <v>0</v>
      </c>
      <c r="N288">
        <f t="shared" si="371"/>
        <v>0</v>
      </c>
      <c r="O288">
        <f t="shared" si="372"/>
        <v>0</v>
      </c>
      <c r="P288">
        <f t="shared" si="373"/>
        <v>0</v>
      </c>
      <c r="Q288">
        <f t="shared" si="374"/>
        <v>0</v>
      </c>
      <c r="R288">
        <f t="shared" si="375"/>
        <v>0</v>
      </c>
      <c r="S288">
        <f t="shared" si="376"/>
        <v>0</v>
      </c>
      <c r="T288">
        <f t="shared" si="377"/>
        <v>0</v>
      </c>
      <c r="U288" s="11">
        <f t="shared" si="378"/>
        <v>2.2404400000000004</v>
      </c>
      <c r="V288">
        <f t="shared" si="379"/>
        <v>0.5561600000000001</v>
      </c>
      <c r="W288">
        <f t="shared" si="380"/>
        <v>4.8632400000000002</v>
      </c>
      <c r="X288">
        <f t="shared" si="381"/>
        <v>0</v>
      </c>
      <c r="Y288">
        <f t="shared" si="382"/>
        <v>0</v>
      </c>
      <c r="Z288">
        <f t="shared" si="383"/>
        <v>5.3372400000000004</v>
      </c>
      <c r="AA288">
        <f t="shared" si="384"/>
        <v>8.2159999999999997E-2</v>
      </c>
      <c r="AB288">
        <f t="shared" si="385"/>
        <v>0</v>
      </c>
      <c r="AC288">
        <f t="shared" si="386"/>
        <v>0</v>
      </c>
      <c r="AD288" s="11">
        <f t="shared" si="387"/>
        <v>5.4193999999999996</v>
      </c>
      <c r="AE288">
        <f t="shared" si="388"/>
        <v>4.5077400000000001</v>
      </c>
      <c r="AF288">
        <f t="shared" si="389"/>
        <v>0</v>
      </c>
      <c r="AG288">
        <f t="shared" si="390"/>
        <v>8.6125800000000012</v>
      </c>
      <c r="AH288">
        <f t="shared" si="391"/>
        <v>0</v>
      </c>
      <c r="AI288">
        <f t="shared" si="392"/>
        <v>0.44714000000000004</v>
      </c>
      <c r="AJ288">
        <f t="shared" si="393"/>
        <v>0</v>
      </c>
      <c r="AK288">
        <f t="shared" si="394"/>
        <v>2.844E-2</v>
      </c>
      <c r="AL288">
        <f t="shared" si="395"/>
        <v>0</v>
      </c>
      <c r="AM288">
        <f t="shared" si="396"/>
        <v>6.1588399999999996</v>
      </c>
      <c r="AN288">
        <f t="shared" si="397"/>
        <v>0</v>
      </c>
      <c r="AO288">
        <f t="shared" si="398"/>
        <v>0</v>
      </c>
      <c r="AP288">
        <f t="shared" si="399"/>
        <v>0.44714000000000004</v>
      </c>
      <c r="AQ288">
        <f t="shared" si="400"/>
        <v>0</v>
      </c>
      <c r="AR288">
        <f t="shared" si="401"/>
        <v>0</v>
      </c>
      <c r="AS288">
        <f t="shared" si="402"/>
        <v>0</v>
      </c>
      <c r="AT288">
        <f t="shared" si="403"/>
        <v>0</v>
      </c>
      <c r="AU288">
        <f t="shared" si="404"/>
        <v>0</v>
      </c>
      <c r="AV288">
        <f t="shared" si="405"/>
        <v>0</v>
      </c>
      <c r="AW288">
        <f t="shared" si="406"/>
        <v>0</v>
      </c>
      <c r="AX288">
        <f t="shared" si="407"/>
        <v>0</v>
      </c>
      <c r="AY288">
        <f t="shared" si="408"/>
        <v>0</v>
      </c>
      <c r="AZ288">
        <f t="shared" si="409"/>
        <v>0</v>
      </c>
      <c r="BA288">
        <f t="shared" si="410"/>
        <v>0</v>
      </c>
      <c r="BB288">
        <f t="shared" si="411"/>
        <v>0</v>
      </c>
      <c r="BC288">
        <f t="shared" si="412"/>
        <v>0</v>
      </c>
      <c r="BD288">
        <f t="shared" si="413"/>
        <v>0</v>
      </c>
      <c r="BE288">
        <f t="shared" si="414"/>
        <v>0</v>
      </c>
      <c r="BF288">
        <f t="shared" si="415"/>
        <v>0</v>
      </c>
      <c r="BG288">
        <f t="shared" si="416"/>
        <v>4.2122800000000007</v>
      </c>
      <c r="BH288">
        <f t="shared" si="417"/>
        <v>0</v>
      </c>
      <c r="BI288">
        <f t="shared" si="418"/>
        <v>0</v>
      </c>
      <c r="BJ288">
        <f t="shared" si="419"/>
        <v>0</v>
      </c>
      <c r="BK288">
        <f t="shared" si="420"/>
        <v>6.6344200000000004</v>
      </c>
      <c r="BL288">
        <f t="shared" si="421"/>
        <v>6.6344200000000004</v>
      </c>
      <c r="BM288">
        <f t="shared" si="422"/>
        <v>0</v>
      </c>
      <c r="BN288">
        <f t="shared" si="423"/>
        <v>0</v>
      </c>
      <c r="BO288">
        <f t="shared" si="424"/>
        <v>0</v>
      </c>
      <c r="BP288">
        <f t="shared" si="425"/>
        <v>1.3825000000000001</v>
      </c>
      <c r="BQ288">
        <f t="shared" si="426"/>
        <v>2.844E-2</v>
      </c>
      <c r="BR288">
        <f t="shared" si="427"/>
        <v>1.3556400000000002</v>
      </c>
      <c r="BS288">
        <f t="shared" si="428"/>
        <v>0</v>
      </c>
      <c r="BT288">
        <f t="shared" si="429"/>
        <v>0</v>
      </c>
      <c r="BU288">
        <f t="shared" si="430"/>
        <v>11.423400000000001</v>
      </c>
      <c r="BV288" s="11">
        <f t="shared" si="431"/>
        <v>13.055539999999999</v>
      </c>
      <c r="BW288" s="11">
        <f t="shared" si="432"/>
        <v>0</v>
      </c>
      <c r="BX288" s="11">
        <f t="shared" si="433"/>
        <v>0.53246000000000004</v>
      </c>
      <c r="BY288">
        <f t="shared" si="434"/>
        <v>0</v>
      </c>
      <c r="BZ288">
        <f t="shared" si="435"/>
        <v>0</v>
      </c>
      <c r="CA288">
        <f t="shared" si="436"/>
        <v>0</v>
      </c>
      <c r="CB288">
        <f t="shared" si="437"/>
        <v>0</v>
      </c>
      <c r="CC288" s="11">
        <f t="shared" si="438"/>
        <v>8.1559600000000003</v>
      </c>
      <c r="CD288" s="11">
        <f t="shared" si="439"/>
        <v>0.53246000000000004</v>
      </c>
      <c r="CE288" s="11">
        <f t="shared" si="440"/>
        <v>0.35392000000000007</v>
      </c>
      <c r="CF288">
        <f t="shared" si="441"/>
        <v>0</v>
      </c>
      <c r="CG288">
        <f t="shared" si="442"/>
        <v>0</v>
      </c>
      <c r="CH288">
        <f t="shared" si="443"/>
        <v>0</v>
      </c>
      <c r="CI288" s="11">
        <f t="shared" si="444"/>
        <v>2.844E-2</v>
      </c>
      <c r="CJ288">
        <f t="shared" si="445"/>
        <v>0.32706000000000002</v>
      </c>
      <c r="CK288">
        <f t="shared" si="446"/>
        <v>0</v>
      </c>
      <c r="CL288">
        <f t="shared" si="447"/>
        <v>0</v>
      </c>
      <c r="CM288">
        <f t="shared" si="448"/>
        <v>0</v>
      </c>
      <c r="CN288">
        <f t="shared" si="449"/>
        <v>0</v>
      </c>
      <c r="CO288">
        <f t="shared" si="450"/>
        <v>0.20540000000000003</v>
      </c>
      <c r="CP288">
        <f t="shared" si="451"/>
        <v>0</v>
      </c>
      <c r="CQ288">
        <f t="shared" si="452"/>
        <v>0</v>
      </c>
      <c r="CR288">
        <f t="shared" si="453"/>
        <v>0.32706000000000002</v>
      </c>
      <c r="CT288" s="18">
        <f>+'PASO 1 - SETUP CAMPAÑA'!$F$118/10</f>
        <v>15.8</v>
      </c>
      <c r="CU288">
        <v>17.37</v>
      </c>
      <c r="CV288">
        <v>17.37</v>
      </c>
      <c r="CW288">
        <v>0</v>
      </c>
      <c r="CX288">
        <v>14.18</v>
      </c>
      <c r="CY288">
        <v>14.18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14.18</v>
      </c>
      <c r="DJ288">
        <v>3.52</v>
      </c>
      <c r="DK288">
        <v>30.78</v>
      </c>
      <c r="DL288">
        <v>0</v>
      </c>
      <c r="DM288">
        <v>0</v>
      </c>
      <c r="DN288">
        <v>33.78</v>
      </c>
      <c r="DO288">
        <v>0.52</v>
      </c>
      <c r="DP288">
        <v>0</v>
      </c>
      <c r="DQ288">
        <v>0</v>
      </c>
      <c r="DR288">
        <v>34.299999999999997</v>
      </c>
      <c r="DS288">
        <v>28.53</v>
      </c>
      <c r="DT288">
        <v>0</v>
      </c>
      <c r="DU288">
        <v>54.51</v>
      </c>
      <c r="DV288">
        <v>0</v>
      </c>
      <c r="DW288">
        <v>2.83</v>
      </c>
      <c r="DX288">
        <v>0</v>
      </c>
      <c r="DY288">
        <v>0.18</v>
      </c>
      <c r="DZ288">
        <v>0</v>
      </c>
      <c r="EA288">
        <v>38.979999999999997</v>
      </c>
      <c r="EB288">
        <v>0</v>
      </c>
      <c r="EC288">
        <v>0</v>
      </c>
      <c r="ED288">
        <v>2.83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26.66</v>
      </c>
      <c r="EV288">
        <v>0</v>
      </c>
      <c r="EW288">
        <v>0</v>
      </c>
      <c r="EX288">
        <v>0</v>
      </c>
      <c r="EY288">
        <v>41.99</v>
      </c>
      <c r="EZ288">
        <v>41.99</v>
      </c>
      <c r="FA288">
        <v>0</v>
      </c>
      <c r="FB288">
        <v>0</v>
      </c>
      <c r="FC288">
        <v>0</v>
      </c>
      <c r="FD288">
        <v>8.75</v>
      </c>
      <c r="FE288">
        <v>0.18</v>
      </c>
      <c r="FF288">
        <v>8.58</v>
      </c>
      <c r="FG288">
        <v>0</v>
      </c>
      <c r="FH288">
        <v>0</v>
      </c>
      <c r="FI288">
        <v>72.3</v>
      </c>
      <c r="FJ288">
        <v>82.63</v>
      </c>
      <c r="FK288">
        <v>0</v>
      </c>
      <c r="FL288">
        <v>3.37</v>
      </c>
      <c r="FM288">
        <v>0</v>
      </c>
      <c r="FN288">
        <v>0</v>
      </c>
      <c r="FO288">
        <v>0</v>
      </c>
      <c r="FP288">
        <v>0</v>
      </c>
      <c r="FQ288">
        <v>51.62</v>
      </c>
      <c r="FR288">
        <v>3.37</v>
      </c>
      <c r="FS288">
        <v>2.2400000000000002</v>
      </c>
      <c r="FT288">
        <v>0</v>
      </c>
      <c r="FU288">
        <v>0</v>
      </c>
      <c r="FV288">
        <v>0</v>
      </c>
      <c r="FW288">
        <v>0.18</v>
      </c>
      <c r="FX288">
        <v>2.0699999999999998</v>
      </c>
      <c r="FY288">
        <v>0</v>
      </c>
      <c r="FZ288">
        <v>0</v>
      </c>
      <c r="GA288">
        <v>0</v>
      </c>
      <c r="GB288">
        <v>0</v>
      </c>
      <c r="GC288">
        <v>1.3</v>
      </c>
      <c r="GD288">
        <v>0</v>
      </c>
      <c r="GE288">
        <v>0</v>
      </c>
      <c r="GF288">
        <v>2.0699999999999998</v>
      </c>
    </row>
    <row r="289" spans="2:188" x14ac:dyDescent="0.35">
      <c r="B289" t="str">
        <f>IF(AND(F289&gt;='PASO 2 - CHANNEL INPUT '!$G$4,F289&lt;='PASO 2 - CHANNEL INPUT '!$H$4),"OK","FUERA")</f>
        <v>OK</v>
      </c>
      <c r="C289" s="18" t="str">
        <f>IF(AND(F289&gt;='PASO 2 - CHANNEL INPUT '!$G$8,F289&lt;='PASO 2 - CHANNEL INPUT '!$H$8),"OK","FUERA")</f>
        <v>OK</v>
      </c>
      <c r="D289" t="str">
        <f>IF(AND(F289&gt;='PASO 1 - SETUP CAMPAÑA'!$C$3,F289&lt;='PASO 1 - SETUP CAMPAÑA'!$C$4),"OK","FUERA")</f>
        <v>FUERA</v>
      </c>
      <c r="E289" t="s">
        <v>1</v>
      </c>
      <c r="F289">
        <v>98</v>
      </c>
      <c r="G289" s="11">
        <f t="shared" si="454"/>
        <v>1.19922</v>
      </c>
      <c r="H289">
        <f t="shared" si="365"/>
        <v>1.19922</v>
      </c>
      <c r="I289">
        <f t="shared" si="366"/>
        <v>0</v>
      </c>
      <c r="J289">
        <f t="shared" si="367"/>
        <v>1.19922</v>
      </c>
      <c r="K289">
        <f t="shared" si="368"/>
        <v>1.19922</v>
      </c>
      <c r="L289">
        <f t="shared" si="369"/>
        <v>0</v>
      </c>
      <c r="M289">
        <f t="shared" si="370"/>
        <v>0</v>
      </c>
      <c r="N289">
        <f t="shared" si="371"/>
        <v>0</v>
      </c>
      <c r="O289">
        <f t="shared" si="372"/>
        <v>0</v>
      </c>
      <c r="P289">
        <f t="shared" si="373"/>
        <v>0</v>
      </c>
      <c r="Q289">
        <f t="shared" si="374"/>
        <v>0</v>
      </c>
      <c r="R289">
        <f t="shared" si="375"/>
        <v>0</v>
      </c>
      <c r="S289">
        <f t="shared" si="376"/>
        <v>0</v>
      </c>
      <c r="T289">
        <f t="shared" si="377"/>
        <v>0</v>
      </c>
      <c r="U289" s="11">
        <f t="shared" si="378"/>
        <v>1.19922</v>
      </c>
      <c r="V289">
        <f t="shared" si="379"/>
        <v>0</v>
      </c>
      <c r="W289">
        <f t="shared" si="380"/>
        <v>0</v>
      </c>
      <c r="X289">
        <f t="shared" si="381"/>
        <v>0</v>
      </c>
      <c r="Y289">
        <f t="shared" si="382"/>
        <v>0</v>
      </c>
      <c r="Z289">
        <f t="shared" si="383"/>
        <v>0</v>
      </c>
      <c r="AA289">
        <f t="shared" si="384"/>
        <v>0.42976000000000003</v>
      </c>
      <c r="AB289">
        <f t="shared" si="385"/>
        <v>0</v>
      </c>
      <c r="AC289">
        <f t="shared" si="386"/>
        <v>0</v>
      </c>
      <c r="AD289" s="11">
        <f t="shared" si="387"/>
        <v>0.42976000000000003</v>
      </c>
      <c r="AE289">
        <f t="shared" si="388"/>
        <v>6.0656200000000009</v>
      </c>
      <c r="AF289">
        <f t="shared" si="389"/>
        <v>0</v>
      </c>
      <c r="AG289">
        <f t="shared" si="390"/>
        <v>0.31916</v>
      </c>
      <c r="AH289">
        <f t="shared" si="391"/>
        <v>1.6953400000000001</v>
      </c>
      <c r="AI289">
        <f t="shared" si="392"/>
        <v>0</v>
      </c>
      <c r="AJ289">
        <f t="shared" si="393"/>
        <v>0</v>
      </c>
      <c r="AK289">
        <f t="shared" si="394"/>
        <v>0</v>
      </c>
      <c r="AL289">
        <f t="shared" si="395"/>
        <v>0</v>
      </c>
      <c r="AM289">
        <f t="shared" si="396"/>
        <v>7.5350200000000003</v>
      </c>
      <c r="AN289">
        <f t="shared" si="397"/>
        <v>0</v>
      </c>
      <c r="AO289">
        <f t="shared" si="398"/>
        <v>0</v>
      </c>
      <c r="AP289">
        <f t="shared" si="399"/>
        <v>0</v>
      </c>
      <c r="AQ289">
        <f t="shared" si="400"/>
        <v>0</v>
      </c>
      <c r="AR289">
        <f t="shared" si="401"/>
        <v>0</v>
      </c>
      <c r="AS289">
        <f t="shared" si="402"/>
        <v>0</v>
      </c>
      <c r="AT289">
        <f t="shared" si="403"/>
        <v>0</v>
      </c>
      <c r="AU289">
        <f t="shared" si="404"/>
        <v>0</v>
      </c>
      <c r="AV289">
        <f t="shared" si="405"/>
        <v>0</v>
      </c>
      <c r="AW289">
        <f t="shared" si="406"/>
        <v>0</v>
      </c>
      <c r="AX289">
        <f t="shared" si="407"/>
        <v>0</v>
      </c>
      <c r="AY289">
        <f t="shared" si="408"/>
        <v>0</v>
      </c>
      <c r="AZ289">
        <f t="shared" si="409"/>
        <v>0</v>
      </c>
      <c r="BA289">
        <f t="shared" si="410"/>
        <v>0</v>
      </c>
      <c r="BB289">
        <f t="shared" si="411"/>
        <v>0</v>
      </c>
      <c r="BC289">
        <f t="shared" si="412"/>
        <v>0</v>
      </c>
      <c r="BD289">
        <f t="shared" si="413"/>
        <v>0</v>
      </c>
      <c r="BE289">
        <f t="shared" si="414"/>
        <v>0</v>
      </c>
      <c r="BF289">
        <f t="shared" si="415"/>
        <v>0</v>
      </c>
      <c r="BG289">
        <f t="shared" si="416"/>
        <v>0</v>
      </c>
      <c r="BH289">
        <f t="shared" si="417"/>
        <v>0</v>
      </c>
      <c r="BI289">
        <f t="shared" si="418"/>
        <v>0</v>
      </c>
      <c r="BJ289">
        <f t="shared" si="419"/>
        <v>0</v>
      </c>
      <c r="BK289">
        <f t="shared" si="420"/>
        <v>7.5350200000000003</v>
      </c>
      <c r="BL289">
        <f t="shared" si="421"/>
        <v>7.5350200000000003</v>
      </c>
      <c r="BM289">
        <f t="shared" si="422"/>
        <v>0</v>
      </c>
      <c r="BN289">
        <f t="shared" si="423"/>
        <v>0</v>
      </c>
      <c r="BO289">
        <f t="shared" si="424"/>
        <v>0</v>
      </c>
      <c r="BP289">
        <f t="shared" si="425"/>
        <v>6.8429800000000007</v>
      </c>
      <c r="BQ289">
        <f t="shared" si="426"/>
        <v>6.5238199999999997</v>
      </c>
      <c r="BR289">
        <f t="shared" si="427"/>
        <v>0.31916</v>
      </c>
      <c r="BS289">
        <f t="shared" si="428"/>
        <v>1.7111400000000001</v>
      </c>
      <c r="BT289">
        <f t="shared" si="429"/>
        <v>0</v>
      </c>
      <c r="BU289">
        <f t="shared" si="430"/>
        <v>6.0656200000000009</v>
      </c>
      <c r="BV289" s="11">
        <f t="shared" si="431"/>
        <v>15.8</v>
      </c>
      <c r="BW289" s="11">
        <f t="shared" si="432"/>
        <v>0</v>
      </c>
      <c r="BX289" s="11">
        <f t="shared" si="433"/>
        <v>0</v>
      </c>
      <c r="BY289">
        <f t="shared" si="434"/>
        <v>0</v>
      </c>
      <c r="BZ289">
        <f t="shared" si="435"/>
        <v>0</v>
      </c>
      <c r="CA289">
        <f t="shared" si="436"/>
        <v>0</v>
      </c>
      <c r="CB289">
        <f t="shared" si="437"/>
        <v>0</v>
      </c>
      <c r="CC289" s="11">
        <f t="shared" si="438"/>
        <v>10.037739999999999</v>
      </c>
      <c r="CD289" s="11">
        <f t="shared" si="439"/>
        <v>0</v>
      </c>
      <c r="CE289" s="11">
        <f t="shared" si="440"/>
        <v>0</v>
      </c>
      <c r="CF289">
        <f t="shared" si="441"/>
        <v>0</v>
      </c>
      <c r="CG289">
        <f t="shared" si="442"/>
        <v>0</v>
      </c>
      <c r="CH289">
        <f t="shared" si="443"/>
        <v>0</v>
      </c>
      <c r="CI289" s="11">
        <f t="shared" si="444"/>
        <v>0</v>
      </c>
      <c r="CJ289">
        <f t="shared" si="445"/>
        <v>0</v>
      </c>
      <c r="CK289">
        <f t="shared" si="446"/>
        <v>0</v>
      </c>
      <c r="CL289">
        <f t="shared" si="447"/>
        <v>0</v>
      </c>
      <c r="CM289">
        <f t="shared" si="448"/>
        <v>0</v>
      </c>
      <c r="CN289">
        <f t="shared" si="449"/>
        <v>0</v>
      </c>
      <c r="CO289">
        <f t="shared" si="450"/>
        <v>0</v>
      </c>
      <c r="CP289">
        <f t="shared" si="451"/>
        <v>0</v>
      </c>
      <c r="CQ289">
        <f t="shared" si="452"/>
        <v>0</v>
      </c>
      <c r="CR289">
        <f t="shared" si="453"/>
        <v>0</v>
      </c>
      <c r="CT289" s="18">
        <f>+'PASO 1 - SETUP CAMPAÑA'!$F$118/10</f>
        <v>15.8</v>
      </c>
      <c r="CU289">
        <v>7.59</v>
      </c>
      <c r="CV289">
        <v>7.59</v>
      </c>
      <c r="CW289">
        <v>0</v>
      </c>
      <c r="CX289">
        <v>7.59</v>
      </c>
      <c r="CY289">
        <v>7.59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7.59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2.72</v>
      </c>
      <c r="DP289">
        <v>0</v>
      </c>
      <c r="DQ289">
        <v>0</v>
      </c>
      <c r="DR289">
        <v>2.72</v>
      </c>
      <c r="DS289">
        <v>38.39</v>
      </c>
      <c r="DT289">
        <v>0</v>
      </c>
      <c r="DU289">
        <v>2.02</v>
      </c>
      <c r="DV289">
        <v>10.73</v>
      </c>
      <c r="DW289">
        <v>0</v>
      </c>
      <c r="DX289">
        <v>0</v>
      </c>
      <c r="DY289">
        <v>0</v>
      </c>
      <c r="DZ289">
        <v>0</v>
      </c>
      <c r="EA289">
        <v>47.69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47.69</v>
      </c>
      <c r="EZ289">
        <v>47.69</v>
      </c>
      <c r="FA289">
        <v>0</v>
      </c>
      <c r="FB289">
        <v>0</v>
      </c>
      <c r="FC289">
        <v>0</v>
      </c>
      <c r="FD289">
        <v>43.31</v>
      </c>
      <c r="FE289">
        <v>41.29</v>
      </c>
      <c r="FF289">
        <v>2.02</v>
      </c>
      <c r="FG289">
        <v>10.83</v>
      </c>
      <c r="FH289">
        <v>0</v>
      </c>
      <c r="FI289">
        <v>38.39</v>
      </c>
      <c r="FJ289">
        <v>100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63.53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</row>
    <row r="290" spans="2:188" x14ac:dyDescent="0.35">
      <c r="B290" t="str">
        <f>IF(AND(F290&gt;='PASO 2 - CHANNEL INPUT '!$G$4,F290&lt;='PASO 2 - CHANNEL INPUT '!$H$4),"OK","FUERA")</f>
        <v>OK</v>
      </c>
      <c r="C290" s="18" t="str">
        <f>IF(AND(F290&gt;='PASO 2 - CHANNEL INPUT '!$G$8,F290&lt;='PASO 2 - CHANNEL INPUT '!$H$8),"OK","FUERA")</f>
        <v>OK</v>
      </c>
      <c r="D290" t="str">
        <f>IF(AND(F290&gt;='PASO 1 - SETUP CAMPAÑA'!$C$3,F290&lt;='PASO 1 - SETUP CAMPAÑA'!$C$4),"OK","FUERA")</f>
        <v>FUERA</v>
      </c>
      <c r="E290" t="s">
        <v>1</v>
      </c>
      <c r="F290">
        <v>99</v>
      </c>
      <c r="G290" s="11">
        <f t="shared" si="454"/>
        <v>5.2930000000000001</v>
      </c>
      <c r="H290">
        <f t="shared" si="365"/>
        <v>5.2930000000000001</v>
      </c>
      <c r="I290">
        <f t="shared" si="366"/>
        <v>0</v>
      </c>
      <c r="J290">
        <f t="shared" si="367"/>
        <v>3.9468399999999999</v>
      </c>
      <c r="K290">
        <f t="shared" si="368"/>
        <v>3.9468399999999999</v>
      </c>
      <c r="L290">
        <f t="shared" si="369"/>
        <v>0</v>
      </c>
      <c r="M290">
        <f t="shared" si="370"/>
        <v>4.9864800000000002</v>
      </c>
      <c r="N290">
        <f t="shared" si="371"/>
        <v>3.9468399999999999</v>
      </c>
      <c r="O290">
        <f t="shared" si="372"/>
        <v>0</v>
      </c>
      <c r="P290">
        <f t="shared" si="373"/>
        <v>0</v>
      </c>
      <c r="Q290">
        <f t="shared" si="374"/>
        <v>8.9333200000000001</v>
      </c>
      <c r="R290">
        <f t="shared" si="375"/>
        <v>0</v>
      </c>
      <c r="S290">
        <f t="shared" si="376"/>
        <v>8.9333200000000001</v>
      </c>
      <c r="T290">
        <f t="shared" si="377"/>
        <v>8.9333200000000001</v>
      </c>
      <c r="U290" s="11">
        <f t="shared" si="378"/>
        <v>8.9333200000000001</v>
      </c>
      <c r="V290">
        <f t="shared" si="379"/>
        <v>0</v>
      </c>
      <c r="W290">
        <f t="shared" si="380"/>
        <v>10.432740000000001</v>
      </c>
      <c r="X290">
        <f t="shared" si="381"/>
        <v>0</v>
      </c>
      <c r="Y290">
        <f t="shared" si="382"/>
        <v>0</v>
      </c>
      <c r="Z290">
        <f t="shared" si="383"/>
        <v>10.432740000000001</v>
      </c>
      <c r="AA290">
        <f t="shared" si="384"/>
        <v>0</v>
      </c>
      <c r="AB290">
        <f t="shared" si="385"/>
        <v>0</v>
      </c>
      <c r="AC290">
        <f t="shared" si="386"/>
        <v>0</v>
      </c>
      <c r="AD290" s="11">
        <f t="shared" si="387"/>
        <v>10.432740000000001</v>
      </c>
      <c r="AE290">
        <f t="shared" si="388"/>
        <v>0</v>
      </c>
      <c r="AF290">
        <f t="shared" si="389"/>
        <v>2.7966000000000002</v>
      </c>
      <c r="AG290">
        <f t="shared" si="390"/>
        <v>2.3873799999999998</v>
      </c>
      <c r="AH290">
        <f t="shared" si="391"/>
        <v>2.7966000000000002</v>
      </c>
      <c r="AI290">
        <f t="shared" si="392"/>
        <v>0</v>
      </c>
      <c r="AJ290">
        <f t="shared" si="393"/>
        <v>0</v>
      </c>
      <c r="AK290">
        <f t="shared" si="394"/>
        <v>4.0985200000000006</v>
      </c>
      <c r="AL290">
        <f t="shared" si="395"/>
        <v>0</v>
      </c>
      <c r="AM290">
        <f t="shared" si="396"/>
        <v>0</v>
      </c>
      <c r="AN290">
        <f t="shared" si="397"/>
        <v>0</v>
      </c>
      <c r="AO290">
        <f t="shared" si="398"/>
        <v>0</v>
      </c>
      <c r="AP290">
        <f t="shared" si="399"/>
        <v>0</v>
      </c>
      <c r="AQ290">
        <f t="shared" si="400"/>
        <v>0</v>
      </c>
      <c r="AR290">
        <f t="shared" si="401"/>
        <v>0</v>
      </c>
      <c r="AS290">
        <f t="shared" si="402"/>
        <v>0</v>
      </c>
      <c r="AT290">
        <f t="shared" si="403"/>
        <v>0</v>
      </c>
      <c r="AU290">
        <f t="shared" si="404"/>
        <v>0</v>
      </c>
      <c r="AV290">
        <f t="shared" si="405"/>
        <v>0</v>
      </c>
      <c r="AW290">
        <f t="shared" si="406"/>
        <v>0</v>
      </c>
      <c r="AX290">
        <f t="shared" si="407"/>
        <v>0</v>
      </c>
      <c r="AY290">
        <f t="shared" si="408"/>
        <v>0</v>
      </c>
      <c r="AZ290">
        <f t="shared" si="409"/>
        <v>2.7966000000000002</v>
      </c>
      <c r="BA290">
        <f t="shared" si="410"/>
        <v>0</v>
      </c>
      <c r="BB290">
        <f t="shared" si="411"/>
        <v>2.3873799999999998</v>
      </c>
      <c r="BC290">
        <f t="shared" si="412"/>
        <v>0</v>
      </c>
      <c r="BD290">
        <f t="shared" si="413"/>
        <v>0</v>
      </c>
      <c r="BE290">
        <f t="shared" si="414"/>
        <v>0</v>
      </c>
      <c r="BF290">
        <f t="shared" si="415"/>
        <v>0</v>
      </c>
      <c r="BG290">
        <f t="shared" si="416"/>
        <v>0</v>
      </c>
      <c r="BH290">
        <f t="shared" si="417"/>
        <v>0</v>
      </c>
      <c r="BI290">
        <f t="shared" si="418"/>
        <v>0</v>
      </c>
      <c r="BJ290">
        <f t="shared" si="419"/>
        <v>0</v>
      </c>
      <c r="BK290">
        <f t="shared" si="420"/>
        <v>9.2809200000000001</v>
      </c>
      <c r="BL290">
        <f t="shared" si="421"/>
        <v>9.2809200000000001</v>
      </c>
      <c r="BM290">
        <f t="shared" si="422"/>
        <v>0</v>
      </c>
      <c r="BN290">
        <f t="shared" si="423"/>
        <v>0</v>
      </c>
      <c r="BO290">
        <f t="shared" si="424"/>
        <v>0</v>
      </c>
      <c r="BP290">
        <f t="shared" si="425"/>
        <v>1.34616</v>
      </c>
      <c r="BQ290">
        <f t="shared" si="426"/>
        <v>1.34616</v>
      </c>
      <c r="BR290">
        <f t="shared" si="427"/>
        <v>1.34616</v>
      </c>
      <c r="BS290">
        <f t="shared" si="428"/>
        <v>0</v>
      </c>
      <c r="BT290">
        <f t="shared" si="429"/>
        <v>0</v>
      </c>
      <c r="BU290">
        <f t="shared" si="430"/>
        <v>5.18398</v>
      </c>
      <c r="BV290" s="11">
        <f t="shared" si="431"/>
        <v>10.627080000000001</v>
      </c>
      <c r="BW290" s="11">
        <f t="shared" si="432"/>
        <v>0</v>
      </c>
      <c r="BX290" s="11">
        <f t="shared" si="433"/>
        <v>5.1729200000000004</v>
      </c>
      <c r="BY290">
        <f t="shared" si="434"/>
        <v>0</v>
      </c>
      <c r="BZ290">
        <f t="shared" si="435"/>
        <v>0</v>
      </c>
      <c r="CA290">
        <f t="shared" si="436"/>
        <v>0</v>
      </c>
      <c r="CB290">
        <f t="shared" si="437"/>
        <v>0</v>
      </c>
      <c r="CC290" s="11">
        <f t="shared" si="438"/>
        <v>13.003399999999999</v>
      </c>
      <c r="CD290" s="11">
        <f t="shared" si="439"/>
        <v>5.1729200000000004</v>
      </c>
      <c r="CE290" s="11">
        <f t="shared" si="440"/>
        <v>5.1729200000000004</v>
      </c>
      <c r="CF290">
        <f t="shared" si="441"/>
        <v>0</v>
      </c>
      <c r="CG290">
        <f t="shared" si="442"/>
        <v>3.9468399999999999</v>
      </c>
      <c r="CH290">
        <f t="shared" si="443"/>
        <v>0</v>
      </c>
      <c r="CI290" s="11">
        <f t="shared" si="444"/>
        <v>0</v>
      </c>
      <c r="CJ290">
        <f t="shared" si="445"/>
        <v>0</v>
      </c>
      <c r="CK290">
        <f t="shared" si="446"/>
        <v>3.9468399999999999</v>
      </c>
      <c r="CL290">
        <f t="shared" si="447"/>
        <v>3.9468399999999999</v>
      </c>
      <c r="CM290">
        <f t="shared" si="448"/>
        <v>0</v>
      </c>
      <c r="CN290">
        <f t="shared" si="449"/>
        <v>5.1729200000000004</v>
      </c>
      <c r="CO290">
        <f t="shared" si="450"/>
        <v>5.1729200000000004</v>
      </c>
      <c r="CP290">
        <f t="shared" si="451"/>
        <v>0</v>
      </c>
      <c r="CQ290">
        <f t="shared" si="452"/>
        <v>3.9468399999999999</v>
      </c>
      <c r="CR290">
        <f t="shared" si="453"/>
        <v>0</v>
      </c>
      <c r="CT290" s="18">
        <f>+'PASO 1 - SETUP CAMPAÑA'!$F$118/10</f>
        <v>15.8</v>
      </c>
      <c r="CU290">
        <v>33.5</v>
      </c>
      <c r="CV290">
        <v>33.5</v>
      </c>
      <c r="CW290">
        <v>0</v>
      </c>
      <c r="CX290">
        <v>24.98</v>
      </c>
      <c r="CY290">
        <v>24.98</v>
      </c>
      <c r="CZ290">
        <v>0</v>
      </c>
      <c r="DA290">
        <v>31.56</v>
      </c>
      <c r="DB290">
        <v>24.98</v>
      </c>
      <c r="DC290">
        <v>0</v>
      </c>
      <c r="DD290">
        <v>0</v>
      </c>
      <c r="DE290">
        <v>56.54</v>
      </c>
      <c r="DF290">
        <v>0</v>
      </c>
      <c r="DG290">
        <v>56.54</v>
      </c>
      <c r="DH290">
        <v>56.54</v>
      </c>
      <c r="DI290">
        <v>56.54</v>
      </c>
      <c r="DJ290">
        <v>0</v>
      </c>
      <c r="DK290">
        <v>66.03</v>
      </c>
      <c r="DL290">
        <v>0</v>
      </c>
      <c r="DM290">
        <v>0</v>
      </c>
      <c r="DN290">
        <v>66.03</v>
      </c>
      <c r="DO290">
        <v>0</v>
      </c>
      <c r="DP290">
        <v>0</v>
      </c>
      <c r="DQ290">
        <v>0</v>
      </c>
      <c r="DR290">
        <v>66.03</v>
      </c>
      <c r="DS290">
        <v>0</v>
      </c>
      <c r="DT290">
        <v>17.7</v>
      </c>
      <c r="DU290">
        <v>15.11</v>
      </c>
      <c r="DV290">
        <v>17.7</v>
      </c>
      <c r="DW290">
        <v>0</v>
      </c>
      <c r="DX290">
        <v>0</v>
      </c>
      <c r="DY290">
        <v>25.94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17.7</v>
      </c>
      <c r="EO290">
        <v>0</v>
      </c>
      <c r="EP290">
        <v>15.11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58.74</v>
      </c>
      <c r="EZ290">
        <v>58.74</v>
      </c>
      <c r="FA290">
        <v>0</v>
      </c>
      <c r="FB290">
        <v>0</v>
      </c>
      <c r="FC290">
        <v>0</v>
      </c>
      <c r="FD290">
        <v>8.52</v>
      </c>
      <c r="FE290">
        <v>8.52</v>
      </c>
      <c r="FF290">
        <v>8.52</v>
      </c>
      <c r="FG290">
        <v>0</v>
      </c>
      <c r="FH290">
        <v>0</v>
      </c>
      <c r="FI290">
        <v>32.81</v>
      </c>
      <c r="FJ290">
        <v>67.260000000000005</v>
      </c>
      <c r="FK290">
        <v>0</v>
      </c>
      <c r="FL290">
        <v>32.74</v>
      </c>
      <c r="FM290">
        <v>0</v>
      </c>
      <c r="FN290">
        <v>0</v>
      </c>
      <c r="FO290">
        <v>0</v>
      </c>
      <c r="FP290">
        <v>0</v>
      </c>
      <c r="FQ290">
        <v>82.3</v>
      </c>
      <c r="FR290">
        <v>32.74</v>
      </c>
      <c r="FS290">
        <v>32.74</v>
      </c>
      <c r="FT290">
        <v>0</v>
      </c>
      <c r="FU290">
        <v>24.98</v>
      </c>
      <c r="FV290">
        <v>0</v>
      </c>
      <c r="FW290">
        <v>0</v>
      </c>
      <c r="FX290">
        <v>0</v>
      </c>
      <c r="FY290">
        <v>24.98</v>
      </c>
      <c r="FZ290">
        <v>24.98</v>
      </c>
      <c r="GA290">
        <v>0</v>
      </c>
      <c r="GB290">
        <v>32.74</v>
      </c>
      <c r="GC290">
        <v>32.74</v>
      </c>
      <c r="GD290">
        <v>0</v>
      </c>
      <c r="GE290">
        <v>24.98</v>
      </c>
      <c r="GF290">
        <v>0</v>
      </c>
    </row>
    <row r="291" spans="2:188" s="18" customFormat="1" x14ac:dyDescent="0.35">
      <c r="B291" t="str">
        <f>IF(AND(F291&gt;='PASO 2 - CHANNEL INPUT '!$G$4,F291&lt;='PASO 2 - CHANNEL INPUT '!$H$4),"OK","FUERA")</f>
        <v>OK</v>
      </c>
      <c r="C291" s="18" t="str">
        <f>IF(AND(F291&gt;='PASO 2 - CHANNEL INPUT '!$G$8,F291&lt;='PASO 2 - CHANNEL INPUT '!$H$8),"OK","FUERA")</f>
        <v>OK</v>
      </c>
      <c r="D291" t="str">
        <f>IF(AND(F291&gt;='PASO 1 - SETUP CAMPAÑA'!$C$3,F291&lt;='PASO 1 - SETUP CAMPAÑA'!$C$4),"OK","FUERA")</f>
        <v>FUERA</v>
      </c>
      <c r="E291" s="18" t="str">
        <f t="shared" ref="E291:E299" si="455">+E292</f>
        <v>RCH</v>
      </c>
      <c r="F291" s="18">
        <v>4</v>
      </c>
      <c r="G291" s="119"/>
      <c r="U291" s="119"/>
      <c r="AD291" s="119"/>
      <c r="BV291" s="119"/>
      <c r="BW291" s="119"/>
      <c r="BX291" s="119"/>
      <c r="CC291" s="119"/>
      <c r="CD291" s="119"/>
      <c r="CE291" s="119"/>
      <c r="CI291" s="119"/>
    </row>
    <row r="292" spans="2:188" s="18" customFormat="1" x14ac:dyDescent="0.35">
      <c r="B292" t="str">
        <f>IF(AND(F292&gt;='PASO 2 - CHANNEL INPUT '!$G$4,F292&lt;='PASO 2 - CHANNEL INPUT '!$H$4),"OK","FUERA")</f>
        <v>OK</v>
      </c>
      <c r="C292" s="18" t="str">
        <f>IF(AND(F292&gt;='PASO 2 - CHANNEL INPUT '!$G$8,F292&lt;='PASO 2 - CHANNEL INPUT '!$H$8),"OK","FUERA")</f>
        <v>OK</v>
      </c>
      <c r="D292" t="str">
        <f>IF(AND(F292&gt;='PASO 1 - SETUP CAMPAÑA'!$C$3,F292&lt;='PASO 1 - SETUP CAMPAÑA'!$C$4),"OK","FUERA")</f>
        <v>FUERA</v>
      </c>
      <c r="E292" s="18" t="str">
        <f t="shared" si="455"/>
        <v>RCH</v>
      </c>
      <c r="F292" s="18">
        <v>5</v>
      </c>
      <c r="G292" s="119"/>
      <c r="U292" s="119"/>
      <c r="AD292" s="119"/>
      <c r="BV292" s="119"/>
      <c r="BW292" s="119"/>
      <c r="BX292" s="119"/>
      <c r="CC292" s="119"/>
      <c r="CD292" s="119"/>
      <c r="CE292" s="119"/>
      <c r="CI292" s="119"/>
    </row>
    <row r="293" spans="2:188" s="18" customFormat="1" x14ac:dyDescent="0.35">
      <c r="B293" t="str">
        <f>IF(AND(F293&gt;='PASO 2 - CHANNEL INPUT '!$G$4,F293&lt;='PASO 2 - CHANNEL INPUT '!$H$4),"OK","FUERA")</f>
        <v>OK</v>
      </c>
      <c r="C293" s="18" t="str">
        <f>IF(AND(F293&gt;='PASO 2 - CHANNEL INPUT '!$G$8,F293&lt;='PASO 2 - CHANNEL INPUT '!$H$8),"OK","FUERA")</f>
        <v>OK</v>
      </c>
      <c r="D293" t="str">
        <f>IF(AND(F293&gt;='PASO 1 - SETUP CAMPAÑA'!$C$3,F293&lt;='PASO 1 - SETUP CAMPAÑA'!$C$4),"OK","FUERA")</f>
        <v>FUERA</v>
      </c>
      <c r="E293" s="18" t="str">
        <f t="shared" si="455"/>
        <v>RCH</v>
      </c>
      <c r="F293" s="18">
        <v>6</v>
      </c>
      <c r="G293" s="119"/>
      <c r="U293" s="119"/>
      <c r="AD293" s="119"/>
      <c r="BV293" s="119"/>
      <c r="BW293" s="119"/>
      <c r="BX293" s="119"/>
      <c r="CC293" s="119"/>
      <c r="CD293" s="119"/>
      <c r="CE293" s="119"/>
      <c r="CI293" s="119"/>
    </row>
    <row r="294" spans="2:188" s="18" customFormat="1" x14ac:dyDescent="0.35">
      <c r="B294" t="str">
        <f>IF(AND(F294&gt;='PASO 2 - CHANNEL INPUT '!$G$4,F294&lt;='PASO 2 - CHANNEL INPUT '!$H$4),"OK","FUERA")</f>
        <v>OK</v>
      </c>
      <c r="C294" s="18" t="str">
        <f>IF(AND(F294&gt;='PASO 2 - CHANNEL INPUT '!$G$8,F294&lt;='PASO 2 - CHANNEL INPUT '!$H$8),"OK","FUERA")</f>
        <v>OK</v>
      </c>
      <c r="D294" t="str">
        <f>IF(AND(F294&gt;='PASO 1 - SETUP CAMPAÑA'!$C$3,F294&lt;='PASO 1 - SETUP CAMPAÑA'!$C$4),"OK","FUERA")</f>
        <v>FUERA</v>
      </c>
      <c r="E294" s="18" t="str">
        <f t="shared" si="455"/>
        <v>RCH</v>
      </c>
      <c r="F294" s="18">
        <v>7</v>
      </c>
      <c r="G294" s="119"/>
      <c r="U294" s="119"/>
      <c r="AD294" s="119"/>
      <c r="BV294" s="119"/>
      <c r="BW294" s="119"/>
      <c r="BX294" s="119"/>
      <c r="CC294" s="119"/>
      <c r="CD294" s="119"/>
      <c r="CE294" s="119"/>
      <c r="CI294" s="119"/>
    </row>
    <row r="295" spans="2:188" s="18" customFormat="1" x14ac:dyDescent="0.35">
      <c r="B295" t="str">
        <f>IF(AND(F295&gt;='PASO 2 - CHANNEL INPUT '!$G$4,F295&lt;='PASO 2 - CHANNEL INPUT '!$H$4),"OK","FUERA")</f>
        <v>OK</v>
      </c>
      <c r="C295" s="18" t="str">
        <f>IF(AND(F295&gt;='PASO 2 - CHANNEL INPUT '!$G$8,F295&lt;='PASO 2 - CHANNEL INPUT '!$H$8),"OK","FUERA")</f>
        <v>OK</v>
      </c>
      <c r="D295" t="str">
        <f>IF(AND(F295&gt;='PASO 1 - SETUP CAMPAÑA'!$C$3,F295&lt;='PASO 1 - SETUP CAMPAÑA'!$C$4),"OK","FUERA")</f>
        <v>FUERA</v>
      </c>
      <c r="E295" s="18" t="str">
        <f t="shared" si="455"/>
        <v>RCH</v>
      </c>
      <c r="F295" s="18">
        <v>8</v>
      </c>
      <c r="G295" s="119"/>
      <c r="U295" s="119"/>
      <c r="AD295" s="119"/>
      <c r="BV295" s="119"/>
      <c r="BW295" s="119"/>
      <c r="BX295" s="119"/>
      <c r="CC295" s="119"/>
      <c r="CD295" s="119"/>
      <c r="CE295" s="119"/>
      <c r="CI295" s="119"/>
    </row>
    <row r="296" spans="2:188" s="18" customFormat="1" x14ac:dyDescent="0.35">
      <c r="B296" t="str">
        <f>IF(AND(F296&gt;='PASO 2 - CHANNEL INPUT '!$G$4,F296&lt;='PASO 2 - CHANNEL INPUT '!$H$4),"OK","FUERA")</f>
        <v>OK</v>
      </c>
      <c r="C296" s="18" t="str">
        <f>IF(AND(F296&gt;='PASO 2 - CHANNEL INPUT '!$G$8,F296&lt;='PASO 2 - CHANNEL INPUT '!$H$8),"OK","FUERA")</f>
        <v>OK</v>
      </c>
      <c r="D296" t="str">
        <f>IF(AND(F296&gt;='PASO 1 - SETUP CAMPAÑA'!$C$3,F296&lt;='PASO 1 - SETUP CAMPAÑA'!$C$4),"OK","FUERA")</f>
        <v>FUERA</v>
      </c>
      <c r="E296" s="18" t="str">
        <f t="shared" si="455"/>
        <v>RCH</v>
      </c>
      <c r="F296" s="18">
        <v>9</v>
      </c>
      <c r="G296" s="119"/>
      <c r="U296" s="119"/>
      <c r="AD296" s="119"/>
      <c r="BV296" s="119"/>
      <c r="BW296" s="119"/>
      <c r="BX296" s="119"/>
      <c r="CC296" s="119"/>
      <c r="CD296" s="119"/>
      <c r="CE296" s="119"/>
      <c r="CI296" s="119"/>
    </row>
    <row r="297" spans="2:188" s="18" customFormat="1" x14ac:dyDescent="0.35">
      <c r="B297" t="str">
        <f>IF(AND(F297&gt;='PASO 2 - CHANNEL INPUT '!$G$4,F297&lt;='PASO 2 - CHANNEL INPUT '!$H$4),"OK","FUERA")</f>
        <v>OK</v>
      </c>
      <c r="C297" s="18" t="str">
        <f>IF(AND(F297&gt;='PASO 2 - CHANNEL INPUT '!$G$8,F297&lt;='PASO 2 - CHANNEL INPUT '!$H$8),"OK","FUERA")</f>
        <v>OK</v>
      </c>
      <c r="D297" t="str">
        <f>IF(AND(F297&gt;='PASO 1 - SETUP CAMPAÑA'!$C$3,F297&lt;='PASO 1 - SETUP CAMPAÑA'!$C$4),"OK","FUERA")</f>
        <v>FUERA</v>
      </c>
      <c r="E297" s="18" t="str">
        <f t="shared" si="455"/>
        <v>RCH</v>
      </c>
      <c r="F297" s="18">
        <v>10</v>
      </c>
      <c r="G297" s="119"/>
      <c r="U297" s="119"/>
      <c r="AD297" s="119"/>
      <c r="BV297" s="119"/>
      <c r="BW297" s="119"/>
      <c r="BX297" s="119"/>
      <c r="CC297" s="119"/>
      <c r="CD297" s="119"/>
      <c r="CE297" s="119"/>
      <c r="CI297" s="119"/>
    </row>
    <row r="298" spans="2:188" s="18" customFormat="1" x14ac:dyDescent="0.35">
      <c r="B298" t="str">
        <f>IF(AND(F298&gt;='PASO 2 - CHANNEL INPUT '!$G$4,F298&lt;='PASO 2 - CHANNEL INPUT '!$H$4),"OK","FUERA")</f>
        <v>OK</v>
      </c>
      <c r="C298" s="18" t="str">
        <f>IF(AND(F298&gt;='PASO 2 - CHANNEL INPUT '!$G$8,F298&lt;='PASO 2 - CHANNEL INPUT '!$H$8),"OK","FUERA")</f>
        <v>OK</v>
      </c>
      <c r="D298" t="str">
        <f>IF(AND(F298&gt;='PASO 1 - SETUP CAMPAÑA'!$C$3,F298&lt;='PASO 1 - SETUP CAMPAÑA'!$C$4),"OK","FUERA")</f>
        <v>FUERA</v>
      </c>
      <c r="E298" s="18" t="str">
        <f t="shared" si="455"/>
        <v>RCH</v>
      </c>
      <c r="F298" s="18">
        <v>11</v>
      </c>
      <c r="G298" s="119"/>
      <c r="U298" s="119"/>
      <c r="AD298" s="119"/>
      <c r="BV298" s="119"/>
      <c r="BW298" s="119"/>
      <c r="BX298" s="119"/>
      <c r="CC298" s="119"/>
      <c r="CD298" s="119"/>
      <c r="CE298" s="119"/>
      <c r="CI298" s="119"/>
    </row>
    <row r="299" spans="2:188" s="18" customFormat="1" x14ac:dyDescent="0.35">
      <c r="B299" t="str">
        <f>IF(AND(F299&gt;='PASO 2 - CHANNEL INPUT '!$G$4,F299&lt;='PASO 2 - CHANNEL INPUT '!$H$4),"OK","FUERA")</f>
        <v>OK</v>
      </c>
      <c r="C299" s="18" t="str">
        <f>IF(AND(F299&gt;='PASO 2 - CHANNEL INPUT '!$G$8,F299&lt;='PASO 2 - CHANNEL INPUT '!$H$8),"OK","FUERA")</f>
        <v>OK</v>
      </c>
      <c r="D299" t="str">
        <f>IF(AND(F299&gt;='PASO 1 - SETUP CAMPAÑA'!$C$3,F299&lt;='PASO 1 - SETUP CAMPAÑA'!$C$4),"OK","FUERA")</f>
        <v>FUERA</v>
      </c>
      <c r="E299" s="18" t="str">
        <f t="shared" si="455"/>
        <v>RCH</v>
      </c>
      <c r="F299" s="18">
        <v>12</v>
      </c>
      <c r="G299" s="119"/>
      <c r="U299" s="119"/>
      <c r="AD299" s="119"/>
      <c r="BV299" s="119"/>
      <c r="BW299" s="119"/>
      <c r="BX299" s="119"/>
      <c r="CC299" s="119"/>
      <c r="CD299" s="119"/>
      <c r="CE299" s="119"/>
      <c r="CI299" s="119"/>
    </row>
    <row r="300" spans="2:188" s="18" customFormat="1" x14ac:dyDescent="0.35">
      <c r="B300" t="str">
        <f>IF(AND(F300&gt;='PASO 2 - CHANNEL INPUT '!$G$4,F300&lt;='PASO 2 - CHANNEL INPUT '!$H$4),"OK","FUERA")</f>
        <v>OK</v>
      </c>
      <c r="C300" s="18" t="str">
        <f>IF(AND(F300&gt;='PASO 2 - CHANNEL INPUT '!$G$8,F300&lt;='PASO 2 - CHANNEL INPUT '!$H$8),"OK","FUERA")</f>
        <v>OK</v>
      </c>
      <c r="D300" t="str">
        <f>IF(AND(F300&gt;='PASO 1 - SETUP CAMPAÑA'!$C$3,F300&lt;='PASO 1 - SETUP CAMPAÑA'!$C$4),"OK","FUERA")</f>
        <v>FUERA</v>
      </c>
      <c r="E300" s="18" t="str">
        <f>+E301</f>
        <v>RCH</v>
      </c>
      <c r="F300" s="18">
        <v>13</v>
      </c>
      <c r="G300" s="119"/>
      <c r="U300" s="119"/>
      <c r="AD300" s="119"/>
      <c r="BV300" s="119"/>
      <c r="BW300" s="119"/>
      <c r="BX300" s="119"/>
      <c r="CC300" s="119"/>
      <c r="CD300" s="119"/>
      <c r="CE300" s="119"/>
      <c r="CI300" s="119"/>
    </row>
    <row r="301" spans="2:188" x14ac:dyDescent="0.35">
      <c r="B301" t="str">
        <f>IF(AND(F301&gt;='PASO 2 - CHANNEL INPUT '!$G$4,F301&lt;='PASO 2 - CHANNEL INPUT '!$H$4),"OK","FUERA")</f>
        <v>OK</v>
      </c>
      <c r="C301" s="18" t="str">
        <f>IF(AND(F301&gt;='PASO 2 - CHANNEL INPUT '!$G$8,F301&lt;='PASO 2 - CHANNEL INPUT '!$H$8),"OK","FUERA")</f>
        <v>OK</v>
      </c>
      <c r="D301" t="str">
        <f>IF(AND(F301&gt;='PASO 1 - SETUP CAMPAÑA'!$C$3,F301&lt;='PASO 1 - SETUP CAMPAÑA'!$C$4),"OK","FUERA")</f>
        <v>FUERA</v>
      </c>
      <c r="E301" t="s">
        <v>12</v>
      </c>
      <c r="F301">
        <v>14</v>
      </c>
      <c r="CT301" s="18"/>
    </row>
    <row r="302" spans="2:188" x14ac:dyDescent="0.35">
      <c r="B302" t="str">
        <f>IF(AND(F302&gt;='PASO 2 - CHANNEL INPUT '!$G$4,F302&lt;='PASO 2 - CHANNEL INPUT '!$H$4),"OK","FUERA")</f>
        <v>OK</v>
      </c>
      <c r="C302" s="18" t="str">
        <f>IF(AND(F302&gt;='PASO 2 - CHANNEL INPUT '!$G$8,F302&lt;='PASO 2 - CHANNEL INPUT '!$H$8),"OK","FUERA")</f>
        <v>OK</v>
      </c>
      <c r="D302" t="str">
        <f>IF(AND(F302&gt;='PASO 1 - SETUP CAMPAÑA'!$C$3,F302&lt;='PASO 1 - SETUP CAMPAÑA'!$C$4),"OK","FUERA")</f>
        <v>FUERA</v>
      </c>
      <c r="E302" t="s">
        <v>12</v>
      </c>
      <c r="F302">
        <v>15</v>
      </c>
      <c r="CT302" s="18"/>
    </row>
    <row r="303" spans="2:188" x14ac:dyDescent="0.35">
      <c r="B303" t="str">
        <f>IF(AND(F303&gt;='PASO 2 - CHANNEL INPUT '!$G$4,F303&lt;='PASO 2 - CHANNEL INPUT '!$H$4),"OK","FUERA")</f>
        <v>OK</v>
      </c>
      <c r="C303" s="18" t="str">
        <f>IF(AND(F303&gt;='PASO 2 - CHANNEL INPUT '!$G$8,F303&lt;='PASO 2 - CHANNEL INPUT '!$H$8),"OK","FUERA")</f>
        <v>OK</v>
      </c>
      <c r="D303" t="str">
        <f>IF(AND(F303&gt;='PASO 1 - SETUP CAMPAÑA'!$C$3,F303&lt;='PASO 1 - SETUP CAMPAÑA'!$C$4),"OK","FUERA")</f>
        <v>OK</v>
      </c>
      <c r="E303" t="s">
        <v>12</v>
      </c>
      <c r="F303">
        <v>16</v>
      </c>
      <c r="CT303" s="18"/>
    </row>
    <row r="304" spans="2:188" x14ac:dyDescent="0.35">
      <c r="B304" t="str">
        <f>IF(AND(F304&gt;='PASO 2 - CHANNEL INPUT '!$G$4,F304&lt;='PASO 2 - CHANNEL INPUT '!$H$4),"OK","FUERA")</f>
        <v>OK</v>
      </c>
      <c r="C304" s="18" t="str">
        <f>IF(AND(F304&gt;='PASO 2 - CHANNEL INPUT '!$G$8,F304&lt;='PASO 2 - CHANNEL INPUT '!$H$8),"OK","FUERA")</f>
        <v>OK</v>
      </c>
      <c r="D304" t="str">
        <f>IF(AND(F304&gt;='PASO 1 - SETUP CAMPAÑA'!$C$3,F304&lt;='PASO 1 - SETUP CAMPAÑA'!$C$4),"OK","FUERA")</f>
        <v>OK</v>
      </c>
      <c r="E304" t="s">
        <v>12</v>
      </c>
      <c r="F304">
        <v>17</v>
      </c>
      <c r="CT304" s="18"/>
    </row>
    <row r="305" spans="2:188" x14ac:dyDescent="0.35">
      <c r="B305" t="str">
        <f>IF(AND(F305&gt;='PASO 2 - CHANNEL INPUT '!$G$4,F305&lt;='PASO 2 - CHANNEL INPUT '!$H$4),"OK","FUERA")</f>
        <v>OK</v>
      </c>
      <c r="C305" s="18" t="str">
        <f>IF(AND(F305&gt;='PASO 2 - CHANNEL INPUT '!$G$8,F305&lt;='PASO 2 - CHANNEL INPUT '!$H$8),"OK","FUERA")</f>
        <v>OK</v>
      </c>
      <c r="D305" t="str">
        <f>IF(AND(F305&gt;='PASO 1 - SETUP CAMPAÑA'!$C$3,F305&lt;='PASO 1 - SETUP CAMPAÑA'!$C$4),"OK","FUERA")</f>
        <v>OK</v>
      </c>
      <c r="E305" t="s">
        <v>12</v>
      </c>
      <c r="F305">
        <v>18</v>
      </c>
      <c r="CT305" s="18"/>
    </row>
    <row r="306" spans="2:188" x14ac:dyDescent="0.35">
      <c r="B306" t="str">
        <f>IF(AND(F306&gt;='PASO 2 - CHANNEL INPUT '!$G$4,F306&lt;='PASO 2 - CHANNEL INPUT '!$H$4),"OK","FUERA")</f>
        <v>OK</v>
      </c>
      <c r="C306" s="18" t="str">
        <f>IF(AND(F306&gt;='PASO 2 - CHANNEL INPUT '!$G$8,F306&lt;='PASO 2 - CHANNEL INPUT '!$H$8),"OK","FUERA")</f>
        <v>OK</v>
      </c>
      <c r="D306" t="str">
        <f>IF(AND(F306&gt;='PASO 1 - SETUP CAMPAÑA'!$C$3,F306&lt;='PASO 1 - SETUP CAMPAÑA'!$C$4),"OK","FUERA")</f>
        <v>OK</v>
      </c>
      <c r="E306" t="s">
        <v>12</v>
      </c>
      <c r="F306">
        <v>19</v>
      </c>
      <c r="CT306" s="18"/>
    </row>
    <row r="307" spans="2:188" x14ac:dyDescent="0.35">
      <c r="B307" t="str">
        <f>IF(AND(F307&gt;='PASO 2 - CHANNEL INPUT '!$G$4,F307&lt;='PASO 2 - CHANNEL INPUT '!$H$4),"OK","FUERA")</f>
        <v>OK</v>
      </c>
      <c r="C307" s="18" t="str">
        <f>IF(AND(F307&gt;='PASO 2 - CHANNEL INPUT '!$G$8,F307&lt;='PASO 2 - CHANNEL INPUT '!$H$8),"OK","FUERA")</f>
        <v>OK</v>
      </c>
      <c r="D307" t="str">
        <f>IF(AND(F307&gt;='PASO 1 - SETUP CAMPAÑA'!$C$3,F307&lt;='PASO 1 - SETUP CAMPAÑA'!$C$4),"OK","FUERA")</f>
        <v>OK</v>
      </c>
      <c r="E307" t="s">
        <v>12</v>
      </c>
      <c r="F307">
        <v>20</v>
      </c>
      <c r="G307" s="11">
        <f t="shared" si="454"/>
        <v>0.75249999999999995</v>
      </c>
      <c r="H307">
        <f t="shared" si="365"/>
        <v>0.70699999999999996</v>
      </c>
      <c r="I307">
        <f t="shared" si="366"/>
        <v>8.2599999999999993E-2</v>
      </c>
      <c r="J307">
        <f t="shared" si="367"/>
        <v>0.14280000000000001</v>
      </c>
      <c r="K307">
        <f t="shared" si="368"/>
        <v>0.14280000000000001</v>
      </c>
      <c r="L307">
        <f t="shared" si="369"/>
        <v>1.6799999999999999E-2</v>
      </c>
      <c r="M307">
        <f t="shared" si="370"/>
        <v>0.99470000000000003</v>
      </c>
      <c r="N307">
        <f t="shared" si="371"/>
        <v>2.1833</v>
      </c>
      <c r="O307">
        <f t="shared" si="372"/>
        <v>0.82250000000000001</v>
      </c>
      <c r="P307">
        <f t="shared" si="373"/>
        <v>0.59850000000000003</v>
      </c>
      <c r="Q307">
        <f t="shared" si="374"/>
        <v>2.4227000000000003</v>
      </c>
      <c r="R307">
        <f t="shared" si="375"/>
        <v>0.1792</v>
      </c>
      <c r="S307">
        <f t="shared" si="376"/>
        <v>2.4227000000000003</v>
      </c>
      <c r="T307">
        <f t="shared" si="377"/>
        <v>2.3401000000000001</v>
      </c>
      <c r="U307" s="11">
        <f t="shared" si="378"/>
        <v>2.4122000000000003</v>
      </c>
      <c r="V307">
        <f t="shared" si="379"/>
        <v>0</v>
      </c>
      <c r="W307">
        <f t="shared" si="380"/>
        <v>1.8430999999999997</v>
      </c>
      <c r="X307">
        <f t="shared" si="381"/>
        <v>0.31919999999999998</v>
      </c>
      <c r="Y307">
        <f t="shared" si="382"/>
        <v>0.45429999999999998</v>
      </c>
      <c r="Z307">
        <f t="shared" si="383"/>
        <v>0.86380000000000001</v>
      </c>
      <c r="AA307">
        <f t="shared" si="384"/>
        <v>1.7975999999999999</v>
      </c>
      <c r="AB307">
        <f t="shared" si="385"/>
        <v>0.73780000000000001</v>
      </c>
      <c r="AC307">
        <f t="shared" si="386"/>
        <v>3.0800000000000001E-2</v>
      </c>
      <c r="AD307" s="11">
        <f t="shared" si="387"/>
        <v>2.3954</v>
      </c>
      <c r="AE307">
        <f t="shared" si="388"/>
        <v>0.82810000000000006</v>
      </c>
      <c r="AF307">
        <f t="shared" si="389"/>
        <v>0.13090000000000002</v>
      </c>
      <c r="AG307">
        <f t="shared" si="390"/>
        <v>0.89250000000000007</v>
      </c>
      <c r="AH307">
        <f t="shared" si="391"/>
        <v>0.85749999999999993</v>
      </c>
      <c r="AI307">
        <f t="shared" si="392"/>
        <v>0.29400000000000004</v>
      </c>
      <c r="AJ307">
        <f t="shared" si="393"/>
        <v>0.2422</v>
      </c>
      <c r="AK307">
        <f t="shared" si="394"/>
        <v>4.6900000000000004E-2</v>
      </c>
      <c r="AL307">
        <f t="shared" si="395"/>
        <v>0</v>
      </c>
      <c r="AM307">
        <f t="shared" si="396"/>
        <v>9.1700000000000004E-2</v>
      </c>
      <c r="AN307">
        <f t="shared" si="397"/>
        <v>0</v>
      </c>
      <c r="AO307">
        <f t="shared" si="398"/>
        <v>0</v>
      </c>
      <c r="AP307">
        <f t="shared" si="399"/>
        <v>1.9600000000000003E-2</v>
      </c>
      <c r="AQ307">
        <f t="shared" si="400"/>
        <v>0</v>
      </c>
      <c r="AR307">
        <f t="shared" si="401"/>
        <v>0</v>
      </c>
      <c r="AS307">
        <f t="shared" si="402"/>
        <v>0</v>
      </c>
      <c r="AT307">
        <f t="shared" si="403"/>
        <v>1.6799999999999999E-2</v>
      </c>
      <c r="AU307">
        <f t="shared" si="404"/>
        <v>0</v>
      </c>
      <c r="AV307">
        <f t="shared" si="405"/>
        <v>1.9600000000000003E-2</v>
      </c>
      <c r="AW307">
        <f t="shared" si="406"/>
        <v>0</v>
      </c>
      <c r="AX307">
        <f t="shared" si="407"/>
        <v>0</v>
      </c>
      <c r="AY307">
        <f t="shared" si="408"/>
        <v>1.9600000000000003E-2</v>
      </c>
      <c r="AZ307">
        <f t="shared" si="409"/>
        <v>0</v>
      </c>
      <c r="BA307">
        <f t="shared" si="410"/>
        <v>0</v>
      </c>
      <c r="BB307">
        <f t="shared" si="411"/>
        <v>0</v>
      </c>
      <c r="BC307">
        <f t="shared" si="412"/>
        <v>0</v>
      </c>
      <c r="BD307">
        <f t="shared" si="413"/>
        <v>0</v>
      </c>
      <c r="BE307">
        <f t="shared" si="414"/>
        <v>0</v>
      </c>
      <c r="BF307">
        <f t="shared" si="415"/>
        <v>0</v>
      </c>
      <c r="BG307">
        <f t="shared" si="416"/>
        <v>6.8599999999999994E-2</v>
      </c>
      <c r="BH307">
        <f t="shared" si="417"/>
        <v>1.1900000000000001E-2</v>
      </c>
      <c r="BI307">
        <f t="shared" si="418"/>
        <v>0</v>
      </c>
      <c r="BJ307">
        <f t="shared" si="419"/>
        <v>0</v>
      </c>
      <c r="BK307">
        <f t="shared" si="420"/>
        <v>0.32969999999999999</v>
      </c>
      <c r="BL307">
        <f t="shared" si="421"/>
        <v>0.32969999999999999</v>
      </c>
      <c r="BM307">
        <f t="shared" si="422"/>
        <v>9.1000000000000004E-3</v>
      </c>
      <c r="BN307">
        <f t="shared" si="423"/>
        <v>0</v>
      </c>
      <c r="BO307">
        <f t="shared" si="424"/>
        <v>0</v>
      </c>
      <c r="BP307">
        <f t="shared" si="425"/>
        <v>2.2505000000000002</v>
      </c>
      <c r="BQ307">
        <f t="shared" si="426"/>
        <v>0.51519999999999999</v>
      </c>
      <c r="BR307">
        <f t="shared" si="427"/>
        <v>1.8865000000000001</v>
      </c>
      <c r="BS307">
        <f t="shared" si="428"/>
        <v>4.5500000000000006E-2</v>
      </c>
      <c r="BT307">
        <f t="shared" si="429"/>
        <v>1.8767</v>
      </c>
      <c r="BU307">
        <f t="shared" si="430"/>
        <v>2.5417000000000001</v>
      </c>
      <c r="BV307" s="11">
        <f t="shared" si="431"/>
        <v>5.4067999999999996</v>
      </c>
      <c r="BW307" s="11">
        <f t="shared" si="432"/>
        <v>0.66779999999999995</v>
      </c>
      <c r="BX307" s="11">
        <f t="shared" si="433"/>
        <v>6.8432000000000004</v>
      </c>
      <c r="BY307">
        <f t="shared" si="434"/>
        <v>1.6674</v>
      </c>
      <c r="BZ307">
        <f t="shared" si="435"/>
        <v>0.73780000000000001</v>
      </c>
      <c r="CA307">
        <f t="shared" si="436"/>
        <v>0.43330000000000002</v>
      </c>
      <c r="CB307">
        <f t="shared" si="437"/>
        <v>0</v>
      </c>
      <c r="CC307" s="11">
        <f t="shared" si="438"/>
        <v>6.1501999999999999</v>
      </c>
      <c r="CD307" s="11">
        <f t="shared" si="439"/>
        <v>6.6709999999999994</v>
      </c>
      <c r="CE307" s="11">
        <f t="shared" si="440"/>
        <v>4.2217000000000002</v>
      </c>
      <c r="CF307">
        <f t="shared" si="441"/>
        <v>0.93520000000000003</v>
      </c>
      <c r="CG307">
        <f t="shared" si="442"/>
        <v>1.2796000000000001</v>
      </c>
      <c r="CH307">
        <f t="shared" si="443"/>
        <v>0.1673</v>
      </c>
      <c r="CI307" s="11">
        <f t="shared" si="444"/>
        <v>2.2161999999999997</v>
      </c>
      <c r="CJ307">
        <f t="shared" si="445"/>
        <v>0.35559999999999997</v>
      </c>
      <c r="CK307">
        <f t="shared" si="446"/>
        <v>0.93730000000000013</v>
      </c>
      <c r="CL307">
        <f t="shared" si="447"/>
        <v>0.39199999999999996</v>
      </c>
      <c r="CM307">
        <f t="shared" si="448"/>
        <v>0.30659999999999998</v>
      </c>
      <c r="CN307">
        <f t="shared" si="449"/>
        <v>4.3253000000000004</v>
      </c>
      <c r="CO307">
        <f t="shared" si="450"/>
        <v>4.2454999999999998</v>
      </c>
      <c r="CP307">
        <f t="shared" si="451"/>
        <v>4.9699999999999994E-2</v>
      </c>
      <c r="CQ307">
        <f t="shared" si="452"/>
        <v>1.0283</v>
      </c>
      <c r="CR307">
        <f t="shared" si="453"/>
        <v>0.85329999999999995</v>
      </c>
      <c r="CT307" s="18">
        <f>'PASO 1 - SETUP CAMPAÑA'!H48</f>
        <v>7</v>
      </c>
      <c r="CU307">
        <v>10.75</v>
      </c>
      <c r="CV307">
        <v>10.1</v>
      </c>
      <c r="CW307">
        <v>1.18</v>
      </c>
      <c r="CX307">
        <v>2.04</v>
      </c>
      <c r="CY307">
        <v>2.04</v>
      </c>
      <c r="CZ307">
        <v>0.24</v>
      </c>
      <c r="DA307">
        <v>14.21</v>
      </c>
      <c r="DB307">
        <v>31.19</v>
      </c>
      <c r="DC307">
        <v>11.75</v>
      </c>
      <c r="DD307">
        <v>8.5500000000000007</v>
      </c>
      <c r="DE307">
        <v>34.61</v>
      </c>
      <c r="DF307">
        <v>2.56</v>
      </c>
      <c r="DG307">
        <v>34.61</v>
      </c>
      <c r="DH307">
        <v>33.43</v>
      </c>
      <c r="DI307">
        <v>34.46</v>
      </c>
      <c r="DJ307">
        <v>0</v>
      </c>
      <c r="DK307">
        <v>26.33</v>
      </c>
      <c r="DL307">
        <v>4.5599999999999996</v>
      </c>
      <c r="DM307">
        <v>6.49</v>
      </c>
      <c r="DN307">
        <v>12.34</v>
      </c>
      <c r="DO307">
        <v>25.68</v>
      </c>
      <c r="DP307">
        <v>10.54</v>
      </c>
      <c r="DQ307">
        <v>0.44</v>
      </c>
      <c r="DR307">
        <v>34.22</v>
      </c>
      <c r="DS307">
        <v>11.83</v>
      </c>
      <c r="DT307">
        <v>1.87</v>
      </c>
      <c r="DU307">
        <v>12.75</v>
      </c>
      <c r="DV307">
        <v>12.25</v>
      </c>
      <c r="DW307">
        <v>4.2</v>
      </c>
      <c r="DX307">
        <v>3.46</v>
      </c>
      <c r="DY307">
        <v>0.67</v>
      </c>
      <c r="DZ307">
        <v>0</v>
      </c>
      <c r="EA307">
        <v>1.31</v>
      </c>
      <c r="EB307">
        <v>0</v>
      </c>
      <c r="EC307">
        <v>0</v>
      </c>
      <c r="ED307">
        <v>0.28000000000000003</v>
      </c>
      <c r="EE307">
        <v>0</v>
      </c>
      <c r="EF307">
        <v>0</v>
      </c>
      <c r="EG307">
        <v>0</v>
      </c>
      <c r="EH307">
        <v>0.24</v>
      </c>
      <c r="EI307">
        <v>0</v>
      </c>
      <c r="EJ307">
        <v>0.28000000000000003</v>
      </c>
      <c r="EK307">
        <v>0</v>
      </c>
      <c r="EL307">
        <v>0</v>
      </c>
      <c r="EM307">
        <v>0.28000000000000003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0.98</v>
      </c>
      <c r="EV307">
        <v>0.17</v>
      </c>
      <c r="EW307">
        <v>0</v>
      </c>
      <c r="EX307">
        <v>0</v>
      </c>
      <c r="EY307">
        <v>4.71</v>
      </c>
      <c r="EZ307">
        <v>4.71</v>
      </c>
      <c r="FA307">
        <v>0.13</v>
      </c>
      <c r="FB307">
        <v>0</v>
      </c>
      <c r="FC307">
        <v>0</v>
      </c>
      <c r="FD307">
        <v>32.15</v>
      </c>
      <c r="FE307">
        <v>7.36</v>
      </c>
      <c r="FF307">
        <v>26.95</v>
      </c>
      <c r="FG307">
        <v>0.65</v>
      </c>
      <c r="FH307">
        <v>26.81</v>
      </c>
      <c r="FI307">
        <v>36.31</v>
      </c>
      <c r="FJ307">
        <v>77.239999999999995</v>
      </c>
      <c r="FK307">
        <v>9.5399999999999991</v>
      </c>
      <c r="FL307">
        <v>97.76</v>
      </c>
      <c r="FM307">
        <v>23.82</v>
      </c>
      <c r="FN307">
        <v>10.54</v>
      </c>
      <c r="FO307">
        <v>6.19</v>
      </c>
      <c r="FP307">
        <v>0</v>
      </c>
      <c r="FQ307">
        <v>87.86</v>
      </c>
      <c r="FR307">
        <v>95.3</v>
      </c>
      <c r="FS307">
        <v>60.31</v>
      </c>
      <c r="FT307">
        <v>13.36</v>
      </c>
      <c r="FU307">
        <v>18.28</v>
      </c>
      <c r="FV307">
        <v>2.39</v>
      </c>
      <c r="FW307">
        <v>31.66</v>
      </c>
      <c r="FX307">
        <v>5.08</v>
      </c>
      <c r="FY307">
        <v>13.39</v>
      </c>
      <c r="FZ307">
        <v>5.6</v>
      </c>
      <c r="GA307">
        <v>4.38</v>
      </c>
      <c r="GB307">
        <v>61.79</v>
      </c>
      <c r="GC307">
        <v>60.65</v>
      </c>
      <c r="GD307">
        <v>0.71</v>
      </c>
      <c r="GE307">
        <v>14.69</v>
      </c>
      <c r="GF307">
        <v>12.19</v>
      </c>
    </row>
    <row r="308" spans="2:188" x14ac:dyDescent="0.35">
      <c r="B308" t="str">
        <f>IF(AND(F308&gt;='PASO 2 - CHANNEL INPUT '!$G$4,F308&lt;='PASO 2 - CHANNEL INPUT '!$H$4),"OK","FUERA")</f>
        <v>OK</v>
      </c>
      <c r="C308" s="18" t="str">
        <f>IF(AND(F308&gt;='PASO 2 - CHANNEL INPUT '!$G$8,F308&lt;='PASO 2 - CHANNEL INPUT '!$H$8),"OK","FUERA")</f>
        <v>OK</v>
      </c>
      <c r="D308" t="str">
        <f>IF(AND(F308&gt;='PASO 1 - SETUP CAMPAÑA'!$C$3,F308&lt;='PASO 1 - SETUP CAMPAÑA'!$C$4),"OK","FUERA")</f>
        <v>OK</v>
      </c>
      <c r="E308" t="s">
        <v>12</v>
      </c>
      <c r="F308">
        <v>21</v>
      </c>
      <c r="G308" s="11">
        <f t="shared" si="454"/>
        <v>2.9592000000000001</v>
      </c>
      <c r="H308">
        <f t="shared" si="365"/>
        <v>2.3207999999999998</v>
      </c>
      <c r="I308">
        <f t="shared" si="366"/>
        <v>1.1184000000000001</v>
      </c>
      <c r="J308">
        <f t="shared" si="367"/>
        <v>0.53039999999999998</v>
      </c>
      <c r="K308">
        <f t="shared" si="368"/>
        <v>0.44159999999999999</v>
      </c>
      <c r="L308">
        <f t="shared" si="369"/>
        <v>8.8800000000000004E-2</v>
      </c>
      <c r="M308">
        <f t="shared" si="370"/>
        <v>3.1776</v>
      </c>
      <c r="N308">
        <f t="shared" si="371"/>
        <v>8.6135999999999999</v>
      </c>
      <c r="O308">
        <f t="shared" si="372"/>
        <v>3.4752000000000001</v>
      </c>
      <c r="P308">
        <f t="shared" si="373"/>
        <v>2.3328000000000002</v>
      </c>
      <c r="Q308">
        <f t="shared" si="374"/>
        <v>9.2783999999999978</v>
      </c>
      <c r="R308">
        <f t="shared" si="375"/>
        <v>0.1416</v>
      </c>
      <c r="S308">
        <f t="shared" si="376"/>
        <v>9.3119999999999994</v>
      </c>
      <c r="T308">
        <f t="shared" si="377"/>
        <v>9.218399999999999</v>
      </c>
      <c r="U308" s="11">
        <f t="shared" si="378"/>
        <v>9.3168000000000006</v>
      </c>
      <c r="V308">
        <f t="shared" si="379"/>
        <v>8.1600000000000006E-2</v>
      </c>
      <c r="W308">
        <f t="shared" si="380"/>
        <v>7.5648</v>
      </c>
      <c r="X308">
        <f t="shared" si="381"/>
        <v>1.1352</v>
      </c>
      <c r="Y308">
        <f t="shared" si="382"/>
        <v>1.3512</v>
      </c>
      <c r="Z308">
        <f t="shared" si="383"/>
        <v>2.88</v>
      </c>
      <c r="AA308">
        <f t="shared" si="384"/>
        <v>7.548</v>
      </c>
      <c r="AB308">
        <f t="shared" si="385"/>
        <v>2.3760000000000003</v>
      </c>
      <c r="AC308">
        <f t="shared" si="386"/>
        <v>0.21360000000000001</v>
      </c>
      <c r="AD308" s="11">
        <f t="shared" si="387"/>
        <v>9.571200000000001</v>
      </c>
      <c r="AE308">
        <f t="shared" si="388"/>
        <v>2.8584000000000001</v>
      </c>
      <c r="AF308">
        <f t="shared" si="389"/>
        <v>0.61440000000000006</v>
      </c>
      <c r="AG308">
        <f t="shared" si="390"/>
        <v>3.9168000000000003</v>
      </c>
      <c r="AH308">
        <f t="shared" si="391"/>
        <v>3.2807999999999997</v>
      </c>
      <c r="AI308">
        <f t="shared" si="392"/>
        <v>1.4496</v>
      </c>
      <c r="AJ308">
        <f t="shared" si="393"/>
        <v>1.5407999999999999</v>
      </c>
      <c r="AK308">
        <f t="shared" si="394"/>
        <v>0.26880000000000004</v>
      </c>
      <c r="AL308">
        <f t="shared" si="395"/>
        <v>0</v>
      </c>
      <c r="AM308">
        <f t="shared" si="396"/>
        <v>0.41759999999999997</v>
      </c>
      <c r="AN308">
        <f t="shared" si="397"/>
        <v>0</v>
      </c>
      <c r="AO308">
        <f t="shared" si="398"/>
        <v>0</v>
      </c>
      <c r="AP308">
        <f t="shared" si="399"/>
        <v>0</v>
      </c>
      <c r="AQ308">
        <f t="shared" si="400"/>
        <v>0</v>
      </c>
      <c r="AR308">
        <f t="shared" si="401"/>
        <v>4.8000000000000001E-2</v>
      </c>
      <c r="AS308">
        <f t="shared" si="402"/>
        <v>0</v>
      </c>
      <c r="AT308">
        <f t="shared" si="403"/>
        <v>0</v>
      </c>
      <c r="AU308">
        <f t="shared" si="404"/>
        <v>0</v>
      </c>
      <c r="AV308">
        <f t="shared" si="405"/>
        <v>0</v>
      </c>
      <c r="AW308">
        <f t="shared" si="406"/>
        <v>0</v>
      </c>
      <c r="AX308">
        <f t="shared" si="407"/>
        <v>0</v>
      </c>
      <c r="AY308">
        <f t="shared" si="408"/>
        <v>0</v>
      </c>
      <c r="AZ308">
        <f t="shared" si="409"/>
        <v>0</v>
      </c>
      <c r="BA308">
        <f t="shared" si="410"/>
        <v>0</v>
      </c>
      <c r="BB308">
        <f t="shared" si="411"/>
        <v>0</v>
      </c>
      <c r="BC308">
        <f t="shared" si="412"/>
        <v>3.3600000000000005E-2</v>
      </c>
      <c r="BD308">
        <f t="shared" si="413"/>
        <v>0</v>
      </c>
      <c r="BE308">
        <f t="shared" si="414"/>
        <v>8.1600000000000006E-2</v>
      </c>
      <c r="BF308">
        <f t="shared" si="415"/>
        <v>0</v>
      </c>
      <c r="BG308">
        <f t="shared" si="416"/>
        <v>3.8400000000000004E-2</v>
      </c>
      <c r="BH308">
        <f t="shared" si="417"/>
        <v>2.4E-2</v>
      </c>
      <c r="BI308">
        <f t="shared" si="418"/>
        <v>9.8399999999999987E-2</v>
      </c>
      <c r="BJ308">
        <f t="shared" si="419"/>
        <v>0</v>
      </c>
      <c r="BK308">
        <f t="shared" si="420"/>
        <v>0.97199999999999998</v>
      </c>
      <c r="BL308">
        <f t="shared" si="421"/>
        <v>0.87119999999999997</v>
      </c>
      <c r="BM308">
        <f t="shared" si="422"/>
        <v>9.8399999999999987E-2</v>
      </c>
      <c r="BN308">
        <f t="shared" si="423"/>
        <v>0</v>
      </c>
      <c r="BO308">
        <f t="shared" si="424"/>
        <v>7.1999999999999998E-3</v>
      </c>
      <c r="BP308">
        <f t="shared" si="425"/>
        <v>5.2968000000000002</v>
      </c>
      <c r="BQ308">
        <f t="shared" si="426"/>
        <v>1.9272</v>
      </c>
      <c r="BR308">
        <f t="shared" si="427"/>
        <v>3.7584</v>
      </c>
      <c r="BS308">
        <f t="shared" si="428"/>
        <v>0.12</v>
      </c>
      <c r="BT308">
        <f t="shared" si="429"/>
        <v>5.1479999999999997</v>
      </c>
      <c r="BU308">
        <f t="shared" si="430"/>
        <v>9.8880000000000017</v>
      </c>
      <c r="BV308" s="11">
        <f t="shared" si="431"/>
        <v>16.9848</v>
      </c>
      <c r="BW308" s="11">
        <f t="shared" si="432"/>
        <v>2.7744</v>
      </c>
      <c r="BX308" s="11">
        <f t="shared" si="433"/>
        <v>23.551199999999998</v>
      </c>
      <c r="BY308">
        <f t="shared" si="434"/>
        <v>7.7880000000000003</v>
      </c>
      <c r="BZ308">
        <f t="shared" si="435"/>
        <v>2.3760000000000003</v>
      </c>
      <c r="CA308">
        <f t="shared" si="436"/>
        <v>1.3488</v>
      </c>
      <c r="CB308">
        <f t="shared" si="437"/>
        <v>5.7599999999999998E-2</v>
      </c>
      <c r="CC308" s="11">
        <f t="shared" si="438"/>
        <v>21.717599999999997</v>
      </c>
      <c r="CD308" s="11">
        <f t="shared" si="439"/>
        <v>22.912800000000001</v>
      </c>
      <c r="CE308" s="11">
        <f t="shared" si="440"/>
        <v>14.3688</v>
      </c>
      <c r="CF308">
        <f t="shared" si="441"/>
        <v>3.9791999999999996</v>
      </c>
      <c r="CG308">
        <f t="shared" si="442"/>
        <v>4.4975999999999994</v>
      </c>
      <c r="CH308">
        <f t="shared" si="443"/>
        <v>1.2072000000000001</v>
      </c>
      <c r="CI308" s="11">
        <f t="shared" si="444"/>
        <v>9.5567999999999991</v>
      </c>
      <c r="CJ308">
        <f t="shared" si="445"/>
        <v>2.2176</v>
      </c>
      <c r="CK308">
        <f t="shared" si="446"/>
        <v>3.8136000000000001</v>
      </c>
      <c r="CL308">
        <f t="shared" si="447"/>
        <v>1.3919999999999999</v>
      </c>
      <c r="CM308">
        <f t="shared" si="448"/>
        <v>1.3584000000000001</v>
      </c>
      <c r="CN308">
        <f t="shared" si="449"/>
        <v>16.478400000000001</v>
      </c>
      <c r="CO308">
        <f t="shared" si="450"/>
        <v>15.544799999999999</v>
      </c>
      <c r="CP308">
        <f t="shared" si="451"/>
        <v>0.31920000000000004</v>
      </c>
      <c r="CQ308">
        <f t="shared" si="452"/>
        <v>2.8872</v>
      </c>
      <c r="CR308">
        <f t="shared" si="453"/>
        <v>2.4528000000000003</v>
      </c>
      <c r="CT308" s="18">
        <f>'PASO 1 - SETUP CAMPAÑA'!H49</f>
        <v>24</v>
      </c>
      <c r="CU308">
        <v>12.33</v>
      </c>
      <c r="CV308">
        <v>9.67</v>
      </c>
      <c r="CW308">
        <v>4.66</v>
      </c>
      <c r="CX308">
        <v>2.21</v>
      </c>
      <c r="CY308">
        <v>1.84</v>
      </c>
      <c r="CZ308">
        <v>0.37</v>
      </c>
      <c r="DA308">
        <v>13.24</v>
      </c>
      <c r="DB308">
        <v>35.89</v>
      </c>
      <c r="DC308">
        <v>14.48</v>
      </c>
      <c r="DD308">
        <v>9.7200000000000006</v>
      </c>
      <c r="DE308">
        <v>38.659999999999997</v>
      </c>
      <c r="DF308">
        <v>0.59</v>
      </c>
      <c r="DG308">
        <v>38.799999999999997</v>
      </c>
      <c r="DH308">
        <v>38.409999999999997</v>
      </c>
      <c r="DI308">
        <v>38.82</v>
      </c>
      <c r="DJ308">
        <v>0.34</v>
      </c>
      <c r="DK308">
        <v>31.52</v>
      </c>
      <c r="DL308">
        <v>4.7300000000000004</v>
      </c>
      <c r="DM308">
        <v>5.63</v>
      </c>
      <c r="DN308">
        <v>12</v>
      </c>
      <c r="DO308">
        <v>31.45</v>
      </c>
      <c r="DP308">
        <v>9.9</v>
      </c>
      <c r="DQ308">
        <v>0.89</v>
      </c>
      <c r="DR308">
        <v>39.880000000000003</v>
      </c>
      <c r="DS308">
        <v>11.91</v>
      </c>
      <c r="DT308">
        <v>2.56</v>
      </c>
      <c r="DU308">
        <v>16.32</v>
      </c>
      <c r="DV308">
        <v>13.67</v>
      </c>
      <c r="DW308">
        <v>6.04</v>
      </c>
      <c r="DX308">
        <v>6.42</v>
      </c>
      <c r="DY308">
        <v>1.1200000000000001</v>
      </c>
      <c r="DZ308">
        <v>0</v>
      </c>
      <c r="EA308">
        <v>1.74</v>
      </c>
      <c r="EB308">
        <v>0</v>
      </c>
      <c r="EC308">
        <v>0</v>
      </c>
      <c r="ED308">
        <v>0</v>
      </c>
      <c r="EE308">
        <v>0</v>
      </c>
      <c r="EF308">
        <v>0.2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0.14000000000000001</v>
      </c>
      <c r="ER308">
        <v>0</v>
      </c>
      <c r="ES308">
        <v>0.34</v>
      </c>
      <c r="ET308">
        <v>0</v>
      </c>
      <c r="EU308">
        <v>0.16</v>
      </c>
      <c r="EV308">
        <v>0.1</v>
      </c>
      <c r="EW308">
        <v>0.41</v>
      </c>
      <c r="EX308">
        <v>0</v>
      </c>
      <c r="EY308">
        <v>4.05</v>
      </c>
      <c r="EZ308">
        <v>3.63</v>
      </c>
      <c r="FA308">
        <v>0.41</v>
      </c>
      <c r="FB308">
        <v>0</v>
      </c>
      <c r="FC308">
        <v>0.03</v>
      </c>
      <c r="FD308">
        <v>22.07</v>
      </c>
      <c r="FE308">
        <v>8.0299999999999994</v>
      </c>
      <c r="FF308">
        <v>15.66</v>
      </c>
      <c r="FG308">
        <v>0.5</v>
      </c>
      <c r="FH308">
        <v>21.45</v>
      </c>
      <c r="FI308">
        <v>41.2</v>
      </c>
      <c r="FJ308">
        <v>70.77</v>
      </c>
      <c r="FK308">
        <v>11.56</v>
      </c>
      <c r="FL308">
        <v>98.13</v>
      </c>
      <c r="FM308">
        <v>32.450000000000003</v>
      </c>
      <c r="FN308">
        <v>9.9</v>
      </c>
      <c r="FO308">
        <v>5.62</v>
      </c>
      <c r="FP308">
        <v>0.24</v>
      </c>
      <c r="FQ308">
        <v>90.49</v>
      </c>
      <c r="FR308">
        <v>95.47</v>
      </c>
      <c r="FS308">
        <v>59.87</v>
      </c>
      <c r="FT308">
        <v>16.579999999999998</v>
      </c>
      <c r="FU308">
        <v>18.739999999999998</v>
      </c>
      <c r="FV308">
        <v>5.03</v>
      </c>
      <c r="FW308">
        <v>39.82</v>
      </c>
      <c r="FX308">
        <v>9.24</v>
      </c>
      <c r="FY308">
        <v>15.89</v>
      </c>
      <c r="FZ308">
        <v>5.8</v>
      </c>
      <c r="GA308">
        <v>5.66</v>
      </c>
      <c r="GB308">
        <v>68.66</v>
      </c>
      <c r="GC308">
        <v>64.77</v>
      </c>
      <c r="GD308">
        <v>1.33</v>
      </c>
      <c r="GE308">
        <v>12.03</v>
      </c>
      <c r="GF308">
        <v>10.220000000000001</v>
      </c>
    </row>
    <row r="309" spans="2:188" x14ac:dyDescent="0.35">
      <c r="B309" t="str">
        <f>IF(AND(F309&gt;='PASO 2 - CHANNEL INPUT '!$G$4,F309&lt;='PASO 2 - CHANNEL INPUT '!$H$4),"OK","FUERA")</f>
        <v>OK</v>
      </c>
      <c r="C309" s="18" t="str">
        <f>IF(AND(F309&gt;='PASO 2 - CHANNEL INPUT '!$G$8,F309&lt;='PASO 2 - CHANNEL INPUT '!$H$8),"OK","FUERA")</f>
        <v>OK</v>
      </c>
      <c r="D309" t="str">
        <f>IF(AND(F309&gt;='PASO 1 - SETUP CAMPAÑA'!$C$3,F309&lt;='PASO 1 - SETUP CAMPAÑA'!$C$4),"OK","FUERA")</f>
        <v>OK</v>
      </c>
      <c r="E309" t="s">
        <v>12</v>
      </c>
      <c r="F309">
        <v>22</v>
      </c>
      <c r="G309" s="11">
        <f t="shared" si="454"/>
        <v>2.7936000000000001</v>
      </c>
      <c r="H309">
        <f t="shared" si="365"/>
        <v>2.2528000000000001</v>
      </c>
      <c r="I309">
        <f t="shared" si="366"/>
        <v>0.59520000000000006</v>
      </c>
      <c r="J309">
        <f t="shared" si="367"/>
        <v>0.82879999999999998</v>
      </c>
      <c r="K309">
        <f t="shared" si="368"/>
        <v>0.71040000000000003</v>
      </c>
      <c r="L309">
        <f t="shared" si="369"/>
        <v>0.1216</v>
      </c>
      <c r="M309">
        <f t="shared" si="370"/>
        <v>4.4447999999999999</v>
      </c>
      <c r="N309">
        <f t="shared" si="371"/>
        <v>10.188800000000001</v>
      </c>
      <c r="O309">
        <f t="shared" si="372"/>
        <v>4.1983999999999995</v>
      </c>
      <c r="P309">
        <f t="shared" si="373"/>
        <v>2.4736000000000002</v>
      </c>
      <c r="Q309">
        <f t="shared" si="374"/>
        <v>11.568</v>
      </c>
      <c r="R309">
        <f t="shared" si="375"/>
        <v>0.80640000000000001</v>
      </c>
      <c r="S309">
        <f t="shared" si="376"/>
        <v>11.702400000000001</v>
      </c>
      <c r="T309">
        <f t="shared" si="377"/>
        <v>11.4656</v>
      </c>
      <c r="U309" s="11">
        <f t="shared" si="378"/>
        <v>11.766400000000001</v>
      </c>
      <c r="V309">
        <f t="shared" si="379"/>
        <v>2.2400000000000003E-2</v>
      </c>
      <c r="W309">
        <f t="shared" si="380"/>
        <v>8.8032000000000004</v>
      </c>
      <c r="X309">
        <f t="shared" si="381"/>
        <v>1.6415999999999999</v>
      </c>
      <c r="Y309">
        <f t="shared" si="382"/>
        <v>1.5104</v>
      </c>
      <c r="Z309">
        <f t="shared" si="383"/>
        <v>3.9616000000000002</v>
      </c>
      <c r="AA309">
        <f t="shared" si="384"/>
        <v>8.3263999999999996</v>
      </c>
      <c r="AB309">
        <f t="shared" si="385"/>
        <v>2.9536000000000002</v>
      </c>
      <c r="AC309">
        <f t="shared" si="386"/>
        <v>0.15359999999999999</v>
      </c>
      <c r="AD309" s="11">
        <f t="shared" si="387"/>
        <v>11.1648</v>
      </c>
      <c r="AE309">
        <f t="shared" si="388"/>
        <v>4.4480000000000004</v>
      </c>
      <c r="AF309">
        <f t="shared" si="389"/>
        <v>0.7168000000000001</v>
      </c>
      <c r="AG309">
        <f t="shared" si="390"/>
        <v>3.8239999999999998</v>
      </c>
      <c r="AH309">
        <f t="shared" si="391"/>
        <v>5.5776000000000003</v>
      </c>
      <c r="AI309">
        <f t="shared" si="392"/>
        <v>1.8015999999999999</v>
      </c>
      <c r="AJ309">
        <f t="shared" si="393"/>
        <v>2.0895999999999999</v>
      </c>
      <c r="AK309">
        <f t="shared" si="394"/>
        <v>0.53439999999999999</v>
      </c>
      <c r="AL309">
        <f t="shared" si="395"/>
        <v>0</v>
      </c>
      <c r="AM309">
        <f t="shared" si="396"/>
        <v>0.48960000000000004</v>
      </c>
      <c r="AN309">
        <f t="shared" si="397"/>
        <v>3.5200000000000002E-2</v>
      </c>
      <c r="AO309">
        <f t="shared" si="398"/>
        <v>0</v>
      </c>
      <c r="AP309">
        <f t="shared" si="399"/>
        <v>0.31679999999999997</v>
      </c>
      <c r="AQ309">
        <f t="shared" si="400"/>
        <v>0</v>
      </c>
      <c r="AR309">
        <f t="shared" si="401"/>
        <v>0.10880000000000001</v>
      </c>
      <c r="AS309">
        <f t="shared" si="402"/>
        <v>0</v>
      </c>
      <c r="AT309">
        <f t="shared" si="403"/>
        <v>0.1024</v>
      </c>
      <c r="AU309">
        <f t="shared" si="404"/>
        <v>8.3199999999999996E-2</v>
      </c>
      <c r="AV309">
        <f t="shared" si="405"/>
        <v>0</v>
      </c>
      <c r="AW309">
        <f t="shared" si="406"/>
        <v>0</v>
      </c>
      <c r="AX309">
        <f t="shared" si="407"/>
        <v>0</v>
      </c>
      <c r="AY309">
        <f t="shared" si="408"/>
        <v>8.3199999999999996E-2</v>
      </c>
      <c r="AZ309">
        <f t="shared" si="409"/>
        <v>0</v>
      </c>
      <c r="BA309">
        <f t="shared" si="410"/>
        <v>0.11840000000000001</v>
      </c>
      <c r="BB309">
        <f t="shared" si="411"/>
        <v>0</v>
      </c>
      <c r="BC309">
        <f t="shared" si="412"/>
        <v>0.31679999999999997</v>
      </c>
      <c r="BD309">
        <f t="shared" si="413"/>
        <v>4.4800000000000006E-2</v>
      </c>
      <c r="BE309">
        <f t="shared" si="414"/>
        <v>0</v>
      </c>
      <c r="BF309">
        <f t="shared" si="415"/>
        <v>0</v>
      </c>
      <c r="BG309">
        <f t="shared" si="416"/>
        <v>3.8399999999999997E-2</v>
      </c>
      <c r="BH309">
        <f t="shared" si="417"/>
        <v>2.8799999999999999E-2</v>
      </c>
      <c r="BI309">
        <f t="shared" si="418"/>
        <v>3.5200000000000002E-2</v>
      </c>
      <c r="BJ309">
        <f t="shared" si="419"/>
        <v>5.4400000000000004E-2</v>
      </c>
      <c r="BK309">
        <f t="shared" si="420"/>
        <v>2.3328000000000002</v>
      </c>
      <c r="BL309">
        <f t="shared" si="421"/>
        <v>2.1919999999999997</v>
      </c>
      <c r="BM309">
        <f t="shared" si="422"/>
        <v>0.12480000000000001</v>
      </c>
      <c r="BN309">
        <f t="shared" si="423"/>
        <v>0</v>
      </c>
      <c r="BO309">
        <f t="shared" si="424"/>
        <v>4.8000000000000001E-2</v>
      </c>
      <c r="BP309">
        <f t="shared" si="425"/>
        <v>8.0544000000000011</v>
      </c>
      <c r="BQ309">
        <f t="shared" si="426"/>
        <v>1.7984</v>
      </c>
      <c r="BR309">
        <f t="shared" si="427"/>
        <v>6.8288000000000002</v>
      </c>
      <c r="BS309">
        <f t="shared" si="428"/>
        <v>0.12480000000000001</v>
      </c>
      <c r="BT309">
        <f t="shared" si="429"/>
        <v>6.9024000000000001</v>
      </c>
      <c r="BU309">
        <f t="shared" si="430"/>
        <v>13.494400000000001</v>
      </c>
      <c r="BV309" s="11">
        <f t="shared" si="431"/>
        <v>21.923200000000001</v>
      </c>
      <c r="BW309" s="11">
        <f t="shared" si="432"/>
        <v>3.0912000000000002</v>
      </c>
      <c r="BX309" s="11">
        <f t="shared" si="433"/>
        <v>31.478400000000001</v>
      </c>
      <c r="BY309">
        <f t="shared" si="434"/>
        <v>9.0367999999999995</v>
      </c>
      <c r="BZ309">
        <f t="shared" si="435"/>
        <v>2.9536000000000002</v>
      </c>
      <c r="CA309">
        <f t="shared" si="436"/>
        <v>2.0032000000000001</v>
      </c>
      <c r="CB309">
        <f t="shared" si="437"/>
        <v>0.1472</v>
      </c>
      <c r="CC309" s="11">
        <f t="shared" si="438"/>
        <v>28.723200000000002</v>
      </c>
      <c r="CD309" s="11">
        <f t="shared" si="439"/>
        <v>30.489599999999999</v>
      </c>
      <c r="CE309" s="11">
        <f t="shared" si="440"/>
        <v>19.011199999999999</v>
      </c>
      <c r="CF309">
        <f t="shared" si="441"/>
        <v>5.4847999999999999</v>
      </c>
      <c r="CG309">
        <f t="shared" si="442"/>
        <v>6.0288000000000004</v>
      </c>
      <c r="CH309">
        <f t="shared" si="443"/>
        <v>0.66879999999999995</v>
      </c>
      <c r="CI309" s="11">
        <f t="shared" si="444"/>
        <v>10.9024</v>
      </c>
      <c r="CJ309">
        <f t="shared" si="445"/>
        <v>2.8416000000000001</v>
      </c>
      <c r="CK309">
        <f t="shared" si="446"/>
        <v>5.5648</v>
      </c>
      <c r="CL309">
        <f t="shared" si="447"/>
        <v>3.1616000000000004</v>
      </c>
      <c r="CM309">
        <f t="shared" si="448"/>
        <v>2.496</v>
      </c>
      <c r="CN309">
        <f t="shared" si="449"/>
        <v>19.574400000000001</v>
      </c>
      <c r="CO309">
        <f t="shared" si="450"/>
        <v>20.265599999999999</v>
      </c>
      <c r="CP309">
        <f t="shared" si="451"/>
        <v>0.32319999999999999</v>
      </c>
      <c r="CQ309">
        <f t="shared" si="452"/>
        <v>5.0751999999999997</v>
      </c>
      <c r="CR309">
        <f t="shared" si="453"/>
        <v>3.8239999999999998</v>
      </c>
      <c r="CT309" s="18">
        <f>'PASO 1 - SETUP CAMPAÑA'!H50</f>
        <v>32</v>
      </c>
      <c r="CU309">
        <v>8.73</v>
      </c>
      <c r="CV309">
        <v>7.04</v>
      </c>
      <c r="CW309">
        <v>1.86</v>
      </c>
      <c r="CX309">
        <v>2.59</v>
      </c>
      <c r="CY309">
        <v>2.2200000000000002</v>
      </c>
      <c r="CZ309">
        <v>0.38</v>
      </c>
      <c r="DA309">
        <v>13.89</v>
      </c>
      <c r="DB309">
        <v>31.84</v>
      </c>
      <c r="DC309">
        <v>13.12</v>
      </c>
      <c r="DD309">
        <v>7.73</v>
      </c>
      <c r="DE309">
        <v>36.15</v>
      </c>
      <c r="DF309">
        <v>2.52</v>
      </c>
      <c r="DG309">
        <v>36.57</v>
      </c>
      <c r="DH309">
        <v>35.83</v>
      </c>
      <c r="DI309">
        <v>36.770000000000003</v>
      </c>
      <c r="DJ309">
        <v>7.0000000000000007E-2</v>
      </c>
      <c r="DK309">
        <v>27.51</v>
      </c>
      <c r="DL309">
        <v>5.13</v>
      </c>
      <c r="DM309">
        <v>4.72</v>
      </c>
      <c r="DN309">
        <v>12.38</v>
      </c>
      <c r="DO309">
        <v>26.02</v>
      </c>
      <c r="DP309">
        <v>9.23</v>
      </c>
      <c r="DQ309">
        <v>0.48</v>
      </c>
      <c r="DR309">
        <v>34.89</v>
      </c>
      <c r="DS309">
        <v>13.9</v>
      </c>
      <c r="DT309">
        <v>2.2400000000000002</v>
      </c>
      <c r="DU309">
        <v>11.95</v>
      </c>
      <c r="DV309">
        <v>17.43</v>
      </c>
      <c r="DW309">
        <v>5.63</v>
      </c>
      <c r="DX309">
        <v>6.53</v>
      </c>
      <c r="DY309">
        <v>1.67</v>
      </c>
      <c r="DZ309">
        <v>0</v>
      </c>
      <c r="EA309">
        <v>1.53</v>
      </c>
      <c r="EB309">
        <v>0.11</v>
      </c>
      <c r="EC309">
        <v>0</v>
      </c>
      <c r="ED309">
        <v>0.99</v>
      </c>
      <c r="EE309">
        <v>0</v>
      </c>
      <c r="EF309">
        <v>0.34</v>
      </c>
      <c r="EG309">
        <v>0</v>
      </c>
      <c r="EH309">
        <v>0.32</v>
      </c>
      <c r="EI309">
        <v>0.26</v>
      </c>
      <c r="EJ309">
        <v>0</v>
      </c>
      <c r="EK309">
        <v>0</v>
      </c>
      <c r="EL309">
        <v>0</v>
      </c>
      <c r="EM309">
        <v>0.26</v>
      </c>
      <c r="EN309">
        <v>0</v>
      </c>
      <c r="EO309">
        <v>0.37</v>
      </c>
      <c r="EP309">
        <v>0</v>
      </c>
      <c r="EQ309">
        <v>0.99</v>
      </c>
      <c r="ER309">
        <v>0.14000000000000001</v>
      </c>
      <c r="ES309">
        <v>0</v>
      </c>
      <c r="ET309">
        <v>0</v>
      </c>
      <c r="EU309">
        <v>0.12</v>
      </c>
      <c r="EV309">
        <v>0.09</v>
      </c>
      <c r="EW309">
        <v>0.11</v>
      </c>
      <c r="EX309">
        <v>0.17</v>
      </c>
      <c r="EY309">
        <v>7.29</v>
      </c>
      <c r="EZ309">
        <v>6.85</v>
      </c>
      <c r="FA309">
        <v>0.39</v>
      </c>
      <c r="FB309">
        <v>0</v>
      </c>
      <c r="FC309">
        <v>0.15</v>
      </c>
      <c r="FD309">
        <v>25.17</v>
      </c>
      <c r="FE309">
        <v>5.62</v>
      </c>
      <c r="FF309">
        <v>21.34</v>
      </c>
      <c r="FG309">
        <v>0.39</v>
      </c>
      <c r="FH309">
        <v>21.57</v>
      </c>
      <c r="FI309">
        <v>42.17</v>
      </c>
      <c r="FJ309">
        <v>68.510000000000005</v>
      </c>
      <c r="FK309">
        <v>9.66</v>
      </c>
      <c r="FL309">
        <v>98.37</v>
      </c>
      <c r="FM309">
        <v>28.24</v>
      </c>
      <c r="FN309">
        <v>9.23</v>
      </c>
      <c r="FO309">
        <v>6.26</v>
      </c>
      <c r="FP309">
        <v>0.46</v>
      </c>
      <c r="FQ309">
        <v>89.76</v>
      </c>
      <c r="FR309">
        <v>95.28</v>
      </c>
      <c r="FS309">
        <v>59.41</v>
      </c>
      <c r="FT309">
        <v>17.14</v>
      </c>
      <c r="FU309">
        <v>18.84</v>
      </c>
      <c r="FV309">
        <v>2.09</v>
      </c>
      <c r="FW309">
        <v>34.07</v>
      </c>
      <c r="FX309">
        <v>8.8800000000000008</v>
      </c>
      <c r="FY309">
        <v>17.39</v>
      </c>
      <c r="FZ309">
        <v>9.8800000000000008</v>
      </c>
      <c r="GA309">
        <v>7.8</v>
      </c>
      <c r="GB309">
        <v>61.17</v>
      </c>
      <c r="GC309">
        <v>63.33</v>
      </c>
      <c r="GD309">
        <v>1.01</v>
      </c>
      <c r="GE309">
        <v>15.86</v>
      </c>
      <c r="GF309">
        <v>11.95</v>
      </c>
    </row>
    <row r="310" spans="2:188" x14ac:dyDescent="0.35">
      <c r="B310" t="str">
        <f>IF(AND(F310&gt;='PASO 2 - CHANNEL INPUT '!$G$4,F310&lt;='PASO 2 - CHANNEL INPUT '!$H$4),"OK","FUERA")</f>
        <v>OK</v>
      </c>
      <c r="C310" s="18" t="str">
        <f>IF(AND(F310&gt;='PASO 2 - CHANNEL INPUT '!$G$8,F310&lt;='PASO 2 - CHANNEL INPUT '!$H$8),"OK","FUERA")</f>
        <v>OK</v>
      </c>
      <c r="D310" t="str">
        <f>IF(AND(F310&gt;='PASO 1 - SETUP CAMPAÑA'!$C$3,F310&lt;='PASO 1 - SETUP CAMPAÑA'!$C$4),"OK","FUERA")</f>
        <v>OK</v>
      </c>
      <c r="E310" t="s">
        <v>12</v>
      </c>
      <c r="F310">
        <v>23</v>
      </c>
      <c r="G310" s="11">
        <f t="shared" si="454"/>
        <v>3.5333999999999999</v>
      </c>
      <c r="H310">
        <f t="shared" si="365"/>
        <v>3.1082999999999998</v>
      </c>
      <c r="I310">
        <f t="shared" si="366"/>
        <v>0.5343</v>
      </c>
      <c r="J310">
        <f t="shared" si="367"/>
        <v>0.74879999999999991</v>
      </c>
      <c r="K310">
        <f t="shared" si="368"/>
        <v>0.72150000000000014</v>
      </c>
      <c r="L310">
        <f t="shared" si="369"/>
        <v>8.5800000000000001E-2</v>
      </c>
      <c r="M310">
        <f t="shared" si="370"/>
        <v>6.5831999999999988</v>
      </c>
      <c r="N310">
        <f t="shared" si="371"/>
        <v>16.087499999999999</v>
      </c>
      <c r="O310">
        <f t="shared" si="372"/>
        <v>6.3725999999999994</v>
      </c>
      <c r="P310">
        <f t="shared" si="373"/>
        <v>5.6354999999999995</v>
      </c>
      <c r="Q310">
        <f t="shared" si="374"/>
        <v>17.6007</v>
      </c>
      <c r="R310">
        <f t="shared" si="375"/>
        <v>0.83069999999999999</v>
      </c>
      <c r="S310">
        <f t="shared" si="376"/>
        <v>17.631900000000002</v>
      </c>
      <c r="T310">
        <f t="shared" si="377"/>
        <v>17.471999999999998</v>
      </c>
      <c r="U310" s="11">
        <f t="shared" si="378"/>
        <v>17.776199999999999</v>
      </c>
      <c r="V310">
        <f t="shared" si="379"/>
        <v>0.1482</v>
      </c>
      <c r="W310">
        <f t="shared" si="380"/>
        <v>12.827100000000002</v>
      </c>
      <c r="X310">
        <f t="shared" si="381"/>
        <v>2.7534000000000001</v>
      </c>
      <c r="Y310">
        <f t="shared" si="382"/>
        <v>2.7689999999999997</v>
      </c>
      <c r="Z310">
        <f t="shared" si="383"/>
        <v>6.3141000000000007</v>
      </c>
      <c r="AA310">
        <f t="shared" si="384"/>
        <v>12.519</v>
      </c>
      <c r="AB310">
        <f t="shared" si="385"/>
        <v>5.4795000000000007</v>
      </c>
      <c r="AC310">
        <f t="shared" si="386"/>
        <v>0.2457</v>
      </c>
      <c r="AD310" s="11">
        <f t="shared" si="387"/>
        <v>17.081999999999997</v>
      </c>
      <c r="AE310">
        <f t="shared" si="388"/>
        <v>5.5536000000000003</v>
      </c>
      <c r="AF310">
        <f t="shared" si="389"/>
        <v>0.83849999999999991</v>
      </c>
      <c r="AG310">
        <f t="shared" si="390"/>
        <v>7.1292000000000009</v>
      </c>
      <c r="AH310">
        <f t="shared" si="391"/>
        <v>5.4600000000000009</v>
      </c>
      <c r="AI310">
        <f t="shared" si="392"/>
        <v>2.7182999999999997</v>
      </c>
      <c r="AJ310">
        <f t="shared" si="393"/>
        <v>2.3946000000000001</v>
      </c>
      <c r="AK310">
        <f t="shared" si="394"/>
        <v>0.44459999999999994</v>
      </c>
      <c r="AL310">
        <f t="shared" si="395"/>
        <v>0</v>
      </c>
      <c r="AM310">
        <f t="shared" si="396"/>
        <v>0.57720000000000005</v>
      </c>
      <c r="AN310">
        <f t="shared" si="397"/>
        <v>0</v>
      </c>
      <c r="AO310">
        <f t="shared" si="398"/>
        <v>0</v>
      </c>
      <c r="AP310">
        <f t="shared" si="399"/>
        <v>3.5099999999999999E-2</v>
      </c>
      <c r="AQ310">
        <f t="shared" si="400"/>
        <v>0</v>
      </c>
      <c r="AR310">
        <f t="shared" si="401"/>
        <v>0.28860000000000002</v>
      </c>
      <c r="AS310">
        <f t="shared" si="402"/>
        <v>0</v>
      </c>
      <c r="AT310">
        <f t="shared" si="403"/>
        <v>0.20669999999999999</v>
      </c>
      <c r="AU310">
        <f t="shared" si="404"/>
        <v>0</v>
      </c>
      <c r="AV310">
        <f t="shared" si="405"/>
        <v>7.8E-2</v>
      </c>
      <c r="AW310">
        <f t="shared" si="406"/>
        <v>0</v>
      </c>
      <c r="AX310">
        <f t="shared" si="407"/>
        <v>0</v>
      </c>
      <c r="AY310">
        <f t="shared" si="408"/>
        <v>7.8E-2</v>
      </c>
      <c r="AZ310">
        <f t="shared" si="409"/>
        <v>3.5099999999999999E-2</v>
      </c>
      <c r="BA310">
        <f t="shared" si="410"/>
        <v>0.12480000000000001</v>
      </c>
      <c r="BB310">
        <f t="shared" si="411"/>
        <v>0.34710000000000002</v>
      </c>
      <c r="BC310">
        <f t="shared" si="412"/>
        <v>1.5600000000000001E-2</v>
      </c>
      <c r="BD310">
        <f t="shared" si="413"/>
        <v>0.4914</v>
      </c>
      <c r="BE310">
        <f t="shared" si="414"/>
        <v>7.8E-2</v>
      </c>
      <c r="BF310">
        <f t="shared" si="415"/>
        <v>0</v>
      </c>
      <c r="BG310">
        <f t="shared" si="416"/>
        <v>8.1900000000000001E-2</v>
      </c>
      <c r="BH310">
        <f t="shared" si="417"/>
        <v>6.6299999999999998E-2</v>
      </c>
      <c r="BI310">
        <f t="shared" si="418"/>
        <v>0</v>
      </c>
      <c r="BJ310">
        <f t="shared" si="419"/>
        <v>0</v>
      </c>
      <c r="BK310">
        <f t="shared" si="420"/>
        <v>2.9055</v>
      </c>
      <c r="BL310">
        <f t="shared" si="421"/>
        <v>2.9055</v>
      </c>
      <c r="BM310">
        <f t="shared" si="422"/>
        <v>1.1699999999999999E-2</v>
      </c>
      <c r="BN310">
        <f t="shared" si="423"/>
        <v>0</v>
      </c>
      <c r="BO310">
        <f t="shared" si="424"/>
        <v>8.1900000000000001E-2</v>
      </c>
      <c r="BP310">
        <f t="shared" si="425"/>
        <v>10.0425</v>
      </c>
      <c r="BQ310">
        <f t="shared" si="426"/>
        <v>3.1316999999999999</v>
      </c>
      <c r="BR310">
        <f t="shared" si="427"/>
        <v>7.9559999999999995</v>
      </c>
      <c r="BS310">
        <f t="shared" si="428"/>
        <v>0.75269999999999992</v>
      </c>
      <c r="BT310">
        <f t="shared" si="429"/>
        <v>7.0979999999999999</v>
      </c>
      <c r="BU310">
        <f t="shared" si="430"/>
        <v>15.841799999999997</v>
      </c>
      <c r="BV310" s="11">
        <f t="shared" si="431"/>
        <v>27.0075</v>
      </c>
      <c r="BW310" s="11">
        <f t="shared" si="432"/>
        <v>4.3797000000000006</v>
      </c>
      <c r="BX310" s="11">
        <f t="shared" si="433"/>
        <v>37.822200000000002</v>
      </c>
      <c r="BY310">
        <f t="shared" si="434"/>
        <v>11.239800000000001</v>
      </c>
      <c r="BZ310">
        <f t="shared" si="435"/>
        <v>5.4795000000000007</v>
      </c>
      <c r="CA310">
        <f t="shared" si="436"/>
        <v>2.7845999999999997</v>
      </c>
      <c r="CB310">
        <f t="shared" si="437"/>
        <v>0</v>
      </c>
      <c r="CC310" s="11">
        <f t="shared" si="438"/>
        <v>33.633600000000001</v>
      </c>
      <c r="CD310" s="11">
        <f t="shared" si="439"/>
        <v>36.765299999999996</v>
      </c>
      <c r="CE310" s="11">
        <f t="shared" si="440"/>
        <v>23.029500000000002</v>
      </c>
      <c r="CF310">
        <f t="shared" si="441"/>
        <v>5.9279999999999999</v>
      </c>
      <c r="CG310">
        <f t="shared" si="442"/>
        <v>9.0557999999999996</v>
      </c>
      <c r="CH310">
        <f t="shared" si="443"/>
        <v>0.90479999999999994</v>
      </c>
      <c r="CI310" s="11">
        <f t="shared" si="444"/>
        <v>14.882399999999997</v>
      </c>
      <c r="CJ310">
        <f t="shared" si="445"/>
        <v>3.4671000000000003</v>
      </c>
      <c r="CK310">
        <f t="shared" si="446"/>
        <v>7.1408999999999994</v>
      </c>
      <c r="CL310">
        <f t="shared" si="447"/>
        <v>1.5989999999999998</v>
      </c>
      <c r="CM310">
        <f t="shared" si="448"/>
        <v>2.1332999999999998</v>
      </c>
      <c r="CN310">
        <f t="shared" si="449"/>
        <v>26.0715</v>
      </c>
      <c r="CO310">
        <f t="shared" si="450"/>
        <v>26.1846</v>
      </c>
      <c r="CP310">
        <f t="shared" si="451"/>
        <v>0.47579999999999995</v>
      </c>
      <c r="CQ310">
        <f t="shared" si="452"/>
        <v>6.0723000000000003</v>
      </c>
      <c r="CR310">
        <f t="shared" si="453"/>
        <v>5.0661000000000005</v>
      </c>
      <c r="CT310" s="18">
        <f>'PASO 1 - SETUP CAMPAÑA'!H51</f>
        <v>39</v>
      </c>
      <c r="CU310">
        <v>9.06</v>
      </c>
      <c r="CV310">
        <v>7.97</v>
      </c>
      <c r="CW310">
        <v>1.37</v>
      </c>
      <c r="CX310">
        <v>1.92</v>
      </c>
      <c r="CY310">
        <v>1.85</v>
      </c>
      <c r="CZ310">
        <v>0.22</v>
      </c>
      <c r="DA310">
        <v>16.88</v>
      </c>
      <c r="DB310">
        <v>41.25</v>
      </c>
      <c r="DC310">
        <v>16.34</v>
      </c>
      <c r="DD310">
        <v>14.45</v>
      </c>
      <c r="DE310">
        <v>45.13</v>
      </c>
      <c r="DF310">
        <v>2.13</v>
      </c>
      <c r="DG310">
        <v>45.21</v>
      </c>
      <c r="DH310">
        <v>44.8</v>
      </c>
      <c r="DI310">
        <v>45.58</v>
      </c>
      <c r="DJ310">
        <v>0.38</v>
      </c>
      <c r="DK310">
        <v>32.89</v>
      </c>
      <c r="DL310">
        <v>7.06</v>
      </c>
      <c r="DM310">
        <v>7.1</v>
      </c>
      <c r="DN310">
        <v>16.190000000000001</v>
      </c>
      <c r="DO310">
        <v>32.1</v>
      </c>
      <c r="DP310">
        <v>14.05</v>
      </c>
      <c r="DQ310">
        <v>0.63</v>
      </c>
      <c r="DR310">
        <v>43.8</v>
      </c>
      <c r="DS310">
        <v>14.24</v>
      </c>
      <c r="DT310">
        <v>2.15</v>
      </c>
      <c r="DU310">
        <v>18.28</v>
      </c>
      <c r="DV310">
        <v>14</v>
      </c>
      <c r="DW310">
        <v>6.97</v>
      </c>
      <c r="DX310">
        <v>6.14</v>
      </c>
      <c r="DY310">
        <v>1.1399999999999999</v>
      </c>
      <c r="DZ310">
        <v>0</v>
      </c>
      <c r="EA310">
        <v>1.48</v>
      </c>
      <c r="EB310">
        <v>0</v>
      </c>
      <c r="EC310">
        <v>0</v>
      </c>
      <c r="ED310">
        <v>0.09</v>
      </c>
      <c r="EE310">
        <v>0</v>
      </c>
      <c r="EF310">
        <v>0.74</v>
      </c>
      <c r="EG310">
        <v>0</v>
      </c>
      <c r="EH310">
        <v>0.53</v>
      </c>
      <c r="EI310">
        <v>0</v>
      </c>
      <c r="EJ310">
        <v>0.2</v>
      </c>
      <c r="EK310">
        <v>0</v>
      </c>
      <c r="EL310">
        <v>0</v>
      </c>
      <c r="EM310">
        <v>0.2</v>
      </c>
      <c r="EN310">
        <v>0.09</v>
      </c>
      <c r="EO310">
        <v>0.32</v>
      </c>
      <c r="EP310">
        <v>0.89</v>
      </c>
      <c r="EQ310">
        <v>0.04</v>
      </c>
      <c r="ER310">
        <v>1.26</v>
      </c>
      <c r="ES310">
        <v>0.2</v>
      </c>
      <c r="ET310">
        <v>0</v>
      </c>
      <c r="EU310">
        <v>0.21</v>
      </c>
      <c r="EV310">
        <v>0.17</v>
      </c>
      <c r="EW310">
        <v>0</v>
      </c>
      <c r="EX310">
        <v>0</v>
      </c>
      <c r="EY310">
        <v>7.45</v>
      </c>
      <c r="EZ310">
        <v>7.45</v>
      </c>
      <c r="FA310">
        <v>0.03</v>
      </c>
      <c r="FB310">
        <v>0</v>
      </c>
      <c r="FC310">
        <v>0.21</v>
      </c>
      <c r="FD310">
        <v>25.75</v>
      </c>
      <c r="FE310">
        <v>8.0299999999999994</v>
      </c>
      <c r="FF310">
        <v>20.399999999999999</v>
      </c>
      <c r="FG310">
        <v>1.93</v>
      </c>
      <c r="FH310">
        <v>18.2</v>
      </c>
      <c r="FI310">
        <v>40.619999999999997</v>
      </c>
      <c r="FJ310">
        <v>69.25</v>
      </c>
      <c r="FK310">
        <v>11.23</v>
      </c>
      <c r="FL310">
        <v>96.98</v>
      </c>
      <c r="FM310">
        <v>28.82</v>
      </c>
      <c r="FN310">
        <v>14.05</v>
      </c>
      <c r="FO310">
        <v>7.14</v>
      </c>
      <c r="FP310">
        <v>0</v>
      </c>
      <c r="FQ310">
        <v>86.24</v>
      </c>
      <c r="FR310">
        <v>94.27</v>
      </c>
      <c r="FS310">
        <v>59.05</v>
      </c>
      <c r="FT310">
        <v>15.2</v>
      </c>
      <c r="FU310">
        <v>23.22</v>
      </c>
      <c r="FV310">
        <v>2.3199999999999998</v>
      </c>
      <c r="FW310">
        <v>38.159999999999997</v>
      </c>
      <c r="FX310">
        <v>8.89</v>
      </c>
      <c r="FY310">
        <v>18.309999999999999</v>
      </c>
      <c r="FZ310">
        <v>4.0999999999999996</v>
      </c>
      <c r="GA310">
        <v>5.47</v>
      </c>
      <c r="GB310">
        <v>66.849999999999994</v>
      </c>
      <c r="GC310">
        <v>67.14</v>
      </c>
      <c r="GD310">
        <v>1.22</v>
      </c>
      <c r="GE310">
        <v>15.57</v>
      </c>
      <c r="GF310">
        <v>12.99</v>
      </c>
    </row>
    <row r="311" spans="2:188" x14ac:dyDescent="0.35">
      <c r="B311" t="str">
        <f>IF(AND(F311&gt;='PASO 2 - CHANNEL INPUT '!$G$4,F311&lt;='PASO 2 - CHANNEL INPUT '!$H$4),"OK","FUERA")</f>
        <v>OK</v>
      </c>
      <c r="C311" s="18" t="str">
        <f>IF(AND(F311&gt;='PASO 2 - CHANNEL INPUT '!$G$8,F311&lt;='PASO 2 - CHANNEL INPUT '!$H$8),"OK","FUERA")</f>
        <v>OK</v>
      </c>
      <c r="D311" t="str">
        <f>IF(AND(F311&gt;='PASO 1 - SETUP CAMPAÑA'!$C$3,F311&lt;='PASO 1 - SETUP CAMPAÑA'!$C$4),"OK","FUERA")</f>
        <v>OK</v>
      </c>
      <c r="E311" t="s">
        <v>12</v>
      </c>
      <c r="F311">
        <v>24</v>
      </c>
      <c r="G311" s="11">
        <f t="shared" si="454"/>
        <v>5.8109999999999999</v>
      </c>
      <c r="H311">
        <f t="shared" si="365"/>
        <v>4.9763999999999999</v>
      </c>
      <c r="I311">
        <f t="shared" si="366"/>
        <v>0.83460000000000012</v>
      </c>
      <c r="J311">
        <f t="shared" si="367"/>
        <v>3.0030000000000001</v>
      </c>
      <c r="K311">
        <f t="shared" si="368"/>
        <v>3.0030000000000001</v>
      </c>
      <c r="L311">
        <f t="shared" si="369"/>
        <v>6.2400000000000004E-2</v>
      </c>
      <c r="M311">
        <f t="shared" si="370"/>
        <v>7.0901999999999994</v>
      </c>
      <c r="N311">
        <f t="shared" si="371"/>
        <v>21.450000000000003</v>
      </c>
      <c r="O311">
        <f t="shared" si="372"/>
        <v>6.5675999999999997</v>
      </c>
      <c r="P311">
        <f t="shared" si="373"/>
        <v>5.1635999999999997</v>
      </c>
      <c r="Q311">
        <f t="shared" si="374"/>
        <v>24.148799999999998</v>
      </c>
      <c r="R311">
        <f t="shared" si="375"/>
        <v>0.67079999999999995</v>
      </c>
      <c r="S311">
        <f t="shared" si="376"/>
        <v>24.148799999999998</v>
      </c>
      <c r="T311">
        <f t="shared" si="377"/>
        <v>23.797800000000002</v>
      </c>
      <c r="U311" s="11">
        <f t="shared" si="378"/>
        <v>24.889800000000001</v>
      </c>
      <c r="V311">
        <f t="shared" si="379"/>
        <v>0.38219999999999998</v>
      </c>
      <c r="W311">
        <f t="shared" si="380"/>
        <v>24.398400000000002</v>
      </c>
      <c r="X311">
        <f t="shared" si="381"/>
        <v>4.8125999999999998</v>
      </c>
      <c r="Y311">
        <f t="shared" si="382"/>
        <v>4.9062000000000001</v>
      </c>
      <c r="Z311">
        <f t="shared" si="383"/>
        <v>11.333399999999999</v>
      </c>
      <c r="AA311">
        <f t="shared" si="384"/>
        <v>24.226799999999997</v>
      </c>
      <c r="AB311">
        <f t="shared" si="385"/>
        <v>9.6018000000000008</v>
      </c>
      <c r="AC311">
        <f t="shared" si="386"/>
        <v>1.131</v>
      </c>
      <c r="AD311" s="11">
        <f t="shared" si="387"/>
        <v>32.455799999999996</v>
      </c>
      <c r="AE311">
        <f t="shared" si="388"/>
        <v>7.9170000000000007</v>
      </c>
      <c r="AF311">
        <f t="shared" si="389"/>
        <v>2.5194000000000001</v>
      </c>
      <c r="AG311">
        <f t="shared" si="390"/>
        <v>12.877800000000002</v>
      </c>
      <c r="AH311">
        <f t="shared" si="391"/>
        <v>8.4240000000000013</v>
      </c>
      <c r="AI311">
        <f t="shared" si="392"/>
        <v>4.875</v>
      </c>
      <c r="AJ311">
        <f t="shared" si="393"/>
        <v>5.7797999999999998</v>
      </c>
      <c r="AK311">
        <f t="shared" si="394"/>
        <v>0.9204</v>
      </c>
      <c r="AL311">
        <f t="shared" si="395"/>
        <v>0</v>
      </c>
      <c r="AM311">
        <f t="shared" si="396"/>
        <v>1.5522</v>
      </c>
      <c r="AN311">
        <f t="shared" si="397"/>
        <v>0</v>
      </c>
      <c r="AO311">
        <f t="shared" si="398"/>
        <v>0</v>
      </c>
      <c r="AP311">
        <f t="shared" si="399"/>
        <v>0.56159999999999999</v>
      </c>
      <c r="AQ311">
        <f t="shared" si="400"/>
        <v>6.2400000000000004E-2</v>
      </c>
      <c r="AR311">
        <f t="shared" si="401"/>
        <v>0.38219999999999998</v>
      </c>
      <c r="AS311">
        <f t="shared" si="402"/>
        <v>0</v>
      </c>
      <c r="AT311">
        <f t="shared" si="403"/>
        <v>0.45239999999999997</v>
      </c>
      <c r="AU311">
        <f t="shared" si="404"/>
        <v>0</v>
      </c>
      <c r="AV311">
        <f t="shared" si="405"/>
        <v>0</v>
      </c>
      <c r="AW311">
        <f t="shared" si="406"/>
        <v>0</v>
      </c>
      <c r="AX311">
        <f t="shared" si="407"/>
        <v>0</v>
      </c>
      <c r="AY311">
        <f t="shared" si="408"/>
        <v>0</v>
      </c>
      <c r="AZ311">
        <f t="shared" si="409"/>
        <v>0</v>
      </c>
      <c r="BA311">
        <f t="shared" si="410"/>
        <v>8.5800000000000001E-2</v>
      </c>
      <c r="BB311">
        <f t="shared" si="411"/>
        <v>0.1326</v>
      </c>
      <c r="BC311">
        <f t="shared" si="412"/>
        <v>0</v>
      </c>
      <c r="BD311">
        <f t="shared" si="413"/>
        <v>0</v>
      </c>
      <c r="BE311">
        <f t="shared" si="414"/>
        <v>0.26519999999999999</v>
      </c>
      <c r="BF311">
        <f t="shared" si="415"/>
        <v>0</v>
      </c>
      <c r="BG311">
        <f t="shared" si="416"/>
        <v>5.460000000000001E-2</v>
      </c>
      <c r="BH311">
        <f t="shared" si="417"/>
        <v>0.10920000000000002</v>
      </c>
      <c r="BI311">
        <f t="shared" si="418"/>
        <v>0</v>
      </c>
      <c r="BJ311">
        <f t="shared" si="419"/>
        <v>0</v>
      </c>
      <c r="BK311">
        <f t="shared" si="420"/>
        <v>4.524</v>
      </c>
      <c r="BL311">
        <f t="shared" si="421"/>
        <v>4.524</v>
      </c>
      <c r="BM311">
        <f t="shared" si="422"/>
        <v>0</v>
      </c>
      <c r="BN311">
        <f t="shared" si="423"/>
        <v>0</v>
      </c>
      <c r="BO311">
        <f t="shared" si="424"/>
        <v>0</v>
      </c>
      <c r="BP311">
        <f t="shared" si="425"/>
        <v>17.8308</v>
      </c>
      <c r="BQ311">
        <f t="shared" si="426"/>
        <v>5.6862000000000004</v>
      </c>
      <c r="BR311">
        <f t="shared" si="427"/>
        <v>14.164800000000001</v>
      </c>
      <c r="BS311">
        <f t="shared" si="428"/>
        <v>0.87360000000000015</v>
      </c>
      <c r="BT311">
        <f t="shared" si="429"/>
        <v>18.7044</v>
      </c>
      <c r="BU311">
        <f t="shared" si="430"/>
        <v>28.750799999999998</v>
      </c>
      <c r="BV311" s="11">
        <f t="shared" si="431"/>
        <v>51.066599999999994</v>
      </c>
      <c r="BW311" s="11">
        <f t="shared" si="432"/>
        <v>9.0167999999999999</v>
      </c>
      <c r="BX311" s="11">
        <f t="shared" si="433"/>
        <v>75.995400000000004</v>
      </c>
      <c r="BY311">
        <f t="shared" si="434"/>
        <v>25.100399999999997</v>
      </c>
      <c r="BZ311">
        <f t="shared" si="435"/>
        <v>9.6018000000000008</v>
      </c>
      <c r="CA311">
        <f t="shared" si="436"/>
        <v>3.7440000000000002</v>
      </c>
      <c r="CB311">
        <f t="shared" si="437"/>
        <v>0.31979999999999997</v>
      </c>
      <c r="CC311" s="11">
        <f t="shared" si="438"/>
        <v>68.203199999999995</v>
      </c>
      <c r="CD311" s="11">
        <f t="shared" si="439"/>
        <v>74.724000000000004</v>
      </c>
      <c r="CE311" s="11">
        <f t="shared" si="440"/>
        <v>47.369399999999999</v>
      </c>
      <c r="CF311">
        <f t="shared" si="441"/>
        <v>11.434800000000001</v>
      </c>
      <c r="CG311">
        <f t="shared" si="442"/>
        <v>13.907399999999999</v>
      </c>
      <c r="CH311">
        <f t="shared" si="443"/>
        <v>2.9483999999999999</v>
      </c>
      <c r="CI311" s="11">
        <f t="shared" si="444"/>
        <v>32.362200000000001</v>
      </c>
      <c r="CJ311">
        <f t="shared" si="445"/>
        <v>7.2462</v>
      </c>
      <c r="CK311">
        <f t="shared" si="446"/>
        <v>15.21</v>
      </c>
      <c r="CL311">
        <f t="shared" si="447"/>
        <v>4.2822000000000005</v>
      </c>
      <c r="CM311">
        <f t="shared" si="448"/>
        <v>5.7408000000000001</v>
      </c>
      <c r="CN311">
        <f t="shared" si="449"/>
        <v>54.1554</v>
      </c>
      <c r="CO311">
        <f t="shared" si="450"/>
        <v>51.947999999999993</v>
      </c>
      <c r="CP311">
        <f t="shared" si="451"/>
        <v>0.79560000000000008</v>
      </c>
      <c r="CQ311">
        <f t="shared" si="452"/>
        <v>11.193</v>
      </c>
      <c r="CR311">
        <f t="shared" si="453"/>
        <v>10.6548</v>
      </c>
      <c r="CT311" s="18">
        <f>'PASO 1 - SETUP CAMPAÑA'!H52</f>
        <v>78</v>
      </c>
      <c r="CU311">
        <v>7.45</v>
      </c>
      <c r="CV311">
        <v>6.38</v>
      </c>
      <c r="CW311">
        <v>1.07</v>
      </c>
      <c r="CX311">
        <v>3.85</v>
      </c>
      <c r="CY311">
        <v>3.85</v>
      </c>
      <c r="CZ311">
        <v>0.08</v>
      </c>
      <c r="DA311">
        <v>9.09</v>
      </c>
      <c r="DB311">
        <v>27.5</v>
      </c>
      <c r="DC311">
        <v>8.42</v>
      </c>
      <c r="DD311">
        <v>6.62</v>
      </c>
      <c r="DE311">
        <v>30.96</v>
      </c>
      <c r="DF311">
        <v>0.86</v>
      </c>
      <c r="DG311">
        <v>30.96</v>
      </c>
      <c r="DH311">
        <v>30.51</v>
      </c>
      <c r="DI311">
        <v>31.91</v>
      </c>
      <c r="DJ311">
        <v>0.49</v>
      </c>
      <c r="DK311">
        <v>31.28</v>
      </c>
      <c r="DL311">
        <v>6.17</v>
      </c>
      <c r="DM311">
        <v>6.29</v>
      </c>
      <c r="DN311">
        <v>14.53</v>
      </c>
      <c r="DO311">
        <v>31.06</v>
      </c>
      <c r="DP311">
        <v>12.31</v>
      </c>
      <c r="DQ311">
        <v>1.45</v>
      </c>
      <c r="DR311">
        <v>41.61</v>
      </c>
      <c r="DS311">
        <v>10.15</v>
      </c>
      <c r="DT311">
        <v>3.23</v>
      </c>
      <c r="DU311">
        <v>16.510000000000002</v>
      </c>
      <c r="DV311">
        <v>10.8</v>
      </c>
      <c r="DW311">
        <v>6.25</v>
      </c>
      <c r="DX311">
        <v>7.41</v>
      </c>
      <c r="DY311">
        <v>1.18</v>
      </c>
      <c r="DZ311">
        <v>0</v>
      </c>
      <c r="EA311">
        <v>1.99</v>
      </c>
      <c r="EB311">
        <v>0</v>
      </c>
      <c r="EC311">
        <v>0</v>
      </c>
      <c r="ED311">
        <v>0.72</v>
      </c>
      <c r="EE311">
        <v>0.08</v>
      </c>
      <c r="EF311">
        <v>0.49</v>
      </c>
      <c r="EG311">
        <v>0</v>
      </c>
      <c r="EH311">
        <v>0.57999999999999996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0.11</v>
      </c>
      <c r="EP311">
        <v>0.17</v>
      </c>
      <c r="EQ311">
        <v>0</v>
      </c>
      <c r="ER311">
        <v>0</v>
      </c>
      <c r="ES311">
        <v>0.34</v>
      </c>
      <c r="ET311">
        <v>0</v>
      </c>
      <c r="EU311">
        <v>7.0000000000000007E-2</v>
      </c>
      <c r="EV311">
        <v>0.14000000000000001</v>
      </c>
      <c r="EW311">
        <v>0</v>
      </c>
      <c r="EX311">
        <v>0</v>
      </c>
      <c r="EY311">
        <v>5.8</v>
      </c>
      <c r="EZ311">
        <v>5.8</v>
      </c>
      <c r="FA311">
        <v>0</v>
      </c>
      <c r="FB311">
        <v>0</v>
      </c>
      <c r="FC311">
        <v>0</v>
      </c>
      <c r="FD311">
        <v>22.86</v>
      </c>
      <c r="FE311">
        <v>7.29</v>
      </c>
      <c r="FF311">
        <v>18.16</v>
      </c>
      <c r="FG311">
        <v>1.1200000000000001</v>
      </c>
      <c r="FH311">
        <v>23.98</v>
      </c>
      <c r="FI311">
        <v>36.86</v>
      </c>
      <c r="FJ311">
        <v>65.47</v>
      </c>
      <c r="FK311">
        <v>11.56</v>
      </c>
      <c r="FL311">
        <v>97.43</v>
      </c>
      <c r="FM311">
        <v>32.18</v>
      </c>
      <c r="FN311">
        <v>12.31</v>
      </c>
      <c r="FO311">
        <v>4.8</v>
      </c>
      <c r="FP311">
        <v>0.41</v>
      </c>
      <c r="FQ311">
        <v>87.44</v>
      </c>
      <c r="FR311">
        <v>95.8</v>
      </c>
      <c r="FS311">
        <v>60.73</v>
      </c>
      <c r="FT311">
        <v>14.66</v>
      </c>
      <c r="FU311">
        <v>17.829999999999998</v>
      </c>
      <c r="FV311">
        <v>3.78</v>
      </c>
      <c r="FW311">
        <v>41.49</v>
      </c>
      <c r="FX311">
        <v>9.2899999999999991</v>
      </c>
      <c r="FY311">
        <v>19.5</v>
      </c>
      <c r="FZ311">
        <v>5.49</v>
      </c>
      <c r="GA311">
        <v>7.36</v>
      </c>
      <c r="GB311">
        <v>69.430000000000007</v>
      </c>
      <c r="GC311">
        <v>66.599999999999994</v>
      </c>
      <c r="GD311">
        <v>1.02</v>
      </c>
      <c r="GE311">
        <v>14.35</v>
      </c>
      <c r="GF311">
        <v>13.66</v>
      </c>
    </row>
    <row r="312" spans="2:188" x14ac:dyDescent="0.35">
      <c r="B312" t="str">
        <f>IF(AND(F312&gt;='PASO 2 - CHANNEL INPUT '!$G$4,F312&lt;='PASO 2 - CHANNEL INPUT '!$H$4),"OK","FUERA")</f>
        <v>OK</v>
      </c>
      <c r="C312" s="18" t="str">
        <f>IF(AND(F312&gt;='PASO 2 - CHANNEL INPUT '!$G$8,F312&lt;='PASO 2 - CHANNEL INPUT '!$H$8),"OK","FUERA")</f>
        <v>OK</v>
      </c>
      <c r="D312" t="str">
        <f>IF(AND(F312&gt;='PASO 1 - SETUP CAMPAÑA'!$C$3,F312&lt;='PASO 1 - SETUP CAMPAÑA'!$C$4),"OK","FUERA")</f>
        <v>OK</v>
      </c>
      <c r="E312" t="s">
        <v>12</v>
      </c>
      <c r="F312">
        <v>25</v>
      </c>
      <c r="G312" s="11">
        <f t="shared" si="454"/>
        <v>8.716800000000001</v>
      </c>
      <c r="H312">
        <f t="shared" si="365"/>
        <v>8.2943999999999996</v>
      </c>
      <c r="I312">
        <f t="shared" si="366"/>
        <v>0.59519999999999995</v>
      </c>
      <c r="J312">
        <f t="shared" si="367"/>
        <v>4.0031999999999996</v>
      </c>
      <c r="K312">
        <f t="shared" si="368"/>
        <v>3.9935999999999998</v>
      </c>
      <c r="L312">
        <f t="shared" si="369"/>
        <v>5.7599999999999998E-2</v>
      </c>
      <c r="M312">
        <f t="shared" si="370"/>
        <v>9.8880000000000017</v>
      </c>
      <c r="N312">
        <f t="shared" si="371"/>
        <v>26.140799999999999</v>
      </c>
      <c r="O312">
        <f t="shared" si="372"/>
        <v>9.8016000000000005</v>
      </c>
      <c r="P312">
        <f t="shared" si="373"/>
        <v>6.2591999999999999</v>
      </c>
      <c r="Q312">
        <f t="shared" si="374"/>
        <v>31.929600000000001</v>
      </c>
      <c r="R312">
        <f t="shared" si="375"/>
        <v>1.1711999999999998</v>
      </c>
      <c r="S312">
        <f t="shared" si="376"/>
        <v>31.948799999999999</v>
      </c>
      <c r="T312">
        <f t="shared" si="377"/>
        <v>31.324800000000003</v>
      </c>
      <c r="U312" s="11">
        <f t="shared" si="378"/>
        <v>33.091200000000001</v>
      </c>
      <c r="V312">
        <f t="shared" si="379"/>
        <v>0.25919999999999999</v>
      </c>
      <c r="W312">
        <f t="shared" si="380"/>
        <v>30.854400000000002</v>
      </c>
      <c r="X312">
        <f t="shared" si="381"/>
        <v>6.3167999999999997</v>
      </c>
      <c r="Y312">
        <f t="shared" si="382"/>
        <v>6.6432000000000002</v>
      </c>
      <c r="Z312">
        <f t="shared" si="383"/>
        <v>14.534400000000002</v>
      </c>
      <c r="AA312">
        <f t="shared" si="384"/>
        <v>31.555199999999999</v>
      </c>
      <c r="AB312">
        <f t="shared" si="385"/>
        <v>12.1632</v>
      </c>
      <c r="AC312">
        <f t="shared" si="386"/>
        <v>0.8448</v>
      </c>
      <c r="AD312" s="11">
        <f t="shared" si="387"/>
        <v>41.721599999999995</v>
      </c>
      <c r="AE312">
        <f t="shared" si="388"/>
        <v>11.222399999999999</v>
      </c>
      <c r="AF312">
        <f t="shared" si="389"/>
        <v>3.0720000000000001</v>
      </c>
      <c r="AG312">
        <f t="shared" si="390"/>
        <v>15.158399999999999</v>
      </c>
      <c r="AH312">
        <f t="shared" si="391"/>
        <v>10.3872</v>
      </c>
      <c r="AI312">
        <f t="shared" si="392"/>
        <v>8.6016000000000012</v>
      </c>
      <c r="AJ312">
        <f t="shared" si="393"/>
        <v>5.3280000000000003</v>
      </c>
      <c r="AK312">
        <f t="shared" si="394"/>
        <v>0.56640000000000001</v>
      </c>
      <c r="AL312">
        <f t="shared" si="395"/>
        <v>0</v>
      </c>
      <c r="AM312">
        <f t="shared" si="396"/>
        <v>2.3712000000000004</v>
      </c>
      <c r="AN312">
        <f t="shared" si="397"/>
        <v>0.16320000000000001</v>
      </c>
      <c r="AO312">
        <f t="shared" si="398"/>
        <v>0.16320000000000001</v>
      </c>
      <c r="AP312">
        <f t="shared" si="399"/>
        <v>0.77760000000000007</v>
      </c>
      <c r="AQ312">
        <f t="shared" si="400"/>
        <v>0</v>
      </c>
      <c r="AR312">
        <f t="shared" si="401"/>
        <v>0.37440000000000001</v>
      </c>
      <c r="AS312">
        <f t="shared" si="402"/>
        <v>0</v>
      </c>
      <c r="AT312">
        <f t="shared" si="403"/>
        <v>0.34560000000000002</v>
      </c>
      <c r="AU312">
        <f t="shared" si="404"/>
        <v>5.7599999999999998E-2</v>
      </c>
      <c r="AV312">
        <f t="shared" si="405"/>
        <v>0.64319999999999999</v>
      </c>
      <c r="AW312">
        <f t="shared" si="406"/>
        <v>0</v>
      </c>
      <c r="AX312">
        <f t="shared" si="407"/>
        <v>0</v>
      </c>
      <c r="AY312">
        <f t="shared" si="408"/>
        <v>0.69120000000000004</v>
      </c>
      <c r="AZ312">
        <f t="shared" si="409"/>
        <v>0.16320000000000001</v>
      </c>
      <c r="BA312">
        <f t="shared" si="410"/>
        <v>8.6400000000000005E-2</v>
      </c>
      <c r="BB312">
        <f t="shared" si="411"/>
        <v>0</v>
      </c>
      <c r="BC312">
        <f t="shared" si="412"/>
        <v>4.8000000000000001E-2</v>
      </c>
      <c r="BD312">
        <f t="shared" si="413"/>
        <v>0</v>
      </c>
      <c r="BE312">
        <f t="shared" si="414"/>
        <v>7.6800000000000007E-2</v>
      </c>
      <c r="BF312">
        <f t="shared" si="415"/>
        <v>0</v>
      </c>
      <c r="BG312">
        <f t="shared" si="416"/>
        <v>1.2383999999999999</v>
      </c>
      <c r="BH312">
        <f t="shared" si="417"/>
        <v>0.18240000000000001</v>
      </c>
      <c r="BI312">
        <f t="shared" si="418"/>
        <v>7.6800000000000007E-2</v>
      </c>
      <c r="BJ312">
        <f t="shared" si="419"/>
        <v>0</v>
      </c>
      <c r="BK312">
        <f t="shared" si="420"/>
        <v>6.8735999999999997</v>
      </c>
      <c r="BL312">
        <f t="shared" si="421"/>
        <v>6.7968000000000002</v>
      </c>
      <c r="BM312">
        <f t="shared" si="422"/>
        <v>0.17280000000000001</v>
      </c>
      <c r="BN312">
        <f t="shared" si="423"/>
        <v>0</v>
      </c>
      <c r="BO312">
        <f t="shared" si="424"/>
        <v>0.35520000000000002</v>
      </c>
      <c r="BP312">
        <f t="shared" si="425"/>
        <v>23.539200000000001</v>
      </c>
      <c r="BQ312">
        <f t="shared" si="426"/>
        <v>5.0784000000000002</v>
      </c>
      <c r="BR312">
        <f t="shared" si="427"/>
        <v>20.2272</v>
      </c>
      <c r="BS312">
        <f t="shared" si="428"/>
        <v>0.24</v>
      </c>
      <c r="BT312">
        <f t="shared" si="429"/>
        <v>21.686399999999999</v>
      </c>
      <c r="BU312">
        <f t="shared" si="430"/>
        <v>35.049599999999998</v>
      </c>
      <c r="BV312" s="11">
        <f t="shared" si="431"/>
        <v>64.665599999999998</v>
      </c>
      <c r="BW312" s="11">
        <f t="shared" si="432"/>
        <v>9.0527999999999995</v>
      </c>
      <c r="BX312" s="11">
        <f t="shared" si="433"/>
        <v>93.2256</v>
      </c>
      <c r="BY312">
        <f t="shared" si="434"/>
        <v>29.779199999999996</v>
      </c>
      <c r="BZ312">
        <f t="shared" si="435"/>
        <v>12.1632</v>
      </c>
      <c r="CA312">
        <f t="shared" si="436"/>
        <v>5.7023999999999999</v>
      </c>
      <c r="CB312">
        <f t="shared" si="437"/>
        <v>0.50880000000000003</v>
      </c>
      <c r="CC312" s="11">
        <f t="shared" si="438"/>
        <v>83.827200000000005</v>
      </c>
      <c r="CD312" s="11">
        <f t="shared" si="439"/>
        <v>92.044799999999995</v>
      </c>
      <c r="CE312" s="11">
        <f t="shared" si="440"/>
        <v>58.300799999999995</v>
      </c>
      <c r="CF312">
        <f t="shared" si="441"/>
        <v>14.2752</v>
      </c>
      <c r="CG312">
        <f t="shared" si="442"/>
        <v>18.086400000000001</v>
      </c>
      <c r="CH312">
        <f t="shared" si="443"/>
        <v>2.7456</v>
      </c>
      <c r="CI312" s="11">
        <f t="shared" si="444"/>
        <v>42.480000000000004</v>
      </c>
      <c r="CJ312">
        <f t="shared" si="445"/>
        <v>5.1263999999999994</v>
      </c>
      <c r="CK312">
        <f t="shared" si="446"/>
        <v>20.678399999999996</v>
      </c>
      <c r="CL312">
        <f t="shared" si="447"/>
        <v>7.3152000000000008</v>
      </c>
      <c r="CM312">
        <f t="shared" si="448"/>
        <v>5.4816000000000003</v>
      </c>
      <c r="CN312">
        <f t="shared" si="449"/>
        <v>63.139199999999995</v>
      </c>
      <c r="CO312">
        <f t="shared" si="450"/>
        <v>63.907199999999996</v>
      </c>
      <c r="CP312">
        <f t="shared" si="451"/>
        <v>0.63359999999999994</v>
      </c>
      <c r="CQ312">
        <f t="shared" si="452"/>
        <v>14.169600000000001</v>
      </c>
      <c r="CR312">
        <f t="shared" si="453"/>
        <v>12.758399999999998</v>
      </c>
      <c r="CT312" s="18">
        <f>'PASO 1 - SETUP CAMPAÑA'!H53</f>
        <v>96</v>
      </c>
      <c r="CU312">
        <v>9.08</v>
      </c>
      <c r="CV312">
        <v>8.64</v>
      </c>
      <c r="CW312">
        <v>0.62</v>
      </c>
      <c r="CX312">
        <v>4.17</v>
      </c>
      <c r="CY312">
        <v>4.16</v>
      </c>
      <c r="CZ312">
        <v>0.06</v>
      </c>
      <c r="DA312">
        <v>10.3</v>
      </c>
      <c r="DB312">
        <v>27.23</v>
      </c>
      <c r="DC312">
        <v>10.210000000000001</v>
      </c>
      <c r="DD312">
        <v>6.52</v>
      </c>
      <c r="DE312">
        <v>33.26</v>
      </c>
      <c r="DF312">
        <v>1.22</v>
      </c>
      <c r="DG312">
        <v>33.28</v>
      </c>
      <c r="DH312">
        <v>32.630000000000003</v>
      </c>
      <c r="DI312">
        <v>34.47</v>
      </c>
      <c r="DJ312">
        <v>0.27</v>
      </c>
      <c r="DK312">
        <v>32.14</v>
      </c>
      <c r="DL312">
        <v>6.58</v>
      </c>
      <c r="DM312">
        <v>6.92</v>
      </c>
      <c r="DN312">
        <v>15.14</v>
      </c>
      <c r="DO312">
        <v>32.869999999999997</v>
      </c>
      <c r="DP312">
        <v>12.67</v>
      </c>
      <c r="DQ312">
        <v>0.88</v>
      </c>
      <c r="DR312">
        <v>43.46</v>
      </c>
      <c r="DS312">
        <v>11.69</v>
      </c>
      <c r="DT312">
        <v>3.2</v>
      </c>
      <c r="DU312">
        <v>15.79</v>
      </c>
      <c r="DV312">
        <v>10.82</v>
      </c>
      <c r="DW312">
        <v>8.9600000000000009</v>
      </c>
      <c r="DX312">
        <v>5.55</v>
      </c>
      <c r="DY312">
        <v>0.59</v>
      </c>
      <c r="DZ312">
        <v>0</v>
      </c>
      <c r="EA312">
        <v>2.4700000000000002</v>
      </c>
      <c r="EB312">
        <v>0.17</v>
      </c>
      <c r="EC312">
        <v>0.17</v>
      </c>
      <c r="ED312">
        <v>0.81</v>
      </c>
      <c r="EE312">
        <v>0</v>
      </c>
      <c r="EF312">
        <v>0.39</v>
      </c>
      <c r="EG312">
        <v>0</v>
      </c>
      <c r="EH312">
        <v>0.36</v>
      </c>
      <c r="EI312">
        <v>0.06</v>
      </c>
      <c r="EJ312">
        <v>0.67</v>
      </c>
      <c r="EK312">
        <v>0</v>
      </c>
      <c r="EL312">
        <v>0</v>
      </c>
      <c r="EM312">
        <v>0.72</v>
      </c>
      <c r="EN312">
        <v>0.17</v>
      </c>
      <c r="EO312">
        <v>0.09</v>
      </c>
      <c r="EP312">
        <v>0</v>
      </c>
      <c r="EQ312">
        <v>0.05</v>
      </c>
      <c r="ER312">
        <v>0</v>
      </c>
      <c r="ES312">
        <v>0.08</v>
      </c>
      <c r="ET312">
        <v>0</v>
      </c>
      <c r="EU312">
        <v>1.29</v>
      </c>
      <c r="EV312">
        <v>0.19</v>
      </c>
      <c r="EW312">
        <v>0.08</v>
      </c>
      <c r="EX312">
        <v>0</v>
      </c>
      <c r="EY312">
        <v>7.16</v>
      </c>
      <c r="EZ312">
        <v>7.08</v>
      </c>
      <c r="FA312">
        <v>0.18</v>
      </c>
      <c r="FB312">
        <v>0</v>
      </c>
      <c r="FC312">
        <v>0.37</v>
      </c>
      <c r="FD312">
        <v>24.52</v>
      </c>
      <c r="FE312">
        <v>5.29</v>
      </c>
      <c r="FF312">
        <v>21.07</v>
      </c>
      <c r="FG312">
        <v>0.25</v>
      </c>
      <c r="FH312">
        <v>22.59</v>
      </c>
      <c r="FI312">
        <v>36.51</v>
      </c>
      <c r="FJ312">
        <v>67.36</v>
      </c>
      <c r="FK312">
        <v>9.43</v>
      </c>
      <c r="FL312">
        <v>97.11</v>
      </c>
      <c r="FM312">
        <v>31.02</v>
      </c>
      <c r="FN312">
        <v>12.67</v>
      </c>
      <c r="FO312">
        <v>5.94</v>
      </c>
      <c r="FP312">
        <v>0.53</v>
      </c>
      <c r="FQ312">
        <v>87.32</v>
      </c>
      <c r="FR312">
        <v>95.88</v>
      </c>
      <c r="FS312">
        <v>60.73</v>
      </c>
      <c r="FT312">
        <v>14.87</v>
      </c>
      <c r="FU312">
        <v>18.84</v>
      </c>
      <c r="FV312">
        <v>2.86</v>
      </c>
      <c r="FW312">
        <v>44.25</v>
      </c>
      <c r="FX312">
        <v>5.34</v>
      </c>
      <c r="FY312">
        <v>21.54</v>
      </c>
      <c r="FZ312">
        <v>7.62</v>
      </c>
      <c r="GA312">
        <v>5.71</v>
      </c>
      <c r="GB312">
        <v>65.77</v>
      </c>
      <c r="GC312">
        <v>66.569999999999993</v>
      </c>
      <c r="GD312">
        <v>0.66</v>
      </c>
      <c r="GE312">
        <v>14.76</v>
      </c>
      <c r="GF312">
        <v>13.29</v>
      </c>
    </row>
    <row r="313" spans="2:188" x14ac:dyDescent="0.35">
      <c r="B313" t="str">
        <f>IF(AND(F313&gt;='PASO 2 - CHANNEL INPUT '!$G$4,F313&lt;='PASO 2 - CHANNEL INPUT '!$H$4),"OK","FUERA")</f>
        <v>OK</v>
      </c>
      <c r="C313" s="18" t="str">
        <f>IF(AND(F313&gt;='PASO 2 - CHANNEL INPUT '!$G$8,F313&lt;='PASO 2 - CHANNEL INPUT '!$H$8),"OK","FUERA")</f>
        <v>OK</v>
      </c>
      <c r="D313" t="str">
        <f>IF(AND(F313&gt;='PASO 1 - SETUP CAMPAÑA'!$C$3,F313&lt;='PASO 1 - SETUP CAMPAÑA'!$C$4),"OK","FUERA")</f>
        <v>OK</v>
      </c>
      <c r="E313" t="s">
        <v>12</v>
      </c>
      <c r="F313">
        <v>26</v>
      </c>
      <c r="G313" s="11">
        <f t="shared" si="454"/>
        <v>6.4152000000000005</v>
      </c>
      <c r="H313">
        <f t="shared" si="365"/>
        <v>5.94</v>
      </c>
      <c r="I313">
        <f t="shared" si="366"/>
        <v>0.47520000000000001</v>
      </c>
      <c r="J313">
        <f t="shared" si="367"/>
        <v>1.5751999999999999</v>
      </c>
      <c r="K313">
        <f t="shared" si="368"/>
        <v>1.5751999999999999</v>
      </c>
      <c r="L313">
        <f t="shared" si="369"/>
        <v>0</v>
      </c>
      <c r="M313">
        <f t="shared" si="370"/>
        <v>6.82</v>
      </c>
      <c r="N313">
        <f t="shared" si="371"/>
        <v>19.228000000000002</v>
      </c>
      <c r="O313">
        <f t="shared" si="372"/>
        <v>6.8464000000000009</v>
      </c>
      <c r="P313">
        <f t="shared" si="373"/>
        <v>4.4264000000000001</v>
      </c>
      <c r="Q313">
        <f t="shared" si="374"/>
        <v>22.721599999999999</v>
      </c>
      <c r="R313">
        <f t="shared" si="375"/>
        <v>0.22</v>
      </c>
      <c r="S313">
        <f t="shared" si="376"/>
        <v>22.721599999999999</v>
      </c>
      <c r="T313">
        <f t="shared" si="377"/>
        <v>22.202400000000001</v>
      </c>
      <c r="U313" s="11">
        <f t="shared" si="378"/>
        <v>23.214399999999998</v>
      </c>
      <c r="V313">
        <f t="shared" si="379"/>
        <v>0.15839999999999999</v>
      </c>
      <c r="W313">
        <f t="shared" si="380"/>
        <v>28.8992</v>
      </c>
      <c r="X313">
        <f t="shared" si="381"/>
        <v>5.4824000000000002</v>
      </c>
      <c r="Y313">
        <f t="shared" si="382"/>
        <v>5.7111999999999998</v>
      </c>
      <c r="Z313">
        <f t="shared" si="383"/>
        <v>13.244</v>
      </c>
      <c r="AA313">
        <f t="shared" si="384"/>
        <v>28.248000000000001</v>
      </c>
      <c r="AB313">
        <f t="shared" si="385"/>
        <v>10.7096</v>
      </c>
      <c r="AC313">
        <f t="shared" si="386"/>
        <v>0.83599999999999997</v>
      </c>
      <c r="AD313" s="11">
        <f t="shared" si="387"/>
        <v>38.473599999999998</v>
      </c>
      <c r="AE313">
        <f t="shared" si="388"/>
        <v>7.5415999999999999</v>
      </c>
      <c r="AF313">
        <f t="shared" si="389"/>
        <v>2.4287999999999998</v>
      </c>
      <c r="AG313">
        <f t="shared" si="390"/>
        <v>12.311199999999999</v>
      </c>
      <c r="AH313">
        <f t="shared" si="391"/>
        <v>13.2088</v>
      </c>
      <c r="AI313">
        <f t="shared" si="392"/>
        <v>4.4792000000000005</v>
      </c>
      <c r="AJ313">
        <f t="shared" si="393"/>
        <v>4.8224</v>
      </c>
      <c r="AK313">
        <f t="shared" si="394"/>
        <v>1.6104000000000001</v>
      </c>
      <c r="AL313">
        <f t="shared" si="395"/>
        <v>0</v>
      </c>
      <c r="AM313">
        <f t="shared" si="396"/>
        <v>3.1503999999999999</v>
      </c>
      <c r="AN313">
        <f t="shared" si="397"/>
        <v>0</v>
      </c>
      <c r="AO313">
        <f t="shared" si="398"/>
        <v>0.15839999999999999</v>
      </c>
      <c r="AP313">
        <f t="shared" si="399"/>
        <v>0.1144</v>
      </c>
      <c r="AQ313">
        <f t="shared" si="400"/>
        <v>0.16719999999999999</v>
      </c>
      <c r="AR313">
        <f t="shared" si="401"/>
        <v>0.65999999999999992</v>
      </c>
      <c r="AS313">
        <f t="shared" si="402"/>
        <v>0</v>
      </c>
      <c r="AT313">
        <f t="shared" si="403"/>
        <v>0.70399999999999996</v>
      </c>
      <c r="AU313">
        <f t="shared" si="404"/>
        <v>0</v>
      </c>
      <c r="AV313">
        <f t="shared" si="405"/>
        <v>0</v>
      </c>
      <c r="AW313">
        <f t="shared" si="406"/>
        <v>0</v>
      </c>
      <c r="AX313">
        <f t="shared" si="407"/>
        <v>0</v>
      </c>
      <c r="AY313">
        <f t="shared" si="408"/>
        <v>0</v>
      </c>
      <c r="AZ313">
        <f t="shared" si="409"/>
        <v>7.9199999999999993E-2</v>
      </c>
      <c r="BA313">
        <f t="shared" si="410"/>
        <v>0.7128000000000001</v>
      </c>
      <c r="BB313">
        <f t="shared" si="411"/>
        <v>0.2024</v>
      </c>
      <c r="BC313">
        <f t="shared" si="412"/>
        <v>0</v>
      </c>
      <c r="BD313">
        <f t="shared" si="413"/>
        <v>0.14960000000000001</v>
      </c>
      <c r="BE313">
        <f t="shared" si="414"/>
        <v>0</v>
      </c>
      <c r="BF313">
        <f t="shared" si="415"/>
        <v>0</v>
      </c>
      <c r="BG313">
        <f t="shared" si="416"/>
        <v>0.12320000000000002</v>
      </c>
      <c r="BH313">
        <f t="shared" si="417"/>
        <v>0.28160000000000002</v>
      </c>
      <c r="BI313">
        <f t="shared" si="418"/>
        <v>4.3999999999999997E-2</v>
      </c>
      <c r="BJ313">
        <f t="shared" si="419"/>
        <v>0</v>
      </c>
      <c r="BK313">
        <f t="shared" si="420"/>
        <v>7.726399999999999</v>
      </c>
      <c r="BL313">
        <f t="shared" si="421"/>
        <v>7.5767999999999995</v>
      </c>
      <c r="BM313">
        <f t="shared" si="422"/>
        <v>4.3999999999999997E-2</v>
      </c>
      <c r="BN313">
        <f t="shared" si="423"/>
        <v>0</v>
      </c>
      <c r="BO313">
        <f t="shared" si="424"/>
        <v>0.10559999999999999</v>
      </c>
      <c r="BP313">
        <f t="shared" si="425"/>
        <v>23.707200000000004</v>
      </c>
      <c r="BQ313">
        <f t="shared" si="426"/>
        <v>4.9631999999999996</v>
      </c>
      <c r="BR313">
        <f t="shared" si="427"/>
        <v>19.896799999999999</v>
      </c>
      <c r="BS313">
        <f t="shared" si="428"/>
        <v>1.5576000000000001</v>
      </c>
      <c r="BT313">
        <f t="shared" si="429"/>
        <v>24.912799999999997</v>
      </c>
      <c r="BU313">
        <f t="shared" si="430"/>
        <v>32.498400000000004</v>
      </c>
      <c r="BV313" s="11">
        <f t="shared" si="431"/>
        <v>65.199200000000005</v>
      </c>
      <c r="BW313" s="11">
        <f t="shared" si="432"/>
        <v>9.0023999999999997</v>
      </c>
      <c r="BX313" s="11">
        <f t="shared" si="433"/>
        <v>86.301599999999993</v>
      </c>
      <c r="BY313">
        <f t="shared" si="434"/>
        <v>26.382400000000001</v>
      </c>
      <c r="BZ313">
        <f t="shared" si="435"/>
        <v>10.7096</v>
      </c>
      <c r="CA313">
        <f t="shared" si="436"/>
        <v>3.8191999999999999</v>
      </c>
      <c r="CB313">
        <f t="shared" si="437"/>
        <v>8.7999999999999995E-2</v>
      </c>
      <c r="CC313" s="11">
        <f t="shared" si="438"/>
        <v>74.932000000000002</v>
      </c>
      <c r="CD313" s="11">
        <f t="shared" si="439"/>
        <v>85.025600000000011</v>
      </c>
      <c r="CE313" s="11">
        <f t="shared" si="440"/>
        <v>52.412800000000004</v>
      </c>
      <c r="CF313">
        <f t="shared" si="441"/>
        <v>11.9504</v>
      </c>
      <c r="CG313">
        <f t="shared" si="442"/>
        <v>12.4168</v>
      </c>
      <c r="CH313">
        <f t="shared" si="443"/>
        <v>2.0591999999999997</v>
      </c>
      <c r="CI313" s="11">
        <f t="shared" si="444"/>
        <v>38.808</v>
      </c>
      <c r="CJ313">
        <f t="shared" si="445"/>
        <v>7.1808000000000005</v>
      </c>
      <c r="CK313">
        <f t="shared" si="446"/>
        <v>18.840800000000002</v>
      </c>
      <c r="CL313">
        <f t="shared" si="447"/>
        <v>6.9256000000000002</v>
      </c>
      <c r="CM313">
        <f t="shared" si="448"/>
        <v>5.5880000000000001</v>
      </c>
      <c r="CN313">
        <f t="shared" si="449"/>
        <v>62.260000000000005</v>
      </c>
      <c r="CO313">
        <f t="shared" si="450"/>
        <v>61.441599999999994</v>
      </c>
      <c r="CP313">
        <f t="shared" si="451"/>
        <v>0.16719999999999999</v>
      </c>
      <c r="CQ313">
        <f t="shared" si="452"/>
        <v>13.604800000000001</v>
      </c>
      <c r="CR313">
        <f t="shared" si="453"/>
        <v>11.6952</v>
      </c>
      <c r="CT313" s="18">
        <f>'PASO 1 - SETUP CAMPAÑA'!H54</f>
        <v>88</v>
      </c>
      <c r="CU313">
        <v>7.29</v>
      </c>
      <c r="CV313">
        <v>6.75</v>
      </c>
      <c r="CW313">
        <v>0.54</v>
      </c>
      <c r="CX313">
        <v>1.79</v>
      </c>
      <c r="CY313">
        <v>1.79</v>
      </c>
      <c r="CZ313">
        <v>0</v>
      </c>
      <c r="DA313">
        <v>7.75</v>
      </c>
      <c r="DB313">
        <v>21.85</v>
      </c>
      <c r="DC313">
        <v>7.78</v>
      </c>
      <c r="DD313">
        <v>5.03</v>
      </c>
      <c r="DE313">
        <v>25.82</v>
      </c>
      <c r="DF313">
        <v>0.25</v>
      </c>
      <c r="DG313">
        <v>25.82</v>
      </c>
      <c r="DH313">
        <v>25.23</v>
      </c>
      <c r="DI313">
        <v>26.38</v>
      </c>
      <c r="DJ313">
        <v>0.18</v>
      </c>
      <c r="DK313">
        <v>32.840000000000003</v>
      </c>
      <c r="DL313">
        <v>6.23</v>
      </c>
      <c r="DM313">
        <v>6.49</v>
      </c>
      <c r="DN313">
        <v>15.05</v>
      </c>
      <c r="DO313">
        <v>32.1</v>
      </c>
      <c r="DP313">
        <v>12.17</v>
      </c>
      <c r="DQ313">
        <v>0.95</v>
      </c>
      <c r="DR313">
        <v>43.72</v>
      </c>
      <c r="DS313">
        <v>8.57</v>
      </c>
      <c r="DT313">
        <v>2.76</v>
      </c>
      <c r="DU313">
        <v>13.99</v>
      </c>
      <c r="DV313">
        <v>15.01</v>
      </c>
      <c r="DW313">
        <v>5.09</v>
      </c>
      <c r="DX313">
        <v>5.48</v>
      </c>
      <c r="DY313">
        <v>1.83</v>
      </c>
      <c r="DZ313">
        <v>0</v>
      </c>
      <c r="EA313">
        <v>3.58</v>
      </c>
      <c r="EB313">
        <v>0</v>
      </c>
      <c r="EC313">
        <v>0.18</v>
      </c>
      <c r="ED313">
        <v>0.13</v>
      </c>
      <c r="EE313">
        <v>0.19</v>
      </c>
      <c r="EF313">
        <v>0.75</v>
      </c>
      <c r="EG313">
        <v>0</v>
      </c>
      <c r="EH313">
        <v>0.8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0.09</v>
      </c>
      <c r="EO313">
        <v>0.81</v>
      </c>
      <c r="EP313">
        <v>0.23</v>
      </c>
      <c r="EQ313">
        <v>0</v>
      </c>
      <c r="ER313">
        <v>0.17</v>
      </c>
      <c r="ES313">
        <v>0</v>
      </c>
      <c r="ET313">
        <v>0</v>
      </c>
      <c r="EU313">
        <v>0.14000000000000001</v>
      </c>
      <c r="EV313">
        <v>0.32</v>
      </c>
      <c r="EW313">
        <v>0.05</v>
      </c>
      <c r="EX313">
        <v>0</v>
      </c>
      <c r="EY313">
        <v>8.7799999999999994</v>
      </c>
      <c r="EZ313">
        <v>8.61</v>
      </c>
      <c r="FA313">
        <v>0.05</v>
      </c>
      <c r="FB313">
        <v>0</v>
      </c>
      <c r="FC313">
        <v>0.12</v>
      </c>
      <c r="FD313">
        <v>26.94</v>
      </c>
      <c r="FE313">
        <v>5.64</v>
      </c>
      <c r="FF313">
        <v>22.61</v>
      </c>
      <c r="FG313">
        <v>1.77</v>
      </c>
      <c r="FH313">
        <v>28.31</v>
      </c>
      <c r="FI313">
        <v>36.93</v>
      </c>
      <c r="FJ313">
        <v>74.09</v>
      </c>
      <c r="FK313">
        <v>10.23</v>
      </c>
      <c r="FL313">
        <v>98.07</v>
      </c>
      <c r="FM313">
        <v>29.98</v>
      </c>
      <c r="FN313">
        <v>12.17</v>
      </c>
      <c r="FO313">
        <v>4.34</v>
      </c>
      <c r="FP313">
        <v>0.1</v>
      </c>
      <c r="FQ313">
        <v>85.15</v>
      </c>
      <c r="FR313">
        <v>96.62</v>
      </c>
      <c r="FS313">
        <v>59.56</v>
      </c>
      <c r="FT313">
        <v>13.58</v>
      </c>
      <c r="FU313">
        <v>14.11</v>
      </c>
      <c r="FV313">
        <v>2.34</v>
      </c>
      <c r="FW313">
        <v>44.1</v>
      </c>
      <c r="FX313">
        <v>8.16</v>
      </c>
      <c r="FY313">
        <v>21.41</v>
      </c>
      <c r="FZ313">
        <v>7.87</v>
      </c>
      <c r="GA313">
        <v>6.35</v>
      </c>
      <c r="GB313">
        <v>70.75</v>
      </c>
      <c r="GC313">
        <v>69.819999999999993</v>
      </c>
      <c r="GD313">
        <v>0.19</v>
      </c>
      <c r="GE313">
        <v>15.46</v>
      </c>
      <c r="GF313">
        <v>13.29</v>
      </c>
    </row>
    <row r="314" spans="2:188" x14ac:dyDescent="0.35">
      <c r="B314" t="str">
        <f>IF(AND(F314&gt;='PASO 2 - CHANNEL INPUT '!$G$4,F314&lt;='PASO 2 - CHANNEL INPUT '!$H$4),"OK","FUERA")</f>
        <v>OK</v>
      </c>
      <c r="C314" s="18" t="str">
        <f>IF(AND(F314&gt;='PASO 2 - CHANNEL INPUT '!$G$8,F314&lt;='PASO 2 - CHANNEL INPUT '!$H$8),"OK","FUERA")</f>
        <v>OK</v>
      </c>
      <c r="D314" t="str">
        <f>IF(AND(F314&gt;='PASO 1 - SETUP CAMPAÑA'!$C$3,F314&lt;='PASO 1 - SETUP CAMPAÑA'!$C$4),"OK","FUERA")</f>
        <v>OK</v>
      </c>
      <c r="E314" t="s">
        <v>12</v>
      </c>
      <c r="F314">
        <v>27</v>
      </c>
      <c r="G314" s="11">
        <f t="shared" si="454"/>
        <v>9.3330000000000002</v>
      </c>
      <c r="H314">
        <f t="shared" si="365"/>
        <v>8.4301999999999992</v>
      </c>
      <c r="I314">
        <f t="shared" si="366"/>
        <v>0.90280000000000005</v>
      </c>
      <c r="J314">
        <f t="shared" si="367"/>
        <v>4.1235999999999997</v>
      </c>
      <c r="K314">
        <f t="shared" si="368"/>
        <v>4.0137999999999998</v>
      </c>
      <c r="L314">
        <f t="shared" si="369"/>
        <v>0.122</v>
      </c>
      <c r="M314">
        <f t="shared" si="370"/>
        <v>9.9917999999999996</v>
      </c>
      <c r="N314">
        <f t="shared" si="371"/>
        <v>28.023399999999999</v>
      </c>
      <c r="O314">
        <f t="shared" si="372"/>
        <v>7.3810000000000002</v>
      </c>
      <c r="P314">
        <f t="shared" si="373"/>
        <v>5.0751999999999997</v>
      </c>
      <c r="Q314">
        <f t="shared" si="374"/>
        <v>30.3048</v>
      </c>
      <c r="R314">
        <f t="shared" si="375"/>
        <v>1.5127999999999999</v>
      </c>
      <c r="S314">
        <f t="shared" si="376"/>
        <v>31.146600000000003</v>
      </c>
      <c r="T314">
        <f t="shared" si="377"/>
        <v>29.938799999999997</v>
      </c>
      <c r="U314" s="11">
        <f t="shared" si="378"/>
        <v>31.903000000000002</v>
      </c>
      <c r="V314">
        <f t="shared" si="379"/>
        <v>0.53680000000000005</v>
      </c>
      <c r="W314">
        <f t="shared" si="380"/>
        <v>40.638199999999998</v>
      </c>
      <c r="X314">
        <f t="shared" si="381"/>
        <v>8.5521999999999991</v>
      </c>
      <c r="Y314">
        <f t="shared" si="382"/>
        <v>9.8575999999999997</v>
      </c>
      <c r="Z314">
        <f t="shared" si="383"/>
        <v>22.6798</v>
      </c>
      <c r="AA314">
        <f t="shared" si="384"/>
        <v>38.1372</v>
      </c>
      <c r="AB314">
        <f t="shared" si="385"/>
        <v>17.775400000000001</v>
      </c>
      <c r="AC314">
        <f t="shared" si="386"/>
        <v>1.403</v>
      </c>
      <c r="AD314" s="11">
        <f t="shared" si="387"/>
        <v>56.193200000000004</v>
      </c>
      <c r="AE314">
        <f t="shared" si="388"/>
        <v>11.5412</v>
      </c>
      <c r="AF314">
        <f t="shared" si="389"/>
        <v>3.4770000000000003</v>
      </c>
      <c r="AG314">
        <f t="shared" si="390"/>
        <v>17.787600000000001</v>
      </c>
      <c r="AH314">
        <f t="shared" si="391"/>
        <v>11.3338</v>
      </c>
      <c r="AI314">
        <f t="shared" si="392"/>
        <v>9.7843999999999998</v>
      </c>
      <c r="AJ314">
        <f t="shared" si="393"/>
        <v>8.4911999999999992</v>
      </c>
      <c r="AK314">
        <f t="shared" si="394"/>
        <v>3.4526000000000003</v>
      </c>
      <c r="AL314">
        <f t="shared" si="395"/>
        <v>0</v>
      </c>
      <c r="AM314">
        <f t="shared" si="396"/>
        <v>2.1227999999999998</v>
      </c>
      <c r="AN314">
        <f t="shared" si="397"/>
        <v>0</v>
      </c>
      <c r="AO314">
        <f t="shared" si="398"/>
        <v>0</v>
      </c>
      <c r="AP314">
        <f t="shared" si="399"/>
        <v>0.65880000000000005</v>
      </c>
      <c r="AQ314">
        <f t="shared" si="400"/>
        <v>0</v>
      </c>
      <c r="AR314">
        <f t="shared" si="401"/>
        <v>0.46360000000000001</v>
      </c>
      <c r="AS314">
        <f t="shared" si="402"/>
        <v>0</v>
      </c>
      <c r="AT314">
        <f t="shared" si="403"/>
        <v>0.41480000000000006</v>
      </c>
      <c r="AU314">
        <f t="shared" si="404"/>
        <v>1.5493999999999999</v>
      </c>
      <c r="AV314">
        <f t="shared" si="405"/>
        <v>0.48799999999999999</v>
      </c>
      <c r="AW314">
        <f t="shared" si="406"/>
        <v>0</v>
      </c>
      <c r="AX314">
        <f t="shared" si="407"/>
        <v>0</v>
      </c>
      <c r="AY314">
        <f t="shared" si="408"/>
        <v>1.8178000000000001</v>
      </c>
      <c r="AZ314">
        <f t="shared" si="409"/>
        <v>0.79300000000000004</v>
      </c>
      <c r="BA314">
        <f t="shared" si="410"/>
        <v>0.19520000000000001</v>
      </c>
      <c r="BB314">
        <f t="shared" si="411"/>
        <v>0.5855999999999999</v>
      </c>
      <c r="BC314">
        <f t="shared" si="412"/>
        <v>0.10979999999999999</v>
      </c>
      <c r="BD314">
        <f t="shared" si="413"/>
        <v>0.19520000000000001</v>
      </c>
      <c r="BE314">
        <f t="shared" si="414"/>
        <v>0.29279999999999995</v>
      </c>
      <c r="BF314">
        <f t="shared" si="415"/>
        <v>0</v>
      </c>
      <c r="BG314">
        <f t="shared" si="416"/>
        <v>0.43919999999999998</v>
      </c>
      <c r="BH314">
        <f t="shared" si="417"/>
        <v>0</v>
      </c>
      <c r="BI314">
        <f t="shared" si="418"/>
        <v>0</v>
      </c>
      <c r="BJ314">
        <f t="shared" si="419"/>
        <v>0</v>
      </c>
      <c r="BK314">
        <f t="shared" si="420"/>
        <v>11.3948</v>
      </c>
      <c r="BL314">
        <f t="shared" si="421"/>
        <v>11.3948</v>
      </c>
      <c r="BM314">
        <f t="shared" si="422"/>
        <v>0</v>
      </c>
      <c r="BN314">
        <f t="shared" si="423"/>
        <v>0</v>
      </c>
      <c r="BO314">
        <f t="shared" si="424"/>
        <v>0</v>
      </c>
      <c r="BP314">
        <f t="shared" si="425"/>
        <v>26.095800000000001</v>
      </c>
      <c r="BQ314">
        <f t="shared" si="426"/>
        <v>6.0511999999999997</v>
      </c>
      <c r="BR314">
        <f t="shared" si="427"/>
        <v>22.533399999999997</v>
      </c>
      <c r="BS314">
        <f t="shared" si="428"/>
        <v>2.1227999999999998</v>
      </c>
      <c r="BT314">
        <f t="shared" si="429"/>
        <v>31.024599999999996</v>
      </c>
      <c r="BU314">
        <f t="shared" si="430"/>
        <v>44.542199999999994</v>
      </c>
      <c r="BV314" s="11">
        <f t="shared" si="431"/>
        <v>85.363399999999999</v>
      </c>
      <c r="BW314" s="11">
        <f t="shared" si="432"/>
        <v>12.8832</v>
      </c>
      <c r="BX314" s="11">
        <f t="shared" si="433"/>
        <v>118.584</v>
      </c>
      <c r="BY314">
        <f t="shared" si="434"/>
        <v>42.212000000000003</v>
      </c>
      <c r="BZ314">
        <f t="shared" si="435"/>
        <v>17.775400000000001</v>
      </c>
      <c r="CA314">
        <f t="shared" si="436"/>
        <v>4.1480000000000006</v>
      </c>
      <c r="CB314">
        <f t="shared" si="437"/>
        <v>0.3538</v>
      </c>
      <c r="CC314" s="11">
        <f t="shared" si="438"/>
        <v>103.8342</v>
      </c>
      <c r="CD314" s="11">
        <f t="shared" si="439"/>
        <v>116.32699999999998</v>
      </c>
      <c r="CE314" s="11">
        <f t="shared" si="440"/>
        <v>73.346399999999988</v>
      </c>
      <c r="CF314">
        <f t="shared" si="441"/>
        <v>15.189</v>
      </c>
      <c r="CG314">
        <f t="shared" si="442"/>
        <v>18.9954</v>
      </c>
      <c r="CH314">
        <f t="shared" si="443"/>
        <v>3.843</v>
      </c>
      <c r="CI314" s="11">
        <f t="shared" si="444"/>
        <v>54.716999999999999</v>
      </c>
      <c r="CJ314">
        <f t="shared" si="445"/>
        <v>10.491999999999999</v>
      </c>
      <c r="CK314">
        <f t="shared" si="446"/>
        <v>23.619199999999999</v>
      </c>
      <c r="CL314">
        <f t="shared" si="447"/>
        <v>8.2471999999999994</v>
      </c>
      <c r="CM314">
        <f t="shared" si="448"/>
        <v>6.2585999999999995</v>
      </c>
      <c r="CN314">
        <f t="shared" si="449"/>
        <v>81.056799999999996</v>
      </c>
      <c r="CO314">
        <f t="shared" si="450"/>
        <v>86.815200000000004</v>
      </c>
      <c r="CP314">
        <f t="shared" si="451"/>
        <v>0.15859999999999999</v>
      </c>
      <c r="CQ314">
        <f t="shared" si="452"/>
        <v>18.385400000000001</v>
      </c>
      <c r="CR314">
        <f t="shared" si="453"/>
        <v>15.6282</v>
      </c>
      <c r="CT314" s="18">
        <f>'PASO 1 - SETUP CAMPAÑA'!H55</f>
        <v>122</v>
      </c>
      <c r="CU314">
        <v>7.65</v>
      </c>
      <c r="CV314">
        <v>6.91</v>
      </c>
      <c r="CW314">
        <v>0.74</v>
      </c>
      <c r="CX314">
        <v>3.38</v>
      </c>
      <c r="CY314">
        <v>3.29</v>
      </c>
      <c r="CZ314">
        <v>0.1</v>
      </c>
      <c r="DA314">
        <v>8.19</v>
      </c>
      <c r="DB314">
        <v>22.97</v>
      </c>
      <c r="DC314">
        <v>6.05</v>
      </c>
      <c r="DD314">
        <v>4.16</v>
      </c>
      <c r="DE314">
        <v>24.84</v>
      </c>
      <c r="DF314">
        <v>1.24</v>
      </c>
      <c r="DG314">
        <v>25.53</v>
      </c>
      <c r="DH314">
        <v>24.54</v>
      </c>
      <c r="DI314">
        <v>26.15</v>
      </c>
      <c r="DJ314">
        <v>0.44</v>
      </c>
      <c r="DK314">
        <v>33.31</v>
      </c>
      <c r="DL314">
        <v>7.01</v>
      </c>
      <c r="DM314">
        <v>8.08</v>
      </c>
      <c r="DN314">
        <v>18.59</v>
      </c>
      <c r="DO314">
        <v>31.26</v>
      </c>
      <c r="DP314">
        <v>14.57</v>
      </c>
      <c r="DQ314">
        <v>1.1499999999999999</v>
      </c>
      <c r="DR314">
        <v>46.06</v>
      </c>
      <c r="DS314">
        <v>9.4600000000000009</v>
      </c>
      <c r="DT314">
        <v>2.85</v>
      </c>
      <c r="DU314">
        <v>14.58</v>
      </c>
      <c r="DV314">
        <v>9.2899999999999991</v>
      </c>
      <c r="DW314">
        <v>8.02</v>
      </c>
      <c r="DX314">
        <v>6.96</v>
      </c>
      <c r="DY314">
        <v>2.83</v>
      </c>
      <c r="DZ314">
        <v>0</v>
      </c>
      <c r="EA314">
        <v>1.74</v>
      </c>
      <c r="EB314">
        <v>0</v>
      </c>
      <c r="EC314">
        <v>0</v>
      </c>
      <c r="ED314">
        <v>0.54</v>
      </c>
      <c r="EE314">
        <v>0</v>
      </c>
      <c r="EF314">
        <v>0.38</v>
      </c>
      <c r="EG314">
        <v>0</v>
      </c>
      <c r="EH314">
        <v>0.34</v>
      </c>
      <c r="EI314">
        <v>1.27</v>
      </c>
      <c r="EJ314">
        <v>0.4</v>
      </c>
      <c r="EK314">
        <v>0</v>
      </c>
      <c r="EL314">
        <v>0</v>
      </c>
      <c r="EM314">
        <v>1.49</v>
      </c>
      <c r="EN314">
        <v>0.65</v>
      </c>
      <c r="EO314">
        <v>0.16</v>
      </c>
      <c r="EP314">
        <v>0.48</v>
      </c>
      <c r="EQ314">
        <v>0.09</v>
      </c>
      <c r="ER314">
        <v>0.16</v>
      </c>
      <c r="ES314">
        <v>0.24</v>
      </c>
      <c r="ET314">
        <v>0</v>
      </c>
      <c r="EU314">
        <v>0.36</v>
      </c>
      <c r="EV314">
        <v>0</v>
      </c>
      <c r="EW314">
        <v>0</v>
      </c>
      <c r="EX314">
        <v>0</v>
      </c>
      <c r="EY314">
        <v>9.34</v>
      </c>
      <c r="EZ314">
        <v>9.34</v>
      </c>
      <c r="FA314">
        <v>0</v>
      </c>
      <c r="FB314">
        <v>0</v>
      </c>
      <c r="FC314">
        <v>0</v>
      </c>
      <c r="FD314">
        <v>21.39</v>
      </c>
      <c r="FE314">
        <v>4.96</v>
      </c>
      <c r="FF314">
        <v>18.47</v>
      </c>
      <c r="FG314">
        <v>1.74</v>
      </c>
      <c r="FH314">
        <v>25.43</v>
      </c>
      <c r="FI314">
        <v>36.51</v>
      </c>
      <c r="FJ314">
        <v>69.97</v>
      </c>
      <c r="FK314">
        <v>10.56</v>
      </c>
      <c r="FL314">
        <v>97.2</v>
      </c>
      <c r="FM314">
        <v>34.6</v>
      </c>
      <c r="FN314">
        <v>14.57</v>
      </c>
      <c r="FO314">
        <v>3.4</v>
      </c>
      <c r="FP314">
        <v>0.28999999999999998</v>
      </c>
      <c r="FQ314">
        <v>85.11</v>
      </c>
      <c r="FR314">
        <v>95.35</v>
      </c>
      <c r="FS314">
        <v>60.12</v>
      </c>
      <c r="FT314">
        <v>12.45</v>
      </c>
      <c r="FU314">
        <v>15.57</v>
      </c>
      <c r="FV314">
        <v>3.15</v>
      </c>
      <c r="FW314">
        <v>44.85</v>
      </c>
      <c r="FX314">
        <v>8.6</v>
      </c>
      <c r="FY314">
        <v>19.36</v>
      </c>
      <c r="FZ314">
        <v>6.76</v>
      </c>
      <c r="GA314">
        <v>5.13</v>
      </c>
      <c r="GB314">
        <v>66.44</v>
      </c>
      <c r="GC314">
        <v>71.16</v>
      </c>
      <c r="GD314">
        <v>0.13</v>
      </c>
      <c r="GE314">
        <v>15.07</v>
      </c>
      <c r="GF314">
        <v>12.81</v>
      </c>
    </row>
    <row r="315" spans="2:188" x14ac:dyDescent="0.35">
      <c r="B315" t="str">
        <f>IF(AND(F315&gt;='PASO 2 - CHANNEL INPUT '!$G$4,F315&lt;='PASO 2 - CHANNEL INPUT '!$H$4),"OK","FUERA")</f>
        <v>OK</v>
      </c>
      <c r="C315" s="18" t="str">
        <f>IF(AND(F315&gt;='PASO 2 - CHANNEL INPUT '!$G$8,F315&lt;='PASO 2 - CHANNEL INPUT '!$H$8),"OK","FUERA")</f>
        <v>OK</v>
      </c>
      <c r="D315" t="str">
        <f>IF(AND(F315&gt;='PASO 1 - SETUP CAMPAÑA'!$C$3,F315&lt;='PASO 1 - SETUP CAMPAÑA'!$C$4),"OK","FUERA")</f>
        <v>OK</v>
      </c>
      <c r="E315" t="s">
        <v>12</v>
      </c>
      <c r="F315">
        <v>28</v>
      </c>
      <c r="G315" s="11">
        <f t="shared" si="454"/>
        <v>15.120800000000001</v>
      </c>
      <c r="H315">
        <f t="shared" si="365"/>
        <v>13.776000000000002</v>
      </c>
      <c r="I315">
        <f t="shared" si="366"/>
        <v>1.4267999999999998</v>
      </c>
      <c r="J315">
        <f t="shared" si="367"/>
        <v>5.313600000000001</v>
      </c>
      <c r="K315">
        <f t="shared" si="368"/>
        <v>5.313600000000001</v>
      </c>
      <c r="L315">
        <f t="shared" si="369"/>
        <v>6.5600000000000006E-2</v>
      </c>
      <c r="M315">
        <f t="shared" si="370"/>
        <v>13.956399999999999</v>
      </c>
      <c r="N315">
        <f t="shared" si="371"/>
        <v>40.770399999999995</v>
      </c>
      <c r="O315">
        <f t="shared" si="372"/>
        <v>14.6288</v>
      </c>
      <c r="P315">
        <f t="shared" si="373"/>
        <v>8.8231999999999999</v>
      </c>
      <c r="Q315">
        <f t="shared" si="374"/>
        <v>46.002000000000002</v>
      </c>
      <c r="R315">
        <f t="shared" si="375"/>
        <v>1.5580000000000001</v>
      </c>
      <c r="S315">
        <f t="shared" si="376"/>
        <v>46.33</v>
      </c>
      <c r="T315">
        <f t="shared" si="377"/>
        <v>45.378799999999998</v>
      </c>
      <c r="U315" s="11">
        <f t="shared" si="378"/>
        <v>47.7896</v>
      </c>
      <c r="V315">
        <f t="shared" si="379"/>
        <v>0.26240000000000002</v>
      </c>
      <c r="W315">
        <f t="shared" si="380"/>
        <v>54.169200000000004</v>
      </c>
      <c r="X315">
        <f t="shared" si="381"/>
        <v>11.398000000000001</v>
      </c>
      <c r="Y315">
        <f t="shared" si="382"/>
        <v>11.152000000000001</v>
      </c>
      <c r="Z315">
        <f t="shared" si="383"/>
        <v>26.994399999999999</v>
      </c>
      <c r="AA315">
        <f t="shared" si="384"/>
        <v>52.086399999999998</v>
      </c>
      <c r="AB315">
        <f t="shared" si="385"/>
        <v>20.6312</v>
      </c>
      <c r="AC315">
        <f t="shared" si="386"/>
        <v>1.4924000000000002</v>
      </c>
      <c r="AD315" s="11">
        <f t="shared" si="387"/>
        <v>72.323999999999998</v>
      </c>
      <c r="AE315">
        <f t="shared" si="388"/>
        <v>14.038400000000001</v>
      </c>
      <c r="AF315">
        <f t="shared" si="389"/>
        <v>3.0996000000000001</v>
      </c>
      <c r="AG315">
        <f t="shared" si="390"/>
        <v>23.501200000000001</v>
      </c>
      <c r="AH315">
        <f t="shared" si="391"/>
        <v>22.353200000000001</v>
      </c>
      <c r="AI315">
        <f t="shared" si="392"/>
        <v>9.4792000000000005</v>
      </c>
      <c r="AJ315">
        <f t="shared" si="393"/>
        <v>11.594799999999999</v>
      </c>
      <c r="AK315">
        <f t="shared" si="394"/>
        <v>2.3452000000000002</v>
      </c>
      <c r="AL315">
        <f t="shared" si="395"/>
        <v>0</v>
      </c>
      <c r="AM315">
        <f t="shared" si="396"/>
        <v>2.3779999999999997</v>
      </c>
      <c r="AN315">
        <f t="shared" si="397"/>
        <v>0</v>
      </c>
      <c r="AO315">
        <f t="shared" si="398"/>
        <v>0</v>
      </c>
      <c r="AP315">
        <f t="shared" si="399"/>
        <v>0.47559999999999997</v>
      </c>
      <c r="AQ315">
        <f t="shared" si="400"/>
        <v>0</v>
      </c>
      <c r="AR315">
        <f t="shared" si="401"/>
        <v>1.5415999999999999</v>
      </c>
      <c r="AS315">
        <f t="shared" si="402"/>
        <v>0.16400000000000001</v>
      </c>
      <c r="AT315">
        <f t="shared" si="403"/>
        <v>0.68879999999999997</v>
      </c>
      <c r="AU315">
        <f t="shared" si="404"/>
        <v>0.27880000000000005</v>
      </c>
      <c r="AV315">
        <f t="shared" si="405"/>
        <v>0.37719999999999998</v>
      </c>
      <c r="AW315">
        <f t="shared" si="406"/>
        <v>0</v>
      </c>
      <c r="AX315">
        <f t="shared" si="407"/>
        <v>0</v>
      </c>
      <c r="AY315">
        <f t="shared" si="408"/>
        <v>0.47559999999999997</v>
      </c>
      <c r="AZ315">
        <f t="shared" si="409"/>
        <v>0.246</v>
      </c>
      <c r="BA315">
        <f t="shared" si="410"/>
        <v>0.13120000000000001</v>
      </c>
      <c r="BB315">
        <f t="shared" si="411"/>
        <v>0.16400000000000001</v>
      </c>
      <c r="BC315">
        <f t="shared" si="412"/>
        <v>0.45920000000000005</v>
      </c>
      <c r="BD315">
        <f t="shared" si="413"/>
        <v>9.8399999999999987E-2</v>
      </c>
      <c r="BE315">
        <f t="shared" si="414"/>
        <v>0</v>
      </c>
      <c r="BF315">
        <f t="shared" si="415"/>
        <v>0</v>
      </c>
      <c r="BG315">
        <f t="shared" si="416"/>
        <v>0.57399999999999995</v>
      </c>
      <c r="BH315">
        <f t="shared" si="417"/>
        <v>0</v>
      </c>
      <c r="BI315">
        <f t="shared" si="418"/>
        <v>3.2800000000000003E-2</v>
      </c>
      <c r="BJ315">
        <f t="shared" si="419"/>
        <v>0</v>
      </c>
      <c r="BK315">
        <f t="shared" si="420"/>
        <v>9.4136000000000006</v>
      </c>
      <c r="BL315">
        <f t="shared" si="421"/>
        <v>9.315199999999999</v>
      </c>
      <c r="BM315">
        <f t="shared" si="422"/>
        <v>3.2800000000000003E-2</v>
      </c>
      <c r="BN315">
        <f t="shared" si="423"/>
        <v>0</v>
      </c>
      <c r="BO315">
        <f t="shared" si="424"/>
        <v>9.8399999999999987E-2</v>
      </c>
      <c r="BP315">
        <f t="shared" si="425"/>
        <v>38.605600000000003</v>
      </c>
      <c r="BQ315">
        <f t="shared" si="426"/>
        <v>11.2996</v>
      </c>
      <c r="BR315">
        <f t="shared" si="427"/>
        <v>30.012</v>
      </c>
      <c r="BS315">
        <f t="shared" si="428"/>
        <v>3.6080000000000005</v>
      </c>
      <c r="BT315">
        <f t="shared" si="429"/>
        <v>43.738799999999998</v>
      </c>
      <c r="BU315">
        <f t="shared" si="430"/>
        <v>62.7956</v>
      </c>
      <c r="BV315" s="11">
        <f t="shared" si="431"/>
        <v>115.21000000000001</v>
      </c>
      <c r="BW315" s="11">
        <f t="shared" si="432"/>
        <v>12.4476</v>
      </c>
      <c r="BX315" s="11">
        <f t="shared" si="433"/>
        <v>160.78560000000002</v>
      </c>
      <c r="BY315">
        <f t="shared" si="434"/>
        <v>59.531999999999996</v>
      </c>
      <c r="BZ315">
        <f t="shared" si="435"/>
        <v>20.6312</v>
      </c>
      <c r="CA315">
        <f t="shared" si="436"/>
        <v>6.6092000000000004</v>
      </c>
      <c r="CB315">
        <f t="shared" si="437"/>
        <v>0.45920000000000005</v>
      </c>
      <c r="CC315" s="11">
        <f t="shared" si="438"/>
        <v>142.48319999999998</v>
      </c>
      <c r="CD315" s="11">
        <f t="shared" si="439"/>
        <v>159.81800000000001</v>
      </c>
      <c r="CE315" s="11">
        <f t="shared" si="440"/>
        <v>97.908000000000001</v>
      </c>
      <c r="CF315">
        <f t="shared" si="441"/>
        <v>24.698400000000003</v>
      </c>
      <c r="CG315">
        <f t="shared" si="442"/>
        <v>28.372000000000003</v>
      </c>
      <c r="CH315">
        <f t="shared" si="443"/>
        <v>3.0340000000000003</v>
      </c>
      <c r="CI315" s="11">
        <f t="shared" si="444"/>
        <v>66.813600000000008</v>
      </c>
      <c r="CJ315">
        <f t="shared" si="445"/>
        <v>10.348399999999998</v>
      </c>
      <c r="CK315">
        <f t="shared" si="446"/>
        <v>35.145199999999996</v>
      </c>
      <c r="CL315">
        <f t="shared" si="447"/>
        <v>13.989199999999999</v>
      </c>
      <c r="CM315">
        <f t="shared" si="448"/>
        <v>12.004799999999999</v>
      </c>
      <c r="CN315">
        <f t="shared" si="449"/>
        <v>115.9644</v>
      </c>
      <c r="CO315">
        <f t="shared" si="450"/>
        <v>112.2744</v>
      </c>
      <c r="CP315">
        <f t="shared" si="451"/>
        <v>0.82000000000000006</v>
      </c>
      <c r="CQ315">
        <f t="shared" si="452"/>
        <v>28.3064</v>
      </c>
      <c r="CR315">
        <f t="shared" si="453"/>
        <v>25.3872</v>
      </c>
      <c r="CT315" s="18">
        <f>'PASO 1 - SETUP CAMPAÑA'!H56</f>
        <v>164</v>
      </c>
      <c r="CU315">
        <v>9.2200000000000006</v>
      </c>
      <c r="CV315">
        <v>8.4</v>
      </c>
      <c r="CW315">
        <v>0.87</v>
      </c>
      <c r="CX315">
        <v>3.24</v>
      </c>
      <c r="CY315">
        <v>3.24</v>
      </c>
      <c r="CZ315">
        <v>0.04</v>
      </c>
      <c r="DA315">
        <v>8.51</v>
      </c>
      <c r="DB315">
        <v>24.86</v>
      </c>
      <c r="DC315">
        <v>8.92</v>
      </c>
      <c r="DD315">
        <v>5.38</v>
      </c>
      <c r="DE315">
        <v>28.05</v>
      </c>
      <c r="DF315">
        <v>0.95</v>
      </c>
      <c r="DG315">
        <v>28.25</v>
      </c>
      <c r="DH315">
        <v>27.67</v>
      </c>
      <c r="DI315">
        <v>29.14</v>
      </c>
      <c r="DJ315">
        <v>0.16</v>
      </c>
      <c r="DK315">
        <v>33.03</v>
      </c>
      <c r="DL315">
        <v>6.95</v>
      </c>
      <c r="DM315">
        <v>6.8</v>
      </c>
      <c r="DN315">
        <v>16.46</v>
      </c>
      <c r="DO315">
        <v>31.76</v>
      </c>
      <c r="DP315">
        <v>12.58</v>
      </c>
      <c r="DQ315">
        <v>0.91</v>
      </c>
      <c r="DR315">
        <v>44.1</v>
      </c>
      <c r="DS315">
        <v>8.56</v>
      </c>
      <c r="DT315">
        <v>1.89</v>
      </c>
      <c r="DU315">
        <v>14.33</v>
      </c>
      <c r="DV315">
        <v>13.63</v>
      </c>
      <c r="DW315">
        <v>5.78</v>
      </c>
      <c r="DX315">
        <v>7.07</v>
      </c>
      <c r="DY315">
        <v>1.43</v>
      </c>
      <c r="DZ315">
        <v>0</v>
      </c>
      <c r="EA315">
        <v>1.45</v>
      </c>
      <c r="EB315">
        <v>0</v>
      </c>
      <c r="EC315">
        <v>0</v>
      </c>
      <c r="ED315">
        <v>0.28999999999999998</v>
      </c>
      <c r="EE315">
        <v>0</v>
      </c>
      <c r="EF315">
        <v>0.94</v>
      </c>
      <c r="EG315">
        <v>0.1</v>
      </c>
      <c r="EH315">
        <v>0.42</v>
      </c>
      <c r="EI315">
        <v>0.17</v>
      </c>
      <c r="EJ315">
        <v>0.23</v>
      </c>
      <c r="EK315">
        <v>0</v>
      </c>
      <c r="EL315">
        <v>0</v>
      </c>
      <c r="EM315">
        <v>0.28999999999999998</v>
      </c>
      <c r="EN315">
        <v>0.15</v>
      </c>
      <c r="EO315">
        <v>0.08</v>
      </c>
      <c r="EP315">
        <v>0.1</v>
      </c>
      <c r="EQ315">
        <v>0.28000000000000003</v>
      </c>
      <c r="ER315">
        <v>0.06</v>
      </c>
      <c r="ES315">
        <v>0</v>
      </c>
      <c r="ET315">
        <v>0</v>
      </c>
      <c r="EU315">
        <v>0.35</v>
      </c>
      <c r="EV315">
        <v>0</v>
      </c>
      <c r="EW315">
        <v>0.02</v>
      </c>
      <c r="EX315">
        <v>0</v>
      </c>
      <c r="EY315">
        <v>5.74</v>
      </c>
      <c r="EZ315">
        <v>5.68</v>
      </c>
      <c r="FA315">
        <v>0.02</v>
      </c>
      <c r="FB315">
        <v>0</v>
      </c>
      <c r="FC315">
        <v>0.06</v>
      </c>
      <c r="FD315">
        <v>23.54</v>
      </c>
      <c r="FE315">
        <v>6.89</v>
      </c>
      <c r="FF315">
        <v>18.3</v>
      </c>
      <c r="FG315">
        <v>2.2000000000000002</v>
      </c>
      <c r="FH315">
        <v>26.67</v>
      </c>
      <c r="FI315">
        <v>38.29</v>
      </c>
      <c r="FJ315">
        <v>70.25</v>
      </c>
      <c r="FK315">
        <v>7.59</v>
      </c>
      <c r="FL315">
        <v>98.04</v>
      </c>
      <c r="FM315">
        <v>36.299999999999997</v>
      </c>
      <c r="FN315">
        <v>12.58</v>
      </c>
      <c r="FO315">
        <v>4.03</v>
      </c>
      <c r="FP315">
        <v>0.28000000000000003</v>
      </c>
      <c r="FQ315">
        <v>86.88</v>
      </c>
      <c r="FR315">
        <v>97.45</v>
      </c>
      <c r="FS315">
        <v>59.7</v>
      </c>
      <c r="FT315">
        <v>15.06</v>
      </c>
      <c r="FU315">
        <v>17.3</v>
      </c>
      <c r="FV315">
        <v>1.85</v>
      </c>
      <c r="FW315">
        <v>40.74</v>
      </c>
      <c r="FX315">
        <v>6.31</v>
      </c>
      <c r="FY315">
        <v>21.43</v>
      </c>
      <c r="FZ315">
        <v>8.5299999999999994</v>
      </c>
      <c r="GA315">
        <v>7.32</v>
      </c>
      <c r="GB315">
        <v>70.709999999999994</v>
      </c>
      <c r="GC315">
        <v>68.459999999999994</v>
      </c>
      <c r="GD315">
        <v>0.5</v>
      </c>
      <c r="GE315">
        <v>17.260000000000002</v>
      </c>
      <c r="GF315">
        <v>15.48</v>
      </c>
    </row>
    <row r="316" spans="2:188" x14ac:dyDescent="0.35">
      <c r="B316" t="str">
        <f>IF(AND(F316&gt;='PASO 2 - CHANNEL INPUT '!$G$4,F316&lt;='PASO 2 - CHANNEL INPUT '!$H$4),"OK","FUERA")</f>
        <v>OK</v>
      </c>
      <c r="C316" s="18" t="str">
        <f>IF(AND(F316&gt;='PASO 2 - CHANNEL INPUT '!$G$8,F316&lt;='PASO 2 - CHANNEL INPUT '!$H$8),"OK","FUERA")</f>
        <v>OK</v>
      </c>
      <c r="D316" t="str">
        <f>IF(AND(F316&gt;='PASO 1 - SETUP CAMPAÑA'!$C$3,F316&lt;='PASO 1 - SETUP CAMPAÑA'!$C$4),"OK","FUERA")</f>
        <v>OK</v>
      </c>
      <c r="E316" t="s">
        <v>12</v>
      </c>
      <c r="F316">
        <v>29</v>
      </c>
      <c r="G316" s="11">
        <f t="shared" si="454"/>
        <v>9.1649999999999991</v>
      </c>
      <c r="H316">
        <f t="shared" si="365"/>
        <v>7.3319999999999999</v>
      </c>
      <c r="I316">
        <f t="shared" si="366"/>
        <v>1.8199999999999998</v>
      </c>
      <c r="J316">
        <f t="shared" si="367"/>
        <v>3.7309999999999999</v>
      </c>
      <c r="K316">
        <f t="shared" si="368"/>
        <v>3.5490000000000004</v>
      </c>
      <c r="L316">
        <f t="shared" si="369"/>
        <v>0.23399999999999999</v>
      </c>
      <c r="M316">
        <f t="shared" si="370"/>
        <v>11.869000000000002</v>
      </c>
      <c r="N316">
        <f t="shared" si="371"/>
        <v>34.658000000000001</v>
      </c>
      <c r="O316">
        <f t="shared" si="372"/>
        <v>9.6849999999999987</v>
      </c>
      <c r="P316">
        <f t="shared" si="373"/>
        <v>4.5500000000000007</v>
      </c>
      <c r="Q316">
        <f t="shared" si="374"/>
        <v>40.260999999999996</v>
      </c>
      <c r="R316">
        <f t="shared" si="375"/>
        <v>2.3010000000000002</v>
      </c>
      <c r="S316">
        <f t="shared" si="376"/>
        <v>41.106000000000002</v>
      </c>
      <c r="T316">
        <f t="shared" si="377"/>
        <v>39.909999999999997</v>
      </c>
      <c r="U316" s="11">
        <f t="shared" si="378"/>
        <v>42.314999999999998</v>
      </c>
      <c r="V316">
        <f t="shared" si="379"/>
        <v>0.10400000000000001</v>
      </c>
      <c r="W316">
        <f t="shared" si="380"/>
        <v>45.408999999999999</v>
      </c>
      <c r="X316">
        <f t="shared" si="381"/>
        <v>9.49</v>
      </c>
      <c r="Y316">
        <f t="shared" si="382"/>
        <v>12.050999999999998</v>
      </c>
      <c r="Z316">
        <f t="shared" si="383"/>
        <v>22.593999999999998</v>
      </c>
      <c r="AA316">
        <f t="shared" si="384"/>
        <v>45.460999999999999</v>
      </c>
      <c r="AB316">
        <f t="shared" si="385"/>
        <v>19.994000000000003</v>
      </c>
      <c r="AC316">
        <f t="shared" si="386"/>
        <v>1.4430000000000001</v>
      </c>
      <c r="AD316" s="11">
        <f t="shared" si="387"/>
        <v>62.361000000000004</v>
      </c>
      <c r="AE316">
        <f t="shared" si="388"/>
        <v>13.883999999999999</v>
      </c>
      <c r="AF316">
        <f t="shared" si="389"/>
        <v>2.8860000000000001</v>
      </c>
      <c r="AG316">
        <f t="shared" si="390"/>
        <v>19.175000000000001</v>
      </c>
      <c r="AH316">
        <f t="shared" si="391"/>
        <v>20.501000000000001</v>
      </c>
      <c r="AI316">
        <f t="shared" si="392"/>
        <v>8.2289999999999992</v>
      </c>
      <c r="AJ316">
        <f t="shared" si="393"/>
        <v>9.4640000000000004</v>
      </c>
      <c r="AK316">
        <f t="shared" si="394"/>
        <v>1.573</v>
      </c>
      <c r="AL316">
        <f t="shared" si="395"/>
        <v>0</v>
      </c>
      <c r="AM316">
        <f t="shared" si="396"/>
        <v>3.1070000000000002</v>
      </c>
      <c r="AN316">
        <f t="shared" si="397"/>
        <v>0</v>
      </c>
      <c r="AO316">
        <f t="shared" si="398"/>
        <v>7.8E-2</v>
      </c>
      <c r="AP316">
        <f t="shared" si="399"/>
        <v>1.6640000000000001</v>
      </c>
      <c r="AQ316">
        <f t="shared" si="400"/>
        <v>0</v>
      </c>
      <c r="AR316">
        <f t="shared" si="401"/>
        <v>2.3010000000000002</v>
      </c>
      <c r="AS316">
        <f t="shared" si="402"/>
        <v>0</v>
      </c>
      <c r="AT316">
        <f t="shared" si="403"/>
        <v>0.54599999999999993</v>
      </c>
      <c r="AU316">
        <f t="shared" si="404"/>
        <v>0.11699999999999999</v>
      </c>
      <c r="AV316">
        <f t="shared" si="405"/>
        <v>0.11699999999999999</v>
      </c>
      <c r="AW316">
        <f t="shared" si="406"/>
        <v>0</v>
      </c>
      <c r="AX316">
        <f t="shared" si="407"/>
        <v>0</v>
      </c>
      <c r="AY316">
        <f t="shared" si="408"/>
        <v>0.11699999999999999</v>
      </c>
      <c r="AZ316">
        <f t="shared" si="409"/>
        <v>0.22100000000000003</v>
      </c>
      <c r="BA316">
        <f t="shared" si="410"/>
        <v>0.28600000000000003</v>
      </c>
      <c r="BB316">
        <f t="shared" si="411"/>
        <v>0.26</v>
      </c>
      <c r="BC316">
        <f t="shared" si="412"/>
        <v>0</v>
      </c>
      <c r="BD316">
        <f t="shared" si="413"/>
        <v>0.35100000000000003</v>
      </c>
      <c r="BE316">
        <f t="shared" si="414"/>
        <v>0</v>
      </c>
      <c r="BF316">
        <f t="shared" si="415"/>
        <v>0</v>
      </c>
      <c r="BG316">
        <f t="shared" si="416"/>
        <v>0.57200000000000006</v>
      </c>
      <c r="BH316">
        <f t="shared" si="417"/>
        <v>0.57200000000000006</v>
      </c>
      <c r="BI316">
        <f t="shared" si="418"/>
        <v>0</v>
      </c>
      <c r="BJ316">
        <f t="shared" si="419"/>
        <v>0</v>
      </c>
      <c r="BK316">
        <f t="shared" si="420"/>
        <v>11.427</v>
      </c>
      <c r="BL316">
        <f t="shared" si="421"/>
        <v>11.309999999999999</v>
      </c>
      <c r="BM316">
        <f t="shared" si="422"/>
        <v>7.8E-2</v>
      </c>
      <c r="BN316">
        <f t="shared" si="423"/>
        <v>0</v>
      </c>
      <c r="BO316">
        <f t="shared" si="424"/>
        <v>0.11699999999999999</v>
      </c>
      <c r="BP316">
        <f t="shared" si="425"/>
        <v>29.939</v>
      </c>
      <c r="BQ316">
        <f t="shared" si="426"/>
        <v>8.84</v>
      </c>
      <c r="BR316">
        <f t="shared" si="427"/>
        <v>23.998000000000001</v>
      </c>
      <c r="BS316">
        <f t="shared" si="428"/>
        <v>0.52</v>
      </c>
      <c r="BT316">
        <f t="shared" si="429"/>
        <v>33.93</v>
      </c>
      <c r="BU316">
        <f t="shared" si="430"/>
        <v>50.010999999999996</v>
      </c>
      <c r="BV316" s="11">
        <f t="shared" si="431"/>
        <v>94.210999999999999</v>
      </c>
      <c r="BW316" s="11">
        <f t="shared" si="432"/>
        <v>11.076000000000001</v>
      </c>
      <c r="BX316" s="11">
        <f t="shared" si="433"/>
        <v>127.41300000000001</v>
      </c>
      <c r="BY316">
        <f t="shared" si="434"/>
        <v>50.687000000000005</v>
      </c>
      <c r="BZ316">
        <f t="shared" si="435"/>
        <v>19.994000000000003</v>
      </c>
      <c r="CA316">
        <f t="shared" si="436"/>
        <v>6.5780000000000003</v>
      </c>
      <c r="CB316">
        <f t="shared" si="437"/>
        <v>0.312</v>
      </c>
      <c r="CC316" s="11">
        <f t="shared" si="438"/>
        <v>114.85499999999999</v>
      </c>
      <c r="CD316" s="11">
        <f t="shared" si="439"/>
        <v>125.64500000000001</v>
      </c>
      <c r="CE316" s="11">
        <f t="shared" si="440"/>
        <v>72.462000000000003</v>
      </c>
      <c r="CF316">
        <f t="shared" si="441"/>
        <v>17.146999999999998</v>
      </c>
      <c r="CG316">
        <f t="shared" si="442"/>
        <v>18.030999999999999</v>
      </c>
      <c r="CH316">
        <f t="shared" si="443"/>
        <v>3.1590000000000003</v>
      </c>
      <c r="CI316" s="11">
        <f t="shared" si="444"/>
        <v>57.278000000000006</v>
      </c>
      <c r="CJ316">
        <f t="shared" si="445"/>
        <v>10.92</v>
      </c>
      <c r="CK316">
        <f t="shared" si="446"/>
        <v>26.493999999999996</v>
      </c>
      <c r="CL316">
        <f t="shared" si="447"/>
        <v>9.2950000000000017</v>
      </c>
      <c r="CM316">
        <f t="shared" si="448"/>
        <v>5.927999999999999</v>
      </c>
      <c r="CN316">
        <f t="shared" si="449"/>
        <v>91.689000000000007</v>
      </c>
      <c r="CO316">
        <f t="shared" si="450"/>
        <v>91.701999999999998</v>
      </c>
      <c r="CP316">
        <f t="shared" si="451"/>
        <v>0.63700000000000001</v>
      </c>
      <c r="CQ316">
        <f t="shared" si="452"/>
        <v>20.851999999999997</v>
      </c>
      <c r="CR316">
        <f t="shared" si="453"/>
        <v>15.028</v>
      </c>
      <c r="CT316" s="18">
        <f>'PASO 1 - SETUP CAMPAÑA'!H57</f>
        <v>130</v>
      </c>
      <c r="CU316">
        <v>7.05</v>
      </c>
      <c r="CV316">
        <v>5.64</v>
      </c>
      <c r="CW316">
        <v>1.4</v>
      </c>
      <c r="CX316">
        <v>2.87</v>
      </c>
      <c r="CY316">
        <v>2.73</v>
      </c>
      <c r="CZ316">
        <v>0.18</v>
      </c>
      <c r="DA316">
        <v>9.1300000000000008</v>
      </c>
      <c r="DB316">
        <v>26.66</v>
      </c>
      <c r="DC316">
        <v>7.45</v>
      </c>
      <c r="DD316">
        <v>3.5</v>
      </c>
      <c r="DE316">
        <v>30.97</v>
      </c>
      <c r="DF316">
        <v>1.77</v>
      </c>
      <c r="DG316">
        <v>31.62</v>
      </c>
      <c r="DH316">
        <v>30.7</v>
      </c>
      <c r="DI316">
        <v>32.549999999999997</v>
      </c>
      <c r="DJ316">
        <v>0.08</v>
      </c>
      <c r="DK316">
        <v>34.93</v>
      </c>
      <c r="DL316">
        <v>7.3</v>
      </c>
      <c r="DM316">
        <v>9.27</v>
      </c>
      <c r="DN316">
        <v>17.38</v>
      </c>
      <c r="DO316">
        <v>34.97</v>
      </c>
      <c r="DP316">
        <v>15.38</v>
      </c>
      <c r="DQ316">
        <v>1.1100000000000001</v>
      </c>
      <c r="DR316">
        <v>47.97</v>
      </c>
      <c r="DS316">
        <v>10.68</v>
      </c>
      <c r="DT316">
        <v>2.2200000000000002</v>
      </c>
      <c r="DU316">
        <v>14.75</v>
      </c>
      <c r="DV316">
        <v>15.77</v>
      </c>
      <c r="DW316">
        <v>6.33</v>
      </c>
      <c r="DX316">
        <v>7.28</v>
      </c>
      <c r="DY316">
        <v>1.21</v>
      </c>
      <c r="DZ316">
        <v>0</v>
      </c>
      <c r="EA316">
        <v>2.39</v>
      </c>
      <c r="EB316">
        <v>0</v>
      </c>
      <c r="EC316">
        <v>0.06</v>
      </c>
      <c r="ED316">
        <v>1.28</v>
      </c>
      <c r="EE316">
        <v>0</v>
      </c>
      <c r="EF316">
        <v>1.77</v>
      </c>
      <c r="EG316">
        <v>0</v>
      </c>
      <c r="EH316">
        <v>0.42</v>
      </c>
      <c r="EI316">
        <v>0.09</v>
      </c>
      <c r="EJ316">
        <v>0.09</v>
      </c>
      <c r="EK316">
        <v>0</v>
      </c>
      <c r="EL316">
        <v>0</v>
      </c>
      <c r="EM316">
        <v>0.09</v>
      </c>
      <c r="EN316">
        <v>0.17</v>
      </c>
      <c r="EO316">
        <v>0.22</v>
      </c>
      <c r="EP316">
        <v>0.2</v>
      </c>
      <c r="EQ316">
        <v>0</v>
      </c>
      <c r="ER316">
        <v>0.27</v>
      </c>
      <c r="ES316">
        <v>0</v>
      </c>
      <c r="ET316">
        <v>0</v>
      </c>
      <c r="EU316">
        <v>0.44</v>
      </c>
      <c r="EV316">
        <v>0.44</v>
      </c>
      <c r="EW316">
        <v>0</v>
      </c>
      <c r="EX316">
        <v>0</v>
      </c>
      <c r="EY316">
        <v>8.7899999999999991</v>
      </c>
      <c r="EZ316">
        <v>8.6999999999999993</v>
      </c>
      <c r="FA316">
        <v>0.06</v>
      </c>
      <c r="FB316">
        <v>0</v>
      </c>
      <c r="FC316">
        <v>0.09</v>
      </c>
      <c r="FD316">
        <v>23.03</v>
      </c>
      <c r="FE316">
        <v>6.8</v>
      </c>
      <c r="FF316">
        <v>18.46</v>
      </c>
      <c r="FG316">
        <v>0.4</v>
      </c>
      <c r="FH316">
        <v>26.1</v>
      </c>
      <c r="FI316">
        <v>38.47</v>
      </c>
      <c r="FJ316">
        <v>72.47</v>
      </c>
      <c r="FK316">
        <v>8.52</v>
      </c>
      <c r="FL316">
        <v>98.01</v>
      </c>
      <c r="FM316">
        <v>38.99</v>
      </c>
      <c r="FN316">
        <v>15.38</v>
      </c>
      <c r="FO316">
        <v>5.0599999999999996</v>
      </c>
      <c r="FP316">
        <v>0.24</v>
      </c>
      <c r="FQ316">
        <v>88.35</v>
      </c>
      <c r="FR316">
        <v>96.65</v>
      </c>
      <c r="FS316">
        <v>55.74</v>
      </c>
      <c r="FT316">
        <v>13.19</v>
      </c>
      <c r="FU316">
        <v>13.87</v>
      </c>
      <c r="FV316">
        <v>2.4300000000000002</v>
      </c>
      <c r="FW316">
        <v>44.06</v>
      </c>
      <c r="FX316">
        <v>8.4</v>
      </c>
      <c r="FY316">
        <v>20.38</v>
      </c>
      <c r="FZ316">
        <v>7.15</v>
      </c>
      <c r="GA316">
        <v>4.5599999999999996</v>
      </c>
      <c r="GB316">
        <v>70.53</v>
      </c>
      <c r="GC316">
        <v>70.540000000000006</v>
      </c>
      <c r="GD316">
        <v>0.49</v>
      </c>
      <c r="GE316">
        <v>16.04</v>
      </c>
      <c r="GF316">
        <v>11.56</v>
      </c>
    </row>
    <row r="317" spans="2:188" x14ac:dyDescent="0.35">
      <c r="B317" t="str">
        <f>IF(AND(F317&gt;='PASO 2 - CHANNEL INPUT '!$G$4,F317&lt;='PASO 2 - CHANNEL INPUT '!$H$4),"OK","FUERA")</f>
        <v>OK</v>
      </c>
      <c r="C317" s="18" t="str">
        <f>IF(AND(F317&gt;='PASO 2 - CHANNEL INPUT '!$G$8,F317&lt;='PASO 2 - CHANNEL INPUT '!$H$8),"OK","FUERA")</f>
        <v>OK</v>
      </c>
      <c r="D317" t="str">
        <f>IF(AND(F317&gt;='PASO 1 - SETUP CAMPAÑA'!$C$3,F317&lt;='PASO 1 - SETUP CAMPAÑA'!$C$4),"OK","FUERA")</f>
        <v>OK</v>
      </c>
      <c r="E317" t="s">
        <v>12</v>
      </c>
      <c r="F317">
        <v>30</v>
      </c>
      <c r="G317" s="11">
        <f t="shared" si="454"/>
        <v>21.312900000000003</v>
      </c>
      <c r="H317">
        <f t="shared" si="365"/>
        <v>19.820400000000003</v>
      </c>
      <c r="I317">
        <f t="shared" si="366"/>
        <v>1.9501999999999999</v>
      </c>
      <c r="J317">
        <f t="shared" si="367"/>
        <v>4.2586000000000004</v>
      </c>
      <c r="K317">
        <f t="shared" si="368"/>
        <v>4.2586000000000004</v>
      </c>
      <c r="L317">
        <f t="shared" si="369"/>
        <v>0.17909999999999998</v>
      </c>
      <c r="M317">
        <f t="shared" si="370"/>
        <v>17.273199999999999</v>
      </c>
      <c r="N317">
        <f t="shared" si="371"/>
        <v>43.1233</v>
      </c>
      <c r="O317">
        <f t="shared" si="372"/>
        <v>14.0693</v>
      </c>
      <c r="P317">
        <f t="shared" si="373"/>
        <v>9.2136999999999993</v>
      </c>
      <c r="Q317">
        <f t="shared" si="374"/>
        <v>51.899199999999993</v>
      </c>
      <c r="R317">
        <f t="shared" si="375"/>
        <v>3.2436999999999996</v>
      </c>
      <c r="S317">
        <f t="shared" si="376"/>
        <v>52.774799999999999</v>
      </c>
      <c r="T317">
        <f t="shared" si="377"/>
        <v>51.003699999999995</v>
      </c>
      <c r="U317" s="11">
        <f t="shared" si="378"/>
        <v>53.013600000000004</v>
      </c>
      <c r="V317">
        <f t="shared" si="379"/>
        <v>0.19900000000000001</v>
      </c>
      <c r="W317">
        <f t="shared" si="380"/>
        <v>71.779300000000006</v>
      </c>
      <c r="X317">
        <f t="shared" si="381"/>
        <v>12.716099999999999</v>
      </c>
      <c r="Y317">
        <f t="shared" si="382"/>
        <v>16.4374</v>
      </c>
      <c r="Z317">
        <f t="shared" si="383"/>
        <v>34.984199999999994</v>
      </c>
      <c r="AA317">
        <f t="shared" si="384"/>
        <v>68.237099999999998</v>
      </c>
      <c r="AB317">
        <f t="shared" si="385"/>
        <v>27.501799999999999</v>
      </c>
      <c r="AC317">
        <f t="shared" si="386"/>
        <v>1.8109000000000002</v>
      </c>
      <c r="AD317" s="11">
        <f t="shared" si="387"/>
        <v>93.430500000000009</v>
      </c>
      <c r="AE317">
        <f t="shared" si="388"/>
        <v>22.745699999999999</v>
      </c>
      <c r="AF317">
        <f t="shared" si="389"/>
        <v>3.4825000000000004</v>
      </c>
      <c r="AG317">
        <f t="shared" si="390"/>
        <v>26.924700000000001</v>
      </c>
      <c r="AH317">
        <f t="shared" si="391"/>
        <v>22.049199999999999</v>
      </c>
      <c r="AI317">
        <f t="shared" si="392"/>
        <v>9.3927999999999994</v>
      </c>
      <c r="AJ317">
        <f t="shared" si="393"/>
        <v>12.497200000000001</v>
      </c>
      <c r="AK317">
        <f t="shared" si="394"/>
        <v>3.8406999999999996</v>
      </c>
      <c r="AL317">
        <f t="shared" si="395"/>
        <v>0</v>
      </c>
      <c r="AM317">
        <f t="shared" si="396"/>
        <v>5.4725000000000001</v>
      </c>
      <c r="AN317">
        <f t="shared" si="397"/>
        <v>0.11939999999999999</v>
      </c>
      <c r="AO317">
        <f t="shared" si="398"/>
        <v>0.33830000000000005</v>
      </c>
      <c r="AP317">
        <f t="shared" si="399"/>
        <v>2.0298000000000003</v>
      </c>
      <c r="AQ317">
        <f t="shared" si="400"/>
        <v>0</v>
      </c>
      <c r="AR317">
        <f t="shared" si="401"/>
        <v>1.0347999999999999</v>
      </c>
      <c r="AS317">
        <f t="shared" si="402"/>
        <v>0</v>
      </c>
      <c r="AT317">
        <f t="shared" si="403"/>
        <v>0.67660000000000009</v>
      </c>
      <c r="AU317">
        <f t="shared" si="404"/>
        <v>9.9500000000000005E-2</v>
      </c>
      <c r="AV317">
        <f t="shared" si="405"/>
        <v>0.6964999999999999</v>
      </c>
      <c r="AW317">
        <f t="shared" si="406"/>
        <v>0</v>
      </c>
      <c r="AX317">
        <f t="shared" si="407"/>
        <v>0</v>
      </c>
      <c r="AY317">
        <f t="shared" si="408"/>
        <v>0.77610000000000001</v>
      </c>
      <c r="AZ317">
        <f t="shared" si="409"/>
        <v>0.79600000000000004</v>
      </c>
      <c r="BA317">
        <f t="shared" si="410"/>
        <v>5.9699999999999996E-2</v>
      </c>
      <c r="BB317">
        <f t="shared" si="411"/>
        <v>0.77610000000000001</v>
      </c>
      <c r="BC317">
        <f t="shared" si="412"/>
        <v>0.29849999999999999</v>
      </c>
      <c r="BD317">
        <f t="shared" si="413"/>
        <v>0.37809999999999999</v>
      </c>
      <c r="BE317">
        <f t="shared" si="414"/>
        <v>5.9699999999999996E-2</v>
      </c>
      <c r="BF317">
        <f t="shared" si="415"/>
        <v>0</v>
      </c>
      <c r="BG317">
        <f t="shared" si="416"/>
        <v>1.0746</v>
      </c>
      <c r="BH317">
        <f t="shared" si="417"/>
        <v>0.11939999999999999</v>
      </c>
      <c r="BI317">
        <f t="shared" si="418"/>
        <v>0</v>
      </c>
      <c r="BJ317">
        <f t="shared" si="419"/>
        <v>0</v>
      </c>
      <c r="BK317">
        <f t="shared" si="420"/>
        <v>16.8155</v>
      </c>
      <c r="BL317">
        <f t="shared" si="421"/>
        <v>16.596599999999999</v>
      </c>
      <c r="BM317">
        <f t="shared" si="422"/>
        <v>0</v>
      </c>
      <c r="BN317">
        <f t="shared" si="423"/>
        <v>0</v>
      </c>
      <c r="BO317">
        <f t="shared" si="424"/>
        <v>0.21890000000000001</v>
      </c>
      <c r="BP317">
        <f t="shared" si="425"/>
        <v>48.774900000000002</v>
      </c>
      <c r="BQ317">
        <f t="shared" si="426"/>
        <v>13.4922</v>
      </c>
      <c r="BR317">
        <f t="shared" si="427"/>
        <v>38.685600000000001</v>
      </c>
      <c r="BS317">
        <f t="shared" si="428"/>
        <v>2.1690999999999998</v>
      </c>
      <c r="BT317">
        <f t="shared" si="429"/>
        <v>45.531199999999998</v>
      </c>
      <c r="BU317">
        <f t="shared" si="430"/>
        <v>68.933599999999998</v>
      </c>
      <c r="BV317" s="11">
        <f t="shared" si="431"/>
        <v>136.69309999999999</v>
      </c>
      <c r="BW317" s="11">
        <f t="shared" si="432"/>
        <v>18.188600000000001</v>
      </c>
      <c r="BX317" s="11">
        <f t="shared" si="433"/>
        <v>194.46279999999999</v>
      </c>
      <c r="BY317">
        <f t="shared" si="434"/>
        <v>69.689800000000005</v>
      </c>
      <c r="BZ317">
        <f t="shared" si="435"/>
        <v>27.501799999999999</v>
      </c>
      <c r="CA317">
        <f t="shared" si="436"/>
        <v>8.8356000000000012</v>
      </c>
      <c r="CB317">
        <f t="shared" si="437"/>
        <v>0.63680000000000003</v>
      </c>
      <c r="CC317" s="11">
        <f t="shared" si="438"/>
        <v>172.2544</v>
      </c>
      <c r="CD317" s="11">
        <f t="shared" si="439"/>
        <v>191.0599</v>
      </c>
      <c r="CE317" s="11">
        <f t="shared" si="440"/>
        <v>110.7037</v>
      </c>
      <c r="CF317">
        <f t="shared" si="441"/>
        <v>27.561499999999995</v>
      </c>
      <c r="CG317">
        <f t="shared" si="442"/>
        <v>27.501799999999999</v>
      </c>
      <c r="CH317">
        <f t="shared" si="443"/>
        <v>3.8606000000000003</v>
      </c>
      <c r="CI317" s="11">
        <f t="shared" si="444"/>
        <v>85.33120000000001</v>
      </c>
      <c r="CJ317">
        <f t="shared" si="445"/>
        <v>14.4474</v>
      </c>
      <c r="CK317">
        <f t="shared" si="446"/>
        <v>43.580999999999996</v>
      </c>
      <c r="CL317">
        <f t="shared" si="447"/>
        <v>16.1389</v>
      </c>
      <c r="CM317">
        <f t="shared" si="448"/>
        <v>10.805699999999998</v>
      </c>
      <c r="CN317">
        <f t="shared" si="449"/>
        <v>127.7381</v>
      </c>
      <c r="CO317">
        <f t="shared" si="450"/>
        <v>133.9469</v>
      </c>
      <c r="CP317">
        <f t="shared" si="451"/>
        <v>1.7710999999999999</v>
      </c>
      <c r="CQ317">
        <f t="shared" si="452"/>
        <v>23.322800000000001</v>
      </c>
      <c r="CR317">
        <f t="shared" si="453"/>
        <v>24.775500000000001</v>
      </c>
      <c r="CT317" s="18">
        <f>'PASO 1 - SETUP CAMPAÑA'!H58</f>
        <v>199</v>
      </c>
      <c r="CU317">
        <v>10.71</v>
      </c>
      <c r="CV317">
        <v>9.9600000000000009</v>
      </c>
      <c r="CW317">
        <v>0.98</v>
      </c>
      <c r="CX317">
        <v>2.14</v>
      </c>
      <c r="CY317">
        <v>2.14</v>
      </c>
      <c r="CZ317">
        <v>0.09</v>
      </c>
      <c r="DA317">
        <v>8.68</v>
      </c>
      <c r="DB317">
        <v>21.67</v>
      </c>
      <c r="DC317">
        <v>7.07</v>
      </c>
      <c r="DD317">
        <v>4.63</v>
      </c>
      <c r="DE317">
        <v>26.08</v>
      </c>
      <c r="DF317">
        <v>1.63</v>
      </c>
      <c r="DG317">
        <v>26.52</v>
      </c>
      <c r="DH317">
        <v>25.63</v>
      </c>
      <c r="DI317">
        <v>26.64</v>
      </c>
      <c r="DJ317">
        <v>0.1</v>
      </c>
      <c r="DK317">
        <v>36.07</v>
      </c>
      <c r="DL317">
        <v>6.39</v>
      </c>
      <c r="DM317">
        <v>8.26</v>
      </c>
      <c r="DN317">
        <v>17.579999999999998</v>
      </c>
      <c r="DO317">
        <v>34.29</v>
      </c>
      <c r="DP317">
        <v>13.82</v>
      </c>
      <c r="DQ317">
        <v>0.91</v>
      </c>
      <c r="DR317">
        <v>46.95</v>
      </c>
      <c r="DS317">
        <v>11.43</v>
      </c>
      <c r="DT317">
        <v>1.75</v>
      </c>
      <c r="DU317">
        <v>13.53</v>
      </c>
      <c r="DV317">
        <v>11.08</v>
      </c>
      <c r="DW317">
        <v>4.72</v>
      </c>
      <c r="DX317">
        <v>6.28</v>
      </c>
      <c r="DY317">
        <v>1.93</v>
      </c>
      <c r="DZ317">
        <v>0</v>
      </c>
      <c r="EA317">
        <v>2.75</v>
      </c>
      <c r="EB317">
        <v>0.06</v>
      </c>
      <c r="EC317">
        <v>0.17</v>
      </c>
      <c r="ED317">
        <v>1.02</v>
      </c>
      <c r="EE317">
        <v>0</v>
      </c>
      <c r="EF317">
        <v>0.52</v>
      </c>
      <c r="EG317">
        <v>0</v>
      </c>
      <c r="EH317">
        <v>0.34</v>
      </c>
      <c r="EI317">
        <v>0.05</v>
      </c>
      <c r="EJ317">
        <v>0.35</v>
      </c>
      <c r="EK317">
        <v>0</v>
      </c>
      <c r="EL317">
        <v>0</v>
      </c>
      <c r="EM317">
        <v>0.39</v>
      </c>
      <c r="EN317">
        <v>0.4</v>
      </c>
      <c r="EO317">
        <v>0.03</v>
      </c>
      <c r="EP317">
        <v>0.39</v>
      </c>
      <c r="EQ317">
        <v>0.15</v>
      </c>
      <c r="ER317">
        <v>0.19</v>
      </c>
      <c r="ES317">
        <v>0.03</v>
      </c>
      <c r="ET317">
        <v>0</v>
      </c>
      <c r="EU317">
        <v>0.54</v>
      </c>
      <c r="EV317">
        <v>0.06</v>
      </c>
      <c r="EW317">
        <v>0</v>
      </c>
      <c r="EX317">
        <v>0</v>
      </c>
      <c r="EY317">
        <v>8.4499999999999993</v>
      </c>
      <c r="EZ317">
        <v>8.34</v>
      </c>
      <c r="FA317">
        <v>0</v>
      </c>
      <c r="FB317">
        <v>0</v>
      </c>
      <c r="FC317">
        <v>0.11</v>
      </c>
      <c r="FD317">
        <v>24.51</v>
      </c>
      <c r="FE317">
        <v>6.78</v>
      </c>
      <c r="FF317">
        <v>19.440000000000001</v>
      </c>
      <c r="FG317">
        <v>1.0900000000000001</v>
      </c>
      <c r="FH317">
        <v>22.88</v>
      </c>
      <c r="FI317">
        <v>34.64</v>
      </c>
      <c r="FJ317">
        <v>68.69</v>
      </c>
      <c r="FK317">
        <v>9.14</v>
      </c>
      <c r="FL317">
        <v>97.72</v>
      </c>
      <c r="FM317">
        <v>35.020000000000003</v>
      </c>
      <c r="FN317">
        <v>13.82</v>
      </c>
      <c r="FO317">
        <v>4.4400000000000004</v>
      </c>
      <c r="FP317">
        <v>0.32</v>
      </c>
      <c r="FQ317">
        <v>86.56</v>
      </c>
      <c r="FR317">
        <v>96.01</v>
      </c>
      <c r="FS317">
        <v>55.63</v>
      </c>
      <c r="FT317">
        <v>13.85</v>
      </c>
      <c r="FU317">
        <v>13.82</v>
      </c>
      <c r="FV317">
        <v>1.94</v>
      </c>
      <c r="FW317">
        <v>42.88</v>
      </c>
      <c r="FX317">
        <v>7.26</v>
      </c>
      <c r="FY317">
        <v>21.9</v>
      </c>
      <c r="FZ317">
        <v>8.11</v>
      </c>
      <c r="GA317">
        <v>5.43</v>
      </c>
      <c r="GB317">
        <v>64.19</v>
      </c>
      <c r="GC317">
        <v>67.31</v>
      </c>
      <c r="GD317">
        <v>0.89</v>
      </c>
      <c r="GE317">
        <v>11.72</v>
      </c>
      <c r="GF317">
        <v>12.45</v>
      </c>
    </row>
    <row r="318" spans="2:188" x14ac:dyDescent="0.35">
      <c r="B318" t="str">
        <f>IF(AND(F318&gt;='PASO 2 - CHANNEL INPUT '!$G$4,F318&lt;='PASO 2 - CHANNEL INPUT '!$H$4),"OK","FUERA")</f>
        <v>OK</v>
      </c>
      <c r="C318" s="18" t="str">
        <f>IF(AND(F318&gt;='PASO 2 - CHANNEL INPUT '!$G$8,F318&lt;='PASO 2 - CHANNEL INPUT '!$H$8),"OK","FUERA")</f>
        <v>OK</v>
      </c>
      <c r="D318" t="str">
        <f>IF(AND(F318&gt;='PASO 1 - SETUP CAMPAÑA'!$C$3,F318&lt;='PASO 1 - SETUP CAMPAÑA'!$C$4),"OK","FUERA")</f>
        <v>OK</v>
      </c>
      <c r="E318" t="s">
        <v>12</v>
      </c>
      <c r="F318">
        <v>31</v>
      </c>
      <c r="G318" s="11">
        <f t="shared" si="454"/>
        <v>15.089</v>
      </c>
      <c r="H318">
        <f t="shared" si="365"/>
        <v>14.057599999999999</v>
      </c>
      <c r="I318">
        <f t="shared" si="366"/>
        <v>1.1841999999999999</v>
      </c>
      <c r="J318">
        <f t="shared" si="367"/>
        <v>5.6536</v>
      </c>
      <c r="K318">
        <f t="shared" si="368"/>
        <v>5.2525000000000004</v>
      </c>
      <c r="L318">
        <f t="shared" si="369"/>
        <v>0.95500000000000007</v>
      </c>
      <c r="M318">
        <f t="shared" si="370"/>
        <v>12.988000000000001</v>
      </c>
      <c r="N318">
        <f t="shared" si="371"/>
        <v>41.943600000000004</v>
      </c>
      <c r="O318">
        <f t="shared" si="372"/>
        <v>14.1722</v>
      </c>
      <c r="P318">
        <f t="shared" si="373"/>
        <v>7.1242999999999999</v>
      </c>
      <c r="Q318">
        <f t="shared" si="374"/>
        <v>47.368000000000002</v>
      </c>
      <c r="R318">
        <f t="shared" si="375"/>
        <v>2.4830000000000001</v>
      </c>
      <c r="S318">
        <f t="shared" si="376"/>
        <v>48.303900000000006</v>
      </c>
      <c r="T318">
        <f t="shared" si="377"/>
        <v>47.043299999999995</v>
      </c>
      <c r="U318" s="11">
        <f t="shared" si="378"/>
        <v>50.175699999999999</v>
      </c>
      <c r="V318">
        <f t="shared" si="379"/>
        <v>0.64940000000000009</v>
      </c>
      <c r="W318">
        <f t="shared" si="380"/>
        <v>78.061699999999988</v>
      </c>
      <c r="X318">
        <f t="shared" si="381"/>
        <v>13.121699999999999</v>
      </c>
      <c r="Y318">
        <f t="shared" si="382"/>
        <v>12.128500000000001</v>
      </c>
      <c r="Z318">
        <f t="shared" si="383"/>
        <v>32.355400000000003</v>
      </c>
      <c r="AA318">
        <f t="shared" si="384"/>
        <v>72.446299999999994</v>
      </c>
      <c r="AB318">
        <f t="shared" si="385"/>
        <v>23.5503</v>
      </c>
      <c r="AC318">
        <f t="shared" si="386"/>
        <v>1.3560999999999999</v>
      </c>
      <c r="AD318" s="11">
        <f t="shared" si="387"/>
        <v>97.295399999999987</v>
      </c>
      <c r="AE318">
        <f t="shared" si="388"/>
        <v>22.423400000000001</v>
      </c>
      <c r="AF318">
        <f t="shared" si="389"/>
        <v>5.0423999999999998</v>
      </c>
      <c r="AG318">
        <f t="shared" si="390"/>
        <v>30.961100000000005</v>
      </c>
      <c r="AH318">
        <f t="shared" si="391"/>
        <v>23.817700000000002</v>
      </c>
      <c r="AI318">
        <f t="shared" si="392"/>
        <v>14.114899999999999</v>
      </c>
      <c r="AJ318">
        <f t="shared" si="393"/>
        <v>14.8789</v>
      </c>
      <c r="AK318">
        <f t="shared" si="394"/>
        <v>1.6999</v>
      </c>
      <c r="AL318">
        <f t="shared" si="395"/>
        <v>0</v>
      </c>
      <c r="AM318">
        <f t="shared" si="396"/>
        <v>5.2907000000000002</v>
      </c>
      <c r="AN318">
        <f t="shared" si="397"/>
        <v>0</v>
      </c>
      <c r="AO318">
        <f t="shared" si="398"/>
        <v>0.191</v>
      </c>
      <c r="AP318">
        <f t="shared" si="399"/>
        <v>1.0696000000000001</v>
      </c>
      <c r="AQ318">
        <f t="shared" si="400"/>
        <v>0.22919999999999999</v>
      </c>
      <c r="AR318">
        <f t="shared" si="401"/>
        <v>2.4066000000000001</v>
      </c>
      <c r="AS318">
        <f t="shared" si="402"/>
        <v>0</v>
      </c>
      <c r="AT318">
        <f t="shared" si="403"/>
        <v>0.30560000000000004</v>
      </c>
      <c r="AU318">
        <f t="shared" si="404"/>
        <v>0</v>
      </c>
      <c r="AV318">
        <f t="shared" si="405"/>
        <v>0</v>
      </c>
      <c r="AW318">
        <f t="shared" si="406"/>
        <v>0</v>
      </c>
      <c r="AX318">
        <f t="shared" si="407"/>
        <v>0</v>
      </c>
      <c r="AY318">
        <f t="shared" si="408"/>
        <v>0</v>
      </c>
      <c r="AZ318">
        <f t="shared" si="409"/>
        <v>0.55389999999999995</v>
      </c>
      <c r="BA318">
        <f t="shared" si="410"/>
        <v>0</v>
      </c>
      <c r="BB318">
        <f t="shared" si="411"/>
        <v>0.45839999999999997</v>
      </c>
      <c r="BC318">
        <f t="shared" si="412"/>
        <v>1.0123</v>
      </c>
      <c r="BD318">
        <f t="shared" si="413"/>
        <v>0</v>
      </c>
      <c r="BE318">
        <f t="shared" si="414"/>
        <v>0.21010000000000001</v>
      </c>
      <c r="BF318">
        <f t="shared" si="415"/>
        <v>0</v>
      </c>
      <c r="BG318">
        <f t="shared" si="416"/>
        <v>0.49659999999999999</v>
      </c>
      <c r="BH318">
        <f t="shared" si="417"/>
        <v>0.53480000000000005</v>
      </c>
      <c r="BI318">
        <f t="shared" si="418"/>
        <v>7.640000000000001E-2</v>
      </c>
      <c r="BJ318">
        <f t="shared" si="419"/>
        <v>0</v>
      </c>
      <c r="BK318">
        <f t="shared" si="420"/>
        <v>13.771099999999999</v>
      </c>
      <c r="BL318">
        <f t="shared" si="421"/>
        <v>13.656500000000001</v>
      </c>
      <c r="BM318">
        <f t="shared" si="422"/>
        <v>0.28650000000000003</v>
      </c>
      <c r="BN318">
        <f t="shared" si="423"/>
        <v>0</v>
      </c>
      <c r="BO318">
        <f t="shared" si="424"/>
        <v>1.9100000000000002E-2</v>
      </c>
      <c r="BP318">
        <f t="shared" si="425"/>
        <v>49.545400000000001</v>
      </c>
      <c r="BQ318">
        <f t="shared" si="426"/>
        <v>11.842000000000001</v>
      </c>
      <c r="BR318">
        <f t="shared" si="427"/>
        <v>42.9559</v>
      </c>
      <c r="BS318">
        <f t="shared" si="428"/>
        <v>0.59209999999999996</v>
      </c>
      <c r="BT318">
        <f t="shared" si="429"/>
        <v>53.365400000000008</v>
      </c>
      <c r="BU318">
        <f t="shared" si="430"/>
        <v>77.985299999999995</v>
      </c>
      <c r="BV318" s="11">
        <f t="shared" si="431"/>
        <v>140.13669999999999</v>
      </c>
      <c r="BW318" s="11">
        <f t="shared" si="432"/>
        <v>14.191299999999998</v>
      </c>
      <c r="BX318" s="11">
        <f t="shared" si="433"/>
        <v>188.0204</v>
      </c>
      <c r="BY318">
        <f t="shared" si="434"/>
        <v>67.900499999999994</v>
      </c>
      <c r="BZ318">
        <f t="shared" si="435"/>
        <v>23.5503</v>
      </c>
      <c r="CA318">
        <f t="shared" si="436"/>
        <v>9.3207999999999984</v>
      </c>
      <c r="CB318">
        <f t="shared" si="437"/>
        <v>0.51570000000000005</v>
      </c>
      <c r="CC318" s="11">
        <f t="shared" si="438"/>
        <v>166.3801</v>
      </c>
      <c r="CD318" s="11">
        <f t="shared" si="439"/>
        <v>185.32730000000001</v>
      </c>
      <c r="CE318" s="11">
        <f t="shared" si="440"/>
        <v>107.4375</v>
      </c>
      <c r="CF318">
        <f t="shared" si="441"/>
        <v>22.117799999999999</v>
      </c>
      <c r="CG318">
        <f t="shared" si="442"/>
        <v>26.701800000000002</v>
      </c>
      <c r="CH318">
        <f t="shared" si="443"/>
        <v>3.0369000000000002</v>
      </c>
      <c r="CI318" s="11">
        <f t="shared" si="444"/>
        <v>78.061699999999988</v>
      </c>
      <c r="CJ318">
        <f t="shared" si="445"/>
        <v>14.134000000000002</v>
      </c>
      <c r="CK318">
        <f t="shared" si="446"/>
        <v>37.416899999999998</v>
      </c>
      <c r="CL318">
        <f t="shared" si="447"/>
        <v>11.173499999999999</v>
      </c>
      <c r="CM318">
        <f t="shared" si="448"/>
        <v>9.5691000000000006</v>
      </c>
      <c r="CN318">
        <f t="shared" si="449"/>
        <v>125.6589</v>
      </c>
      <c r="CO318">
        <f t="shared" si="450"/>
        <v>131.5608</v>
      </c>
      <c r="CP318">
        <f t="shared" si="451"/>
        <v>1.0696000000000001</v>
      </c>
      <c r="CQ318">
        <f t="shared" si="452"/>
        <v>26.014199999999999</v>
      </c>
      <c r="CR318">
        <f t="shared" si="453"/>
        <v>24.677200000000003</v>
      </c>
      <c r="CT318" s="18">
        <f>'PASO 1 - SETUP CAMPAÑA'!H59</f>
        <v>191</v>
      </c>
      <c r="CU318">
        <v>7.9</v>
      </c>
      <c r="CV318">
        <v>7.36</v>
      </c>
      <c r="CW318">
        <v>0.62</v>
      </c>
      <c r="CX318">
        <v>2.96</v>
      </c>
      <c r="CY318">
        <v>2.75</v>
      </c>
      <c r="CZ318">
        <v>0.5</v>
      </c>
      <c r="DA318">
        <v>6.8</v>
      </c>
      <c r="DB318">
        <v>21.96</v>
      </c>
      <c r="DC318">
        <v>7.42</v>
      </c>
      <c r="DD318">
        <v>3.73</v>
      </c>
      <c r="DE318">
        <v>24.8</v>
      </c>
      <c r="DF318">
        <v>1.3</v>
      </c>
      <c r="DG318">
        <v>25.29</v>
      </c>
      <c r="DH318">
        <v>24.63</v>
      </c>
      <c r="DI318">
        <v>26.27</v>
      </c>
      <c r="DJ318">
        <v>0.34</v>
      </c>
      <c r="DK318">
        <v>40.869999999999997</v>
      </c>
      <c r="DL318">
        <v>6.87</v>
      </c>
      <c r="DM318">
        <v>6.35</v>
      </c>
      <c r="DN318">
        <v>16.940000000000001</v>
      </c>
      <c r="DO318">
        <v>37.93</v>
      </c>
      <c r="DP318">
        <v>12.33</v>
      </c>
      <c r="DQ318">
        <v>0.71</v>
      </c>
      <c r="DR318">
        <v>50.94</v>
      </c>
      <c r="DS318">
        <v>11.74</v>
      </c>
      <c r="DT318">
        <v>2.64</v>
      </c>
      <c r="DU318">
        <v>16.21</v>
      </c>
      <c r="DV318">
        <v>12.47</v>
      </c>
      <c r="DW318">
        <v>7.39</v>
      </c>
      <c r="DX318">
        <v>7.79</v>
      </c>
      <c r="DY318">
        <v>0.89</v>
      </c>
      <c r="DZ318">
        <v>0</v>
      </c>
      <c r="EA318">
        <v>2.77</v>
      </c>
      <c r="EB318">
        <v>0</v>
      </c>
      <c r="EC318">
        <v>0.1</v>
      </c>
      <c r="ED318">
        <v>0.56000000000000005</v>
      </c>
      <c r="EE318">
        <v>0.12</v>
      </c>
      <c r="EF318">
        <v>1.26</v>
      </c>
      <c r="EG318">
        <v>0</v>
      </c>
      <c r="EH318">
        <v>0.16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0.28999999999999998</v>
      </c>
      <c r="EO318">
        <v>0</v>
      </c>
      <c r="EP318">
        <v>0.24</v>
      </c>
      <c r="EQ318">
        <v>0.53</v>
      </c>
      <c r="ER318">
        <v>0</v>
      </c>
      <c r="ES318">
        <v>0.11</v>
      </c>
      <c r="ET318">
        <v>0</v>
      </c>
      <c r="EU318">
        <v>0.26</v>
      </c>
      <c r="EV318">
        <v>0.28000000000000003</v>
      </c>
      <c r="EW318">
        <v>0.04</v>
      </c>
      <c r="EX318">
        <v>0</v>
      </c>
      <c r="EY318">
        <v>7.21</v>
      </c>
      <c r="EZ318">
        <v>7.15</v>
      </c>
      <c r="FA318">
        <v>0.15</v>
      </c>
      <c r="FB318">
        <v>0</v>
      </c>
      <c r="FC318">
        <v>0.01</v>
      </c>
      <c r="FD318">
        <v>25.94</v>
      </c>
      <c r="FE318">
        <v>6.2</v>
      </c>
      <c r="FF318">
        <v>22.49</v>
      </c>
      <c r="FG318">
        <v>0.31</v>
      </c>
      <c r="FH318">
        <v>27.94</v>
      </c>
      <c r="FI318">
        <v>40.83</v>
      </c>
      <c r="FJ318">
        <v>73.37</v>
      </c>
      <c r="FK318">
        <v>7.43</v>
      </c>
      <c r="FL318">
        <v>98.44</v>
      </c>
      <c r="FM318">
        <v>35.549999999999997</v>
      </c>
      <c r="FN318">
        <v>12.33</v>
      </c>
      <c r="FO318">
        <v>4.88</v>
      </c>
      <c r="FP318">
        <v>0.27</v>
      </c>
      <c r="FQ318">
        <v>87.11</v>
      </c>
      <c r="FR318">
        <v>97.03</v>
      </c>
      <c r="FS318">
        <v>56.25</v>
      </c>
      <c r="FT318">
        <v>11.58</v>
      </c>
      <c r="FU318">
        <v>13.98</v>
      </c>
      <c r="FV318">
        <v>1.59</v>
      </c>
      <c r="FW318">
        <v>40.869999999999997</v>
      </c>
      <c r="FX318">
        <v>7.4</v>
      </c>
      <c r="FY318">
        <v>19.59</v>
      </c>
      <c r="FZ318">
        <v>5.85</v>
      </c>
      <c r="GA318">
        <v>5.01</v>
      </c>
      <c r="GB318">
        <v>65.790000000000006</v>
      </c>
      <c r="GC318">
        <v>68.88</v>
      </c>
      <c r="GD318">
        <v>0.56000000000000005</v>
      </c>
      <c r="GE318">
        <v>13.62</v>
      </c>
      <c r="GF318">
        <v>12.92</v>
      </c>
    </row>
    <row r="319" spans="2:188" x14ac:dyDescent="0.35">
      <c r="B319" t="str">
        <f>IF(AND(F319&gt;='PASO 2 - CHANNEL INPUT '!$G$4,F319&lt;='PASO 2 - CHANNEL INPUT '!$H$4),"OK","FUERA")</f>
        <v>OK</v>
      </c>
      <c r="C319" s="18" t="str">
        <f>IF(AND(F319&gt;='PASO 2 - CHANNEL INPUT '!$G$8,F319&lt;='PASO 2 - CHANNEL INPUT '!$H$8),"OK","FUERA")</f>
        <v>OK</v>
      </c>
      <c r="D319" t="str">
        <f>IF(AND(F319&gt;='PASO 1 - SETUP CAMPAÑA'!$C$3,F319&lt;='PASO 1 - SETUP CAMPAÑA'!$C$4),"OK","FUERA")</f>
        <v>OK</v>
      </c>
      <c r="E319" t="s">
        <v>12</v>
      </c>
      <c r="F319">
        <v>32</v>
      </c>
      <c r="G319" s="11">
        <f t="shared" si="454"/>
        <v>18.0504</v>
      </c>
      <c r="H319">
        <f t="shared" si="365"/>
        <v>16.6221</v>
      </c>
      <c r="I319">
        <f t="shared" si="366"/>
        <v>2.1114000000000002</v>
      </c>
      <c r="J319">
        <f t="shared" si="367"/>
        <v>4.6368000000000009</v>
      </c>
      <c r="K319">
        <f t="shared" si="368"/>
        <v>4.3056000000000001</v>
      </c>
      <c r="L319">
        <f t="shared" si="369"/>
        <v>0.33119999999999999</v>
      </c>
      <c r="M319">
        <f t="shared" si="370"/>
        <v>17.677799999999998</v>
      </c>
      <c r="N319">
        <f t="shared" si="371"/>
        <v>47.527200000000001</v>
      </c>
      <c r="O319">
        <f t="shared" si="372"/>
        <v>13.248000000000001</v>
      </c>
      <c r="P319">
        <f t="shared" si="373"/>
        <v>8.5905000000000005</v>
      </c>
      <c r="Q319">
        <f t="shared" si="374"/>
        <v>57.297599999999996</v>
      </c>
      <c r="R319">
        <f t="shared" si="375"/>
        <v>2.3805000000000001</v>
      </c>
      <c r="S319">
        <f t="shared" si="376"/>
        <v>57.8979</v>
      </c>
      <c r="T319">
        <f t="shared" si="377"/>
        <v>54.772199999999998</v>
      </c>
      <c r="U319" s="11">
        <f t="shared" si="378"/>
        <v>57.214799999999997</v>
      </c>
      <c r="V319">
        <f t="shared" si="379"/>
        <v>0.99359999999999993</v>
      </c>
      <c r="W319">
        <f t="shared" si="380"/>
        <v>75.078900000000004</v>
      </c>
      <c r="X319">
        <f t="shared" si="381"/>
        <v>14.490000000000002</v>
      </c>
      <c r="Y319">
        <f t="shared" si="382"/>
        <v>15.504300000000002</v>
      </c>
      <c r="Z319">
        <f t="shared" si="383"/>
        <v>32.9544</v>
      </c>
      <c r="AA319">
        <f t="shared" si="384"/>
        <v>70.897500000000008</v>
      </c>
      <c r="AB319">
        <f t="shared" si="385"/>
        <v>28.317600000000002</v>
      </c>
      <c r="AC319">
        <f t="shared" si="386"/>
        <v>4.0158000000000005</v>
      </c>
      <c r="AD319" s="11">
        <f t="shared" si="387"/>
        <v>98.221500000000006</v>
      </c>
      <c r="AE319">
        <f t="shared" si="388"/>
        <v>22.687200000000001</v>
      </c>
      <c r="AF319">
        <f t="shared" si="389"/>
        <v>3.3120000000000003</v>
      </c>
      <c r="AG319">
        <f t="shared" si="390"/>
        <v>36.204299999999996</v>
      </c>
      <c r="AH319">
        <f t="shared" si="391"/>
        <v>23.825699999999998</v>
      </c>
      <c r="AI319">
        <f t="shared" si="392"/>
        <v>13.041</v>
      </c>
      <c r="AJ319">
        <f t="shared" si="393"/>
        <v>13.806899999999999</v>
      </c>
      <c r="AK319">
        <f t="shared" si="394"/>
        <v>3.4361999999999999</v>
      </c>
      <c r="AL319">
        <f t="shared" si="395"/>
        <v>0</v>
      </c>
      <c r="AM319">
        <f t="shared" si="396"/>
        <v>4.5954000000000006</v>
      </c>
      <c r="AN319">
        <f t="shared" si="397"/>
        <v>6.2099999999999995E-2</v>
      </c>
      <c r="AO319">
        <f t="shared" si="398"/>
        <v>0.1656</v>
      </c>
      <c r="AP319">
        <f t="shared" si="399"/>
        <v>2.3184000000000005</v>
      </c>
      <c r="AQ319">
        <f t="shared" si="400"/>
        <v>0</v>
      </c>
      <c r="AR319">
        <f t="shared" si="401"/>
        <v>1.8837000000000002</v>
      </c>
      <c r="AS319">
        <f t="shared" si="402"/>
        <v>0</v>
      </c>
      <c r="AT319">
        <f t="shared" si="403"/>
        <v>1.0971</v>
      </c>
      <c r="AU319">
        <f t="shared" si="404"/>
        <v>0.22770000000000001</v>
      </c>
      <c r="AV319">
        <f t="shared" si="405"/>
        <v>0.3105</v>
      </c>
      <c r="AW319">
        <f t="shared" si="406"/>
        <v>0</v>
      </c>
      <c r="AX319">
        <f t="shared" si="407"/>
        <v>0</v>
      </c>
      <c r="AY319">
        <f t="shared" si="408"/>
        <v>0.53820000000000001</v>
      </c>
      <c r="AZ319">
        <f t="shared" si="409"/>
        <v>1.0971</v>
      </c>
      <c r="BA319">
        <f t="shared" si="410"/>
        <v>0.41400000000000003</v>
      </c>
      <c r="BB319">
        <f t="shared" si="411"/>
        <v>0.97289999999999988</v>
      </c>
      <c r="BC319">
        <f t="shared" si="412"/>
        <v>0.3105</v>
      </c>
      <c r="BD319">
        <f t="shared" si="413"/>
        <v>0.22770000000000001</v>
      </c>
      <c r="BE319">
        <f t="shared" si="414"/>
        <v>0.37259999999999999</v>
      </c>
      <c r="BF319">
        <f t="shared" si="415"/>
        <v>0</v>
      </c>
      <c r="BG319">
        <f t="shared" si="416"/>
        <v>1.1178000000000001</v>
      </c>
      <c r="BH319">
        <f t="shared" si="417"/>
        <v>6.2099999999999995E-2</v>
      </c>
      <c r="BI319">
        <f t="shared" si="418"/>
        <v>0</v>
      </c>
      <c r="BJ319">
        <f t="shared" si="419"/>
        <v>0</v>
      </c>
      <c r="BK319">
        <f t="shared" si="420"/>
        <v>17.781300000000002</v>
      </c>
      <c r="BL319">
        <f t="shared" si="421"/>
        <v>17.781300000000002</v>
      </c>
      <c r="BM319">
        <f t="shared" si="422"/>
        <v>0</v>
      </c>
      <c r="BN319">
        <f t="shared" si="423"/>
        <v>0</v>
      </c>
      <c r="BO319">
        <f t="shared" si="424"/>
        <v>0</v>
      </c>
      <c r="BP319">
        <f t="shared" si="425"/>
        <v>54.337500000000006</v>
      </c>
      <c r="BQ319">
        <f t="shared" si="426"/>
        <v>13.372200000000001</v>
      </c>
      <c r="BR319">
        <f t="shared" si="427"/>
        <v>44.712000000000003</v>
      </c>
      <c r="BS319">
        <f t="shared" si="428"/>
        <v>1.3455000000000001</v>
      </c>
      <c r="BT319">
        <f t="shared" si="429"/>
        <v>50.984099999999998</v>
      </c>
      <c r="BU319">
        <f t="shared" si="430"/>
        <v>78.121800000000007</v>
      </c>
      <c r="BV319" s="11">
        <f t="shared" si="431"/>
        <v>147.13560000000001</v>
      </c>
      <c r="BW319" s="11">
        <f t="shared" si="432"/>
        <v>12.9168</v>
      </c>
      <c r="BX319" s="11">
        <f t="shared" si="433"/>
        <v>201.10050000000001</v>
      </c>
      <c r="BY319">
        <f t="shared" si="434"/>
        <v>71.063100000000006</v>
      </c>
      <c r="BZ319">
        <f t="shared" si="435"/>
        <v>28.317600000000002</v>
      </c>
      <c r="CA319">
        <f t="shared" si="436"/>
        <v>11.4885</v>
      </c>
      <c r="CB319">
        <f t="shared" si="437"/>
        <v>0.28980000000000006</v>
      </c>
      <c r="CC319" s="11">
        <f t="shared" si="438"/>
        <v>174.70800000000003</v>
      </c>
      <c r="CD319" s="11">
        <f t="shared" si="439"/>
        <v>199.34099999999998</v>
      </c>
      <c r="CE319" s="11">
        <f t="shared" si="440"/>
        <v>125.6283</v>
      </c>
      <c r="CF319">
        <f t="shared" si="441"/>
        <v>23.680800000000001</v>
      </c>
      <c r="CG319">
        <f t="shared" si="442"/>
        <v>26.620199999999997</v>
      </c>
      <c r="CH319">
        <f t="shared" si="443"/>
        <v>5.8373999999999997</v>
      </c>
      <c r="CI319" s="11">
        <f t="shared" si="444"/>
        <v>85.408199999999994</v>
      </c>
      <c r="CJ319">
        <f t="shared" si="445"/>
        <v>14.6556</v>
      </c>
      <c r="CK319">
        <f t="shared" si="446"/>
        <v>41.151599999999995</v>
      </c>
      <c r="CL319">
        <f t="shared" si="447"/>
        <v>12.9375</v>
      </c>
      <c r="CM319">
        <f t="shared" si="448"/>
        <v>8.6940000000000008</v>
      </c>
      <c r="CN319">
        <f t="shared" si="449"/>
        <v>135.50219999999999</v>
      </c>
      <c r="CO319">
        <f t="shared" si="450"/>
        <v>145.35539999999997</v>
      </c>
      <c r="CP319">
        <f t="shared" si="451"/>
        <v>1.4489999999999998</v>
      </c>
      <c r="CQ319">
        <f t="shared" si="452"/>
        <v>28.607399999999998</v>
      </c>
      <c r="CR319">
        <f t="shared" si="453"/>
        <v>32.043599999999998</v>
      </c>
      <c r="CT319" s="18">
        <f>'PASO 1 - SETUP CAMPAÑA'!H60</f>
        <v>207</v>
      </c>
      <c r="CU319">
        <v>8.7200000000000006</v>
      </c>
      <c r="CV319">
        <v>8.0299999999999994</v>
      </c>
      <c r="CW319">
        <v>1.02</v>
      </c>
      <c r="CX319">
        <v>2.2400000000000002</v>
      </c>
      <c r="CY319">
        <v>2.08</v>
      </c>
      <c r="CZ319">
        <v>0.16</v>
      </c>
      <c r="DA319">
        <v>8.5399999999999991</v>
      </c>
      <c r="DB319">
        <v>22.96</v>
      </c>
      <c r="DC319">
        <v>6.4</v>
      </c>
      <c r="DD319">
        <v>4.1500000000000004</v>
      </c>
      <c r="DE319">
        <v>27.68</v>
      </c>
      <c r="DF319">
        <v>1.1499999999999999</v>
      </c>
      <c r="DG319">
        <v>27.97</v>
      </c>
      <c r="DH319">
        <v>26.46</v>
      </c>
      <c r="DI319">
        <v>27.64</v>
      </c>
      <c r="DJ319">
        <v>0.48</v>
      </c>
      <c r="DK319">
        <v>36.270000000000003</v>
      </c>
      <c r="DL319">
        <v>7</v>
      </c>
      <c r="DM319">
        <v>7.49</v>
      </c>
      <c r="DN319">
        <v>15.92</v>
      </c>
      <c r="DO319">
        <v>34.25</v>
      </c>
      <c r="DP319">
        <v>13.68</v>
      </c>
      <c r="DQ319">
        <v>1.94</v>
      </c>
      <c r="DR319">
        <v>47.45</v>
      </c>
      <c r="DS319">
        <v>10.96</v>
      </c>
      <c r="DT319">
        <v>1.6</v>
      </c>
      <c r="DU319">
        <v>17.489999999999998</v>
      </c>
      <c r="DV319">
        <v>11.51</v>
      </c>
      <c r="DW319">
        <v>6.3</v>
      </c>
      <c r="DX319">
        <v>6.67</v>
      </c>
      <c r="DY319">
        <v>1.66</v>
      </c>
      <c r="DZ319">
        <v>0</v>
      </c>
      <c r="EA319">
        <v>2.2200000000000002</v>
      </c>
      <c r="EB319">
        <v>0.03</v>
      </c>
      <c r="EC319">
        <v>0.08</v>
      </c>
      <c r="ED319">
        <v>1.1200000000000001</v>
      </c>
      <c r="EE319">
        <v>0</v>
      </c>
      <c r="EF319">
        <v>0.91</v>
      </c>
      <c r="EG319">
        <v>0</v>
      </c>
      <c r="EH319">
        <v>0.53</v>
      </c>
      <c r="EI319">
        <v>0.11</v>
      </c>
      <c r="EJ319">
        <v>0.15</v>
      </c>
      <c r="EK319">
        <v>0</v>
      </c>
      <c r="EL319">
        <v>0</v>
      </c>
      <c r="EM319">
        <v>0.26</v>
      </c>
      <c r="EN319">
        <v>0.53</v>
      </c>
      <c r="EO319">
        <v>0.2</v>
      </c>
      <c r="EP319">
        <v>0.47</v>
      </c>
      <c r="EQ319">
        <v>0.15</v>
      </c>
      <c r="ER319">
        <v>0.11</v>
      </c>
      <c r="ES319">
        <v>0.18</v>
      </c>
      <c r="ET319">
        <v>0</v>
      </c>
      <c r="EU319">
        <v>0.54</v>
      </c>
      <c r="EV319">
        <v>0.03</v>
      </c>
      <c r="EW319">
        <v>0</v>
      </c>
      <c r="EX319">
        <v>0</v>
      </c>
      <c r="EY319">
        <v>8.59</v>
      </c>
      <c r="EZ319">
        <v>8.59</v>
      </c>
      <c r="FA319">
        <v>0</v>
      </c>
      <c r="FB319">
        <v>0</v>
      </c>
      <c r="FC319">
        <v>0</v>
      </c>
      <c r="FD319">
        <v>26.25</v>
      </c>
      <c r="FE319">
        <v>6.46</v>
      </c>
      <c r="FF319">
        <v>21.6</v>
      </c>
      <c r="FG319">
        <v>0.65</v>
      </c>
      <c r="FH319">
        <v>24.63</v>
      </c>
      <c r="FI319">
        <v>37.74</v>
      </c>
      <c r="FJ319">
        <v>71.08</v>
      </c>
      <c r="FK319">
        <v>6.24</v>
      </c>
      <c r="FL319">
        <v>97.15</v>
      </c>
      <c r="FM319">
        <v>34.33</v>
      </c>
      <c r="FN319">
        <v>13.68</v>
      </c>
      <c r="FO319">
        <v>5.55</v>
      </c>
      <c r="FP319">
        <v>0.14000000000000001</v>
      </c>
      <c r="FQ319">
        <v>84.4</v>
      </c>
      <c r="FR319">
        <v>96.3</v>
      </c>
      <c r="FS319">
        <v>60.69</v>
      </c>
      <c r="FT319">
        <v>11.44</v>
      </c>
      <c r="FU319">
        <v>12.86</v>
      </c>
      <c r="FV319">
        <v>2.82</v>
      </c>
      <c r="FW319">
        <v>41.26</v>
      </c>
      <c r="FX319">
        <v>7.08</v>
      </c>
      <c r="FY319">
        <v>19.88</v>
      </c>
      <c r="FZ319">
        <v>6.25</v>
      </c>
      <c r="GA319">
        <v>4.2</v>
      </c>
      <c r="GB319">
        <v>65.459999999999994</v>
      </c>
      <c r="GC319">
        <v>70.22</v>
      </c>
      <c r="GD319">
        <v>0.7</v>
      </c>
      <c r="GE319">
        <v>13.82</v>
      </c>
      <c r="GF319">
        <v>15.48</v>
      </c>
    </row>
    <row r="320" spans="2:188" x14ac:dyDescent="0.35">
      <c r="B320" t="str">
        <f>IF(AND(F320&gt;='PASO 2 - CHANNEL INPUT '!$G$4,F320&lt;='PASO 2 - CHANNEL INPUT '!$H$4),"OK","FUERA")</f>
        <v>OK</v>
      </c>
      <c r="C320" s="18" t="str">
        <f>IF(AND(F320&gt;='PASO 2 - CHANNEL INPUT '!$G$8,F320&lt;='PASO 2 - CHANNEL INPUT '!$H$8),"OK","FUERA")</f>
        <v>OK</v>
      </c>
      <c r="D320" t="str">
        <f>IF(AND(F320&gt;='PASO 1 - SETUP CAMPAÑA'!$C$3,F320&lt;='PASO 1 - SETUP CAMPAÑA'!$C$4),"OK","FUERA")</f>
        <v>OK</v>
      </c>
      <c r="E320" t="s">
        <v>12</v>
      </c>
      <c r="F320">
        <v>33</v>
      </c>
      <c r="G320" s="11">
        <f t="shared" si="454"/>
        <v>25.680199999999999</v>
      </c>
      <c r="H320">
        <f t="shared" si="365"/>
        <v>23.276399999999999</v>
      </c>
      <c r="I320">
        <f t="shared" si="366"/>
        <v>2.7845999999999997</v>
      </c>
      <c r="J320">
        <f t="shared" si="367"/>
        <v>9.1391999999999989</v>
      </c>
      <c r="K320">
        <f t="shared" si="368"/>
        <v>9.1391999999999989</v>
      </c>
      <c r="L320">
        <f t="shared" si="369"/>
        <v>0.4284</v>
      </c>
      <c r="M320">
        <f t="shared" si="370"/>
        <v>20.372800000000002</v>
      </c>
      <c r="N320">
        <f t="shared" si="371"/>
        <v>58.1434</v>
      </c>
      <c r="O320">
        <f t="shared" si="372"/>
        <v>18.968599999999999</v>
      </c>
      <c r="P320">
        <f t="shared" si="373"/>
        <v>12.613999999999999</v>
      </c>
      <c r="Q320">
        <f t="shared" si="374"/>
        <v>66.949399999999997</v>
      </c>
      <c r="R320">
        <f t="shared" si="375"/>
        <v>2.2847999999999997</v>
      </c>
      <c r="S320">
        <f t="shared" si="376"/>
        <v>67.782399999999996</v>
      </c>
      <c r="T320">
        <f t="shared" si="377"/>
        <v>65.426199999999994</v>
      </c>
      <c r="U320" s="11">
        <f t="shared" si="378"/>
        <v>71.257199999999997</v>
      </c>
      <c r="V320">
        <f t="shared" si="379"/>
        <v>1.2376</v>
      </c>
      <c r="W320">
        <f t="shared" si="380"/>
        <v>92.915199999999999</v>
      </c>
      <c r="X320">
        <f t="shared" si="381"/>
        <v>20.610799999999998</v>
      </c>
      <c r="Y320">
        <f t="shared" si="382"/>
        <v>17.064599999999999</v>
      </c>
      <c r="Z320">
        <f t="shared" si="383"/>
        <v>43.934800000000003</v>
      </c>
      <c r="AA320">
        <f t="shared" si="384"/>
        <v>87.750599999999991</v>
      </c>
      <c r="AB320">
        <f t="shared" si="385"/>
        <v>34.605200000000004</v>
      </c>
      <c r="AC320">
        <f t="shared" si="386"/>
        <v>3.8317999999999999</v>
      </c>
      <c r="AD320" s="11">
        <f t="shared" si="387"/>
        <v>121.02300000000001</v>
      </c>
      <c r="AE320">
        <f t="shared" si="388"/>
        <v>33.105800000000002</v>
      </c>
      <c r="AF320">
        <f t="shared" si="389"/>
        <v>7.5921999999999992</v>
      </c>
      <c r="AG320">
        <f t="shared" si="390"/>
        <v>40.793199999999999</v>
      </c>
      <c r="AH320">
        <f t="shared" si="391"/>
        <v>28.56</v>
      </c>
      <c r="AI320">
        <f t="shared" si="392"/>
        <v>16.374400000000001</v>
      </c>
      <c r="AJ320">
        <f t="shared" si="393"/>
        <v>19.563600000000001</v>
      </c>
      <c r="AK320">
        <f t="shared" si="394"/>
        <v>3.0701999999999998</v>
      </c>
      <c r="AL320">
        <f t="shared" si="395"/>
        <v>0</v>
      </c>
      <c r="AM320">
        <f t="shared" si="396"/>
        <v>7.8777999999999997</v>
      </c>
      <c r="AN320">
        <f t="shared" si="397"/>
        <v>9.5200000000000007E-2</v>
      </c>
      <c r="AO320">
        <f t="shared" si="398"/>
        <v>0.19040000000000001</v>
      </c>
      <c r="AP320">
        <f t="shared" si="399"/>
        <v>1.4994000000000001</v>
      </c>
      <c r="AQ320">
        <f t="shared" si="400"/>
        <v>1.1423999999999999</v>
      </c>
      <c r="AR320">
        <f t="shared" si="401"/>
        <v>1.8802000000000001</v>
      </c>
      <c r="AS320">
        <f t="shared" si="402"/>
        <v>0</v>
      </c>
      <c r="AT320">
        <f t="shared" si="403"/>
        <v>1.0710000000000002</v>
      </c>
      <c r="AU320">
        <f t="shared" si="404"/>
        <v>0.16660000000000003</v>
      </c>
      <c r="AV320">
        <f t="shared" si="405"/>
        <v>1.3565999999999998</v>
      </c>
      <c r="AW320">
        <f t="shared" si="406"/>
        <v>0</v>
      </c>
      <c r="AX320">
        <f t="shared" si="407"/>
        <v>0</v>
      </c>
      <c r="AY320">
        <f t="shared" si="408"/>
        <v>1.5232000000000001</v>
      </c>
      <c r="AZ320">
        <f t="shared" si="409"/>
        <v>0.78539999999999999</v>
      </c>
      <c r="BA320">
        <f t="shared" si="410"/>
        <v>0.59499999999999997</v>
      </c>
      <c r="BB320">
        <f t="shared" si="411"/>
        <v>0.45219999999999999</v>
      </c>
      <c r="BC320">
        <f t="shared" si="412"/>
        <v>3.8317999999999999</v>
      </c>
      <c r="BD320">
        <f t="shared" si="413"/>
        <v>0.35699999999999998</v>
      </c>
      <c r="BE320">
        <f t="shared" si="414"/>
        <v>0.4284</v>
      </c>
      <c r="BF320">
        <f t="shared" si="415"/>
        <v>0</v>
      </c>
      <c r="BG320">
        <f t="shared" si="416"/>
        <v>1.5946</v>
      </c>
      <c r="BH320">
        <f t="shared" si="417"/>
        <v>2.3086000000000002</v>
      </c>
      <c r="BI320">
        <f t="shared" si="418"/>
        <v>0</v>
      </c>
      <c r="BJ320">
        <f t="shared" si="419"/>
        <v>0</v>
      </c>
      <c r="BK320">
        <f t="shared" si="420"/>
        <v>26.346600000000002</v>
      </c>
      <c r="BL320">
        <f t="shared" si="421"/>
        <v>26.084800000000001</v>
      </c>
      <c r="BM320">
        <f t="shared" si="422"/>
        <v>0.16660000000000003</v>
      </c>
      <c r="BN320">
        <f t="shared" si="423"/>
        <v>0</v>
      </c>
      <c r="BO320">
        <f t="shared" si="424"/>
        <v>0.16660000000000003</v>
      </c>
      <c r="BP320">
        <f t="shared" si="425"/>
        <v>62.570199999999993</v>
      </c>
      <c r="BQ320">
        <f t="shared" si="426"/>
        <v>13.8992</v>
      </c>
      <c r="BR320">
        <f t="shared" si="427"/>
        <v>52.312399999999997</v>
      </c>
      <c r="BS320">
        <f t="shared" si="428"/>
        <v>0.83299999999999996</v>
      </c>
      <c r="BT320">
        <f t="shared" si="429"/>
        <v>54.2164</v>
      </c>
      <c r="BU320">
        <f t="shared" si="430"/>
        <v>99.507800000000003</v>
      </c>
      <c r="BV320" s="11">
        <f t="shared" si="431"/>
        <v>178.57139999999998</v>
      </c>
      <c r="BW320" s="11">
        <f t="shared" si="432"/>
        <v>14.8512</v>
      </c>
      <c r="BX320" s="11">
        <f t="shared" si="433"/>
        <v>234.2158</v>
      </c>
      <c r="BY320">
        <f t="shared" si="434"/>
        <v>85.084999999999994</v>
      </c>
      <c r="BZ320">
        <f t="shared" si="435"/>
        <v>34.605200000000004</v>
      </c>
      <c r="CA320">
        <f t="shared" si="436"/>
        <v>11.186</v>
      </c>
      <c r="CB320">
        <f t="shared" si="437"/>
        <v>0.76160000000000005</v>
      </c>
      <c r="CC320" s="11">
        <f t="shared" si="438"/>
        <v>201.34799999999998</v>
      </c>
      <c r="CD320" s="11">
        <f t="shared" si="439"/>
        <v>231.6216</v>
      </c>
      <c r="CE320" s="11">
        <f t="shared" si="440"/>
        <v>144.82300000000001</v>
      </c>
      <c r="CF320">
        <f t="shared" si="441"/>
        <v>38.651199999999996</v>
      </c>
      <c r="CG320">
        <f t="shared" si="442"/>
        <v>34.890799999999999</v>
      </c>
      <c r="CH320">
        <f t="shared" si="443"/>
        <v>6.4974000000000007</v>
      </c>
      <c r="CI320" s="11">
        <f t="shared" si="444"/>
        <v>105.81480000000001</v>
      </c>
      <c r="CJ320">
        <f t="shared" si="445"/>
        <v>19.135199999999998</v>
      </c>
      <c r="CK320">
        <f t="shared" si="446"/>
        <v>49.860999999999997</v>
      </c>
      <c r="CL320">
        <f t="shared" si="447"/>
        <v>16.9694</v>
      </c>
      <c r="CM320">
        <f t="shared" si="448"/>
        <v>7.5208000000000004</v>
      </c>
      <c r="CN320">
        <f t="shared" si="449"/>
        <v>156.86580000000001</v>
      </c>
      <c r="CO320">
        <f t="shared" si="450"/>
        <v>166.9332</v>
      </c>
      <c r="CP320">
        <f t="shared" si="451"/>
        <v>1.4994000000000001</v>
      </c>
      <c r="CQ320">
        <f t="shared" si="452"/>
        <v>33.843599999999995</v>
      </c>
      <c r="CR320">
        <f t="shared" si="453"/>
        <v>43.196999999999996</v>
      </c>
      <c r="CT320" s="18">
        <f>'PASO 1 - SETUP CAMPAÑA'!H61</f>
        <v>238</v>
      </c>
      <c r="CU320">
        <v>10.79</v>
      </c>
      <c r="CV320">
        <v>9.7799999999999994</v>
      </c>
      <c r="CW320">
        <v>1.17</v>
      </c>
      <c r="CX320">
        <v>3.84</v>
      </c>
      <c r="CY320">
        <v>3.84</v>
      </c>
      <c r="CZ320">
        <v>0.18</v>
      </c>
      <c r="DA320">
        <v>8.56</v>
      </c>
      <c r="DB320">
        <v>24.43</v>
      </c>
      <c r="DC320">
        <v>7.97</v>
      </c>
      <c r="DD320">
        <v>5.3</v>
      </c>
      <c r="DE320">
        <v>28.13</v>
      </c>
      <c r="DF320">
        <v>0.96</v>
      </c>
      <c r="DG320">
        <v>28.48</v>
      </c>
      <c r="DH320">
        <v>27.49</v>
      </c>
      <c r="DI320">
        <v>29.94</v>
      </c>
      <c r="DJ320">
        <v>0.52</v>
      </c>
      <c r="DK320">
        <v>39.04</v>
      </c>
      <c r="DL320">
        <v>8.66</v>
      </c>
      <c r="DM320">
        <v>7.17</v>
      </c>
      <c r="DN320">
        <v>18.46</v>
      </c>
      <c r="DO320">
        <v>36.869999999999997</v>
      </c>
      <c r="DP320">
        <v>14.54</v>
      </c>
      <c r="DQ320">
        <v>1.61</v>
      </c>
      <c r="DR320">
        <v>50.85</v>
      </c>
      <c r="DS320">
        <v>13.91</v>
      </c>
      <c r="DT320">
        <v>3.19</v>
      </c>
      <c r="DU320">
        <v>17.14</v>
      </c>
      <c r="DV320">
        <v>12</v>
      </c>
      <c r="DW320">
        <v>6.88</v>
      </c>
      <c r="DX320">
        <v>8.2200000000000006</v>
      </c>
      <c r="DY320">
        <v>1.29</v>
      </c>
      <c r="DZ320">
        <v>0</v>
      </c>
      <c r="EA320">
        <v>3.31</v>
      </c>
      <c r="EB320">
        <v>0.04</v>
      </c>
      <c r="EC320">
        <v>0.08</v>
      </c>
      <c r="ED320">
        <v>0.63</v>
      </c>
      <c r="EE320">
        <v>0.48</v>
      </c>
      <c r="EF320">
        <v>0.79</v>
      </c>
      <c r="EG320">
        <v>0</v>
      </c>
      <c r="EH320">
        <v>0.45</v>
      </c>
      <c r="EI320">
        <v>7.0000000000000007E-2</v>
      </c>
      <c r="EJ320">
        <v>0.56999999999999995</v>
      </c>
      <c r="EK320">
        <v>0</v>
      </c>
      <c r="EL320">
        <v>0</v>
      </c>
      <c r="EM320">
        <v>0.64</v>
      </c>
      <c r="EN320">
        <v>0.33</v>
      </c>
      <c r="EO320">
        <v>0.25</v>
      </c>
      <c r="EP320">
        <v>0.19</v>
      </c>
      <c r="EQ320">
        <v>1.61</v>
      </c>
      <c r="ER320">
        <v>0.15</v>
      </c>
      <c r="ES320">
        <v>0.18</v>
      </c>
      <c r="ET320">
        <v>0</v>
      </c>
      <c r="EU320">
        <v>0.67</v>
      </c>
      <c r="EV320">
        <v>0.97</v>
      </c>
      <c r="EW320">
        <v>0</v>
      </c>
      <c r="EX320">
        <v>0</v>
      </c>
      <c r="EY320">
        <v>11.07</v>
      </c>
      <c r="EZ320">
        <v>10.96</v>
      </c>
      <c r="FA320">
        <v>7.0000000000000007E-2</v>
      </c>
      <c r="FB320">
        <v>0</v>
      </c>
      <c r="FC320">
        <v>7.0000000000000007E-2</v>
      </c>
      <c r="FD320">
        <v>26.29</v>
      </c>
      <c r="FE320">
        <v>5.84</v>
      </c>
      <c r="FF320">
        <v>21.98</v>
      </c>
      <c r="FG320">
        <v>0.35</v>
      </c>
      <c r="FH320">
        <v>22.78</v>
      </c>
      <c r="FI320">
        <v>41.81</v>
      </c>
      <c r="FJ320">
        <v>75.03</v>
      </c>
      <c r="FK320">
        <v>6.24</v>
      </c>
      <c r="FL320">
        <v>98.41</v>
      </c>
      <c r="FM320">
        <v>35.75</v>
      </c>
      <c r="FN320">
        <v>14.54</v>
      </c>
      <c r="FO320">
        <v>4.7</v>
      </c>
      <c r="FP320">
        <v>0.32</v>
      </c>
      <c r="FQ320">
        <v>84.6</v>
      </c>
      <c r="FR320">
        <v>97.32</v>
      </c>
      <c r="FS320">
        <v>60.85</v>
      </c>
      <c r="FT320">
        <v>16.239999999999998</v>
      </c>
      <c r="FU320">
        <v>14.66</v>
      </c>
      <c r="FV320">
        <v>2.73</v>
      </c>
      <c r="FW320">
        <v>44.46</v>
      </c>
      <c r="FX320">
        <v>8.0399999999999991</v>
      </c>
      <c r="FY320">
        <v>20.95</v>
      </c>
      <c r="FZ320">
        <v>7.13</v>
      </c>
      <c r="GA320">
        <v>3.16</v>
      </c>
      <c r="GB320">
        <v>65.91</v>
      </c>
      <c r="GC320">
        <v>70.14</v>
      </c>
      <c r="GD320">
        <v>0.63</v>
      </c>
      <c r="GE320">
        <v>14.22</v>
      </c>
      <c r="GF320">
        <v>18.149999999999999</v>
      </c>
    </row>
    <row r="321" spans="2:188" x14ac:dyDescent="0.35">
      <c r="B321" t="str">
        <f>IF(AND(F321&gt;='PASO 2 - CHANNEL INPUT '!$G$4,F321&lt;='PASO 2 - CHANNEL INPUT '!$H$4),"OK","FUERA")</f>
        <v>OK</v>
      </c>
      <c r="C321" s="18" t="str">
        <f>IF(AND(F321&gt;='PASO 2 - CHANNEL INPUT '!$G$8,F321&lt;='PASO 2 - CHANNEL INPUT '!$H$8),"OK","FUERA")</f>
        <v>OK</v>
      </c>
      <c r="D321" t="str">
        <f>IF(AND(F321&gt;='PASO 1 - SETUP CAMPAÑA'!$C$3,F321&lt;='PASO 1 - SETUP CAMPAÑA'!$C$4),"OK","FUERA")</f>
        <v>OK</v>
      </c>
      <c r="E321" t="s">
        <v>12</v>
      </c>
      <c r="F321">
        <v>34</v>
      </c>
      <c r="G321" s="11">
        <f t="shared" si="454"/>
        <v>36.328200000000002</v>
      </c>
      <c r="H321">
        <f t="shared" si="365"/>
        <v>33.386800000000001</v>
      </c>
      <c r="I321">
        <f t="shared" si="366"/>
        <v>3.4762</v>
      </c>
      <c r="J321">
        <f t="shared" si="367"/>
        <v>9.2062000000000008</v>
      </c>
      <c r="K321">
        <f t="shared" si="368"/>
        <v>9.2062000000000008</v>
      </c>
      <c r="L321">
        <f t="shared" si="369"/>
        <v>0.30560000000000004</v>
      </c>
      <c r="M321">
        <f t="shared" si="370"/>
        <v>40.071800000000003</v>
      </c>
      <c r="N321">
        <f t="shared" si="371"/>
        <v>91.183400000000006</v>
      </c>
      <c r="O321">
        <f t="shared" si="372"/>
        <v>28.000600000000002</v>
      </c>
      <c r="P321">
        <f t="shared" si="373"/>
        <v>22.538</v>
      </c>
      <c r="Q321">
        <f t="shared" si="374"/>
        <v>112.15519999999999</v>
      </c>
      <c r="R321">
        <f t="shared" si="375"/>
        <v>3.0178000000000003</v>
      </c>
      <c r="S321">
        <f t="shared" si="376"/>
        <v>113.14840000000001</v>
      </c>
      <c r="T321">
        <f t="shared" si="377"/>
        <v>108.3352</v>
      </c>
      <c r="U321" s="11">
        <f t="shared" si="378"/>
        <v>112.00240000000001</v>
      </c>
      <c r="V321">
        <f t="shared" si="379"/>
        <v>0.57300000000000006</v>
      </c>
      <c r="W321">
        <f t="shared" si="380"/>
        <v>152.11240000000001</v>
      </c>
      <c r="X321">
        <f t="shared" si="381"/>
        <v>29.872400000000003</v>
      </c>
      <c r="Y321">
        <f t="shared" si="382"/>
        <v>31.5914</v>
      </c>
      <c r="Z321">
        <f t="shared" si="383"/>
        <v>71.548599999999993</v>
      </c>
      <c r="AA321">
        <f t="shared" si="384"/>
        <v>140.767</v>
      </c>
      <c r="AB321">
        <f t="shared" si="385"/>
        <v>55.695600000000006</v>
      </c>
      <c r="AC321">
        <f t="shared" si="386"/>
        <v>2.2920000000000003</v>
      </c>
      <c r="AD321" s="11">
        <f t="shared" si="387"/>
        <v>193.33019999999999</v>
      </c>
      <c r="AE321">
        <f t="shared" si="388"/>
        <v>49.507200000000005</v>
      </c>
      <c r="AF321">
        <f t="shared" si="389"/>
        <v>11.9184</v>
      </c>
      <c r="AG321">
        <f t="shared" si="390"/>
        <v>54.702399999999997</v>
      </c>
      <c r="AH321">
        <f t="shared" si="391"/>
        <v>54.205799999999996</v>
      </c>
      <c r="AI321">
        <f t="shared" si="392"/>
        <v>26.854600000000001</v>
      </c>
      <c r="AJ321">
        <f t="shared" si="393"/>
        <v>40.721200000000003</v>
      </c>
      <c r="AK321">
        <f t="shared" si="394"/>
        <v>4.5840000000000005</v>
      </c>
      <c r="AL321">
        <f t="shared" si="395"/>
        <v>0</v>
      </c>
      <c r="AM321">
        <f t="shared" si="396"/>
        <v>9.9320000000000004</v>
      </c>
      <c r="AN321">
        <f t="shared" si="397"/>
        <v>0.61120000000000008</v>
      </c>
      <c r="AO321">
        <f t="shared" si="398"/>
        <v>0.95500000000000007</v>
      </c>
      <c r="AP321">
        <f t="shared" si="399"/>
        <v>3.056</v>
      </c>
      <c r="AQ321">
        <f t="shared" si="400"/>
        <v>0.80219999999999991</v>
      </c>
      <c r="AR321">
        <f t="shared" si="401"/>
        <v>5.1570000000000009</v>
      </c>
      <c r="AS321">
        <f t="shared" si="402"/>
        <v>0.38200000000000001</v>
      </c>
      <c r="AT321">
        <f t="shared" si="403"/>
        <v>1.2988000000000002</v>
      </c>
      <c r="AU321">
        <f t="shared" si="404"/>
        <v>0.11459999999999999</v>
      </c>
      <c r="AV321">
        <f t="shared" si="405"/>
        <v>0.61120000000000008</v>
      </c>
      <c r="AW321">
        <f t="shared" si="406"/>
        <v>0</v>
      </c>
      <c r="AX321">
        <f t="shared" si="407"/>
        <v>0</v>
      </c>
      <c r="AY321">
        <f t="shared" si="408"/>
        <v>0.68759999999999999</v>
      </c>
      <c r="AZ321">
        <f t="shared" si="409"/>
        <v>0.68759999999999999</v>
      </c>
      <c r="BA321">
        <f t="shared" si="410"/>
        <v>1.6043999999999998</v>
      </c>
      <c r="BB321">
        <f t="shared" si="411"/>
        <v>1.2605999999999999</v>
      </c>
      <c r="BC321">
        <f t="shared" si="412"/>
        <v>1.8717999999999999</v>
      </c>
      <c r="BD321">
        <f t="shared" si="413"/>
        <v>1.2988000000000002</v>
      </c>
      <c r="BE321">
        <f t="shared" si="414"/>
        <v>0.61120000000000008</v>
      </c>
      <c r="BF321">
        <f t="shared" si="415"/>
        <v>0</v>
      </c>
      <c r="BG321">
        <f t="shared" si="416"/>
        <v>2.4448000000000003</v>
      </c>
      <c r="BH321">
        <f t="shared" si="417"/>
        <v>2.4448000000000003</v>
      </c>
      <c r="BI321">
        <f t="shared" si="418"/>
        <v>3.8200000000000005E-2</v>
      </c>
      <c r="BJ321">
        <f t="shared" si="419"/>
        <v>0</v>
      </c>
      <c r="BK321">
        <f t="shared" si="420"/>
        <v>35.029400000000003</v>
      </c>
      <c r="BL321">
        <f t="shared" si="421"/>
        <v>34.991199999999999</v>
      </c>
      <c r="BM321">
        <f t="shared" si="422"/>
        <v>3.8200000000000005E-2</v>
      </c>
      <c r="BN321">
        <f t="shared" si="423"/>
        <v>0</v>
      </c>
      <c r="BO321">
        <f t="shared" si="424"/>
        <v>3.8200000000000005E-2</v>
      </c>
      <c r="BP321">
        <f t="shared" si="425"/>
        <v>91.068799999999996</v>
      </c>
      <c r="BQ321">
        <f t="shared" si="426"/>
        <v>25.937799999999999</v>
      </c>
      <c r="BR321">
        <f t="shared" si="427"/>
        <v>72.694600000000008</v>
      </c>
      <c r="BS321">
        <f t="shared" si="428"/>
        <v>5.5772000000000004</v>
      </c>
      <c r="BT321">
        <f t="shared" si="429"/>
        <v>92.444000000000003</v>
      </c>
      <c r="BU321">
        <f t="shared" si="430"/>
        <v>159.2176</v>
      </c>
      <c r="BV321" s="11">
        <f t="shared" si="431"/>
        <v>273.85579999999999</v>
      </c>
      <c r="BW321" s="11">
        <f t="shared" si="432"/>
        <v>28.191600000000001</v>
      </c>
      <c r="BX321" s="11">
        <f t="shared" si="433"/>
        <v>374.97119999999995</v>
      </c>
      <c r="BY321">
        <f t="shared" si="434"/>
        <v>148.06319999999999</v>
      </c>
      <c r="BZ321">
        <f t="shared" si="435"/>
        <v>55.695600000000006</v>
      </c>
      <c r="CA321">
        <f t="shared" si="436"/>
        <v>18.412400000000002</v>
      </c>
      <c r="CB321">
        <f t="shared" si="437"/>
        <v>2.2155999999999998</v>
      </c>
      <c r="CC321" s="11">
        <f t="shared" si="438"/>
        <v>334.97579999999999</v>
      </c>
      <c r="CD321" s="11">
        <f t="shared" si="439"/>
        <v>369.012</v>
      </c>
      <c r="CE321" s="11">
        <f t="shared" si="440"/>
        <v>223.96660000000003</v>
      </c>
      <c r="CF321">
        <f t="shared" si="441"/>
        <v>47.941000000000003</v>
      </c>
      <c r="CG321">
        <f t="shared" si="442"/>
        <v>59.477400000000003</v>
      </c>
      <c r="CH321">
        <f t="shared" si="443"/>
        <v>8.5568000000000008</v>
      </c>
      <c r="CI321" s="11">
        <f t="shared" si="444"/>
        <v>176.5986</v>
      </c>
      <c r="CJ321">
        <f t="shared" si="445"/>
        <v>29.795999999999999</v>
      </c>
      <c r="CK321">
        <f t="shared" si="446"/>
        <v>84.804000000000002</v>
      </c>
      <c r="CL321">
        <f t="shared" si="447"/>
        <v>28.497199999999999</v>
      </c>
      <c r="CM321">
        <f t="shared" si="448"/>
        <v>21.965</v>
      </c>
      <c r="CN321">
        <f t="shared" si="449"/>
        <v>264.84059999999999</v>
      </c>
      <c r="CO321">
        <f t="shared" si="450"/>
        <v>265.18440000000004</v>
      </c>
      <c r="CP321">
        <f t="shared" si="451"/>
        <v>1.9863999999999999</v>
      </c>
      <c r="CQ321">
        <f t="shared" si="452"/>
        <v>51.531799999999997</v>
      </c>
      <c r="CR321">
        <f t="shared" si="453"/>
        <v>63.679400000000008</v>
      </c>
      <c r="CT321" s="18">
        <f>'PASO 1 - SETUP CAMPAÑA'!H62</f>
        <v>382</v>
      </c>
      <c r="CU321">
        <v>9.51</v>
      </c>
      <c r="CV321">
        <v>8.74</v>
      </c>
      <c r="CW321">
        <v>0.91</v>
      </c>
      <c r="CX321">
        <v>2.41</v>
      </c>
      <c r="CY321">
        <v>2.41</v>
      </c>
      <c r="CZ321">
        <v>0.08</v>
      </c>
      <c r="DA321">
        <v>10.49</v>
      </c>
      <c r="DB321">
        <v>23.87</v>
      </c>
      <c r="DC321">
        <v>7.33</v>
      </c>
      <c r="DD321">
        <v>5.9</v>
      </c>
      <c r="DE321">
        <v>29.36</v>
      </c>
      <c r="DF321">
        <v>0.79</v>
      </c>
      <c r="DG321">
        <v>29.62</v>
      </c>
      <c r="DH321">
        <v>28.36</v>
      </c>
      <c r="DI321">
        <v>29.32</v>
      </c>
      <c r="DJ321">
        <v>0.15</v>
      </c>
      <c r="DK321">
        <v>39.82</v>
      </c>
      <c r="DL321">
        <v>7.82</v>
      </c>
      <c r="DM321">
        <v>8.27</v>
      </c>
      <c r="DN321">
        <v>18.73</v>
      </c>
      <c r="DO321">
        <v>36.85</v>
      </c>
      <c r="DP321">
        <v>14.58</v>
      </c>
      <c r="DQ321">
        <v>0.6</v>
      </c>
      <c r="DR321">
        <v>50.61</v>
      </c>
      <c r="DS321">
        <v>12.96</v>
      </c>
      <c r="DT321">
        <v>3.12</v>
      </c>
      <c r="DU321">
        <v>14.32</v>
      </c>
      <c r="DV321">
        <v>14.19</v>
      </c>
      <c r="DW321">
        <v>7.03</v>
      </c>
      <c r="DX321">
        <v>10.66</v>
      </c>
      <c r="DY321">
        <v>1.2</v>
      </c>
      <c r="DZ321">
        <v>0</v>
      </c>
      <c r="EA321">
        <v>2.6</v>
      </c>
      <c r="EB321">
        <v>0.16</v>
      </c>
      <c r="EC321">
        <v>0.25</v>
      </c>
      <c r="ED321">
        <v>0.8</v>
      </c>
      <c r="EE321">
        <v>0.21</v>
      </c>
      <c r="EF321">
        <v>1.35</v>
      </c>
      <c r="EG321">
        <v>0.1</v>
      </c>
      <c r="EH321">
        <v>0.34</v>
      </c>
      <c r="EI321">
        <v>0.03</v>
      </c>
      <c r="EJ321">
        <v>0.16</v>
      </c>
      <c r="EK321">
        <v>0</v>
      </c>
      <c r="EL321">
        <v>0</v>
      </c>
      <c r="EM321">
        <v>0.18</v>
      </c>
      <c r="EN321">
        <v>0.18</v>
      </c>
      <c r="EO321">
        <v>0.42</v>
      </c>
      <c r="EP321">
        <v>0.33</v>
      </c>
      <c r="EQ321">
        <v>0.49</v>
      </c>
      <c r="ER321">
        <v>0.34</v>
      </c>
      <c r="ES321">
        <v>0.16</v>
      </c>
      <c r="ET321">
        <v>0</v>
      </c>
      <c r="EU321">
        <v>0.64</v>
      </c>
      <c r="EV321">
        <v>0.64</v>
      </c>
      <c r="EW321">
        <v>0.01</v>
      </c>
      <c r="EX321">
        <v>0</v>
      </c>
      <c r="EY321">
        <v>9.17</v>
      </c>
      <c r="EZ321">
        <v>9.16</v>
      </c>
      <c r="FA321">
        <v>0.01</v>
      </c>
      <c r="FB321">
        <v>0</v>
      </c>
      <c r="FC321">
        <v>0.01</v>
      </c>
      <c r="FD321">
        <v>23.84</v>
      </c>
      <c r="FE321">
        <v>6.79</v>
      </c>
      <c r="FF321">
        <v>19.03</v>
      </c>
      <c r="FG321">
        <v>1.46</v>
      </c>
      <c r="FH321">
        <v>24.2</v>
      </c>
      <c r="FI321">
        <v>41.68</v>
      </c>
      <c r="FJ321">
        <v>71.69</v>
      </c>
      <c r="FK321">
        <v>7.38</v>
      </c>
      <c r="FL321">
        <v>98.16</v>
      </c>
      <c r="FM321">
        <v>38.76</v>
      </c>
      <c r="FN321">
        <v>14.58</v>
      </c>
      <c r="FO321">
        <v>4.82</v>
      </c>
      <c r="FP321">
        <v>0.57999999999999996</v>
      </c>
      <c r="FQ321">
        <v>87.69</v>
      </c>
      <c r="FR321">
        <v>96.6</v>
      </c>
      <c r="FS321">
        <v>58.63</v>
      </c>
      <c r="FT321">
        <v>12.55</v>
      </c>
      <c r="FU321">
        <v>15.57</v>
      </c>
      <c r="FV321">
        <v>2.2400000000000002</v>
      </c>
      <c r="FW321">
        <v>46.23</v>
      </c>
      <c r="FX321">
        <v>7.8</v>
      </c>
      <c r="FY321">
        <v>22.2</v>
      </c>
      <c r="FZ321">
        <v>7.46</v>
      </c>
      <c r="GA321">
        <v>5.75</v>
      </c>
      <c r="GB321">
        <v>69.33</v>
      </c>
      <c r="GC321">
        <v>69.42</v>
      </c>
      <c r="GD321">
        <v>0.52</v>
      </c>
      <c r="GE321">
        <v>13.49</v>
      </c>
      <c r="GF321">
        <v>16.670000000000002</v>
      </c>
    </row>
    <row r="322" spans="2:188" x14ac:dyDescent="0.35">
      <c r="B322" t="str">
        <f>IF(AND(F322&gt;='PASO 2 - CHANNEL INPUT '!$G$4,F322&lt;='PASO 2 - CHANNEL INPUT '!$H$4),"OK","FUERA")</f>
        <v>OK</v>
      </c>
      <c r="C322" s="18" t="str">
        <f>IF(AND(F322&gt;='PASO 2 - CHANNEL INPUT '!$G$8,F322&lt;='PASO 2 - CHANNEL INPUT '!$H$8),"OK","FUERA")</f>
        <v>OK</v>
      </c>
      <c r="D322" t="str">
        <f>IF(AND(F322&gt;='PASO 1 - SETUP CAMPAÑA'!$C$3,F322&lt;='PASO 1 - SETUP CAMPAÑA'!$C$4),"OK","FUERA")</f>
        <v>OK</v>
      </c>
      <c r="E322" t="s">
        <v>12</v>
      </c>
      <c r="F322">
        <v>35</v>
      </c>
      <c r="G322" s="11">
        <f t="shared" si="454"/>
        <v>29.623799999999999</v>
      </c>
      <c r="H322">
        <f t="shared" si="365"/>
        <v>27.557700000000001</v>
      </c>
      <c r="I322">
        <f t="shared" si="366"/>
        <v>2.7353999999999994</v>
      </c>
      <c r="J322">
        <f t="shared" si="367"/>
        <v>8.0024999999999995</v>
      </c>
      <c r="K322">
        <f t="shared" si="368"/>
        <v>7.9443000000000001</v>
      </c>
      <c r="L322">
        <f t="shared" si="369"/>
        <v>0.55289999999999995</v>
      </c>
      <c r="M322">
        <f t="shared" si="370"/>
        <v>23.861999999999998</v>
      </c>
      <c r="N322">
        <f t="shared" si="371"/>
        <v>69.345299999999995</v>
      </c>
      <c r="O322">
        <f t="shared" si="372"/>
        <v>22.261499999999998</v>
      </c>
      <c r="P322">
        <f t="shared" si="373"/>
        <v>13.1241</v>
      </c>
      <c r="Q322">
        <f t="shared" si="374"/>
        <v>85.088399999999993</v>
      </c>
      <c r="R322">
        <f t="shared" si="375"/>
        <v>4.9760999999999997</v>
      </c>
      <c r="S322">
        <f t="shared" si="376"/>
        <v>86.397899999999993</v>
      </c>
      <c r="T322">
        <f t="shared" si="377"/>
        <v>81.8874</v>
      </c>
      <c r="U322" s="11">
        <f t="shared" si="378"/>
        <v>87.3</v>
      </c>
      <c r="V322">
        <f t="shared" si="379"/>
        <v>1.0767</v>
      </c>
      <c r="W322">
        <f t="shared" si="380"/>
        <v>117.2148</v>
      </c>
      <c r="X322">
        <f t="shared" si="381"/>
        <v>27.790500000000002</v>
      </c>
      <c r="Y322">
        <f t="shared" si="382"/>
        <v>21.4176</v>
      </c>
      <c r="Z322">
        <f t="shared" si="383"/>
        <v>58.869300000000003</v>
      </c>
      <c r="AA322">
        <f t="shared" si="384"/>
        <v>111.19109999999999</v>
      </c>
      <c r="AB322">
        <f t="shared" si="385"/>
        <v>45.978000000000002</v>
      </c>
      <c r="AC322">
        <f t="shared" si="386"/>
        <v>4.9470000000000001</v>
      </c>
      <c r="AD322" s="11">
        <f t="shared" si="387"/>
        <v>155.85960000000003</v>
      </c>
      <c r="AE322">
        <f t="shared" si="388"/>
        <v>37.568100000000001</v>
      </c>
      <c r="AF322">
        <f t="shared" si="389"/>
        <v>4.4813999999999998</v>
      </c>
      <c r="AG322">
        <f t="shared" si="390"/>
        <v>51.652499999999996</v>
      </c>
      <c r="AH322">
        <f t="shared" si="391"/>
        <v>39.6342</v>
      </c>
      <c r="AI322">
        <f t="shared" si="392"/>
        <v>22.959900000000001</v>
      </c>
      <c r="AJ322">
        <f t="shared" si="393"/>
        <v>28.6053</v>
      </c>
      <c r="AK322">
        <f t="shared" si="394"/>
        <v>6.8093999999999992</v>
      </c>
      <c r="AL322">
        <f t="shared" si="395"/>
        <v>0</v>
      </c>
      <c r="AM322">
        <f t="shared" si="396"/>
        <v>7.1585999999999999</v>
      </c>
      <c r="AN322">
        <f t="shared" si="397"/>
        <v>0.34919999999999995</v>
      </c>
      <c r="AO322">
        <f t="shared" si="398"/>
        <v>0.55289999999999995</v>
      </c>
      <c r="AP322">
        <f t="shared" si="399"/>
        <v>1.8042</v>
      </c>
      <c r="AQ322">
        <f t="shared" si="400"/>
        <v>0</v>
      </c>
      <c r="AR322">
        <f t="shared" si="401"/>
        <v>3.6665999999999999</v>
      </c>
      <c r="AS322">
        <f t="shared" si="402"/>
        <v>0.90210000000000001</v>
      </c>
      <c r="AT322">
        <f t="shared" si="403"/>
        <v>0.52379999999999993</v>
      </c>
      <c r="AU322">
        <f t="shared" si="404"/>
        <v>0.17459999999999998</v>
      </c>
      <c r="AV322">
        <f t="shared" si="405"/>
        <v>1.8624000000000001</v>
      </c>
      <c r="AW322">
        <f t="shared" si="406"/>
        <v>0</v>
      </c>
      <c r="AX322">
        <f t="shared" si="407"/>
        <v>0</v>
      </c>
      <c r="AY322">
        <f t="shared" si="408"/>
        <v>1.8624000000000001</v>
      </c>
      <c r="AZ322">
        <f t="shared" si="409"/>
        <v>0.17459999999999998</v>
      </c>
      <c r="BA322">
        <f t="shared" si="410"/>
        <v>0.49470000000000003</v>
      </c>
      <c r="BB322">
        <f t="shared" si="411"/>
        <v>0.29099999999999998</v>
      </c>
      <c r="BC322">
        <f t="shared" si="412"/>
        <v>0.14549999999999999</v>
      </c>
      <c r="BD322">
        <f t="shared" si="413"/>
        <v>0.4365</v>
      </c>
      <c r="BE322">
        <f t="shared" si="414"/>
        <v>0.52379999999999993</v>
      </c>
      <c r="BF322">
        <f t="shared" si="415"/>
        <v>0</v>
      </c>
      <c r="BG322">
        <f t="shared" si="416"/>
        <v>0.4365</v>
      </c>
      <c r="BH322">
        <f t="shared" si="417"/>
        <v>0.46560000000000001</v>
      </c>
      <c r="BI322">
        <f t="shared" si="418"/>
        <v>5.8200000000000002E-2</v>
      </c>
      <c r="BJ322">
        <f t="shared" si="419"/>
        <v>0</v>
      </c>
      <c r="BK322">
        <f t="shared" si="420"/>
        <v>25.433400000000002</v>
      </c>
      <c r="BL322">
        <f t="shared" si="421"/>
        <v>25.055099999999999</v>
      </c>
      <c r="BM322">
        <f t="shared" si="422"/>
        <v>0.14549999999999999</v>
      </c>
      <c r="BN322">
        <f t="shared" si="423"/>
        <v>0</v>
      </c>
      <c r="BO322">
        <f t="shared" si="424"/>
        <v>0.23280000000000001</v>
      </c>
      <c r="BP322">
        <f t="shared" si="425"/>
        <v>71.236800000000002</v>
      </c>
      <c r="BQ322">
        <f t="shared" si="426"/>
        <v>18.1875</v>
      </c>
      <c r="BR322">
        <f t="shared" si="427"/>
        <v>58.491000000000007</v>
      </c>
      <c r="BS322">
        <f t="shared" si="428"/>
        <v>2.7935999999999996</v>
      </c>
      <c r="BT322">
        <f t="shared" si="429"/>
        <v>62.885099999999994</v>
      </c>
      <c r="BU322">
        <f t="shared" si="430"/>
        <v>122.77289999999999</v>
      </c>
      <c r="BV322" s="11">
        <f t="shared" si="431"/>
        <v>208.32689999999999</v>
      </c>
      <c r="BW322" s="11">
        <f t="shared" si="432"/>
        <v>25.113299999999999</v>
      </c>
      <c r="BX322" s="11">
        <f t="shared" si="433"/>
        <v>282.96839999999997</v>
      </c>
      <c r="BY322">
        <f t="shared" si="434"/>
        <v>110.4345</v>
      </c>
      <c r="BZ322">
        <f t="shared" si="435"/>
        <v>45.978000000000002</v>
      </c>
      <c r="CA322">
        <f t="shared" si="436"/>
        <v>13.909800000000001</v>
      </c>
      <c r="CB322">
        <f t="shared" si="437"/>
        <v>0.78570000000000007</v>
      </c>
      <c r="CC322" s="11">
        <f t="shared" si="438"/>
        <v>252.4134</v>
      </c>
      <c r="CD322" s="11">
        <f t="shared" si="439"/>
        <v>276.82829999999996</v>
      </c>
      <c r="CE322" s="11">
        <f t="shared" si="440"/>
        <v>168.4599</v>
      </c>
      <c r="CF322">
        <f t="shared" si="441"/>
        <v>39.197700000000005</v>
      </c>
      <c r="CG322">
        <f t="shared" si="442"/>
        <v>43.5336</v>
      </c>
      <c r="CH322">
        <f t="shared" si="443"/>
        <v>5.7035999999999998</v>
      </c>
      <c r="CI322" s="11">
        <f t="shared" si="444"/>
        <v>132.6087</v>
      </c>
      <c r="CJ322">
        <f t="shared" si="445"/>
        <v>20.893800000000002</v>
      </c>
      <c r="CK322">
        <f t="shared" si="446"/>
        <v>61.779300000000006</v>
      </c>
      <c r="CL322">
        <f t="shared" si="447"/>
        <v>20.1372</v>
      </c>
      <c r="CM322">
        <f t="shared" si="448"/>
        <v>13.3569</v>
      </c>
      <c r="CN322">
        <f t="shared" si="449"/>
        <v>194.76630000000003</v>
      </c>
      <c r="CO322">
        <f t="shared" si="450"/>
        <v>193.54410000000001</v>
      </c>
      <c r="CP322">
        <f t="shared" si="451"/>
        <v>1.0185</v>
      </c>
      <c r="CQ322">
        <f t="shared" si="452"/>
        <v>36.229500000000002</v>
      </c>
      <c r="CR322">
        <f t="shared" si="453"/>
        <v>39.255899999999997</v>
      </c>
      <c r="CT322" s="18">
        <f>'PASO 1 - SETUP CAMPAÑA'!H63</f>
        <v>291</v>
      </c>
      <c r="CU322">
        <v>10.18</v>
      </c>
      <c r="CV322">
        <v>9.4700000000000006</v>
      </c>
      <c r="CW322">
        <v>0.94</v>
      </c>
      <c r="CX322">
        <v>2.75</v>
      </c>
      <c r="CY322">
        <v>2.73</v>
      </c>
      <c r="CZ322">
        <v>0.19</v>
      </c>
      <c r="DA322">
        <v>8.1999999999999993</v>
      </c>
      <c r="DB322">
        <v>23.83</v>
      </c>
      <c r="DC322">
        <v>7.65</v>
      </c>
      <c r="DD322">
        <v>4.51</v>
      </c>
      <c r="DE322">
        <v>29.24</v>
      </c>
      <c r="DF322">
        <v>1.71</v>
      </c>
      <c r="DG322">
        <v>29.69</v>
      </c>
      <c r="DH322">
        <v>28.14</v>
      </c>
      <c r="DI322">
        <v>30</v>
      </c>
      <c r="DJ322">
        <v>0.37</v>
      </c>
      <c r="DK322">
        <v>40.28</v>
      </c>
      <c r="DL322">
        <v>9.5500000000000007</v>
      </c>
      <c r="DM322">
        <v>7.36</v>
      </c>
      <c r="DN322">
        <v>20.23</v>
      </c>
      <c r="DO322">
        <v>38.21</v>
      </c>
      <c r="DP322">
        <v>15.8</v>
      </c>
      <c r="DQ322">
        <v>1.7</v>
      </c>
      <c r="DR322">
        <v>53.56</v>
      </c>
      <c r="DS322">
        <v>12.91</v>
      </c>
      <c r="DT322">
        <v>1.54</v>
      </c>
      <c r="DU322">
        <v>17.75</v>
      </c>
      <c r="DV322">
        <v>13.62</v>
      </c>
      <c r="DW322">
        <v>7.89</v>
      </c>
      <c r="DX322">
        <v>9.83</v>
      </c>
      <c r="DY322">
        <v>2.34</v>
      </c>
      <c r="DZ322">
        <v>0</v>
      </c>
      <c r="EA322">
        <v>2.46</v>
      </c>
      <c r="EB322">
        <v>0.12</v>
      </c>
      <c r="EC322">
        <v>0.19</v>
      </c>
      <c r="ED322">
        <v>0.62</v>
      </c>
      <c r="EE322">
        <v>0</v>
      </c>
      <c r="EF322">
        <v>1.26</v>
      </c>
      <c r="EG322">
        <v>0.31</v>
      </c>
      <c r="EH322">
        <v>0.18</v>
      </c>
      <c r="EI322">
        <v>0.06</v>
      </c>
      <c r="EJ322">
        <v>0.64</v>
      </c>
      <c r="EK322">
        <v>0</v>
      </c>
      <c r="EL322">
        <v>0</v>
      </c>
      <c r="EM322">
        <v>0.64</v>
      </c>
      <c r="EN322">
        <v>0.06</v>
      </c>
      <c r="EO322">
        <v>0.17</v>
      </c>
      <c r="EP322">
        <v>0.1</v>
      </c>
      <c r="EQ322">
        <v>0.05</v>
      </c>
      <c r="ER322">
        <v>0.15</v>
      </c>
      <c r="ES322">
        <v>0.18</v>
      </c>
      <c r="ET322">
        <v>0</v>
      </c>
      <c r="EU322">
        <v>0.15</v>
      </c>
      <c r="EV322">
        <v>0.16</v>
      </c>
      <c r="EW322">
        <v>0.02</v>
      </c>
      <c r="EX322">
        <v>0</v>
      </c>
      <c r="EY322">
        <v>8.74</v>
      </c>
      <c r="EZ322">
        <v>8.61</v>
      </c>
      <c r="FA322">
        <v>0.05</v>
      </c>
      <c r="FB322">
        <v>0</v>
      </c>
      <c r="FC322">
        <v>0.08</v>
      </c>
      <c r="FD322">
        <v>24.48</v>
      </c>
      <c r="FE322">
        <v>6.25</v>
      </c>
      <c r="FF322">
        <v>20.100000000000001</v>
      </c>
      <c r="FG322">
        <v>0.96</v>
      </c>
      <c r="FH322">
        <v>21.61</v>
      </c>
      <c r="FI322">
        <v>42.19</v>
      </c>
      <c r="FJ322">
        <v>71.59</v>
      </c>
      <c r="FK322">
        <v>8.6300000000000008</v>
      </c>
      <c r="FL322">
        <v>97.24</v>
      </c>
      <c r="FM322">
        <v>37.950000000000003</v>
      </c>
      <c r="FN322">
        <v>15.8</v>
      </c>
      <c r="FO322">
        <v>4.78</v>
      </c>
      <c r="FP322">
        <v>0.27</v>
      </c>
      <c r="FQ322">
        <v>86.74</v>
      </c>
      <c r="FR322">
        <v>95.13</v>
      </c>
      <c r="FS322">
        <v>57.89</v>
      </c>
      <c r="FT322">
        <v>13.47</v>
      </c>
      <c r="FU322">
        <v>14.96</v>
      </c>
      <c r="FV322">
        <v>1.96</v>
      </c>
      <c r="FW322">
        <v>45.57</v>
      </c>
      <c r="FX322">
        <v>7.18</v>
      </c>
      <c r="FY322">
        <v>21.23</v>
      </c>
      <c r="FZ322">
        <v>6.92</v>
      </c>
      <c r="GA322">
        <v>4.59</v>
      </c>
      <c r="GB322">
        <v>66.930000000000007</v>
      </c>
      <c r="GC322">
        <v>66.510000000000005</v>
      </c>
      <c r="GD322">
        <v>0.35</v>
      </c>
      <c r="GE322">
        <v>12.45</v>
      </c>
      <c r="GF322">
        <v>13.49</v>
      </c>
    </row>
    <row r="323" spans="2:188" x14ac:dyDescent="0.35">
      <c r="B323" t="str">
        <f>IF(AND(F323&gt;='PASO 2 - CHANNEL INPUT '!$G$4,F323&lt;='PASO 2 - CHANNEL INPUT '!$H$4),"OK","FUERA")</f>
        <v>OK</v>
      </c>
      <c r="C323" s="18" t="str">
        <f>IF(AND(F323&gt;='PASO 2 - CHANNEL INPUT '!$G$8,F323&lt;='PASO 2 - CHANNEL INPUT '!$H$8),"OK","FUERA")</f>
        <v>OK</v>
      </c>
      <c r="D323" t="str">
        <f>IF(AND(F323&gt;='PASO 1 - SETUP CAMPAÑA'!$C$3,F323&lt;='PASO 1 - SETUP CAMPAÑA'!$C$4),"OK","FUERA")</f>
        <v>OK</v>
      </c>
      <c r="E323" t="s">
        <v>12</v>
      </c>
      <c r="F323">
        <v>36</v>
      </c>
      <c r="G323" s="11">
        <f t="shared" si="454"/>
        <v>25.376000000000001</v>
      </c>
      <c r="H323">
        <f t="shared" ref="H323:H386" si="456">+CV323%*$CT323</f>
        <v>23.814399999999999</v>
      </c>
      <c r="I323">
        <f t="shared" ref="I323:I386" si="457">+CW323%*$CT323</f>
        <v>1.8299999999999998</v>
      </c>
      <c r="J323">
        <f t="shared" ref="J323:J386" si="458">+CX323%*$CT323</f>
        <v>7.0271999999999997</v>
      </c>
      <c r="K323">
        <f t="shared" ref="K323:K386" si="459">+CY323%*$CT323</f>
        <v>6.7587999999999999</v>
      </c>
      <c r="L323">
        <f t="shared" ref="L323:L386" si="460">+CZ323%*$CT323</f>
        <v>0.34160000000000007</v>
      </c>
      <c r="M323">
        <f t="shared" ref="M323:M386" si="461">+DA323%*$CT323</f>
        <v>22.252799999999997</v>
      </c>
      <c r="N323">
        <f t="shared" ref="N323:N386" si="462">+DB323%*$CT323</f>
        <v>51.703600000000002</v>
      </c>
      <c r="O323">
        <f t="shared" ref="O323:O386" si="463">+DC323%*$CT323</f>
        <v>17.201999999999998</v>
      </c>
      <c r="P323">
        <f t="shared" ref="P323:P386" si="464">+DD323%*$CT323</f>
        <v>9.8332000000000015</v>
      </c>
      <c r="Q323">
        <f t="shared" ref="Q323:Q386" si="465">+DE323%*$CT323</f>
        <v>65.416399999999996</v>
      </c>
      <c r="R323">
        <f t="shared" ref="R323:R386" si="466">+DF323%*$CT323</f>
        <v>3.7088000000000001</v>
      </c>
      <c r="S323">
        <f t="shared" ref="S323:S386" si="467">+DG323%*$CT323</f>
        <v>66.538799999999995</v>
      </c>
      <c r="T323">
        <f t="shared" ref="T323:T386" si="468">+DH323%*$CT323</f>
        <v>63.537599999999991</v>
      </c>
      <c r="U323" s="11">
        <f t="shared" ref="U323:U386" si="469">+DI323%*$CT323</f>
        <v>67.295199999999994</v>
      </c>
      <c r="V323">
        <f t="shared" ref="V323:V386" si="470">+DJ323%*$CT323</f>
        <v>0.53680000000000005</v>
      </c>
      <c r="W323">
        <f t="shared" ref="W323:W386" si="471">+DK323%*$CT323</f>
        <v>103.8708</v>
      </c>
      <c r="X323">
        <f t="shared" ref="X323:X386" si="472">+DL323%*$CT323</f>
        <v>21.081600000000002</v>
      </c>
      <c r="Y323">
        <f t="shared" ref="Y323:Y386" si="473">+DM323%*$CT323</f>
        <v>14.615600000000001</v>
      </c>
      <c r="Z323">
        <f t="shared" ref="Z323:Z386" si="474">+DN323%*$CT323</f>
        <v>46.311199999999999</v>
      </c>
      <c r="AA323">
        <f t="shared" ref="AA323:AA386" si="475">+DO323%*$CT323</f>
        <v>98.820000000000007</v>
      </c>
      <c r="AB323">
        <f t="shared" ref="AB323:AB386" si="476">+DP323%*$CT323</f>
        <v>33.574399999999997</v>
      </c>
      <c r="AC323">
        <f t="shared" ref="AC323:AC386" si="477">+DQ323%*$CT323</f>
        <v>2.9279999999999999</v>
      </c>
      <c r="AD323" s="11">
        <f t="shared" ref="AD323:AD386" si="478">+DR323%*$CT323</f>
        <v>130.68640000000002</v>
      </c>
      <c r="AE323">
        <f t="shared" ref="AE323:AE386" si="479">+DS323%*$CT323</f>
        <v>30.3536</v>
      </c>
      <c r="AF323">
        <f t="shared" ref="AF323:AF386" si="480">+DT323%*$CT323</f>
        <v>9.5404</v>
      </c>
      <c r="AG323">
        <f t="shared" ref="AG323:AG386" si="481">+DU323%*$CT323</f>
        <v>35.648400000000002</v>
      </c>
      <c r="AH323">
        <f t="shared" ref="AH323:AH386" si="482">+DV323%*$CT323</f>
        <v>33.550000000000004</v>
      </c>
      <c r="AI323">
        <f t="shared" ref="AI323:AI386" si="483">+DW323%*$CT323</f>
        <v>17.787600000000001</v>
      </c>
      <c r="AJ323">
        <f t="shared" ref="AJ323:AJ386" si="484">+DX323%*$CT323</f>
        <v>22.228400000000001</v>
      </c>
      <c r="AK323">
        <f t="shared" ref="AK323:AK386" si="485">+DY323%*$CT323</f>
        <v>3.0500000000000003</v>
      </c>
      <c r="AL323">
        <f t="shared" ref="AL323:AL386" si="486">+DZ323%*$CT323</f>
        <v>0</v>
      </c>
      <c r="AM323">
        <f t="shared" ref="AM323:AM386" si="487">+EA323%*$CT323</f>
        <v>5.8803999999999998</v>
      </c>
      <c r="AN323">
        <f t="shared" ref="AN323:AN386" si="488">+EB323%*$CT323</f>
        <v>7.3199999999999987E-2</v>
      </c>
      <c r="AO323">
        <f t="shared" ref="AO323:AO386" si="489">+EC323%*$CT323</f>
        <v>0.68320000000000014</v>
      </c>
      <c r="AP323">
        <f t="shared" ref="AP323:AP386" si="490">+ED323%*$CT323</f>
        <v>1.8299999999999998</v>
      </c>
      <c r="AQ323">
        <f t="shared" ref="AQ323:AQ386" si="491">+EE323%*$CT323</f>
        <v>0.122</v>
      </c>
      <c r="AR323">
        <f t="shared" ref="AR323:AR386" si="492">+EF323%*$CT323</f>
        <v>4.0503999999999998</v>
      </c>
      <c r="AS323">
        <f t="shared" ref="AS323:AS386" si="493">+EG323%*$CT323</f>
        <v>0.19520000000000001</v>
      </c>
      <c r="AT323">
        <f t="shared" ref="AT323:AT386" si="494">+EH323%*$CT323</f>
        <v>0.41480000000000006</v>
      </c>
      <c r="AU323">
        <f t="shared" ref="AU323:AU386" si="495">+EI323%*$CT323</f>
        <v>0.19520000000000001</v>
      </c>
      <c r="AV323">
        <f t="shared" ref="AV323:AV386" si="496">+EJ323%*$CT323</f>
        <v>1.0247999999999999</v>
      </c>
      <c r="AW323">
        <f t="shared" ref="AW323:AW386" si="497">+EK323%*$CT323</f>
        <v>0</v>
      </c>
      <c r="AX323">
        <f t="shared" ref="AX323:AX386" si="498">+EL323%*$CT323</f>
        <v>0</v>
      </c>
      <c r="AY323">
        <f t="shared" ref="AY323:AY386" si="499">+EM323%*$CT323</f>
        <v>1.22</v>
      </c>
      <c r="AZ323">
        <f t="shared" ref="AZ323:AZ386" si="500">+EN323%*$CT323</f>
        <v>0.31719999999999998</v>
      </c>
      <c r="BA323">
        <f t="shared" ref="BA323:BA386" si="501">+EO323%*$CT323</f>
        <v>0.39040000000000002</v>
      </c>
      <c r="BB323">
        <f t="shared" ref="BB323:BB386" si="502">+EP323%*$CT323</f>
        <v>0.5855999999999999</v>
      </c>
      <c r="BC323">
        <f t="shared" ref="BC323:BC386" si="503">+EQ323%*$CT323</f>
        <v>0.63439999999999996</v>
      </c>
      <c r="BD323">
        <f t="shared" ref="BD323:BD386" si="504">+ER323%*$CT323</f>
        <v>0.17080000000000004</v>
      </c>
      <c r="BE323">
        <f t="shared" ref="BE323:BE386" si="505">+ES323%*$CT323</f>
        <v>0</v>
      </c>
      <c r="BF323">
        <f t="shared" ref="BF323:BF386" si="506">+ET323%*$CT323</f>
        <v>0</v>
      </c>
      <c r="BG323">
        <f t="shared" ref="BG323:BG386" si="507">+EU323%*$CT323</f>
        <v>1.2687999999999999</v>
      </c>
      <c r="BH323">
        <f t="shared" ref="BH323:BH386" si="508">+EV323%*$CT323</f>
        <v>0.26840000000000003</v>
      </c>
      <c r="BI323">
        <f t="shared" ref="BI323:BI386" si="509">+EW323%*$CT323</f>
        <v>0</v>
      </c>
      <c r="BJ323">
        <f t="shared" ref="BJ323:BJ386" si="510">+EX323%*$CT323</f>
        <v>0</v>
      </c>
      <c r="BK323">
        <f t="shared" ref="BK323:BK386" si="511">+EY323%*$CT323</f>
        <v>19.910400000000003</v>
      </c>
      <c r="BL323">
        <f t="shared" ref="BL323:BL386" si="512">+EZ323%*$CT323</f>
        <v>19.52</v>
      </c>
      <c r="BM323">
        <f t="shared" ref="BM323:BM386" si="513">+FA323%*$CT323</f>
        <v>0.17080000000000004</v>
      </c>
      <c r="BN323">
        <f t="shared" ref="BN323:BN386" si="514">+FB323%*$CT323</f>
        <v>0</v>
      </c>
      <c r="BO323">
        <f t="shared" ref="BO323:BO386" si="515">+FC323%*$CT323</f>
        <v>0.31719999999999998</v>
      </c>
      <c r="BP323">
        <f t="shared" ref="BP323:BP386" si="516">+FD323%*$CT323</f>
        <v>59.414000000000009</v>
      </c>
      <c r="BQ323">
        <f t="shared" ref="BQ323:BQ386" si="517">+FE323%*$CT323</f>
        <v>18.666</v>
      </c>
      <c r="BR323">
        <f t="shared" ref="BR323:BR386" si="518">+FF323%*$CT323</f>
        <v>45.213200000000008</v>
      </c>
      <c r="BS323">
        <f t="shared" ref="BS323:BS386" si="519">+FG323%*$CT323</f>
        <v>1.6592000000000002</v>
      </c>
      <c r="BT323">
        <f t="shared" ref="BT323:BT386" si="520">+FH323%*$CT323</f>
        <v>54.9</v>
      </c>
      <c r="BU323">
        <f t="shared" ref="BU323:BU386" si="521">+FI323%*$CT323</f>
        <v>101.04039999999999</v>
      </c>
      <c r="BV323" s="11">
        <f t="shared" ref="BV323:BV386" si="522">+FJ323%*$CT323</f>
        <v>176.9</v>
      </c>
      <c r="BW323" s="11">
        <f t="shared" ref="BW323:BW386" si="523">+FK323%*$CT323</f>
        <v>19.032</v>
      </c>
      <c r="BX323" s="11">
        <f t="shared" ref="BX323:BX386" si="524">+FL323%*$CT323</f>
        <v>238.09520000000001</v>
      </c>
      <c r="BY323">
        <f t="shared" ref="BY323:BY386" si="525">+FM323%*$CT323</f>
        <v>91.2072</v>
      </c>
      <c r="BZ323">
        <f t="shared" ref="BZ323:BZ386" si="526">+FN323%*$CT323</f>
        <v>33.574399999999997</v>
      </c>
      <c r="CA323">
        <f t="shared" ref="CA323:CA386" si="527">+FO323%*$CT323</f>
        <v>12.712400000000001</v>
      </c>
      <c r="CB323">
        <f t="shared" ref="CB323:CB386" si="528">+FP323%*$CT323</f>
        <v>1.0736000000000001</v>
      </c>
      <c r="CC323" s="11">
        <f t="shared" ref="CC323:CC386" si="529">+FQ323%*$CT323</f>
        <v>210.23039999999997</v>
      </c>
      <c r="CD323" s="11">
        <f t="shared" ref="CD323:CD386" si="530">+FR323%*$CT323</f>
        <v>236.26519999999999</v>
      </c>
      <c r="CE323" s="11">
        <f t="shared" ref="CE323:CE386" si="531">+FS323%*$CT323</f>
        <v>133.80959999999999</v>
      </c>
      <c r="CF323">
        <f t="shared" ref="CF323:CF386" si="532">+FT323%*$CT323</f>
        <v>32.403199999999998</v>
      </c>
      <c r="CG323">
        <f t="shared" ref="CG323:CG386" si="533">+FU323%*$CT323</f>
        <v>32.232399999999998</v>
      </c>
      <c r="CH323">
        <f t="shared" ref="CH323:CH386" si="534">+FV323%*$CT323</f>
        <v>5.2459999999999996</v>
      </c>
      <c r="CI323" s="11">
        <f t="shared" ref="CI323:CI386" si="535">+FW323%*$CT323</f>
        <v>109.3608</v>
      </c>
      <c r="CJ323">
        <f t="shared" ref="CJ323:CJ386" si="536">+FX323%*$CT323</f>
        <v>14.127599999999999</v>
      </c>
      <c r="CK323">
        <f t="shared" ref="CK323:CK386" si="537">+FY323%*$CT323</f>
        <v>49.336799999999997</v>
      </c>
      <c r="CL323">
        <f t="shared" ref="CL323:CL386" si="538">+FZ323%*$CT323</f>
        <v>20.227599999999995</v>
      </c>
      <c r="CM323">
        <f t="shared" ref="CM323:CM386" si="539">+GA323%*$CT323</f>
        <v>13.1272</v>
      </c>
      <c r="CN323">
        <f t="shared" ref="CN323:CN386" si="540">+GB323%*$CT323</f>
        <v>159.79559999999998</v>
      </c>
      <c r="CO323">
        <f t="shared" ref="CO323:CO386" si="541">+GC323%*$CT323</f>
        <v>165.7492</v>
      </c>
      <c r="CP323">
        <f t="shared" ref="CP323:CP386" si="542">+GD323%*$CT323</f>
        <v>1.3420000000000001</v>
      </c>
      <c r="CQ323">
        <f t="shared" ref="CQ323:CQ386" si="543">+GE323%*$CT323</f>
        <v>33.891599999999997</v>
      </c>
      <c r="CR323">
        <f t="shared" ref="CR323:CR386" si="544">+GF323%*$CT323</f>
        <v>32.549599999999998</v>
      </c>
      <c r="CT323" s="18">
        <f>'PASO 1 - SETUP CAMPAÑA'!H64</f>
        <v>244</v>
      </c>
      <c r="CU323">
        <v>10.4</v>
      </c>
      <c r="CV323">
        <v>9.76</v>
      </c>
      <c r="CW323">
        <v>0.75</v>
      </c>
      <c r="CX323">
        <v>2.88</v>
      </c>
      <c r="CY323">
        <v>2.77</v>
      </c>
      <c r="CZ323">
        <v>0.14000000000000001</v>
      </c>
      <c r="DA323">
        <v>9.1199999999999992</v>
      </c>
      <c r="DB323">
        <v>21.19</v>
      </c>
      <c r="DC323">
        <v>7.05</v>
      </c>
      <c r="DD323">
        <v>4.03</v>
      </c>
      <c r="DE323">
        <v>26.81</v>
      </c>
      <c r="DF323">
        <v>1.52</v>
      </c>
      <c r="DG323">
        <v>27.27</v>
      </c>
      <c r="DH323">
        <v>26.04</v>
      </c>
      <c r="DI323">
        <v>27.58</v>
      </c>
      <c r="DJ323">
        <v>0.22</v>
      </c>
      <c r="DK323">
        <v>42.57</v>
      </c>
      <c r="DL323">
        <v>8.64</v>
      </c>
      <c r="DM323">
        <v>5.99</v>
      </c>
      <c r="DN323">
        <v>18.98</v>
      </c>
      <c r="DO323">
        <v>40.5</v>
      </c>
      <c r="DP323">
        <v>13.76</v>
      </c>
      <c r="DQ323">
        <v>1.2</v>
      </c>
      <c r="DR323">
        <v>53.56</v>
      </c>
      <c r="DS323">
        <v>12.44</v>
      </c>
      <c r="DT323">
        <v>3.91</v>
      </c>
      <c r="DU323">
        <v>14.61</v>
      </c>
      <c r="DV323">
        <v>13.75</v>
      </c>
      <c r="DW323">
        <v>7.29</v>
      </c>
      <c r="DX323">
        <v>9.11</v>
      </c>
      <c r="DY323">
        <v>1.25</v>
      </c>
      <c r="DZ323">
        <v>0</v>
      </c>
      <c r="EA323">
        <v>2.41</v>
      </c>
      <c r="EB323">
        <v>0.03</v>
      </c>
      <c r="EC323">
        <v>0.28000000000000003</v>
      </c>
      <c r="ED323">
        <v>0.75</v>
      </c>
      <c r="EE323">
        <v>0.05</v>
      </c>
      <c r="EF323">
        <v>1.66</v>
      </c>
      <c r="EG323">
        <v>0.08</v>
      </c>
      <c r="EH323">
        <v>0.17</v>
      </c>
      <c r="EI323">
        <v>0.08</v>
      </c>
      <c r="EJ323">
        <v>0.42</v>
      </c>
      <c r="EK323">
        <v>0</v>
      </c>
      <c r="EL323">
        <v>0</v>
      </c>
      <c r="EM323">
        <v>0.5</v>
      </c>
      <c r="EN323">
        <v>0.13</v>
      </c>
      <c r="EO323">
        <v>0.16</v>
      </c>
      <c r="EP323">
        <v>0.24</v>
      </c>
      <c r="EQ323">
        <v>0.26</v>
      </c>
      <c r="ER323">
        <v>7.0000000000000007E-2</v>
      </c>
      <c r="ES323">
        <v>0</v>
      </c>
      <c r="ET323">
        <v>0</v>
      </c>
      <c r="EU323">
        <v>0.52</v>
      </c>
      <c r="EV323">
        <v>0.11</v>
      </c>
      <c r="EW323">
        <v>0</v>
      </c>
      <c r="EX323">
        <v>0</v>
      </c>
      <c r="EY323">
        <v>8.16</v>
      </c>
      <c r="EZ323">
        <v>8</v>
      </c>
      <c r="FA323">
        <v>7.0000000000000007E-2</v>
      </c>
      <c r="FB323">
        <v>0</v>
      </c>
      <c r="FC323">
        <v>0.13</v>
      </c>
      <c r="FD323">
        <v>24.35</v>
      </c>
      <c r="FE323">
        <v>7.65</v>
      </c>
      <c r="FF323">
        <v>18.53</v>
      </c>
      <c r="FG323">
        <v>0.68</v>
      </c>
      <c r="FH323">
        <v>22.5</v>
      </c>
      <c r="FI323">
        <v>41.41</v>
      </c>
      <c r="FJ323">
        <v>72.5</v>
      </c>
      <c r="FK323">
        <v>7.8</v>
      </c>
      <c r="FL323">
        <v>97.58</v>
      </c>
      <c r="FM323">
        <v>37.380000000000003</v>
      </c>
      <c r="FN323">
        <v>13.76</v>
      </c>
      <c r="FO323">
        <v>5.21</v>
      </c>
      <c r="FP323">
        <v>0.44</v>
      </c>
      <c r="FQ323">
        <v>86.16</v>
      </c>
      <c r="FR323">
        <v>96.83</v>
      </c>
      <c r="FS323">
        <v>54.84</v>
      </c>
      <c r="FT323">
        <v>13.28</v>
      </c>
      <c r="FU323">
        <v>13.21</v>
      </c>
      <c r="FV323">
        <v>2.15</v>
      </c>
      <c r="FW323">
        <v>44.82</v>
      </c>
      <c r="FX323">
        <v>5.79</v>
      </c>
      <c r="FY323">
        <v>20.22</v>
      </c>
      <c r="FZ323">
        <v>8.2899999999999991</v>
      </c>
      <c r="GA323">
        <v>5.38</v>
      </c>
      <c r="GB323">
        <v>65.489999999999995</v>
      </c>
      <c r="GC323">
        <v>67.930000000000007</v>
      </c>
      <c r="GD323">
        <v>0.55000000000000004</v>
      </c>
      <c r="GE323">
        <v>13.89</v>
      </c>
      <c r="GF323">
        <v>13.34</v>
      </c>
    </row>
    <row r="324" spans="2:188" x14ac:dyDescent="0.35">
      <c r="B324" t="str">
        <f>IF(AND(F324&gt;='PASO 2 - CHANNEL INPUT '!$G$4,F324&lt;='PASO 2 - CHANNEL INPUT '!$H$4),"OK","FUERA")</f>
        <v>OK</v>
      </c>
      <c r="C324" s="18" t="str">
        <f>IF(AND(F324&gt;='PASO 2 - CHANNEL INPUT '!$G$8,F324&lt;='PASO 2 - CHANNEL INPUT '!$H$8),"OK","FUERA")</f>
        <v>OK</v>
      </c>
      <c r="D324" t="str">
        <f>IF(AND(F324&gt;='PASO 1 - SETUP CAMPAÑA'!$C$3,F324&lt;='PASO 1 - SETUP CAMPAÑA'!$C$4),"OK","FUERA")</f>
        <v>OK</v>
      </c>
      <c r="E324" t="s">
        <v>12</v>
      </c>
      <c r="F324">
        <v>37</v>
      </c>
      <c r="G324" s="11">
        <f t="shared" ref="G324:G386" si="545">+CU324%*$CT324</f>
        <v>30.146400000000003</v>
      </c>
      <c r="H324">
        <f t="shared" si="456"/>
        <v>26.775600000000001</v>
      </c>
      <c r="I324">
        <f t="shared" si="457"/>
        <v>4.1657999999999999</v>
      </c>
      <c r="J324">
        <f t="shared" si="458"/>
        <v>10.6212</v>
      </c>
      <c r="K324">
        <f t="shared" si="459"/>
        <v>10.430399999999999</v>
      </c>
      <c r="L324">
        <f t="shared" si="460"/>
        <v>0.3498</v>
      </c>
      <c r="M324">
        <f t="shared" si="461"/>
        <v>27.952199999999998</v>
      </c>
      <c r="N324">
        <f t="shared" si="462"/>
        <v>70.500600000000006</v>
      </c>
      <c r="O324">
        <f t="shared" si="463"/>
        <v>23.3094</v>
      </c>
      <c r="P324">
        <f t="shared" si="464"/>
        <v>15.232199999999999</v>
      </c>
      <c r="Q324">
        <f t="shared" si="465"/>
        <v>89.453400000000002</v>
      </c>
      <c r="R324">
        <f t="shared" si="466"/>
        <v>5.7240000000000011</v>
      </c>
      <c r="S324">
        <f t="shared" si="467"/>
        <v>90.4392</v>
      </c>
      <c r="T324">
        <f t="shared" si="468"/>
        <v>87.513599999999997</v>
      </c>
      <c r="U324" s="11">
        <f t="shared" si="469"/>
        <v>93.587400000000002</v>
      </c>
      <c r="V324">
        <f t="shared" si="470"/>
        <v>0.3498</v>
      </c>
      <c r="W324">
        <f t="shared" si="471"/>
        <v>137.3124</v>
      </c>
      <c r="X324">
        <f t="shared" si="472"/>
        <v>26.394000000000002</v>
      </c>
      <c r="Y324">
        <f t="shared" si="473"/>
        <v>27.729600000000001</v>
      </c>
      <c r="Z324">
        <f t="shared" si="474"/>
        <v>65.3172</v>
      </c>
      <c r="AA324">
        <f t="shared" si="475"/>
        <v>130.6662</v>
      </c>
      <c r="AB324">
        <f t="shared" si="476"/>
        <v>49.035600000000002</v>
      </c>
      <c r="AC324">
        <f t="shared" si="477"/>
        <v>7.4094000000000007</v>
      </c>
      <c r="AD324" s="11">
        <f t="shared" si="478"/>
        <v>176.8716</v>
      </c>
      <c r="AE324">
        <f t="shared" si="479"/>
        <v>40.258799999999994</v>
      </c>
      <c r="AF324">
        <f t="shared" si="480"/>
        <v>6.9960000000000004</v>
      </c>
      <c r="AG324">
        <f t="shared" si="481"/>
        <v>58.639200000000002</v>
      </c>
      <c r="AH324">
        <f t="shared" si="482"/>
        <v>47.127600000000001</v>
      </c>
      <c r="AI324">
        <f t="shared" si="483"/>
        <v>19.652399999999997</v>
      </c>
      <c r="AJ324">
        <f t="shared" si="484"/>
        <v>26.712000000000003</v>
      </c>
      <c r="AK324">
        <f t="shared" si="485"/>
        <v>6.9005999999999998</v>
      </c>
      <c r="AL324">
        <f t="shared" si="486"/>
        <v>0</v>
      </c>
      <c r="AM324">
        <f t="shared" si="487"/>
        <v>9.4445999999999994</v>
      </c>
      <c r="AN324">
        <f t="shared" si="488"/>
        <v>0.57240000000000002</v>
      </c>
      <c r="AO324">
        <f t="shared" si="489"/>
        <v>0</v>
      </c>
      <c r="AP324">
        <f t="shared" si="490"/>
        <v>1.5582</v>
      </c>
      <c r="AQ324">
        <f t="shared" si="491"/>
        <v>0.79500000000000004</v>
      </c>
      <c r="AR324">
        <f t="shared" si="492"/>
        <v>3.3071999999999999</v>
      </c>
      <c r="AS324">
        <f t="shared" si="493"/>
        <v>0</v>
      </c>
      <c r="AT324">
        <f t="shared" si="494"/>
        <v>1.2402000000000002</v>
      </c>
      <c r="AU324">
        <f t="shared" si="495"/>
        <v>0.57240000000000002</v>
      </c>
      <c r="AV324">
        <f t="shared" si="496"/>
        <v>1.272</v>
      </c>
      <c r="AW324">
        <f t="shared" si="497"/>
        <v>0</v>
      </c>
      <c r="AX324">
        <f t="shared" si="498"/>
        <v>0</v>
      </c>
      <c r="AY324">
        <f t="shared" si="499"/>
        <v>1.7490000000000001</v>
      </c>
      <c r="AZ324">
        <f t="shared" si="500"/>
        <v>0.54060000000000008</v>
      </c>
      <c r="BA324">
        <f t="shared" si="501"/>
        <v>0.73139999999999994</v>
      </c>
      <c r="BB324">
        <f t="shared" si="502"/>
        <v>0.159</v>
      </c>
      <c r="BC324">
        <f t="shared" si="503"/>
        <v>0.50880000000000003</v>
      </c>
      <c r="BD324">
        <f t="shared" si="504"/>
        <v>1.9080000000000001</v>
      </c>
      <c r="BE324">
        <f t="shared" si="505"/>
        <v>0.6996</v>
      </c>
      <c r="BF324">
        <f t="shared" si="506"/>
        <v>0</v>
      </c>
      <c r="BG324">
        <f t="shared" si="507"/>
        <v>1.2083999999999999</v>
      </c>
      <c r="BH324">
        <f t="shared" si="508"/>
        <v>0.38159999999999994</v>
      </c>
      <c r="BI324">
        <f t="shared" si="509"/>
        <v>0</v>
      </c>
      <c r="BJ324">
        <f t="shared" si="510"/>
        <v>0</v>
      </c>
      <c r="BK324">
        <f t="shared" si="511"/>
        <v>31.2912</v>
      </c>
      <c r="BL324">
        <f t="shared" si="512"/>
        <v>30.973199999999999</v>
      </c>
      <c r="BM324">
        <f t="shared" si="513"/>
        <v>0.22260000000000002</v>
      </c>
      <c r="BN324">
        <f t="shared" si="514"/>
        <v>0</v>
      </c>
      <c r="BO324">
        <f t="shared" si="515"/>
        <v>0.22260000000000002</v>
      </c>
      <c r="BP324">
        <f t="shared" si="516"/>
        <v>82.998000000000005</v>
      </c>
      <c r="BQ324">
        <f t="shared" si="517"/>
        <v>25.503599999999999</v>
      </c>
      <c r="BR324">
        <f t="shared" si="518"/>
        <v>62.391600000000004</v>
      </c>
      <c r="BS324">
        <f t="shared" si="519"/>
        <v>4.3248000000000006</v>
      </c>
      <c r="BT324">
        <f t="shared" si="520"/>
        <v>65.19</v>
      </c>
      <c r="BU324">
        <f t="shared" si="521"/>
        <v>142.33680000000001</v>
      </c>
      <c r="BV324" s="11">
        <f t="shared" si="522"/>
        <v>235.73339999999999</v>
      </c>
      <c r="BW324" s="11">
        <f t="shared" si="523"/>
        <v>20.383800000000001</v>
      </c>
      <c r="BX324" s="11">
        <f t="shared" si="524"/>
        <v>309.73200000000003</v>
      </c>
      <c r="BY324">
        <f t="shared" si="525"/>
        <v>120.29939999999999</v>
      </c>
      <c r="BZ324">
        <f t="shared" si="526"/>
        <v>49.035600000000002</v>
      </c>
      <c r="CA324">
        <f t="shared" si="527"/>
        <v>12.656400000000001</v>
      </c>
      <c r="CB324">
        <f t="shared" si="528"/>
        <v>0.76319999999999988</v>
      </c>
      <c r="CC324" s="11">
        <f t="shared" si="529"/>
        <v>267.62880000000001</v>
      </c>
      <c r="CD324" s="11">
        <f t="shared" si="530"/>
        <v>305.37540000000001</v>
      </c>
      <c r="CE324" s="11">
        <f t="shared" si="531"/>
        <v>173.02379999999997</v>
      </c>
      <c r="CF324">
        <f t="shared" si="532"/>
        <v>38.446199999999997</v>
      </c>
      <c r="CG324">
        <f t="shared" si="533"/>
        <v>40.767600000000002</v>
      </c>
      <c r="CH324">
        <f t="shared" si="534"/>
        <v>6.6461999999999994</v>
      </c>
      <c r="CI324" s="11">
        <f t="shared" si="535"/>
        <v>145.99379999999999</v>
      </c>
      <c r="CJ324">
        <f t="shared" si="536"/>
        <v>26.648400000000006</v>
      </c>
      <c r="CK324">
        <f t="shared" si="537"/>
        <v>61.024200000000008</v>
      </c>
      <c r="CL324">
        <f t="shared" si="538"/>
        <v>21.465</v>
      </c>
      <c r="CM324">
        <f t="shared" si="539"/>
        <v>17.331</v>
      </c>
      <c r="CN324">
        <f t="shared" si="540"/>
        <v>209.6892</v>
      </c>
      <c r="CO324">
        <f t="shared" si="541"/>
        <v>212.93279999999999</v>
      </c>
      <c r="CP324">
        <f t="shared" si="542"/>
        <v>1.6536</v>
      </c>
      <c r="CQ324">
        <f t="shared" si="543"/>
        <v>40.990200000000002</v>
      </c>
      <c r="CR324">
        <f t="shared" si="544"/>
        <v>49.5762</v>
      </c>
      <c r="CT324" s="18">
        <f>'PASO 1 - SETUP CAMPAÑA'!H65</f>
        <v>318</v>
      </c>
      <c r="CU324">
        <v>9.48</v>
      </c>
      <c r="CV324">
        <v>8.42</v>
      </c>
      <c r="CW324">
        <v>1.31</v>
      </c>
      <c r="CX324">
        <v>3.34</v>
      </c>
      <c r="CY324">
        <v>3.28</v>
      </c>
      <c r="CZ324">
        <v>0.11</v>
      </c>
      <c r="DA324">
        <v>8.7899999999999991</v>
      </c>
      <c r="DB324">
        <v>22.17</v>
      </c>
      <c r="DC324">
        <v>7.33</v>
      </c>
      <c r="DD324">
        <v>4.79</v>
      </c>
      <c r="DE324">
        <v>28.13</v>
      </c>
      <c r="DF324">
        <v>1.8</v>
      </c>
      <c r="DG324">
        <v>28.44</v>
      </c>
      <c r="DH324">
        <v>27.52</v>
      </c>
      <c r="DI324">
        <v>29.43</v>
      </c>
      <c r="DJ324">
        <v>0.11</v>
      </c>
      <c r="DK324">
        <v>43.18</v>
      </c>
      <c r="DL324">
        <v>8.3000000000000007</v>
      </c>
      <c r="DM324">
        <v>8.7200000000000006</v>
      </c>
      <c r="DN324">
        <v>20.54</v>
      </c>
      <c r="DO324">
        <v>41.09</v>
      </c>
      <c r="DP324">
        <v>15.42</v>
      </c>
      <c r="DQ324">
        <v>2.33</v>
      </c>
      <c r="DR324">
        <v>55.62</v>
      </c>
      <c r="DS324">
        <v>12.66</v>
      </c>
      <c r="DT324">
        <v>2.2000000000000002</v>
      </c>
      <c r="DU324">
        <v>18.440000000000001</v>
      </c>
      <c r="DV324">
        <v>14.82</v>
      </c>
      <c r="DW324">
        <v>6.18</v>
      </c>
      <c r="DX324">
        <v>8.4</v>
      </c>
      <c r="DY324">
        <v>2.17</v>
      </c>
      <c r="DZ324">
        <v>0</v>
      </c>
      <c r="EA324">
        <v>2.97</v>
      </c>
      <c r="EB324">
        <v>0.18</v>
      </c>
      <c r="EC324">
        <v>0</v>
      </c>
      <c r="ED324">
        <v>0.49</v>
      </c>
      <c r="EE324">
        <v>0.25</v>
      </c>
      <c r="EF324">
        <v>1.04</v>
      </c>
      <c r="EG324">
        <v>0</v>
      </c>
      <c r="EH324">
        <v>0.39</v>
      </c>
      <c r="EI324">
        <v>0.18</v>
      </c>
      <c r="EJ324">
        <v>0.4</v>
      </c>
      <c r="EK324">
        <v>0</v>
      </c>
      <c r="EL324">
        <v>0</v>
      </c>
      <c r="EM324">
        <v>0.55000000000000004</v>
      </c>
      <c r="EN324">
        <v>0.17</v>
      </c>
      <c r="EO324">
        <v>0.23</v>
      </c>
      <c r="EP324">
        <v>0.05</v>
      </c>
      <c r="EQ324">
        <v>0.16</v>
      </c>
      <c r="ER324">
        <v>0.6</v>
      </c>
      <c r="ES324">
        <v>0.22</v>
      </c>
      <c r="ET324">
        <v>0</v>
      </c>
      <c r="EU324">
        <v>0.38</v>
      </c>
      <c r="EV324">
        <v>0.12</v>
      </c>
      <c r="EW324">
        <v>0</v>
      </c>
      <c r="EX324">
        <v>0</v>
      </c>
      <c r="EY324">
        <v>9.84</v>
      </c>
      <c r="EZ324">
        <v>9.74</v>
      </c>
      <c r="FA324">
        <v>7.0000000000000007E-2</v>
      </c>
      <c r="FB324">
        <v>0</v>
      </c>
      <c r="FC324">
        <v>7.0000000000000007E-2</v>
      </c>
      <c r="FD324">
        <v>26.1</v>
      </c>
      <c r="FE324">
        <v>8.02</v>
      </c>
      <c r="FF324">
        <v>19.62</v>
      </c>
      <c r="FG324">
        <v>1.36</v>
      </c>
      <c r="FH324">
        <v>20.5</v>
      </c>
      <c r="FI324">
        <v>44.76</v>
      </c>
      <c r="FJ324">
        <v>74.13</v>
      </c>
      <c r="FK324">
        <v>6.41</v>
      </c>
      <c r="FL324">
        <v>97.4</v>
      </c>
      <c r="FM324">
        <v>37.83</v>
      </c>
      <c r="FN324">
        <v>15.42</v>
      </c>
      <c r="FO324">
        <v>3.98</v>
      </c>
      <c r="FP324">
        <v>0.24</v>
      </c>
      <c r="FQ324">
        <v>84.16</v>
      </c>
      <c r="FR324">
        <v>96.03</v>
      </c>
      <c r="FS324">
        <v>54.41</v>
      </c>
      <c r="FT324">
        <v>12.09</v>
      </c>
      <c r="FU324">
        <v>12.82</v>
      </c>
      <c r="FV324">
        <v>2.09</v>
      </c>
      <c r="FW324">
        <v>45.91</v>
      </c>
      <c r="FX324">
        <v>8.3800000000000008</v>
      </c>
      <c r="FY324">
        <v>19.190000000000001</v>
      </c>
      <c r="FZ324">
        <v>6.75</v>
      </c>
      <c r="GA324">
        <v>5.45</v>
      </c>
      <c r="GB324">
        <v>65.94</v>
      </c>
      <c r="GC324">
        <v>66.959999999999994</v>
      </c>
      <c r="GD324">
        <v>0.52</v>
      </c>
      <c r="GE324">
        <v>12.89</v>
      </c>
      <c r="GF324">
        <v>15.59</v>
      </c>
    </row>
    <row r="325" spans="2:188" x14ac:dyDescent="0.35">
      <c r="B325" t="str">
        <f>IF(AND(F325&gt;='PASO 2 - CHANNEL INPUT '!$G$4,F325&lt;='PASO 2 - CHANNEL INPUT '!$H$4),"OK","FUERA")</f>
        <v>OK</v>
      </c>
      <c r="C325" s="18" t="str">
        <f>IF(AND(F325&gt;='PASO 2 - CHANNEL INPUT '!$G$8,F325&lt;='PASO 2 - CHANNEL INPUT '!$H$8),"OK","FUERA")</f>
        <v>OK</v>
      </c>
      <c r="D325" t="str">
        <f>IF(AND(F325&gt;='PASO 1 - SETUP CAMPAÑA'!$C$3,F325&lt;='PASO 1 - SETUP CAMPAÑA'!$C$4),"OK","FUERA")</f>
        <v>OK</v>
      </c>
      <c r="E325" t="s">
        <v>12</v>
      </c>
      <c r="F325">
        <v>38</v>
      </c>
      <c r="G325" s="11">
        <f t="shared" si="545"/>
        <v>37.44</v>
      </c>
      <c r="H325">
        <f t="shared" si="456"/>
        <v>33.215000000000003</v>
      </c>
      <c r="I325">
        <f t="shared" si="457"/>
        <v>4.42</v>
      </c>
      <c r="J325">
        <f t="shared" si="458"/>
        <v>10.4</v>
      </c>
      <c r="K325">
        <f t="shared" si="459"/>
        <v>10.237500000000001</v>
      </c>
      <c r="L325">
        <f t="shared" si="460"/>
        <v>0.42249999999999999</v>
      </c>
      <c r="M325">
        <f t="shared" si="461"/>
        <v>32.857500000000002</v>
      </c>
      <c r="N325">
        <f t="shared" si="462"/>
        <v>71.987499999999997</v>
      </c>
      <c r="O325">
        <f t="shared" si="463"/>
        <v>25.154999999999998</v>
      </c>
      <c r="P325">
        <f t="shared" si="464"/>
        <v>11.309999999999999</v>
      </c>
      <c r="Q325">
        <f t="shared" si="465"/>
        <v>93.892499999999998</v>
      </c>
      <c r="R325">
        <f t="shared" si="466"/>
        <v>5.0049999999999999</v>
      </c>
      <c r="S325">
        <f t="shared" si="467"/>
        <v>95.0625</v>
      </c>
      <c r="T325">
        <f t="shared" si="468"/>
        <v>90.967500000000001</v>
      </c>
      <c r="U325" s="11">
        <f t="shared" si="469"/>
        <v>98.345000000000013</v>
      </c>
      <c r="V325">
        <f t="shared" si="470"/>
        <v>1.7550000000000001</v>
      </c>
      <c r="W325">
        <f t="shared" si="471"/>
        <v>138.97</v>
      </c>
      <c r="X325">
        <f t="shared" si="472"/>
        <v>27.625000000000004</v>
      </c>
      <c r="Y325">
        <f t="shared" si="473"/>
        <v>22.392500000000002</v>
      </c>
      <c r="Z325">
        <f t="shared" si="474"/>
        <v>64.350000000000009</v>
      </c>
      <c r="AA325">
        <f t="shared" si="475"/>
        <v>128.505</v>
      </c>
      <c r="AB325">
        <f t="shared" si="476"/>
        <v>46.67</v>
      </c>
      <c r="AC325">
        <f t="shared" si="477"/>
        <v>6.5</v>
      </c>
      <c r="AD325" s="11">
        <f t="shared" si="478"/>
        <v>176.50750000000002</v>
      </c>
      <c r="AE325">
        <f t="shared" si="479"/>
        <v>48.587499999999999</v>
      </c>
      <c r="AF325">
        <f t="shared" si="480"/>
        <v>9.2625000000000011</v>
      </c>
      <c r="AG325">
        <f t="shared" si="481"/>
        <v>67.47</v>
      </c>
      <c r="AH325">
        <f t="shared" si="482"/>
        <v>46.41</v>
      </c>
      <c r="AI325">
        <f t="shared" si="483"/>
        <v>31.102500000000003</v>
      </c>
      <c r="AJ325">
        <f t="shared" si="484"/>
        <v>29.607500000000002</v>
      </c>
      <c r="AK325">
        <f t="shared" si="485"/>
        <v>5.7850000000000001</v>
      </c>
      <c r="AL325">
        <f t="shared" si="486"/>
        <v>0</v>
      </c>
      <c r="AM325">
        <f t="shared" si="487"/>
        <v>8.9049999999999994</v>
      </c>
      <c r="AN325">
        <f t="shared" si="488"/>
        <v>0.29249999999999998</v>
      </c>
      <c r="AO325">
        <f t="shared" si="489"/>
        <v>0.22750000000000004</v>
      </c>
      <c r="AP325">
        <f t="shared" si="490"/>
        <v>4.29</v>
      </c>
      <c r="AQ325">
        <f t="shared" si="491"/>
        <v>0.22750000000000004</v>
      </c>
      <c r="AR325">
        <f t="shared" si="492"/>
        <v>2.08</v>
      </c>
      <c r="AS325">
        <f t="shared" si="493"/>
        <v>0</v>
      </c>
      <c r="AT325">
        <f t="shared" si="494"/>
        <v>0.42249999999999999</v>
      </c>
      <c r="AU325">
        <f t="shared" si="495"/>
        <v>0.38999999999999996</v>
      </c>
      <c r="AV325">
        <f t="shared" si="496"/>
        <v>2.08</v>
      </c>
      <c r="AW325">
        <f t="shared" si="497"/>
        <v>0</v>
      </c>
      <c r="AX325">
        <f t="shared" si="498"/>
        <v>0</v>
      </c>
      <c r="AY325">
        <f t="shared" si="499"/>
        <v>2.145</v>
      </c>
      <c r="AZ325">
        <f t="shared" si="500"/>
        <v>1.2350000000000001</v>
      </c>
      <c r="BA325">
        <f t="shared" si="501"/>
        <v>0.48749999999999999</v>
      </c>
      <c r="BB325">
        <f t="shared" si="502"/>
        <v>1.365</v>
      </c>
      <c r="BC325">
        <f t="shared" si="503"/>
        <v>0.52</v>
      </c>
      <c r="BD325">
        <f t="shared" si="504"/>
        <v>0.77999999999999992</v>
      </c>
      <c r="BE325">
        <f t="shared" si="505"/>
        <v>0.13</v>
      </c>
      <c r="BF325">
        <f t="shared" si="506"/>
        <v>0</v>
      </c>
      <c r="BG325">
        <f t="shared" si="507"/>
        <v>1.4625000000000001</v>
      </c>
      <c r="BH325">
        <f t="shared" si="508"/>
        <v>0.58499999999999996</v>
      </c>
      <c r="BI325">
        <f t="shared" si="509"/>
        <v>0</v>
      </c>
      <c r="BJ325">
        <f t="shared" si="510"/>
        <v>0.16250000000000001</v>
      </c>
      <c r="BK325">
        <f t="shared" si="511"/>
        <v>30.355</v>
      </c>
      <c r="BL325">
        <f t="shared" si="512"/>
        <v>29.997500000000002</v>
      </c>
      <c r="BM325">
        <f t="shared" si="513"/>
        <v>0.16250000000000001</v>
      </c>
      <c r="BN325">
        <f t="shared" si="514"/>
        <v>0</v>
      </c>
      <c r="BO325">
        <f t="shared" si="515"/>
        <v>0.74749999999999994</v>
      </c>
      <c r="BP325">
        <f t="shared" si="516"/>
        <v>79.33250000000001</v>
      </c>
      <c r="BQ325">
        <f t="shared" si="517"/>
        <v>21.677499999999998</v>
      </c>
      <c r="BR325">
        <f t="shared" si="518"/>
        <v>63.017500000000005</v>
      </c>
      <c r="BS325">
        <f t="shared" si="519"/>
        <v>3.7049999999999996</v>
      </c>
      <c r="BT325">
        <f t="shared" si="520"/>
        <v>75.5625</v>
      </c>
      <c r="BU325">
        <f t="shared" si="521"/>
        <v>147.745</v>
      </c>
      <c r="BV325" s="11">
        <f t="shared" si="522"/>
        <v>247.61750000000001</v>
      </c>
      <c r="BW325" s="11">
        <f t="shared" si="523"/>
        <v>23.887499999999999</v>
      </c>
      <c r="BX325" s="11">
        <f t="shared" si="524"/>
        <v>319.08500000000004</v>
      </c>
      <c r="BY325">
        <f t="shared" si="525"/>
        <v>132.63249999999999</v>
      </c>
      <c r="BZ325">
        <f t="shared" si="526"/>
        <v>46.67</v>
      </c>
      <c r="CA325">
        <f t="shared" si="527"/>
        <v>19.305</v>
      </c>
      <c r="CB325">
        <f t="shared" si="528"/>
        <v>0.8125</v>
      </c>
      <c r="CC325" s="11">
        <f t="shared" si="529"/>
        <v>276.28250000000003</v>
      </c>
      <c r="CD325" s="11">
        <f t="shared" si="530"/>
        <v>315.96499999999997</v>
      </c>
      <c r="CE325" s="11">
        <f t="shared" si="531"/>
        <v>177.54750000000001</v>
      </c>
      <c r="CF325">
        <f t="shared" si="532"/>
        <v>38.3825</v>
      </c>
      <c r="CG325">
        <f t="shared" si="533"/>
        <v>42.022500000000001</v>
      </c>
      <c r="CH325">
        <f t="shared" si="534"/>
        <v>5.6875000000000009</v>
      </c>
      <c r="CI325" s="11">
        <f t="shared" si="535"/>
        <v>151.71</v>
      </c>
      <c r="CJ325">
        <f t="shared" si="536"/>
        <v>21.580000000000002</v>
      </c>
      <c r="CK325">
        <f t="shared" si="537"/>
        <v>71.272499999999994</v>
      </c>
      <c r="CL325">
        <f t="shared" si="538"/>
        <v>24.667499999999997</v>
      </c>
      <c r="CM325">
        <f t="shared" si="539"/>
        <v>12.935</v>
      </c>
      <c r="CN325">
        <f t="shared" si="540"/>
        <v>220.05749999999998</v>
      </c>
      <c r="CO325">
        <f t="shared" si="541"/>
        <v>222.62500000000003</v>
      </c>
      <c r="CP325">
        <f t="shared" si="542"/>
        <v>3.6724999999999999</v>
      </c>
      <c r="CQ325">
        <f t="shared" si="543"/>
        <v>43.614999999999995</v>
      </c>
      <c r="CR325">
        <f t="shared" si="544"/>
        <v>53.657500000000006</v>
      </c>
      <c r="CT325" s="18">
        <f>'PASO 1 - SETUP CAMPAÑA'!H66</f>
        <v>325</v>
      </c>
      <c r="CU325">
        <v>11.52</v>
      </c>
      <c r="CV325">
        <v>10.220000000000001</v>
      </c>
      <c r="CW325">
        <v>1.36</v>
      </c>
      <c r="CX325">
        <v>3.2</v>
      </c>
      <c r="CY325">
        <v>3.15</v>
      </c>
      <c r="CZ325">
        <v>0.13</v>
      </c>
      <c r="DA325">
        <v>10.11</v>
      </c>
      <c r="DB325">
        <v>22.15</v>
      </c>
      <c r="DC325">
        <v>7.74</v>
      </c>
      <c r="DD325">
        <v>3.48</v>
      </c>
      <c r="DE325">
        <v>28.89</v>
      </c>
      <c r="DF325">
        <v>1.54</v>
      </c>
      <c r="DG325">
        <v>29.25</v>
      </c>
      <c r="DH325">
        <v>27.99</v>
      </c>
      <c r="DI325">
        <v>30.26</v>
      </c>
      <c r="DJ325">
        <v>0.54</v>
      </c>
      <c r="DK325">
        <v>42.76</v>
      </c>
      <c r="DL325">
        <v>8.5</v>
      </c>
      <c r="DM325">
        <v>6.89</v>
      </c>
      <c r="DN325">
        <v>19.8</v>
      </c>
      <c r="DO325">
        <v>39.54</v>
      </c>
      <c r="DP325">
        <v>14.36</v>
      </c>
      <c r="DQ325">
        <v>2</v>
      </c>
      <c r="DR325">
        <v>54.31</v>
      </c>
      <c r="DS325">
        <v>14.95</v>
      </c>
      <c r="DT325">
        <v>2.85</v>
      </c>
      <c r="DU325">
        <v>20.76</v>
      </c>
      <c r="DV325">
        <v>14.28</v>
      </c>
      <c r="DW325">
        <v>9.57</v>
      </c>
      <c r="DX325">
        <v>9.11</v>
      </c>
      <c r="DY325">
        <v>1.78</v>
      </c>
      <c r="DZ325">
        <v>0</v>
      </c>
      <c r="EA325">
        <v>2.74</v>
      </c>
      <c r="EB325">
        <v>0.09</v>
      </c>
      <c r="EC325">
        <v>7.0000000000000007E-2</v>
      </c>
      <c r="ED325">
        <v>1.32</v>
      </c>
      <c r="EE325">
        <v>7.0000000000000007E-2</v>
      </c>
      <c r="EF325">
        <v>0.64</v>
      </c>
      <c r="EG325">
        <v>0</v>
      </c>
      <c r="EH325">
        <v>0.13</v>
      </c>
      <c r="EI325">
        <v>0.12</v>
      </c>
      <c r="EJ325">
        <v>0.64</v>
      </c>
      <c r="EK325">
        <v>0</v>
      </c>
      <c r="EL325">
        <v>0</v>
      </c>
      <c r="EM325">
        <v>0.66</v>
      </c>
      <c r="EN325">
        <v>0.38</v>
      </c>
      <c r="EO325">
        <v>0.15</v>
      </c>
      <c r="EP325">
        <v>0.42</v>
      </c>
      <c r="EQ325">
        <v>0.16</v>
      </c>
      <c r="ER325">
        <v>0.24</v>
      </c>
      <c r="ES325">
        <v>0.04</v>
      </c>
      <c r="ET325">
        <v>0</v>
      </c>
      <c r="EU325">
        <v>0.45</v>
      </c>
      <c r="EV325">
        <v>0.18</v>
      </c>
      <c r="EW325">
        <v>0</v>
      </c>
      <c r="EX325">
        <v>0.05</v>
      </c>
      <c r="EY325">
        <v>9.34</v>
      </c>
      <c r="EZ325">
        <v>9.23</v>
      </c>
      <c r="FA325">
        <v>0.05</v>
      </c>
      <c r="FB325">
        <v>0</v>
      </c>
      <c r="FC325">
        <v>0.23</v>
      </c>
      <c r="FD325">
        <v>24.41</v>
      </c>
      <c r="FE325">
        <v>6.67</v>
      </c>
      <c r="FF325">
        <v>19.39</v>
      </c>
      <c r="FG325">
        <v>1.1399999999999999</v>
      </c>
      <c r="FH325">
        <v>23.25</v>
      </c>
      <c r="FI325">
        <v>45.46</v>
      </c>
      <c r="FJ325">
        <v>76.19</v>
      </c>
      <c r="FK325">
        <v>7.35</v>
      </c>
      <c r="FL325">
        <v>98.18</v>
      </c>
      <c r="FM325">
        <v>40.81</v>
      </c>
      <c r="FN325">
        <v>14.36</v>
      </c>
      <c r="FO325">
        <v>5.94</v>
      </c>
      <c r="FP325">
        <v>0.25</v>
      </c>
      <c r="FQ325">
        <v>85.01</v>
      </c>
      <c r="FR325">
        <v>97.22</v>
      </c>
      <c r="FS325">
        <v>54.63</v>
      </c>
      <c r="FT325">
        <v>11.81</v>
      </c>
      <c r="FU325">
        <v>12.93</v>
      </c>
      <c r="FV325">
        <v>1.75</v>
      </c>
      <c r="FW325">
        <v>46.68</v>
      </c>
      <c r="FX325">
        <v>6.64</v>
      </c>
      <c r="FY325">
        <v>21.93</v>
      </c>
      <c r="FZ325">
        <v>7.59</v>
      </c>
      <c r="GA325">
        <v>3.98</v>
      </c>
      <c r="GB325">
        <v>67.709999999999994</v>
      </c>
      <c r="GC325">
        <v>68.5</v>
      </c>
      <c r="GD325">
        <v>1.1299999999999999</v>
      </c>
      <c r="GE325">
        <v>13.42</v>
      </c>
      <c r="GF325">
        <v>16.510000000000002</v>
      </c>
    </row>
    <row r="326" spans="2:188" x14ac:dyDescent="0.35">
      <c r="B326" t="str">
        <f>IF(AND(F326&gt;='PASO 2 - CHANNEL INPUT '!$G$4,F326&lt;='PASO 2 - CHANNEL INPUT '!$H$4),"OK","FUERA")</f>
        <v>OK</v>
      </c>
      <c r="C326" s="18" t="str">
        <f>IF(AND(F326&gt;='PASO 2 - CHANNEL INPUT '!$G$8,F326&lt;='PASO 2 - CHANNEL INPUT '!$H$8),"OK","FUERA")</f>
        <v>OK</v>
      </c>
      <c r="D326" t="str">
        <f>IF(AND(F326&gt;='PASO 1 - SETUP CAMPAÑA'!$C$3,F326&lt;='PASO 1 - SETUP CAMPAÑA'!$C$4),"OK","FUERA")</f>
        <v>OK</v>
      </c>
      <c r="E326" t="s">
        <v>12</v>
      </c>
      <c r="F326">
        <v>39</v>
      </c>
      <c r="G326" s="11">
        <f t="shared" si="545"/>
        <v>40.626899999999999</v>
      </c>
      <c r="H326">
        <f t="shared" si="456"/>
        <v>31.438800000000001</v>
      </c>
      <c r="I326">
        <f t="shared" si="457"/>
        <v>9.7784999999999993</v>
      </c>
      <c r="J326">
        <f t="shared" si="458"/>
        <v>10.774800000000001</v>
      </c>
      <c r="K326">
        <f t="shared" si="459"/>
        <v>10.590299999999999</v>
      </c>
      <c r="L326">
        <f t="shared" si="460"/>
        <v>1.107</v>
      </c>
      <c r="M326">
        <f t="shared" si="461"/>
        <v>38.929500000000004</v>
      </c>
      <c r="N326">
        <f t="shared" si="462"/>
        <v>83.6892</v>
      </c>
      <c r="O326">
        <f t="shared" si="463"/>
        <v>29.704499999999999</v>
      </c>
      <c r="P326">
        <f t="shared" si="464"/>
        <v>15.239699999999999</v>
      </c>
      <c r="Q326">
        <f t="shared" si="465"/>
        <v>101.5857</v>
      </c>
      <c r="R326">
        <f t="shared" si="466"/>
        <v>5.9409000000000001</v>
      </c>
      <c r="S326">
        <f t="shared" si="467"/>
        <v>104.05799999999999</v>
      </c>
      <c r="T326">
        <f t="shared" si="468"/>
        <v>101.06910000000001</v>
      </c>
      <c r="U326" s="11">
        <f t="shared" si="469"/>
        <v>107.60040000000001</v>
      </c>
      <c r="V326">
        <f t="shared" si="470"/>
        <v>0.92249999999999999</v>
      </c>
      <c r="W326">
        <f t="shared" si="471"/>
        <v>169.2603</v>
      </c>
      <c r="X326">
        <f t="shared" si="472"/>
        <v>32.3613</v>
      </c>
      <c r="Y326">
        <f t="shared" si="473"/>
        <v>30.627000000000002</v>
      </c>
      <c r="Z326">
        <f t="shared" si="474"/>
        <v>83.947500000000005</v>
      </c>
      <c r="AA326">
        <f t="shared" si="475"/>
        <v>152.95050000000001</v>
      </c>
      <c r="AB326">
        <f t="shared" si="476"/>
        <v>56.051100000000005</v>
      </c>
      <c r="AC326">
        <f t="shared" si="477"/>
        <v>8.0810999999999993</v>
      </c>
      <c r="AD326" s="11">
        <f t="shared" si="478"/>
        <v>211.91670000000002</v>
      </c>
      <c r="AE326">
        <f t="shared" si="479"/>
        <v>48.892500000000005</v>
      </c>
      <c r="AF326">
        <f t="shared" si="480"/>
        <v>10.3689</v>
      </c>
      <c r="AG326">
        <f t="shared" si="481"/>
        <v>63.431100000000008</v>
      </c>
      <c r="AH326">
        <f t="shared" si="482"/>
        <v>51.5124</v>
      </c>
      <c r="AI326">
        <f t="shared" si="483"/>
        <v>27.1953</v>
      </c>
      <c r="AJ326">
        <f t="shared" si="484"/>
        <v>35.202599999999997</v>
      </c>
      <c r="AK326">
        <f t="shared" si="485"/>
        <v>5.8671000000000006</v>
      </c>
      <c r="AL326">
        <f t="shared" si="486"/>
        <v>0</v>
      </c>
      <c r="AM326">
        <f t="shared" si="487"/>
        <v>9.4464000000000006</v>
      </c>
      <c r="AN326">
        <f t="shared" si="488"/>
        <v>0.33210000000000001</v>
      </c>
      <c r="AO326">
        <f t="shared" si="489"/>
        <v>1.3653</v>
      </c>
      <c r="AP326">
        <f t="shared" si="490"/>
        <v>2.0295000000000001</v>
      </c>
      <c r="AQ326">
        <f t="shared" si="491"/>
        <v>3.6900000000000002E-2</v>
      </c>
      <c r="AR326">
        <f t="shared" si="492"/>
        <v>1.9926000000000001</v>
      </c>
      <c r="AS326">
        <f t="shared" si="493"/>
        <v>0.22139999999999999</v>
      </c>
      <c r="AT326">
        <f t="shared" si="494"/>
        <v>0.81180000000000008</v>
      </c>
      <c r="AU326">
        <f t="shared" si="495"/>
        <v>0.33210000000000001</v>
      </c>
      <c r="AV326">
        <f t="shared" si="496"/>
        <v>1.2914999999999999</v>
      </c>
      <c r="AW326">
        <f t="shared" si="497"/>
        <v>0.14760000000000001</v>
      </c>
      <c r="AX326">
        <f t="shared" si="498"/>
        <v>0</v>
      </c>
      <c r="AY326">
        <f t="shared" si="499"/>
        <v>1.7711999999999999</v>
      </c>
      <c r="AZ326">
        <f t="shared" si="500"/>
        <v>3.1365000000000003</v>
      </c>
      <c r="BA326">
        <f t="shared" si="501"/>
        <v>1.6236000000000002</v>
      </c>
      <c r="BB326">
        <f t="shared" si="502"/>
        <v>2.1032999999999999</v>
      </c>
      <c r="BC326">
        <f t="shared" si="503"/>
        <v>1.107</v>
      </c>
      <c r="BD326">
        <f t="shared" si="504"/>
        <v>0.92249999999999999</v>
      </c>
      <c r="BE326">
        <f t="shared" si="505"/>
        <v>0.22139999999999999</v>
      </c>
      <c r="BF326">
        <f t="shared" si="506"/>
        <v>0</v>
      </c>
      <c r="BG326">
        <f t="shared" si="507"/>
        <v>0.99630000000000007</v>
      </c>
      <c r="BH326">
        <f t="shared" si="508"/>
        <v>0.25830000000000003</v>
      </c>
      <c r="BI326">
        <f t="shared" si="509"/>
        <v>0.11069999999999999</v>
      </c>
      <c r="BJ326">
        <f t="shared" si="510"/>
        <v>0</v>
      </c>
      <c r="BK326">
        <f t="shared" si="511"/>
        <v>32.841000000000001</v>
      </c>
      <c r="BL326">
        <f t="shared" si="512"/>
        <v>32.693399999999997</v>
      </c>
      <c r="BM326">
        <f t="shared" si="513"/>
        <v>0.29520000000000002</v>
      </c>
      <c r="BN326">
        <f t="shared" si="514"/>
        <v>0</v>
      </c>
      <c r="BO326">
        <f t="shared" si="515"/>
        <v>0</v>
      </c>
      <c r="BP326">
        <f t="shared" si="516"/>
        <v>102.76650000000001</v>
      </c>
      <c r="BQ326">
        <f t="shared" si="517"/>
        <v>29.52</v>
      </c>
      <c r="BR326">
        <f t="shared" si="518"/>
        <v>79.851600000000005</v>
      </c>
      <c r="BS326">
        <f t="shared" si="519"/>
        <v>4.7970000000000006</v>
      </c>
      <c r="BT326">
        <f t="shared" si="520"/>
        <v>73.6524</v>
      </c>
      <c r="BU326">
        <f t="shared" si="521"/>
        <v>152.8767</v>
      </c>
      <c r="BV326" s="11">
        <f t="shared" si="522"/>
        <v>270.47699999999998</v>
      </c>
      <c r="BW326" s="11">
        <f t="shared" si="523"/>
        <v>25.682399999999998</v>
      </c>
      <c r="BX326" s="11">
        <f t="shared" si="524"/>
        <v>361.84140000000002</v>
      </c>
      <c r="BY326">
        <f t="shared" si="525"/>
        <v>154.50029999999998</v>
      </c>
      <c r="BZ326">
        <f t="shared" si="526"/>
        <v>56.051100000000005</v>
      </c>
      <c r="CA326">
        <f t="shared" si="527"/>
        <v>24.280200000000001</v>
      </c>
      <c r="CB326">
        <f t="shared" si="528"/>
        <v>0.47969999999999996</v>
      </c>
      <c r="CC326" s="11">
        <f t="shared" si="529"/>
        <v>316.15920000000006</v>
      </c>
      <c r="CD326" s="11">
        <f t="shared" si="530"/>
        <v>356.89679999999998</v>
      </c>
      <c r="CE326" s="11">
        <f t="shared" si="531"/>
        <v>203.20829999999998</v>
      </c>
      <c r="CF326">
        <f t="shared" si="532"/>
        <v>44.464500000000001</v>
      </c>
      <c r="CG326">
        <f t="shared" si="533"/>
        <v>57.047400000000003</v>
      </c>
      <c r="CH326">
        <f t="shared" si="534"/>
        <v>5.9039999999999999</v>
      </c>
      <c r="CI326" s="11">
        <f t="shared" si="535"/>
        <v>170.92080000000001</v>
      </c>
      <c r="CJ326">
        <f t="shared" si="536"/>
        <v>25.608600000000003</v>
      </c>
      <c r="CK326">
        <f t="shared" si="537"/>
        <v>77.489999999999995</v>
      </c>
      <c r="CL326">
        <f t="shared" si="538"/>
        <v>26.9739</v>
      </c>
      <c r="CM326">
        <f t="shared" si="539"/>
        <v>14.9445</v>
      </c>
      <c r="CN326">
        <f t="shared" si="540"/>
        <v>241.54739999999998</v>
      </c>
      <c r="CO326">
        <f t="shared" si="541"/>
        <v>254.68379999999996</v>
      </c>
      <c r="CP326">
        <f t="shared" si="542"/>
        <v>2.0664000000000002</v>
      </c>
      <c r="CQ326">
        <f t="shared" si="543"/>
        <v>45.792900000000003</v>
      </c>
      <c r="CR326">
        <f t="shared" si="544"/>
        <v>55.903500000000001</v>
      </c>
      <c r="CT326" s="18">
        <f>'PASO 1 - SETUP CAMPAÑA'!H67</f>
        <v>369</v>
      </c>
      <c r="CU326">
        <v>11.01</v>
      </c>
      <c r="CV326">
        <v>8.52</v>
      </c>
      <c r="CW326">
        <v>2.65</v>
      </c>
      <c r="CX326">
        <v>2.92</v>
      </c>
      <c r="CY326">
        <v>2.87</v>
      </c>
      <c r="CZ326">
        <v>0.3</v>
      </c>
      <c r="DA326">
        <v>10.55</v>
      </c>
      <c r="DB326">
        <v>22.68</v>
      </c>
      <c r="DC326">
        <v>8.0500000000000007</v>
      </c>
      <c r="DD326">
        <v>4.13</v>
      </c>
      <c r="DE326">
        <v>27.53</v>
      </c>
      <c r="DF326">
        <v>1.61</v>
      </c>
      <c r="DG326">
        <v>28.2</v>
      </c>
      <c r="DH326">
        <v>27.39</v>
      </c>
      <c r="DI326">
        <v>29.16</v>
      </c>
      <c r="DJ326">
        <v>0.25</v>
      </c>
      <c r="DK326">
        <v>45.87</v>
      </c>
      <c r="DL326">
        <v>8.77</v>
      </c>
      <c r="DM326">
        <v>8.3000000000000007</v>
      </c>
      <c r="DN326">
        <v>22.75</v>
      </c>
      <c r="DO326">
        <v>41.45</v>
      </c>
      <c r="DP326">
        <v>15.19</v>
      </c>
      <c r="DQ326">
        <v>2.19</v>
      </c>
      <c r="DR326">
        <v>57.43</v>
      </c>
      <c r="DS326">
        <v>13.25</v>
      </c>
      <c r="DT326">
        <v>2.81</v>
      </c>
      <c r="DU326">
        <v>17.190000000000001</v>
      </c>
      <c r="DV326">
        <v>13.96</v>
      </c>
      <c r="DW326">
        <v>7.37</v>
      </c>
      <c r="DX326">
        <v>9.5399999999999991</v>
      </c>
      <c r="DY326">
        <v>1.59</v>
      </c>
      <c r="DZ326">
        <v>0</v>
      </c>
      <c r="EA326">
        <v>2.56</v>
      </c>
      <c r="EB326">
        <v>0.09</v>
      </c>
      <c r="EC326">
        <v>0.37</v>
      </c>
      <c r="ED326">
        <v>0.55000000000000004</v>
      </c>
      <c r="EE326">
        <v>0.01</v>
      </c>
      <c r="EF326">
        <v>0.54</v>
      </c>
      <c r="EG326">
        <v>0.06</v>
      </c>
      <c r="EH326">
        <v>0.22</v>
      </c>
      <c r="EI326">
        <v>0.09</v>
      </c>
      <c r="EJ326">
        <v>0.35</v>
      </c>
      <c r="EK326">
        <v>0.04</v>
      </c>
      <c r="EL326">
        <v>0</v>
      </c>
      <c r="EM326">
        <v>0.48</v>
      </c>
      <c r="EN326">
        <v>0.85</v>
      </c>
      <c r="EO326">
        <v>0.44</v>
      </c>
      <c r="EP326">
        <v>0.56999999999999995</v>
      </c>
      <c r="EQ326">
        <v>0.3</v>
      </c>
      <c r="ER326">
        <v>0.25</v>
      </c>
      <c r="ES326">
        <v>0.06</v>
      </c>
      <c r="ET326">
        <v>0</v>
      </c>
      <c r="EU326">
        <v>0.27</v>
      </c>
      <c r="EV326">
        <v>7.0000000000000007E-2</v>
      </c>
      <c r="EW326">
        <v>0.03</v>
      </c>
      <c r="EX326">
        <v>0</v>
      </c>
      <c r="EY326">
        <v>8.9</v>
      </c>
      <c r="EZ326">
        <v>8.86</v>
      </c>
      <c r="FA326">
        <v>0.08</v>
      </c>
      <c r="FB326">
        <v>0</v>
      </c>
      <c r="FC326">
        <v>0</v>
      </c>
      <c r="FD326">
        <v>27.85</v>
      </c>
      <c r="FE326">
        <v>8</v>
      </c>
      <c r="FF326">
        <v>21.64</v>
      </c>
      <c r="FG326">
        <v>1.3</v>
      </c>
      <c r="FH326">
        <v>19.96</v>
      </c>
      <c r="FI326">
        <v>41.43</v>
      </c>
      <c r="FJ326">
        <v>73.3</v>
      </c>
      <c r="FK326">
        <v>6.96</v>
      </c>
      <c r="FL326">
        <v>98.06</v>
      </c>
      <c r="FM326">
        <v>41.87</v>
      </c>
      <c r="FN326">
        <v>15.19</v>
      </c>
      <c r="FO326">
        <v>6.58</v>
      </c>
      <c r="FP326">
        <v>0.13</v>
      </c>
      <c r="FQ326">
        <v>85.68</v>
      </c>
      <c r="FR326">
        <v>96.72</v>
      </c>
      <c r="FS326">
        <v>55.07</v>
      </c>
      <c r="FT326">
        <v>12.05</v>
      </c>
      <c r="FU326">
        <v>15.46</v>
      </c>
      <c r="FV326">
        <v>1.6</v>
      </c>
      <c r="FW326">
        <v>46.32</v>
      </c>
      <c r="FX326">
        <v>6.94</v>
      </c>
      <c r="FY326">
        <v>21</v>
      </c>
      <c r="FZ326">
        <v>7.31</v>
      </c>
      <c r="GA326">
        <v>4.05</v>
      </c>
      <c r="GB326">
        <v>65.459999999999994</v>
      </c>
      <c r="GC326">
        <v>69.02</v>
      </c>
      <c r="GD326">
        <v>0.56000000000000005</v>
      </c>
      <c r="GE326">
        <v>12.41</v>
      </c>
      <c r="GF326">
        <v>15.15</v>
      </c>
    </row>
    <row r="327" spans="2:188" x14ac:dyDescent="0.35">
      <c r="B327" t="str">
        <f>IF(AND(F327&gt;='PASO 2 - CHANNEL INPUT '!$G$4,F327&lt;='PASO 2 - CHANNEL INPUT '!$H$4),"OK","FUERA")</f>
        <v>OK</v>
      </c>
      <c r="C327" s="18" t="str">
        <f>IF(AND(F327&gt;='PASO 2 - CHANNEL INPUT '!$G$8,F327&lt;='PASO 2 - CHANNEL INPUT '!$H$8),"OK","FUERA")</f>
        <v>OK</v>
      </c>
      <c r="D327" t="str">
        <f>IF(AND(F327&gt;='PASO 1 - SETUP CAMPAÑA'!$C$3,F327&lt;='PASO 1 - SETUP CAMPAÑA'!$C$4),"OK","FUERA")</f>
        <v>OK</v>
      </c>
      <c r="E327" t="s">
        <v>12</v>
      </c>
      <c r="F327">
        <v>40</v>
      </c>
      <c r="G327" s="11">
        <f t="shared" si="545"/>
        <v>40.702500000000001</v>
      </c>
      <c r="H327">
        <f t="shared" si="456"/>
        <v>35.644000000000005</v>
      </c>
      <c r="I327">
        <f t="shared" si="457"/>
        <v>5.5609999999999999</v>
      </c>
      <c r="J327">
        <f t="shared" si="458"/>
        <v>12.0265</v>
      </c>
      <c r="K327">
        <f t="shared" si="459"/>
        <v>11.892499999999998</v>
      </c>
      <c r="L327">
        <f t="shared" si="460"/>
        <v>0.30149999999999999</v>
      </c>
      <c r="M327">
        <f t="shared" si="461"/>
        <v>40.199999999999996</v>
      </c>
      <c r="N327">
        <f t="shared" si="462"/>
        <v>80.232500000000002</v>
      </c>
      <c r="O327">
        <f t="shared" si="463"/>
        <v>24.019500000000001</v>
      </c>
      <c r="P327">
        <f t="shared" si="464"/>
        <v>12.462000000000002</v>
      </c>
      <c r="Q327">
        <f t="shared" si="465"/>
        <v>95.675999999999988</v>
      </c>
      <c r="R327">
        <f t="shared" si="466"/>
        <v>7.1690000000000005</v>
      </c>
      <c r="S327">
        <f t="shared" si="467"/>
        <v>99.49499999999999</v>
      </c>
      <c r="T327">
        <f t="shared" si="468"/>
        <v>95.341000000000008</v>
      </c>
      <c r="U327" s="11">
        <f t="shared" si="469"/>
        <v>102.67749999999999</v>
      </c>
      <c r="V327">
        <f t="shared" si="470"/>
        <v>0.90450000000000008</v>
      </c>
      <c r="W327">
        <f t="shared" si="471"/>
        <v>150.64949999999999</v>
      </c>
      <c r="X327">
        <f t="shared" si="472"/>
        <v>32.562000000000005</v>
      </c>
      <c r="Y327">
        <f t="shared" si="473"/>
        <v>21.641000000000002</v>
      </c>
      <c r="Z327">
        <f t="shared" si="474"/>
        <v>76.38000000000001</v>
      </c>
      <c r="AA327">
        <f t="shared" si="475"/>
        <v>135.5745</v>
      </c>
      <c r="AB327">
        <f t="shared" si="476"/>
        <v>49.580000000000005</v>
      </c>
      <c r="AC327">
        <f t="shared" si="477"/>
        <v>5.6614999999999993</v>
      </c>
      <c r="AD327" s="11">
        <f t="shared" si="478"/>
        <v>191.01700000000002</v>
      </c>
      <c r="AE327">
        <f t="shared" si="479"/>
        <v>43.784500000000001</v>
      </c>
      <c r="AF327">
        <f t="shared" si="480"/>
        <v>8.3079999999999998</v>
      </c>
      <c r="AG327">
        <f t="shared" si="481"/>
        <v>66.664999999999992</v>
      </c>
      <c r="AH327">
        <f t="shared" si="482"/>
        <v>47.804499999999997</v>
      </c>
      <c r="AI327">
        <f t="shared" si="483"/>
        <v>23.181999999999999</v>
      </c>
      <c r="AJ327">
        <f t="shared" si="484"/>
        <v>32.562000000000005</v>
      </c>
      <c r="AK327">
        <f t="shared" si="485"/>
        <v>4.9245000000000001</v>
      </c>
      <c r="AL327">
        <f t="shared" si="486"/>
        <v>6.7000000000000004E-2</v>
      </c>
      <c r="AM327">
        <f t="shared" si="487"/>
        <v>10.519000000000002</v>
      </c>
      <c r="AN327">
        <f t="shared" si="488"/>
        <v>0.20099999999999998</v>
      </c>
      <c r="AO327">
        <f t="shared" si="489"/>
        <v>0.56950000000000001</v>
      </c>
      <c r="AP327">
        <f t="shared" si="490"/>
        <v>4.556</v>
      </c>
      <c r="AQ327">
        <f t="shared" si="491"/>
        <v>0.10049999999999999</v>
      </c>
      <c r="AR327">
        <f t="shared" si="492"/>
        <v>2.4119999999999999</v>
      </c>
      <c r="AS327">
        <f t="shared" si="493"/>
        <v>0.30149999999999999</v>
      </c>
      <c r="AT327">
        <f t="shared" si="494"/>
        <v>0.50250000000000006</v>
      </c>
      <c r="AU327">
        <f t="shared" si="495"/>
        <v>0.93800000000000017</v>
      </c>
      <c r="AV327">
        <f t="shared" si="496"/>
        <v>0.871</v>
      </c>
      <c r="AW327">
        <f t="shared" si="497"/>
        <v>0</v>
      </c>
      <c r="AX327">
        <f t="shared" si="498"/>
        <v>0</v>
      </c>
      <c r="AY327">
        <f t="shared" si="499"/>
        <v>1.742</v>
      </c>
      <c r="AZ327">
        <f t="shared" si="500"/>
        <v>0.7034999999999999</v>
      </c>
      <c r="BA327">
        <f t="shared" si="501"/>
        <v>0.23450000000000004</v>
      </c>
      <c r="BB327">
        <f t="shared" si="502"/>
        <v>0</v>
      </c>
      <c r="BC327">
        <f t="shared" si="503"/>
        <v>1.5744999999999998</v>
      </c>
      <c r="BD327">
        <f t="shared" si="504"/>
        <v>0.871</v>
      </c>
      <c r="BE327">
        <f t="shared" si="505"/>
        <v>0.60299999999999998</v>
      </c>
      <c r="BF327">
        <f t="shared" si="506"/>
        <v>0</v>
      </c>
      <c r="BG327">
        <f t="shared" si="507"/>
        <v>1.5075000000000003</v>
      </c>
      <c r="BH327">
        <f t="shared" si="508"/>
        <v>0.50250000000000006</v>
      </c>
      <c r="BI327">
        <f t="shared" si="509"/>
        <v>0</v>
      </c>
      <c r="BJ327">
        <f t="shared" si="510"/>
        <v>0.26800000000000002</v>
      </c>
      <c r="BK327">
        <f t="shared" si="511"/>
        <v>30.920500000000004</v>
      </c>
      <c r="BL327">
        <f t="shared" si="512"/>
        <v>30.451499999999999</v>
      </c>
      <c r="BM327">
        <f t="shared" si="513"/>
        <v>0.36850000000000005</v>
      </c>
      <c r="BN327">
        <f t="shared" si="514"/>
        <v>0</v>
      </c>
      <c r="BO327">
        <f t="shared" si="515"/>
        <v>0.10049999999999999</v>
      </c>
      <c r="BP327">
        <f t="shared" si="516"/>
        <v>88.071499999999986</v>
      </c>
      <c r="BQ327">
        <f t="shared" si="517"/>
        <v>27.9055</v>
      </c>
      <c r="BR327">
        <f t="shared" si="518"/>
        <v>69.646500000000003</v>
      </c>
      <c r="BS327">
        <f t="shared" si="519"/>
        <v>2.8475000000000001</v>
      </c>
      <c r="BT327">
        <f t="shared" si="520"/>
        <v>77.284500000000008</v>
      </c>
      <c r="BU327">
        <f t="shared" si="521"/>
        <v>150.54899999999998</v>
      </c>
      <c r="BV327" s="11">
        <f t="shared" si="522"/>
        <v>251.35049999999998</v>
      </c>
      <c r="BW327" s="11">
        <f t="shared" si="523"/>
        <v>24.254000000000001</v>
      </c>
      <c r="BX327" s="11">
        <f t="shared" si="524"/>
        <v>328.40050000000002</v>
      </c>
      <c r="BY327">
        <f t="shared" si="525"/>
        <v>132.29150000000001</v>
      </c>
      <c r="BZ327">
        <f t="shared" si="526"/>
        <v>49.580000000000005</v>
      </c>
      <c r="CA327">
        <f t="shared" si="527"/>
        <v>19.497</v>
      </c>
      <c r="CB327">
        <f t="shared" si="528"/>
        <v>0.90450000000000008</v>
      </c>
      <c r="CC327" s="11">
        <f t="shared" si="529"/>
        <v>291.18200000000002</v>
      </c>
      <c r="CD327" s="11">
        <f t="shared" si="530"/>
        <v>324.88299999999998</v>
      </c>
      <c r="CE327" s="11">
        <f t="shared" si="531"/>
        <v>178.32050000000001</v>
      </c>
      <c r="CF327">
        <f t="shared" si="532"/>
        <v>44.956999999999994</v>
      </c>
      <c r="CG327">
        <f t="shared" si="533"/>
        <v>45.660499999999999</v>
      </c>
      <c r="CH327">
        <f t="shared" si="534"/>
        <v>6.0300000000000011</v>
      </c>
      <c r="CI327" s="11">
        <f t="shared" si="535"/>
        <v>156.04300000000001</v>
      </c>
      <c r="CJ327">
        <f t="shared" si="536"/>
        <v>20.099999999999998</v>
      </c>
      <c r="CK327">
        <f t="shared" si="537"/>
        <v>69.512500000000003</v>
      </c>
      <c r="CL327">
        <f t="shared" si="538"/>
        <v>24.991</v>
      </c>
      <c r="CM327">
        <f t="shared" si="539"/>
        <v>15.108500000000001</v>
      </c>
      <c r="CN327">
        <f t="shared" si="540"/>
        <v>223.5455</v>
      </c>
      <c r="CO327">
        <f t="shared" si="541"/>
        <v>228.001</v>
      </c>
      <c r="CP327">
        <f t="shared" si="542"/>
        <v>1.9429999999999998</v>
      </c>
      <c r="CQ327">
        <f t="shared" si="543"/>
        <v>43.013999999999996</v>
      </c>
      <c r="CR327">
        <f t="shared" si="544"/>
        <v>51.422499999999999</v>
      </c>
      <c r="CT327" s="18">
        <f>'PASO 1 - SETUP CAMPAÑA'!H68</f>
        <v>335</v>
      </c>
      <c r="CU327">
        <v>12.15</v>
      </c>
      <c r="CV327">
        <v>10.64</v>
      </c>
      <c r="CW327">
        <v>1.66</v>
      </c>
      <c r="CX327">
        <v>3.59</v>
      </c>
      <c r="CY327">
        <v>3.55</v>
      </c>
      <c r="CZ327">
        <v>0.09</v>
      </c>
      <c r="DA327">
        <v>12</v>
      </c>
      <c r="DB327">
        <v>23.95</v>
      </c>
      <c r="DC327">
        <v>7.17</v>
      </c>
      <c r="DD327">
        <v>3.72</v>
      </c>
      <c r="DE327">
        <v>28.56</v>
      </c>
      <c r="DF327">
        <v>2.14</v>
      </c>
      <c r="DG327">
        <v>29.7</v>
      </c>
      <c r="DH327">
        <v>28.46</v>
      </c>
      <c r="DI327">
        <v>30.65</v>
      </c>
      <c r="DJ327">
        <v>0.27</v>
      </c>
      <c r="DK327">
        <v>44.97</v>
      </c>
      <c r="DL327">
        <v>9.7200000000000006</v>
      </c>
      <c r="DM327">
        <v>6.46</v>
      </c>
      <c r="DN327">
        <v>22.8</v>
      </c>
      <c r="DO327">
        <v>40.47</v>
      </c>
      <c r="DP327">
        <v>14.8</v>
      </c>
      <c r="DQ327">
        <v>1.69</v>
      </c>
      <c r="DR327">
        <v>57.02</v>
      </c>
      <c r="DS327">
        <v>13.07</v>
      </c>
      <c r="DT327">
        <v>2.48</v>
      </c>
      <c r="DU327">
        <v>19.899999999999999</v>
      </c>
      <c r="DV327">
        <v>14.27</v>
      </c>
      <c r="DW327">
        <v>6.92</v>
      </c>
      <c r="DX327">
        <v>9.7200000000000006</v>
      </c>
      <c r="DY327">
        <v>1.47</v>
      </c>
      <c r="DZ327">
        <v>0.02</v>
      </c>
      <c r="EA327">
        <v>3.14</v>
      </c>
      <c r="EB327">
        <v>0.06</v>
      </c>
      <c r="EC327">
        <v>0.17</v>
      </c>
      <c r="ED327">
        <v>1.36</v>
      </c>
      <c r="EE327">
        <v>0.03</v>
      </c>
      <c r="EF327">
        <v>0.72</v>
      </c>
      <c r="EG327">
        <v>0.09</v>
      </c>
      <c r="EH327">
        <v>0.15</v>
      </c>
      <c r="EI327">
        <v>0.28000000000000003</v>
      </c>
      <c r="EJ327">
        <v>0.26</v>
      </c>
      <c r="EK327">
        <v>0</v>
      </c>
      <c r="EL327">
        <v>0</v>
      </c>
      <c r="EM327">
        <v>0.52</v>
      </c>
      <c r="EN327">
        <v>0.21</v>
      </c>
      <c r="EO327">
        <v>7.0000000000000007E-2</v>
      </c>
      <c r="EP327">
        <v>0</v>
      </c>
      <c r="EQ327">
        <v>0.47</v>
      </c>
      <c r="ER327">
        <v>0.26</v>
      </c>
      <c r="ES327">
        <v>0.18</v>
      </c>
      <c r="ET327">
        <v>0</v>
      </c>
      <c r="EU327">
        <v>0.45</v>
      </c>
      <c r="EV327">
        <v>0.15</v>
      </c>
      <c r="EW327">
        <v>0</v>
      </c>
      <c r="EX327">
        <v>0.08</v>
      </c>
      <c r="EY327">
        <v>9.23</v>
      </c>
      <c r="EZ327">
        <v>9.09</v>
      </c>
      <c r="FA327">
        <v>0.11</v>
      </c>
      <c r="FB327">
        <v>0</v>
      </c>
      <c r="FC327">
        <v>0.03</v>
      </c>
      <c r="FD327">
        <v>26.29</v>
      </c>
      <c r="FE327">
        <v>8.33</v>
      </c>
      <c r="FF327">
        <v>20.79</v>
      </c>
      <c r="FG327">
        <v>0.85</v>
      </c>
      <c r="FH327">
        <v>23.07</v>
      </c>
      <c r="FI327">
        <v>44.94</v>
      </c>
      <c r="FJ327">
        <v>75.03</v>
      </c>
      <c r="FK327">
        <v>7.24</v>
      </c>
      <c r="FL327">
        <v>98.03</v>
      </c>
      <c r="FM327">
        <v>39.49</v>
      </c>
      <c r="FN327">
        <v>14.8</v>
      </c>
      <c r="FO327">
        <v>5.82</v>
      </c>
      <c r="FP327">
        <v>0.27</v>
      </c>
      <c r="FQ327">
        <v>86.92</v>
      </c>
      <c r="FR327">
        <v>96.98</v>
      </c>
      <c r="FS327">
        <v>53.23</v>
      </c>
      <c r="FT327">
        <v>13.42</v>
      </c>
      <c r="FU327">
        <v>13.63</v>
      </c>
      <c r="FV327">
        <v>1.8</v>
      </c>
      <c r="FW327">
        <v>46.58</v>
      </c>
      <c r="FX327">
        <v>6</v>
      </c>
      <c r="FY327">
        <v>20.75</v>
      </c>
      <c r="FZ327">
        <v>7.46</v>
      </c>
      <c r="GA327">
        <v>4.51</v>
      </c>
      <c r="GB327">
        <v>66.73</v>
      </c>
      <c r="GC327">
        <v>68.06</v>
      </c>
      <c r="GD327">
        <v>0.57999999999999996</v>
      </c>
      <c r="GE327">
        <v>12.84</v>
      </c>
      <c r="GF327">
        <v>15.35</v>
      </c>
    </row>
    <row r="328" spans="2:188" x14ac:dyDescent="0.35">
      <c r="B328" t="str">
        <f>IF(AND(F328&gt;='PASO 2 - CHANNEL INPUT '!$G$4,F328&lt;='PASO 2 - CHANNEL INPUT '!$H$4),"OK","FUERA")</f>
        <v>OK</v>
      </c>
      <c r="C328" s="18" t="str">
        <f>IF(AND(F328&gt;='PASO 2 - CHANNEL INPUT '!$G$8,F328&lt;='PASO 2 - CHANNEL INPUT '!$H$8),"OK","FUERA")</f>
        <v>OK</v>
      </c>
      <c r="D328" t="str">
        <f>IF(AND(F328&gt;='PASO 1 - SETUP CAMPAÑA'!$C$3,F328&lt;='PASO 1 - SETUP CAMPAÑA'!$C$4),"OK","FUERA")</f>
        <v>OK</v>
      </c>
      <c r="E328" t="s">
        <v>12</v>
      </c>
      <c r="F328">
        <v>41</v>
      </c>
      <c r="G328" s="11">
        <f t="shared" si="545"/>
        <v>33.064500000000002</v>
      </c>
      <c r="H328">
        <f t="shared" si="456"/>
        <v>30.597000000000005</v>
      </c>
      <c r="I328">
        <f t="shared" si="457"/>
        <v>3.5532000000000004</v>
      </c>
      <c r="J328">
        <f t="shared" si="458"/>
        <v>10.7583</v>
      </c>
      <c r="K328">
        <f t="shared" si="459"/>
        <v>10.2319</v>
      </c>
      <c r="L328">
        <f t="shared" si="460"/>
        <v>0.95409999999999995</v>
      </c>
      <c r="M328">
        <f t="shared" si="461"/>
        <v>34.183100000000003</v>
      </c>
      <c r="N328">
        <f t="shared" si="462"/>
        <v>71.952300000000008</v>
      </c>
      <c r="O328">
        <f t="shared" si="463"/>
        <v>22.9313</v>
      </c>
      <c r="P328">
        <f t="shared" si="464"/>
        <v>12.863900000000001</v>
      </c>
      <c r="Q328">
        <f t="shared" si="465"/>
        <v>91.955499999999986</v>
      </c>
      <c r="R328">
        <f t="shared" si="466"/>
        <v>5.2640000000000002</v>
      </c>
      <c r="S328">
        <f t="shared" si="467"/>
        <v>93.863699999999994</v>
      </c>
      <c r="T328">
        <f t="shared" si="468"/>
        <v>89.948599999999999</v>
      </c>
      <c r="U328" s="11">
        <f t="shared" si="469"/>
        <v>97.153700000000001</v>
      </c>
      <c r="V328">
        <f t="shared" si="470"/>
        <v>1.1843999999999999</v>
      </c>
      <c r="W328">
        <f t="shared" si="471"/>
        <v>155.45249999999999</v>
      </c>
      <c r="X328">
        <f t="shared" si="472"/>
        <v>31.847200000000001</v>
      </c>
      <c r="Y328">
        <f t="shared" si="473"/>
        <v>20.5625</v>
      </c>
      <c r="Z328">
        <f t="shared" si="474"/>
        <v>81.559100000000001</v>
      </c>
      <c r="AA328">
        <f t="shared" si="475"/>
        <v>138.37740000000002</v>
      </c>
      <c r="AB328">
        <f t="shared" si="476"/>
        <v>48.626199999999997</v>
      </c>
      <c r="AC328">
        <f t="shared" si="477"/>
        <v>4.3427999999999995</v>
      </c>
      <c r="AD328" s="11">
        <f t="shared" si="478"/>
        <v>192.03729999999999</v>
      </c>
      <c r="AE328">
        <f t="shared" si="479"/>
        <v>49.711899999999993</v>
      </c>
      <c r="AF328">
        <f t="shared" si="480"/>
        <v>13.456099999999999</v>
      </c>
      <c r="AG328">
        <f t="shared" si="481"/>
        <v>68.760999999999996</v>
      </c>
      <c r="AH328">
        <f t="shared" si="482"/>
        <v>41.717199999999998</v>
      </c>
      <c r="AI328">
        <f t="shared" si="483"/>
        <v>22.799700000000001</v>
      </c>
      <c r="AJ328">
        <f t="shared" si="484"/>
        <v>32.998699999999999</v>
      </c>
      <c r="AK328">
        <f t="shared" si="485"/>
        <v>3.5203000000000002</v>
      </c>
      <c r="AL328">
        <f t="shared" si="486"/>
        <v>0</v>
      </c>
      <c r="AM328">
        <f t="shared" si="487"/>
        <v>13.456099999999999</v>
      </c>
      <c r="AN328">
        <f t="shared" si="488"/>
        <v>0.42769999999999997</v>
      </c>
      <c r="AO328">
        <f t="shared" si="489"/>
        <v>1.3160000000000001</v>
      </c>
      <c r="AP328">
        <f t="shared" si="490"/>
        <v>2.3029999999999999</v>
      </c>
      <c r="AQ328">
        <f t="shared" si="491"/>
        <v>0</v>
      </c>
      <c r="AR328">
        <f t="shared" si="492"/>
        <v>2.9281000000000001</v>
      </c>
      <c r="AS328">
        <f t="shared" si="493"/>
        <v>0</v>
      </c>
      <c r="AT328">
        <f t="shared" si="494"/>
        <v>0.55930000000000002</v>
      </c>
      <c r="AU328">
        <f t="shared" si="495"/>
        <v>0</v>
      </c>
      <c r="AV328">
        <f t="shared" si="496"/>
        <v>1.7766000000000002</v>
      </c>
      <c r="AW328">
        <f t="shared" si="497"/>
        <v>0</v>
      </c>
      <c r="AX328">
        <f t="shared" si="498"/>
        <v>0</v>
      </c>
      <c r="AY328">
        <f t="shared" si="499"/>
        <v>1.7766000000000002</v>
      </c>
      <c r="AZ328">
        <f t="shared" si="500"/>
        <v>1.3488999999999998</v>
      </c>
      <c r="BA328">
        <f t="shared" si="501"/>
        <v>9.8699999999999996E-2</v>
      </c>
      <c r="BB328">
        <f t="shared" si="502"/>
        <v>0.23030000000000003</v>
      </c>
      <c r="BC328">
        <f t="shared" si="503"/>
        <v>0.59219999999999995</v>
      </c>
      <c r="BD328">
        <f t="shared" si="504"/>
        <v>0.16450000000000001</v>
      </c>
      <c r="BE328">
        <f t="shared" si="505"/>
        <v>0.78959999999999997</v>
      </c>
      <c r="BF328">
        <f t="shared" si="506"/>
        <v>0</v>
      </c>
      <c r="BG328">
        <f t="shared" si="507"/>
        <v>3.7176999999999998</v>
      </c>
      <c r="BH328">
        <f t="shared" si="508"/>
        <v>0.7238</v>
      </c>
      <c r="BI328">
        <f t="shared" si="509"/>
        <v>0.19739999999999999</v>
      </c>
      <c r="BJ328">
        <f t="shared" si="510"/>
        <v>0.13159999999999999</v>
      </c>
      <c r="BK328">
        <f t="shared" si="511"/>
        <v>30.465399999999999</v>
      </c>
      <c r="BL328">
        <f t="shared" si="512"/>
        <v>29.61</v>
      </c>
      <c r="BM328">
        <f t="shared" si="513"/>
        <v>0.46060000000000006</v>
      </c>
      <c r="BN328">
        <f t="shared" si="514"/>
        <v>0</v>
      </c>
      <c r="BO328">
        <f t="shared" si="515"/>
        <v>0.52639999999999998</v>
      </c>
      <c r="BP328">
        <f t="shared" si="516"/>
        <v>92.909599999999998</v>
      </c>
      <c r="BQ328">
        <f t="shared" si="517"/>
        <v>24.477600000000002</v>
      </c>
      <c r="BR328">
        <f t="shared" si="518"/>
        <v>76.788600000000002</v>
      </c>
      <c r="BS328">
        <f t="shared" si="519"/>
        <v>2.4674999999999998</v>
      </c>
      <c r="BT328">
        <f t="shared" si="520"/>
        <v>69.682199999999995</v>
      </c>
      <c r="BU328">
        <f t="shared" si="521"/>
        <v>152.75469999999999</v>
      </c>
      <c r="BV328" s="11">
        <f t="shared" si="522"/>
        <v>250.63220000000001</v>
      </c>
      <c r="BW328" s="11">
        <f t="shared" si="523"/>
        <v>20.595400000000001</v>
      </c>
      <c r="BX328" s="11">
        <f t="shared" si="524"/>
        <v>324.065</v>
      </c>
      <c r="BY328">
        <f t="shared" si="525"/>
        <v>135.44929999999999</v>
      </c>
      <c r="BZ328">
        <f t="shared" si="526"/>
        <v>48.626199999999997</v>
      </c>
      <c r="CA328">
        <f t="shared" si="527"/>
        <v>15.232699999999999</v>
      </c>
      <c r="CB328">
        <f t="shared" si="528"/>
        <v>0.92120000000000013</v>
      </c>
      <c r="CC328" s="11">
        <f t="shared" si="529"/>
        <v>279.81449999999995</v>
      </c>
      <c r="CD328" s="11">
        <f t="shared" si="530"/>
        <v>322.05810000000002</v>
      </c>
      <c r="CE328" s="11">
        <f t="shared" si="531"/>
        <v>179.93009999999998</v>
      </c>
      <c r="CF328">
        <f t="shared" si="532"/>
        <v>42.3752</v>
      </c>
      <c r="CG328">
        <f t="shared" si="533"/>
        <v>43.493800000000007</v>
      </c>
      <c r="CH328">
        <f t="shared" si="534"/>
        <v>7.0406000000000004</v>
      </c>
      <c r="CI328" s="11">
        <f t="shared" si="535"/>
        <v>144.26650000000001</v>
      </c>
      <c r="CJ328">
        <f t="shared" si="536"/>
        <v>21.746900000000004</v>
      </c>
      <c r="CK328">
        <f t="shared" si="537"/>
        <v>75.933199999999999</v>
      </c>
      <c r="CL328">
        <f t="shared" si="538"/>
        <v>27.603100000000001</v>
      </c>
      <c r="CM328">
        <f t="shared" si="539"/>
        <v>15.5617</v>
      </c>
      <c r="CN328">
        <f t="shared" si="540"/>
        <v>213.81709999999998</v>
      </c>
      <c r="CO328">
        <f t="shared" si="541"/>
        <v>219.70620000000002</v>
      </c>
      <c r="CP328">
        <f t="shared" si="542"/>
        <v>1.3488999999999998</v>
      </c>
      <c r="CQ328">
        <f t="shared" si="543"/>
        <v>40.598599999999998</v>
      </c>
      <c r="CR328">
        <f t="shared" si="544"/>
        <v>48.395900000000005</v>
      </c>
      <c r="CT328" s="18">
        <f>'PASO 1 - SETUP CAMPAÑA'!H69</f>
        <v>329</v>
      </c>
      <c r="CU328">
        <v>10.050000000000001</v>
      </c>
      <c r="CV328">
        <v>9.3000000000000007</v>
      </c>
      <c r="CW328">
        <v>1.08</v>
      </c>
      <c r="CX328">
        <v>3.27</v>
      </c>
      <c r="CY328">
        <v>3.11</v>
      </c>
      <c r="CZ328">
        <v>0.28999999999999998</v>
      </c>
      <c r="DA328">
        <v>10.39</v>
      </c>
      <c r="DB328">
        <v>21.87</v>
      </c>
      <c r="DC328">
        <v>6.97</v>
      </c>
      <c r="DD328">
        <v>3.91</v>
      </c>
      <c r="DE328">
        <v>27.95</v>
      </c>
      <c r="DF328">
        <v>1.6</v>
      </c>
      <c r="DG328">
        <v>28.53</v>
      </c>
      <c r="DH328">
        <v>27.34</v>
      </c>
      <c r="DI328">
        <v>29.53</v>
      </c>
      <c r="DJ328">
        <v>0.36</v>
      </c>
      <c r="DK328">
        <v>47.25</v>
      </c>
      <c r="DL328">
        <v>9.68</v>
      </c>
      <c r="DM328">
        <v>6.25</v>
      </c>
      <c r="DN328">
        <v>24.79</v>
      </c>
      <c r="DO328">
        <v>42.06</v>
      </c>
      <c r="DP328">
        <v>14.78</v>
      </c>
      <c r="DQ328">
        <v>1.32</v>
      </c>
      <c r="DR328">
        <v>58.37</v>
      </c>
      <c r="DS328">
        <v>15.11</v>
      </c>
      <c r="DT328">
        <v>4.09</v>
      </c>
      <c r="DU328">
        <v>20.9</v>
      </c>
      <c r="DV328">
        <v>12.68</v>
      </c>
      <c r="DW328">
        <v>6.93</v>
      </c>
      <c r="DX328">
        <v>10.029999999999999</v>
      </c>
      <c r="DY328">
        <v>1.07</v>
      </c>
      <c r="DZ328">
        <v>0</v>
      </c>
      <c r="EA328">
        <v>4.09</v>
      </c>
      <c r="EB328">
        <v>0.13</v>
      </c>
      <c r="EC328">
        <v>0.4</v>
      </c>
      <c r="ED328">
        <v>0.7</v>
      </c>
      <c r="EE328">
        <v>0</v>
      </c>
      <c r="EF328">
        <v>0.89</v>
      </c>
      <c r="EG328">
        <v>0</v>
      </c>
      <c r="EH328">
        <v>0.17</v>
      </c>
      <c r="EI328">
        <v>0</v>
      </c>
      <c r="EJ328">
        <v>0.54</v>
      </c>
      <c r="EK328">
        <v>0</v>
      </c>
      <c r="EL328">
        <v>0</v>
      </c>
      <c r="EM328">
        <v>0.54</v>
      </c>
      <c r="EN328">
        <v>0.41</v>
      </c>
      <c r="EO328">
        <v>0.03</v>
      </c>
      <c r="EP328">
        <v>7.0000000000000007E-2</v>
      </c>
      <c r="EQ328">
        <v>0.18</v>
      </c>
      <c r="ER328">
        <v>0.05</v>
      </c>
      <c r="ES328">
        <v>0.24</v>
      </c>
      <c r="ET328">
        <v>0</v>
      </c>
      <c r="EU328">
        <v>1.1299999999999999</v>
      </c>
      <c r="EV328">
        <v>0.22</v>
      </c>
      <c r="EW328">
        <v>0.06</v>
      </c>
      <c r="EX328">
        <v>0.04</v>
      </c>
      <c r="EY328">
        <v>9.26</v>
      </c>
      <c r="EZ328">
        <v>9</v>
      </c>
      <c r="FA328">
        <v>0.14000000000000001</v>
      </c>
      <c r="FB328">
        <v>0</v>
      </c>
      <c r="FC328">
        <v>0.16</v>
      </c>
      <c r="FD328">
        <v>28.24</v>
      </c>
      <c r="FE328">
        <v>7.44</v>
      </c>
      <c r="FF328">
        <v>23.34</v>
      </c>
      <c r="FG328">
        <v>0.75</v>
      </c>
      <c r="FH328">
        <v>21.18</v>
      </c>
      <c r="FI328">
        <v>46.43</v>
      </c>
      <c r="FJ328">
        <v>76.180000000000007</v>
      </c>
      <c r="FK328">
        <v>6.26</v>
      </c>
      <c r="FL328">
        <v>98.5</v>
      </c>
      <c r="FM328">
        <v>41.17</v>
      </c>
      <c r="FN328">
        <v>14.78</v>
      </c>
      <c r="FO328">
        <v>4.63</v>
      </c>
      <c r="FP328">
        <v>0.28000000000000003</v>
      </c>
      <c r="FQ328">
        <v>85.05</v>
      </c>
      <c r="FR328">
        <v>97.89</v>
      </c>
      <c r="FS328">
        <v>54.69</v>
      </c>
      <c r="FT328">
        <v>12.88</v>
      </c>
      <c r="FU328">
        <v>13.22</v>
      </c>
      <c r="FV328">
        <v>2.14</v>
      </c>
      <c r="FW328">
        <v>43.85</v>
      </c>
      <c r="FX328">
        <v>6.61</v>
      </c>
      <c r="FY328">
        <v>23.08</v>
      </c>
      <c r="FZ328">
        <v>8.39</v>
      </c>
      <c r="GA328">
        <v>4.7300000000000004</v>
      </c>
      <c r="GB328">
        <v>64.989999999999995</v>
      </c>
      <c r="GC328">
        <v>66.78</v>
      </c>
      <c r="GD328">
        <v>0.41</v>
      </c>
      <c r="GE328">
        <v>12.34</v>
      </c>
      <c r="GF328">
        <v>14.71</v>
      </c>
    </row>
    <row r="329" spans="2:188" x14ac:dyDescent="0.35">
      <c r="B329" t="str">
        <f>IF(AND(F329&gt;='PASO 2 - CHANNEL INPUT '!$G$4,F329&lt;='PASO 2 - CHANNEL INPUT '!$H$4),"OK","FUERA")</f>
        <v>OK</v>
      </c>
      <c r="C329" s="18" t="str">
        <f>IF(AND(F329&gt;='PASO 2 - CHANNEL INPUT '!$G$8,F329&lt;='PASO 2 - CHANNEL INPUT '!$H$8),"OK","FUERA")</f>
        <v>OK</v>
      </c>
      <c r="D329" t="str">
        <f>IF(AND(F329&gt;='PASO 1 - SETUP CAMPAÑA'!$C$3,F329&lt;='PASO 1 - SETUP CAMPAÑA'!$C$4),"OK","FUERA")</f>
        <v>OK</v>
      </c>
      <c r="E329" t="s">
        <v>12</v>
      </c>
      <c r="F329">
        <v>42</v>
      </c>
      <c r="G329" s="11">
        <f t="shared" si="545"/>
        <v>48.492000000000004</v>
      </c>
      <c r="H329">
        <f t="shared" si="456"/>
        <v>46.116</v>
      </c>
      <c r="I329">
        <f t="shared" si="457"/>
        <v>3.8520000000000003</v>
      </c>
      <c r="J329">
        <f t="shared" si="458"/>
        <v>13.535999999999998</v>
      </c>
      <c r="K329">
        <f t="shared" si="459"/>
        <v>12.96</v>
      </c>
      <c r="L329">
        <f t="shared" si="460"/>
        <v>0.97200000000000009</v>
      </c>
      <c r="M329">
        <f t="shared" si="461"/>
        <v>35.568000000000005</v>
      </c>
      <c r="N329">
        <f t="shared" si="462"/>
        <v>79.596000000000004</v>
      </c>
      <c r="O329">
        <f t="shared" si="463"/>
        <v>23.256</v>
      </c>
      <c r="P329">
        <f t="shared" si="464"/>
        <v>14.364000000000003</v>
      </c>
      <c r="Q329">
        <f t="shared" si="465"/>
        <v>98.712000000000003</v>
      </c>
      <c r="R329">
        <f t="shared" si="466"/>
        <v>5.3639999999999999</v>
      </c>
      <c r="S329">
        <f t="shared" si="467"/>
        <v>100.548</v>
      </c>
      <c r="T329">
        <f t="shared" si="468"/>
        <v>96.551999999999992</v>
      </c>
      <c r="U329" s="11">
        <f t="shared" si="469"/>
        <v>103.248</v>
      </c>
      <c r="V329">
        <f t="shared" si="470"/>
        <v>1.08</v>
      </c>
      <c r="W329">
        <f t="shared" si="471"/>
        <v>172.62</v>
      </c>
      <c r="X329">
        <f t="shared" si="472"/>
        <v>38.951999999999998</v>
      </c>
      <c r="Y329">
        <f t="shared" si="473"/>
        <v>26.208000000000002</v>
      </c>
      <c r="Z329">
        <f t="shared" si="474"/>
        <v>79.596000000000004</v>
      </c>
      <c r="AA329">
        <f t="shared" si="475"/>
        <v>163.11600000000001</v>
      </c>
      <c r="AB329">
        <f t="shared" si="476"/>
        <v>59.400000000000006</v>
      </c>
      <c r="AC329">
        <f t="shared" si="477"/>
        <v>5.3999999999999995</v>
      </c>
      <c r="AD329" s="11">
        <f t="shared" si="478"/>
        <v>218.37599999999998</v>
      </c>
      <c r="AE329">
        <f t="shared" si="479"/>
        <v>48.887999999999998</v>
      </c>
      <c r="AF329">
        <f t="shared" si="480"/>
        <v>16.308</v>
      </c>
      <c r="AG329">
        <f t="shared" si="481"/>
        <v>66.347999999999999</v>
      </c>
      <c r="AH329">
        <f t="shared" si="482"/>
        <v>50.688000000000002</v>
      </c>
      <c r="AI329">
        <f t="shared" si="483"/>
        <v>28.26</v>
      </c>
      <c r="AJ329">
        <f t="shared" si="484"/>
        <v>36.972000000000001</v>
      </c>
      <c r="AK329">
        <f t="shared" si="485"/>
        <v>4.2119999999999997</v>
      </c>
      <c r="AL329">
        <f t="shared" si="486"/>
        <v>3.6000000000000004E-2</v>
      </c>
      <c r="AM329">
        <f t="shared" si="487"/>
        <v>7.0919999999999996</v>
      </c>
      <c r="AN329">
        <f t="shared" si="488"/>
        <v>0.72</v>
      </c>
      <c r="AO329">
        <f t="shared" si="489"/>
        <v>0.93599999999999994</v>
      </c>
      <c r="AP329">
        <f t="shared" si="490"/>
        <v>3.5639999999999996</v>
      </c>
      <c r="AQ329">
        <f t="shared" si="491"/>
        <v>0.36</v>
      </c>
      <c r="AR329">
        <f t="shared" si="492"/>
        <v>2.6280000000000001</v>
      </c>
      <c r="AS329">
        <f t="shared" si="493"/>
        <v>0</v>
      </c>
      <c r="AT329">
        <f t="shared" si="494"/>
        <v>1.44</v>
      </c>
      <c r="AU329">
        <f t="shared" si="495"/>
        <v>0.21599999999999997</v>
      </c>
      <c r="AV329">
        <f t="shared" si="496"/>
        <v>1.2240000000000002</v>
      </c>
      <c r="AW329">
        <f t="shared" si="497"/>
        <v>0.10799999999999998</v>
      </c>
      <c r="AX329">
        <f t="shared" si="498"/>
        <v>0</v>
      </c>
      <c r="AY329">
        <f t="shared" si="499"/>
        <v>1.296</v>
      </c>
      <c r="AZ329">
        <f t="shared" si="500"/>
        <v>2.5920000000000001</v>
      </c>
      <c r="BA329">
        <f t="shared" si="501"/>
        <v>0.75600000000000001</v>
      </c>
      <c r="BB329">
        <f t="shared" si="502"/>
        <v>2.556</v>
      </c>
      <c r="BC329">
        <f t="shared" si="503"/>
        <v>0.82799999999999996</v>
      </c>
      <c r="BD329">
        <f t="shared" si="504"/>
        <v>0.18</v>
      </c>
      <c r="BE329">
        <f t="shared" si="505"/>
        <v>0.32400000000000001</v>
      </c>
      <c r="BF329">
        <f t="shared" si="506"/>
        <v>0</v>
      </c>
      <c r="BG329">
        <f t="shared" si="507"/>
        <v>1.2240000000000002</v>
      </c>
      <c r="BH329">
        <f t="shared" si="508"/>
        <v>1.7279999999999998</v>
      </c>
      <c r="BI329">
        <f t="shared" si="509"/>
        <v>3.6000000000000004E-2</v>
      </c>
      <c r="BJ329">
        <f t="shared" si="510"/>
        <v>0</v>
      </c>
      <c r="BK329">
        <f t="shared" si="511"/>
        <v>31.571999999999999</v>
      </c>
      <c r="BL329">
        <f t="shared" si="512"/>
        <v>31.499999999999996</v>
      </c>
      <c r="BM329">
        <f t="shared" si="513"/>
        <v>0.25200000000000006</v>
      </c>
      <c r="BN329">
        <f t="shared" si="514"/>
        <v>0</v>
      </c>
      <c r="BO329">
        <f t="shared" si="515"/>
        <v>0.21599999999999997</v>
      </c>
      <c r="BP329">
        <f t="shared" si="516"/>
        <v>94.715999999999994</v>
      </c>
      <c r="BQ329">
        <f t="shared" si="517"/>
        <v>25.271999999999998</v>
      </c>
      <c r="BR329">
        <f t="shared" si="518"/>
        <v>79.056000000000012</v>
      </c>
      <c r="BS329">
        <f t="shared" si="519"/>
        <v>2.6999999999999997</v>
      </c>
      <c r="BT329">
        <f t="shared" si="520"/>
        <v>79.272000000000006</v>
      </c>
      <c r="BU329">
        <f t="shared" si="521"/>
        <v>163.87200000000001</v>
      </c>
      <c r="BV329" s="11">
        <f t="shared" si="522"/>
        <v>272.01600000000002</v>
      </c>
      <c r="BW329" s="11">
        <f t="shared" si="523"/>
        <v>21.744</v>
      </c>
      <c r="BX329" s="11">
        <f t="shared" si="524"/>
        <v>355.10400000000004</v>
      </c>
      <c r="BY329">
        <f t="shared" si="525"/>
        <v>141.048</v>
      </c>
      <c r="BZ329">
        <f t="shared" si="526"/>
        <v>59.400000000000006</v>
      </c>
      <c r="CA329">
        <f t="shared" si="527"/>
        <v>16.631999999999998</v>
      </c>
      <c r="CB329">
        <f t="shared" si="528"/>
        <v>1.4759999999999998</v>
      </c>
      <c r="CC329" s="11">
        <f t="shared" si="529"/>
        <v>310.392</v>
      </c>
      <c r="CD329" s="11">
        <f t="shared" si="530"/>
        <v>352.476</v>
      </c>
      <c r="CE329" s="11">
        <f t="shared" si="531"/>
        <v>202.39200000000002</v>
      </c>
      <c r="CF329">
        <f t="shared" si="532"/>
        <v>46.188000000000002</v>
      </c>
      <c r="CG329">
        <f t="shared" si="533"/>
        <v>41.76</v>
      </c>
      <c r="CH329">
        <f t="shared" si="534"/>
        <v>7.2359999999999989</v>
      </c>
      <c r="CI329" s="11">
        <f t="shared" si="535"/>
        <v>167.256</v>
      </c>
      <c r="CJ329">
        <f t="shared" si="536"/>
        <v>24.192</v>
      </c>
      <c r="CK329">
        <f t="shared" si="537"/>
        <v>70.524000000000001</v>
      </c>
      <c r="CL329">
        <f t="shared" si="538"/>
        <v>25.308</v>
      </c>
      <c r="CM329">
        <f t="shared" si="539"/>
        <v>16.667999999999999</v>
      </c>
      <c r="CN329">
        <f t="shared" si="540"/>
        <v>244.87199999999996</v>
      </c>
      <c r="CO329">
        <f t="shared" si="541"/>
        <v>243.864</v>
      </c>
      <c r="CP329">
        <f t="shared" si="542"/>
        <v>2.8440000000000003</v>
      </c>
      <c r="CQ329">
        <f t="shared" si="543"/>
        <v>45.792000000000002</v>
      </c>
      <c r="CR329">
        <f t="shared" si="544"/>
        <v>52.199999999999996</v>
      </c>
      <c r="CT329" s="18">
        <f>'PASO 1 - SETUP CAMPAÑA'!H70</f>
        <v>360</v>
      </c>
      <c r="CU329">
        <v>13.47</v>
      </c>
      <c r="CV329">
        <v>12.81</v>
      </c>
      <c r="CW329">
        <v>1.07</v>
      </c>
      <c r="CX329">
        <v>3.76</v>
      </c>
      <c r="CY329">
        <v>3.6</v>
      </c>
      <c r="CZ329">
        <v>0.27</v>
      </c>
      <c r="DA329">
        <v>9.8800000000000008</v>
      </c>
      <c r="DB329">
        <v>22.11</v>
      </c>
      <c r="DC329">
        <v>6.46</v>
      </c>
      <c r="DD329">
        <v>3.99</v>
      </c>
      <c r="DE329">
        <v>27.42</v>
      </c>
      <c r="DF329">
        <v>1.49</v>
      </c>
      <c r="DG329">
        <v>27.93</v>
      </c>
      <c r="DH329">
        <v>26.82</v>
      </c>
      <c r="DI329">
        <v>28.68</v>
      </c>
      <c r="DJ329">
        <v>0.3</v>
      </c>
      <c r="DK329">
        <v>47.95</v>
      </c>
      <c r="DL329">
        <v>10.82</v>
      </c>
      <c r="DM329">
        <v>7.28</v>
      </c>
      <c r="DN329">
        <v>22.11</v>
      </c>
      <c r="DO329">
        <v>45.31</v>
      </c>
      <c r="DP329">
        <v>16.5</v>
      </c>
      <c r="DQ329">
        <v>1.5</v>
      </c>
      <c r="DR329">
        <v>60.66</v>
      </c>
      <c r="DS329">
        <v>13.58</v>
      </c>
      <c r="DT329">
        <v>4.53</v>
      </c>
      <c r="DU329">
        <v>18.43</v>
      </c>
      <c r="DV329">
        <v>14.08</v>
      </c>
      <c r="DW329">
        <v>7.85</v>
      </c>
      <c r="DX329">
        <v>10.27</v>
      </c>
      <c r="DY329">
        <v>1.17</v>
      </c>
      <c r="DZ329">
        <v>0.01</v>
      </c>
      <c r="EA329">
        <v>1.97</v>
      </c>
      <c r="EB329">
        <v>0.2</v>
      </c>
      <c r="EC329">
        <v>0.26</v>
      </c>
      <c r="ED329">
        <v>0.99</v>
      </c>
      <c r="EE329">
        <v>0.1</v>
      </c>
      <c r="EF329">
        <v>0.73</v>
      </c>
      <c r="EG329">
        <v>0</v>
      </c>
      <c r="EH329">
        <v>0.4</v>
      </c>
      <c r="EI329">
        <v>0.06</v>
      </c>
      <c r="EJ329">
        <v>0.34</v>
      </c>
      <c r="EK329">
        <v>0.03</v>
      </c>
      <c r="EL329">
        <v>0</v>
      </c>
      <c r="EM329">
        <v>0.36</v>
      </c>
      <c r="EN329">
        <v>0.72</v>
      </c>
      <c r="EO329">
        <v>0.21</v>
      </c>
      <c r="EP329">
        <v>0.71</v>
      </c>
      <c r="EQ329">
        <v>0.23</v>
      </c>
      <c r="ER329">
        <v>0.05</v>
      </c>
      <c r="ES329">
        <v>0.09</v>
      </c>
      <c r="ET329">
        <v>0</v>
      </c>
      <c r="EU329">
        <v>0.34</v>
      </c>
      <c r="EV329">
        <v>0.48</v>
      </c>
      <c r="EW329">
        <v>0.01</v>
      </c>
      <c r="EX329">
        <v>0</v>
      </c>
      <c r="EY329">
        <v>8.77</v>
      </c>
      <c r="EZ329">
        <v>8.75</v>
      </c>
      <c r="FA329">
        <v>7.0000000000000007E-2</v>
      </c>
      <c r="FB329">
        <v>0</v>
      </c>
      <c r="FC329">
        <v>0.06</v>
      </c>
      <c r="FD329">
        <v>26.31</v>
      </c>
      <c r="FE329">
        <v>7.02</v>
      </c>
      <c r="FF329">
        <v>21.96</v>
      </c>
      <c r="FG329">
        <v>0.75</v>
      </c>
      <c r="FH329">
        <v>22.02</v>
      </c>
      <c r="FI329">
        <v>45.52</v>
      </c>
      <c r="FJ329">
        <v>75.56</v>
      </c>
      <c r="FK329">
        <v>6.04</v>
      </c>
      <c r="FL329">
        <v>98.64</v>
      </c>
      <c r="FM329">
        <v>39.18</v>
      </c>
      <c r="FN329">
        <v>16.5</v>
      </c>
      <c r="FO329">
        <v>4.62</v>
      </c>
      <c r="FP329">
        <v>0.41</v>
      </c>
      <c r="FQ329">
        <v>86.22</v>
      </c>
      <c r="FR329">
        <v>97.91</v>
      </c>
      <c r="FS329">
        <v>56.22</v>
      </c>
      <c r="FT329">
        <v>12.83</v>
      </c>
      <c r="FU329">
        <v>11.6</v>
      </c>
      <c r="FV329">
        <v>2.0099999999999998</v>
      </c>
      <c r="FW329">
        <v>46.46</v>
      </c>
      <c r="FX329">
        <v>6.72</v>
      </c>
      <c r="FY329">
        <v>19.59</v>
      </c>
      <c r="FZ329">
        <v>7.03</v>
      </c>
      <c r="GA329">
        <v>4.63</v>
      </c>
      <c r="GB329">
        <v>68.02</v>
      </c>
      <c r="GC329">
        <v>67.739999999999995</v>
      </c>
      <c r="GD329">
        <v>0.79</v>
      </c>
      <c r="GE329">
        <v>12.72</v>
      </c>
      <c r="GF329">
        <v>14.5</v>
      </c>
    </row>
    <row r="330" spans="2:188" x14ac:dyDescent="0.35">
      <c r="B330" t="str">
        <f>IF(AND(F330&gt;='PASO 2 - CHANNEL INPUT '!$G$4,F330&lt;='PASO 2 - CHANNEL INPUT '!$H$4),"OK","FUERA")</f>
        <v>OK</v>
      </c>
      <c r="C330" s="18" t="str">
        <f>IF(AND(F330&gt;='PASO 2 - CHANNEL INPUT '!$G$8,F330&lt;='PASO 2 - CHANNEL INPUT '!$H$8),"OK","FUERA")</f>
        <v>OK</v>
      </c>
      <c r="D330" t="str">
        <f>IF(AND(F330&gt;='PASO 1 - SETUP CAMPAÑA'!$C$3,F330&lt;='PASO 1 - SETUP CAMPAÑA'!$C$4),"OK","FUERA")</f>
        <v>OK</v>
      </c>
      <c r="E330" t="s">
        <v>12</v>
      </c>
      <c r="F330">
        <v>43</v>
      </c>
      <c r="G330" s="11">
        <f t="shared" si="545"/>
        <v>44.272600000000004</v>
      </c>
      <c r="H330">
        <f t="shared" si="456"/>
        <v>41.666199999999996</v>
      </c>
      <c r="I330">
        <f t="shared" si="457"/>
        <v>3.2942</v>
      </c>
      <c r="J330">
        <f t="shared" si="458"/>
        <v>13.357800000000001</v>
      </c>
      <c r="K330">
        <f t="shared" si="459"/>
        <v>12.5252</v>
      </c>
      <c r="L330">
        <f t="shared" si="460"/>
        <v>0.97740000000000005</v>
      </c>
      <c r="M330">
        <f t="shared" si="461"/>
        <v>40.978400000000001</v>
      </c>
      <c r="N330">
        <f t="shared" si="462"/>
        <v>82.029200000000003</v>
      </c>
      <c r="O330">
        <f t="shared" si="463"/>
        <v>24.724599999999999</v>
      </c>
      <c r="P330">
        <f t="shared" si="464"/>
        <v>14.154200000000001</v>
      </c>
      <c r="Q330">
        <f t="shared" si="465"/>
        <v>102.30120000000001</v>
      </c>
      <c r="R330">
        <f t="shared" si="466"/>
        <v>8.0001999999999995</v>
      </c>
      <c r="S330">
        <f t="shared" si="467"/>
        <v>104.7266</v>
      </c>
      <c r="T330">
        <f t="shared" si="468"/>
        <v>99.260400000000004</v>
      </c>
      <c r="U330" s="11">
        <f t="shared" si="469"/>
        <v>106.428</v>
      </c>
      <c r="V330">
        <f t="shared" si="470"/>
        <v>1.7375999999999998</v>
      </c>
      <c r="W330">
        <f t="shared" si="471"/>
        <v>174.23060000000001</v>
      </c>
      <c r="X330">
        <f t="shared" si="472"/>
        <v>39.313199999999995</v>
      </c>
      <c r="Y330">
        <f t="shared" si="473"/>
        <v>28.055</v>
      </c>
      <c r="Z330">
        <f t="shared" si="474"/>
        <v>95.133600000000015</v>
      </c>
      <c r="AA330">
        <f t="shared" si="475"/>
        <v>154.03100000000001</v>
      </c>
      <c r="AB330">
        <f t="shared" si="476"/>
        <v>61.141799999999996</v>
      </c>
      <c r="AC330">
        <f t="shared" si="477"/>
        <v>3.3666000000000005</v>
      </c>
      <c r="AD330" s="11">
        <f t="shared" si="478"/>
        <v>219.6978</v>
      </c>
      <c r="AE330">
        <f t="shared" si="479"/>
        <v>58.571599999999997</v>
      </c>
      <c r="AF330">
        <f t="shared" si="480"/>
        <v>11.6564</v>
      </c>
      <c r="AG330">
        <f t="shared" si="481"/>
        <v>73.811800000000005</v>
      </c>
      <c r="AH330">
        <f t="shared" si="482"/>
        <v>57.666600000000003</v>
      </c>
      <c r="AI330">
        <f t="shared" si="483"/>
        <v>22.661200000000001</v>
      </c>
      <c r="AJ330">
        <f t="shared" si="484"/>
        <v>36.489600000000003</v>
      </c>
      <c r="AK330">
        <f t="shared" si="485"/>
        <v>6.5160000000000009</v>
      </c>
      <c r="AL330">
        <f t="shared" si="486"/>
        <v>0</v>
      </c>
      <c r="AM330">
        <f t="shared" si="487"/>
        <v>9.5206</v>
      </c>
      <c r="AN330">
        <f t="shared" si="488"/>
        <v>0.43439999999999995</v>
      </c>
      <c r="AO330">
        <f t="shared" si="489"/>
        <v>1.0497999999999998</v>
      </c>
      <c r="AP330">
        <f t="shared" si="490"/>
        <v>2.7149999999999999</v>
      </c>
      <c r="AQ330">
        <f t="shared" si="491"/>
        <v>0.36199999999999999</v>
      </c>
      <c r="AR330">
        <f t="shared" si="492"/>
        <v>3.7286000000000001</v>
      </c>
      <c r="AS330">
        <f t="shared" si="493"/>
        <v>0.18099999999999999</v>
      </c>
      <c r="AT330">
        <f t="shared" si="494"/>
        <v>1.9186000000000001</v>
      </c>
      <c r="AU330">
        <f t="shared" si="495"/>
        <v>0.86879999999999991</v>
      </c>
      <c r="AV330">
        <f t="shared" si="496"/>
        <v>1.4841999999999997</v>
      </c>
      <c r="AW330">
        <f t="shared" si="497"/>
        <v>0</v>
      </c>
      <c r="AX330">
        <f t="shared" si="498"/>
        <v>0</v>
      </c>
      <c r="AY330">
        <f t="shared" si="499"/>
        <v>2.2081999999999997</v>
      </c>
      <c r="AZ330">
        <f t="shared" si="500"/>
        <v>1.7375999999999998</v>
      </c>
      <c r="BA330">
        <f t="shared" si="501"/>
        <v>0.43439999999999995</v>
      </c>
      <c r="BB330">
        <f t="shared" si="502"/>
        <v>0.54300000000000004</v>
      </c>
      <c r="BC330">
        <f t="shared" si="503"/>
        <v>1.0497999999999998</v>
      </c>
      <c r="BD330">
        <f t="shared" si="504"/>
        <v>0.72399999999999998</v>
      </c>
      <c r="BE330">
        <f t="shared" si="505"/>
        <v>2.3891999999999998</v>
      </c>
      <c r="BF330">
        <f t="shared" si="506"/>
        <v>0</v>
      </c>
      <c r="BG330">
        <f t="shared" si="507"/>
        <v>1.9186000000000001</v>
      </c>
      <c r="BH330">
        <f t="shared" si="508"/>
        <v>0.3982</v>
      </c>
      <c r="BI330">
        <f t="shared" si="509"/>
        <v>0.18099999999999999</v>
      </c>
      <c r="BJ330">
        <f t="shared" si="510"/>
        <v>0</v>
      </c>
      <c r="BK330">
        <f t="shared" si="511"/>
        <v>36.598199999999999</v>
      </c>
      <c r="BL330">
        <f t="shared" si="512"/>
        <v>36.018999999999998</v>
      </c>
      <c r="BM330">
        <f t="shared" si="513"/>
        <v>0.25340000000000001</v>
      </c>
      <c r="BN330">
        <f t="shared" si="514"/>
        <v>0</v>
      </c>
      <c r="BO330">
        <f t="shared" si="515"/>
        <v>0.36199999999999999</v>
      </c>
      <c r="BP330">
        <f t="shared" si="516"/>
        <v>98.138199999999998</v>
      </c>
      <c r="BQ330">
        <f t="shared" si="517"/>
        <v>28.489400000000003</v>
      </c>
      <c r="BR330">
        <f t="shared" si="518"/>
        <v>79.097000000000008</v>
      </c>
      <c r="BS330">
        <f t="shared" si="519"/>
        <v>3.8010000000000002</v>
      </c>
      <c r="BT330">
        <f t="shared" si="520"/>
        <v>75.585599999999999</v>
      </c>
      <c r="BU330">
        <f t="shared" si="521"/>
        <v>171.62419999999997</v>
      </c>
      <c r="BV330" s="11">
        <f t="shared" si="522"/>
        <v>274.3236</v>
      </c>
      <c r="BW330" s="11">
        <f t="shared" si="523"/>
        <v>24.435000000000002</v>
      </c>
      <c r="BX330" s="11">
        <f t="shared" si="524"/>
        <v>355.303</v>
      </c>
      <c r="BY330">
        <f t="shared" si="525"/>
        <v>153.70520000000002</v>
      </c>
      <c r="BZ330">
        <f t="shared" si="526"/>
        <v>61.141799999999996</v>
      </c>
      <c r="CA330">
        <f t="shared" si="527"/>
        <v>18.968800000000002</v>
      </c>
      <c r="CB330">
        <f t="shared" si="528"/>
        <v>2.2081999999999997</v>
      </c>
      <c r="CC330" s="11">
        <f t="shared" si="529"/>
        <v>307.41040000000004</v>
      </c>
      <c r="CD330" s="11">
        <f t="shared" si="530"/>
        <v>352.84140000000002</v>
      </c>
      <c r="CE330" s="11">
        <f t="shared" si="531"/>
        <v>197.61580000000001</v>
      </c>
      <c r="CF330">
        <f t="shared" si="532"/>
        <v>45.720599999999997</v>
      </c>
      <c r="CG330">
        <f t="shared" si="533"/>
        <v>45.865400000000001</v>
      </c>
      <c r="CH330">
        <f t="shared" si="534"/>
        <v>9.8102</v>
      </c>
      <c r="CI330" s="11">
        <f t="shared" si="535"/>
        <v>171.1174</v>
      </c>
      <c r="CJ330">
        <f t="shared" si="536"/>
        <v>25.0504</v>
      </c>
      <c r="CK330">
        <f t="shared" si="537"/>
        <v>73.956600000000009</v>
      </c>
      <c r="CL330">
        <f t="shared" si="538"/>
        <v>25.1952</v>
      </c>
      <c r="CM330">
        <f t="shared" si="539"/>
        <v>17.701799999999999</v>
      </c>
      <c r="CN330">
        <f t="shared" si="540"/>
        <v>244.56719999999999</v>
      </c>
      <c r="CO330">
        <f t="shared" si="541"/>
        <v>248.29580000000001</v>
      </c>
      <c r="CP330">
        <f t="shared" si="542"/>
        <v>4.3077999999999994</v>
      </c>
      <c r="CQ330">
        <f t="shared" si="543"/>
        <v>43.295200000000001</v>
      </c>
      <c r="CR330">
        <f t="shared" si="544"/>
        <v>60.092000000000006</v>
      </c>
      <c r="CT330" s="18">
        <f>'PASO 1 - SETUP CAMPAÑA'!H71</f>
        <v>362</v>
      </c>
      <c r="CU330">
        <v>12.23</v>
      </c>
      <c r="CV330">
        <v>11.51</v>
      </c>
      <c r="CW330">
        <v>0.91</v>
      </c>
      <c r="CX330">
        <v>3.69</v>
      </c>
      <c r="CY330">
        <v>3.46</v>
      </c>
      <c r="CZ330">
        <v>0.27</v>
      </c>
      <c r="DA330">
        <v>11.32</v>
      </c>
      <c r="DB330">
        <v>22.66</v>
      </c>
      <c r="DC330">
        <v>6.83</v>
      </c>
      <c r="DD330">
        <v>3.91</v>
      </c>
      <c r="DE330">
        <v>28.26</v>
      </c>
      <c r="DF330">
        <v>2.21</v>
      </c>
      <c r="DG330">
        <v>28.93</v>
      </c>
      <c r="DH330">
        <v>27.42</v>
      </c>
      <c r="DI330">
        <v>29.4</v>
      </c>
      <c r="DJ330">
        <v>0.48</v>
      </c>
      <c r="DK330">
        <v>48.13</v>
      </c>
      <c r="DL330">
        <v>10.86</v>
      </c>
      <c r="DM330">
        <v>7.75</v>
      </c>
      <c r="DN330">
        <v>26.28</v>
      </c>
      <c r="DO330">
        <v>42.55</v>
      </c>
      <c r="DP330">
        <v>16.89</v>
      </c>
      <c r="DQ330">
        <v>0.93</v>
      </c>
      <c r="DR330">
        <v>60.69</v>
      </c>
      <c r="DS330">
        <v>16.18</v>
      </c>
      <c r="DT330">
        <v>3.22</v>
      </c>
      <c r="DU330">
        <v>20.39</v>
      </c>
      <c r="DV330">
        <v>15.93</v>
      </c>
      <c r="DW330">
        <v>6.26</v>
      </c>
      <c r="DX330">
        <v>10.08</v>
      </c>
      <c r="DY330">
        <v>1.8</v>
      </c>
      <c r="DZ330">
        <v>0</v>
      </c>
      <c r="EA330">
        <v>2.63</v>
      </c>
      <c r="EB330">
        <v>0.12</v>
      </c>
      <c r="EC330">
        <v>0.28999999999999998</v>
      </c>
      <c r="ED330">
        <v>0.75</v>
      </c>
      <c r="EE330">
        <v>0.1</v>
      </c>
      <c r="EF330">
        <v>1.03</v>
      </c>
      <c r="EG330">
        <v>0.05</v>
      </c>
      <c r="EH330">
        <v>0.53</v>
      </c>
      <c r="EI330">
        <v>0.24</v>
      </c>
      <c r="EJ330">
        <v>0.41</v>
      </c>
      <c r="EK330">
        <v>0</v>
      </c>
      <c r="EL330">
        <v>0</v>
      </c>
      <c r="EM330">
        <v>0.61</v>
      </c>
      <c r="EN330">
        <v>0.48</v>
      </c>
      <c r="EO330">
        <v>0.12</v>
      </c>
      <c r="EP330">
        <v>0.15</v>
      </c>
      <c r="EQ330">
        <v>0.28999999999999998</v>
      </c>
      <c r="ER330">
        <v>0.2</v>
      </c>
      <c r="ES330">
        <v>0.66</v>
      </c>
      <c r="ET330">
        <v>0</v>
      </c>
      <c r="EU330">
        <v>0.53</v>
      </c>
      <c r="EV330">
        <v>0.11</v>
      </c>
      <c r="EW330">
        <v>0.05</v>
      </c>
      <c r="EX330">
        <v>0</v>
      </c>
      <c r="EY330">
        <v>10.11</v>
      </c>
      <c r="EZ330">
        <v>9.9499999999999993</v>
      </c>
      <c r="FA330">
        <v>7.0000000000000007E-2</v>
      </c>
      <c r="FB330">
        <v>0</v>
      </c>
      <c r="FC330">
        <v>0.1</v>
      </c>
      <c r="FD330">
        <v>27.11</v>
      </c>
      <c r="FE330">
        <v>7.87</v>
      </c>
      <c r="FF330">
        <v>21.85</v>
      </c>
      <c r="FG330">
        <v>1.05</v>
      </c>
      <c r="FH330">
        <v>20.88</v>
      </c>
      <c r="FI330">
        <v>47.41</v>
      </c>
      <c r="FJ330">
        <v>75.78</v>
      </c>
      <c r="FK330">
        <v>6.75</v>
      </c>
      <c r="FL330">
        <v>98.15</v>
      </c>
      <c r="FM330">
        <v>42.46</v>
      </c>
      <c r="FN330">
        <v>16.89</v>
      </c>
      <c r="FO330">
        <v>5.24</v>
      </c>
      <c r="FP330">
        <v>0.61</v>
      </c>
      <c r="FQ330">
        <v>84.92</v>
      </c>
      <c r="FR330">
        <v>97.47</v>
      </c>
      <c r="FS330">
        <v>54.59</v>
      </c>
      <c r="FT330">
        <v>12.63</v>
      </c>
      <c r="FU330">
        <v>12.67</v>
      </c>
      <c r="FV330">
        <v>2.71</v>
      </c>
      <c r="FW330">
        <v>47.27</v>
      </c>
      <c r="FX330">
        <v>6.92</v>
      </c>
      <c r="FY330">
        <v>20.43</v>
      </c>
      <c r="FZ330">
        <v>6.96</v>
      </c>
      <c r="GA330">
        <v>4.8899999999999997</v>
      </c>
      <c r="GB330">
        <v>67.56</v>
      </c>
      <c r="GC330">
        <v>68.59</v>
      </c>
      <c r="GD330">
        <v>1.19</v>
      </c>
      <c r="GE330">
        <v>11.96</v>
      </c>
      <c r="GF330">
        <v>16.600000000000001</v>
      </c>
    </row>
    <row r="331" spans="2:188" x14ac:dyDescent="0.35">
      <c r="B331" t="str">
        <f>IF(AND(F331&gt;='PASO 2 - CHANNEL INPUT '!$G$4,F331&lt;='PASO 2 - CHANNEL INPUT '!$H$4),"OK","FUERA")</f>
        <v>OK</v>
      </c>
      <c r="C331" s="18" t="str">
        <f>IF(AND(F331&gt;='PASO 2 - CHANNEL INPUT '!$G$8,F331&lt;='PASO 2 - CHANNEL INPUT '!$H$8),"OK","FUERA")</f>
        <v>OK</v>
      </c>
      <c r="D331" t="str">
        <f>IF(AND(F331&gt;='PASO 1 - SETUP CAMPAÑA'!$C$3,F331&lt;='PASO 1 - SETUP CAMPAÑA'!$C$4),"OK","FUERA")</f>
        <v>OK</v>
      </c>
      <c r="E331" t="s">
        <v>12</v>
      </c>
      <c r="F331">
        <v>44</v>
      </c>
      <c r="G331" s="11">
        <f t="shared" si="545"/>
        <v>43.4161</v>
      </c>
      <c r="H331">
        <f t="shared" si="456"/>
        <v>40.810399999999994</v>
      </c>
      <c r="I331">
        <f t="shared" si="457"/>
        <v>3.8902000000000001</v>
      </c>
      <c r="J331">
        <f t="shared" si="458"/>
        <v>11.9275</v>
      </c>
      <c r="K331">
        <f t="shared" si="459"/>
        <v>11.597200000000001</v>
      </c>
      <c r="L331">
        <f t="shared" si="460"/>
        <v>0.33029999999999998</v>
      </c>
      <c r="M331">
        <f t="shared" si="461"/>
        <v>38.791899999999998</v>
      </c>
      <c r="N331">
        <f t="shared" si="462"/>
        <v>83.859499999999997</v>
      </c>
      <c r="O331">
        <f t="shared" si="463"/>
        <v>20.625399999999999</v>
      </c>
      <c r="P331">
        <f t="shared" si="464"/>
        <v>14.900199999999998</v>
      </c>
      <c r="Q331">
        <f t="shared" si="465"/>
        <v>106.65019999999998</v>
      </c>
      <c r="R331">
        <f t="shared" si="466"/>
        <v>4.9545000000000003</v>
      </c>
      <c r="S331">
        <f t="shared" si="467"/>
        <v>108.9256</v>
      </c>
      <c r="T331">
        <f t="shared" si="468"/>
        <v>103.9344</v>
      </c>
      <c r="U331" s="11">
        <f t="shared" si="469"/>
        <v>110.13670000000002</v>
      </c>
      <c r="V331">
        <f t="shared" si="470"/>
        <v>0.91749999999999998</v>
      </c>
      <c r="W331">
        <f t="shared" si="471"/>
        <v>180.4906</v>
      </c>
      <c r="X331">
        <f t="shared" si="472"/>
        <v>34.6081</v>
      </c>
      <c r="Y331">
        <f t="shared" si="473"/>
        <v>22.607200000000002</v>
      </c>
      <c r="Z331">
        <f t="shared" si="474"/>
        <v>88.116700000000009</v>
      </c>
      <c r="AA331">
        <f t="shared" si="475"/>
        <v>159.05780000000001</v>
      </c>
      <c r="AB331">
        <f t="shared" si="476"/>
        <v>51.893799999999999</v>
      </c>
      <c r="AC331">
        <f t="shared" si="477"/>
        <v>4.4406999999999996</v>
      </c>
      <c r="AD331" s="11">
        <f t="shared" si="478"/>
        <v>219.72290000000001</v>
      </c>
      <c r="AE331">
        <f t="shared" si="479"/>
        <v>57.031799999999997</v>
      </c>
      <c r="AF331">
        <f t="shared" si="480"/>
        <v>15.230500000000001</v>
      </c>
      <c r="AG331">
        <f t="shared" si="481"/>
        <v>77.363599999999991</v>
      </c>
      <c r="AH331">
        <f t="shared" si="482"/>
        <v>55.380300000000005</v>
      </c>
      <c r="AI331">
        <f t="shared" si="483"/>
        <v>24.148599999999998</v>
      </c>
      <c r="AJ331">
        <f t="shared" si="484"/>
        <v>37.250500000000002</v>
      </c>
      <c r="AK331">
        <f t="shared" si="485"/>
        <v>6.5325999999999995</v>
      </c>
      <c r="AL331">
        <f t="shared" si="486"/>
        <v>0.14680000000000001</v>
      </c>
      <c r="AM331">
        <f t="shared" si="487"/>
        <v>10.7898</v>
      </c>
      <c r="AN331">
        <f t="shared" si="488"/>
        <v>0.69730000000000003</v>
      </c>
      <c r="AO331">
        <f t="shared" si="489"/>
        <v>0.62390000000000001</v>
      </c>
      <c r="AP331">
        <f t="shared" si="490"/>
        <v>3.67</v>
      </c>
      <c r="AQ331">
        <f t="shared" si="491"/>
        <v>0.11009999999999999</v>
      </c>
      <c r="AR331">
        <f t="shared" si="492"/>
        <v>3.7434000000000003</v>
      </c>
      <c r="AS331">
        <f t="shared" si="493"/>
        <v>0.22019999999999998</v>
      </c>
      <c r="AT331">
        <f t="shared" si="494"/>
        <v>1.101</v>
      </c>
      <c r="AU331">
        <f t="shared" si="495"/>
        <v>0.47709999999999997</v>
      </c>
      <c r="AV331">
        <f t="shared" si="496"/>
        <v>3.4864999999999999</v>
      </c>
      <c r="AW331">
        <f t="shared" si="497"/>
        <v>0</v>
      </c>
      <c r="AX331">
        <f t="shared" si="498"/>
        <v>7.3400000000000007E-2</v>
      </c>
      <c r="AY331">
        <f t="shared" si="499"/>
        <v>3.9636</v>
      </c>
      <c r="AZ331">
        <f t="shared" si="500"/>
        <v>1.835</v>
      </c>
      <c r="BA331">
        <f t="shared" si="501"/>
        <v>0.66059999999999997</v>
      </c>
      <c r="BB331">
        <f t="shared" si="502"/>
        <v>0.62390000000000001</v>
      </c>
      <c r="BC331">
        <f t="shared" si="503"/>
        <v>1.101</v>
      </c>
      <c r="BD331">
        <f t="shared" si="504"/>
        <v>1.2478</v>
      </c>
      <c r="BE331">
        <f t="shared" si="505"/>
        <v>0.66059999999999997</v>
      </c>
      <c r="BF331">
        <f t="shared" si="506"/>
        <v>0</v>
      </c>
      <c r="BG331">
        <f t="shared" si="507"/>
        <v>2.3121</v>
      </c>
      <c r="BH331">
        <f t="shared" si="508"/>
        <v>0.9909</v>
      </c>
      <c r="BI331">
        <f t="shared" si="509"/>
        <v>3.6700000000000003E-2</v>
      </c>
      <c r="BJ331">
        <f t="shared" si="510"/>
        <v>0.47709999999999997</v>
      </c>
      <c r="BK331">
        <f t="shared" si="511"/>
        <v>40.443399999999997</v>
      </c>
      <c r="BL331">
        <f t="shared" si="512"/>
        <v>38.828600000000002</v>
      </c>
      <c r="BM331">
        <f t="shared" si="513"/>
        <v>1.4313</v>
      </c>
      <c r="BN331">
        <f t="shared" si="514"/>
        <v>0</v>
      </c>
      <c r="BO331">
        <f t="shared" si="515"/>
        <v>0.36699999999999999</v>
      </c>
      <c r="BP331">
        <f t="shared" si="516"/>
        <v>93.621700000000004</v>
      </c>
      <c r="BQ331">
        <f t="shared" si="517"/>
        <v>24.9193</v>
      </c>
      <c r="BR331">
        <f t="shared" si="518"/>
        <v>76.739699999999999</v>
      </c>
      <c r="BS331">
        <f t="shared" si="519"/>
        <v>4.4039999999999999</v>
      </c>
      <c r="BT331">
        <f t="shared" si="520"/>
        <v>74.501000000000005</v>
      </c>
      <c r="BU331">
        <f t="shared" si="521"/>
        <v>173.73780000000002</v>
      </c>
      <c r="BV331" s="11">
        <f t="shared" si="522"/>
        <v>278.22269999999997</v>
      </c>
      <c r="BW331" s="11">
        <f t="shared" si="523"/>
        <v>24.442200000000003</v>
      </c>
      <c r="BX331" s="11">
        <f t="shared" si="524"/>
        <v>359.03609999999998</v>
      </c>
      <c r="BY331">
        <f t="shared" si="525"/>
        <v>142.13909999999998</v>
      </c>
      <c r="BZ331">
        <f t="shared" si="526"/>
        <v>51.893799999999999</v>
      </c>
      <c r="CA331">
        <f t="shared" si="527"/>
        <v>15.9278</v>
      </c>
      <c r="CB331">
        <f t="shared" si="528"/>
        <v>1.2111000000000001</v>
      </c>
      <c r="CC331" s="11">
        <f t="shared" si="529"/>
        <v>310.62880000000001</v>
      </c>
      <c r="CD331" s="11">
        <f t="shared" si="530"/>
        <v>356.50380000000001</v>
      </c>
      <c r="CE331" s="11">
        <f t="shared" si="531"/>
        <v>194.51000000000002</v>
      </c>
      <c r="CF331">
        <f t="shared" si="532"/>
        <v>37.654199999999996</v>
      </c>
      <c r="CG331">
        <f t="shared" si="533"/>
        <v>48.554099999999998</v>
      </c>
      <c r="CH331">
        <f t="shared" si="534"/>
        <v>7.1932</v>
      </c>
      <c r="CI331" s="11">
        <f t="shared" si="535"/>
        <v>166.8382</v>
      </c>
      <c r="CJ331">
        <f t="shared" si="536"/>
        <v>22.02</v>
      </c>
      <c r="CK331">
        <f t="shared" si="537"/>
        <v>69.179500000000004</v>
      </c>
      <c r="CL331">
        <f t="shared" si="538"/>
        <v>23.524700000000003</v>
      </c>
      <c r="CM331">
        <f t="shared" si="539"/>
        <v>13.1386</v>
      </c>
      <c r="CN331">
        <f t="shared" si="540"/>
        <v>243.68800000000002</v>
      </c>
      <c r="CO331">
        <f t="shared" si="541"/>
        <v>245.92670000000001</v>
      </c>
      <c r="CP331">
        <f t="shared" si="542"/>
        <v>1.9818</v>
      </c>
      <c r="CQ331">
        <f t="shared" si="543"/>
        <v>40.883800000000001</v>
      </c>
      <c r="CR331">
        <f t="shared" si="544"/>
        <v>61.94959999999999</v>
      </c>
      <c r="CT331" s="18">
        <f>'PASO 1 - SETUP CAMPAÑA'!H72</f>
        <v>367</v>
      </c>
      <c r="CU331">
        <v>11.83</v>
      </c>
      <c r="CV331">
        <v>11.12</v>
      </c>
      <c r="CW331">
        <v>1.06</v>
      </c>
      <c r="CX331">
        <v>3.25</v>
      </c>
      <c r="CY331">
        <v>3.16</v>
      </c>
      <c r="CZ331">
        <v>0.09</v>
      </c>
      <c r="DA331">
        <v>10.57</v>
      </c>
      <c r="DB331">
        <v>22.85</v>
      </c>
      <c r="DC331">
        <v>5.62</v>
      </c>
      <c r="DD331">
        <v>4.0599999999999996</v>
      </c>
      <c r="DE331">
        <v>29.06</v>
      </c>
      <c r="DF331">
        <v>1.35</v>
      </c>
      <c r="DG331">
        <v>29.68</v>
      </c>
      <c r="DH331">
        <v>28.32</v>
      </c>
      <c r="DI331">
        <v>30.01</v>
      </c>
      <c r="DJ331">
        <v>0.25</v>
      </c>
      <c r="DK331">
        <v>49.18</v>
      </c>
      <c r="DL331">
        <v>9.43</v>
      </c>
      <c r="DM331">
        <v>6.16</v>
      </c>
      <c r="DN331">
        <v>24.01</v>
      </c>
      <c r="DO331">
        <v>43.34</v>
      </c>
      <c r="DP331">
        <v>14.14</v>
      </c>
      <c r="DQ331">
        <v>1.21</v>
      </c>
      <c r="DR331">
        <v>59.87</v>
      </c>
      <c r="DS331">
        <v>15.54</v>
      </c>
      <c r="DT331">
        <v>4.1500000000000004</v>
      </c>
      <c r="DU331">
        <v>21.08</v>
      </c>
      <c r="DV331">
        <v>15.09</v>
      </c>
      <c r="DW331">
        <v>6.58</v>
      </c>
      <c r="DX331">
        <v>10.15</v>
      </c>
      <c r="DY331">
        <v>1.78</v>
      </c>
      <c r="DZ331">
        <v>0.04</v>
      </c>
      <c r="EA331">
        <v>2.94</v>
      </c>
      <c r="EB331">
        <v>0.19</v>
      </c>
      <c r="EC331">
        <v>0.17</v>
      </c>
      <c r="ED331">
        <v>1</v>
      </c>
      <c r="EE331">
        <v>0.03</v>
      </c>
      <c r="EF331">
        <v>1.02</v>
      </c>
      <c r="EG331">
        <v>0.06</v>
      </c>
      <c r="EH331">
        <v>0.3</v>
      </c>
      <c r="EI331">
        <v>0.13</v>
      </c>
      <c r="EJ331">
        <v>0.95</v>
      </c>
      <c r="EK331">
        <v>0</v>
      </c>
      <c r="EL331">
        <v>0.02</v>
      </c>
      <c r="EM331">
        <v>1.08</v>
      </c>
      <c r="EN331">
        <v>0.5</v>
      </c>
      <c r="EO331">
        <v>0.18</v>
      </c>
      <c r="EP331">
        <v>0.17</v>
      </c>
      <c r="EQ331">
        <v>0.3</v>
      </c>
      <c r="ER331">
        <v>0.34</v>
      </c>
      <c r="ES331">
        <v>0.18</v>
      </c>
      <c r="ET331">
        <v>0</v>
      </c>
      <c r="EU331">
        <v>0.63</v>
      </c>
      <c r="EV331">
        <v>0.27</v>
      </c>
      <c r="EW331">
        <v>0.01</v>
      </c>
      <c r="EX331">
        <v>0.13</v>
      </c>
      <c r="EY331">
        <v>11.02</v>
      </c>
      <c r="EZ331">
        <v>10.58</v>
      </c>
      <c r="FA331">
        <v>0.39</v>
      </c>
      <c r="FB331">
        <v>0</v>
      </c>
      <c r="FC331">
        <v>0.1</v>
      </c>
      <c r="FD331">
        <v>25.51</v>
      </c>
      <c r="FE331">
        <v>6.79</v>
      </c>
      <c r="FF331">
        <v>20.91</v>
      </c>
      <c r="FG331">
        <v>1.2</v>
      </c>
      <c r="FH331">
        <v>20.3</v>
      </c>
      <c r="FI331">
        <v>47.34</v>
      </c>
      <c r="FJ331">
        <v>75.81</v>
      </c>
      <c r="FK331">
        <v>6.66</v>
      </c>
      <c r="FL331">
        <v>97.83</v>
      </c>
      <c r="FM331">
        <v>38.729999999999997</v>
      </c>
      <c r="FN331">
        <v>14.14</v>
      </c>
      <c r="FO331">
        <v>4.34</v>
      </c>
      <c r="FP331">
        <v>0.33</v>
      </c>
      <c r="FQ331">
        <v>84.64</v>
      </c>
      <c r="FR331">
        <v>97.14</v>
      </c>
      <c r="FS331">
        <v>53</v>
      </c>
      <c r="FT331">
        <v>10.26</v>
      </c>
      <c r="FU331">
        <v>13.23</v>
      </c>
      <c r="FV331">
        <v>1.96</v>
      </c>
      <c r="FW331">
        <v>45.46</v>
      </c>
      <c r="FX331">
        <v>6</v>
      </c>
      <c r="FY331">
        <v>18.850000000000001</v>
      </c>
      <c r="FZ331">
        <v>6.41</v>
      </c>
      <c r="GA331">
        <v>3.58</v>
      </c>
      <c r="GB331">
        <v>66.400000000000006</v>
      </c>
      <c r="GC331">
        <v>67.010000000000005</v>
      </c>
      <c r="GD331">
        <v>0.54</v>
      </c>
      <c r="GE331">
        <v>11.14</v>
      </c>
      <c r="GF331">
        <v>16.88</v>
      </c>
    </row>
    <row r="332" spans="2:188" x14ac:dyDescent="0.35">
      <c r="B332" t="str">
        <f>IF(AND(F332&gt;='PASO 2 - CHANNEL INPUT '!$G$4,F332&lt;='PASO 2 - CHANNEL INPUT '!$H$4),"OK","FUERA")</f>
        <v>OK</v>
      </c>
      <c r="C332" s="18" t="str">
        <f>IF(AND(F332&gt;='PASO 2 - CHANNEL INPUT '!$G$8,F332&lt;='PASO 2 - CHANNEL INPUT '!$H$8),"OK","FUERA")</f>
        <v>OK</v>
      </c>
      <c r="D332" t="str">
        <f>IF(AND(F332&gt;='PASO 1 - SETUP CAMPAÑA'!$C$3,F332&lt;='PASO 1 - SETUP CAMPAÑA'!$C$4),"OK","FUERA")</f>
        <v>OK</v>
      </c>
      <c r="E332" t="s">
        <v>12</v>
      </c>
      <c r="F332">
        <v>45</v>
      </c>
      <c r="G332" s="11">
        <f t="shared" si="545"/>
        <v>47.037599999999998</v>
      </c>
      <c r="H332">
        <f t="shared" si="456"/>
        <v>43.616</v>
      </c>
      <c r="I332">
        <f t="shared" si="457"/>
        <v>4.2863999999999995</v>
      </c>
      <c r="J332">
        <f t="shared" si="458"/>
        <v>13.9496</v>
      </c>
      <c r="K332">
        <f t="shared" si="459"/>
        <v>13.2728</v>
      </c>
      <c r="L332">
        <f t="shared" si="460"/>
        <v>0.71440000000000003</v>
      </c>
      <c r="M332">
        <f t="shared" si="461"/>
        <v>42.525600000000004</v>
      </c>
      <c r="N332">
        <f t="shared" si="462"/>
        <v>83.960799999999992</v>
      </c>
      <c r="O332">
        <f t="shared" si="463"/>
        <v>20.416799999999999</v>
      </c>
      <c r="P332">
        <f t="shared" si="464"/>
        <v>13.799199999999999</v>
      </c>
      <c r="Q332">
        <f t="shared" si="465"/>
        <v>106.1824</v>
      </c>
      <c r="R332">
        <f t="shared" si="466"/>
        <v>5.3768000000000002</v>
      </c>
      <c r="S332">
        <f t="shared" si="467"/>
        <v>107.9872</v>
      </c>
      <c r="T332">
        <f t="shared" si="468"/>
        <v>103.0616</v>
      </c>
      <c r="U332" s="11">
        <f t="shared" si="469"/>
        <v>110.35600000000001</v>
      </c>
      <c r="V332">
        <f t="shared" si="470"/>
        <v>3.8728000000000002</v>
      </c>
      <c r="W332">
        <f t="shared" si="471"/>
        <v>187.36079999999998</v>
      </c>
      <c r="X332">
        <f t="shared" si="472"/>
        <v>34.103200000000001</v>
      </c>
      <c r="Y332">
        <f t="shared" si="473"/>
        <v>27.485599999999998</v>
      </c>
      <c r="Z332">
        <f t="shared" si="474"/>
        <v>102.3096</v>
      </c>
      <c r="AA332">
        <f t="shared" si="475"/>
        <v>158.85999999999999</v>
      </c>
      <c r="AB332">
        <f t="shared" si="476"/>
        <v>56.287199999999999</v>
      </c>
      <c r="AC332">
        <f t="shared" si="477"/>
        <v>6.6551999999999998</v>
      </c>
      <c r="AD332" s="11">
        <f t="shared" si="478"/>
        <v>231.05200000000002</v>
      </c>
      <c r="AE332">
        <f t="shared" si="479"/>
        <v>69.372</v>
      </c>
      <c r="AF332">
        <f t="shared" si="480"/>
        <v>18.536799999999999</v>
      </c>
      <c r="AG332">
        <f t="shared" si="481"/>
        <v>85.652799999999999</v>
      </c>
      <c r="AH332">
        <f t="shared" si="482"/>
        <v>56.324800000000003</v>
      </c>
      <c r="AI332">
        <f t="shared" si="483"/>
        <v>29.704000000000001</v>
      </c>
      <c r="AJ332">
        <f t="shared" si="484"/>
        <v>42.6008</v>
      </c>
      <c r="AK332">
        <f t="shared" si="485"/>
        <v>7.8207999999999993</v>
      </c>
      <c r="AL332">
        <f t="shared" si="486"/>
        <v>0.188</v>
      </c>
      <c r="AM332">
        <f t="shared" si="487"/>
        <v>10.3024</v>
      </c>
      <c r="AN332">
        <f t="shared" si="488"/>
        <v>0.376</v>
      </c>
      <c r="AO332">
        <f t="shared" si="489"/>
        <v>0</v>
      </c>
      <c r="AP332">
        <f t="shared" si="490"/>
        <v>1.9551999999999998</v>
      </c>
      <c r="AQ332">
        <f t="shared" si="491"/>
        <v>0</v>
      </c>
      <c r="AR332">
        <f t="shared" si="492"/>
        <v>5.8656000000000006</v>
      </c>
      <c r="AS332">
        <f t="shared" si="493"/>
        <v>0.56400000000000006</v>
      </c>
      <c r="AT332">
        <f t="shared" si="494"/>
        <v>2.7448000000000001</v>
      </c>
      <c r="AU332">
        <f t="shared" si="495"/>
        <v>0.56400000000000006</v>
      </c>
      <c r="AV332">
        <f t="shared" si="496"/>
        <v>2.8952</v>
      </c>
      <c r="AW332">
        <f t="shared" si="497"/>
        <v>0</v>
      </c>
      <c r="AX332">
        <f t="shared" si="498"/>
        <v>0.188</v>
      </c>
      <c r="AY332">
        <f t="shared" si="499"/>
        <v>3.4592000000000001</v>
      </c>
      <c r="AZ332">
        <f t="shared" si="500"/>
        <v>1.5415999999999999</v>
      </c>
      <c r="BA332">
        <f t="shared" si="501"/>
        <v>1.3912</v>
      </c>
      <c r="BB332">
        <f t="shared" si="502"/>
        <v>0.41360000000000002</v>
      </c>
      <c r="BC332">
        <f t="shared" si="503"/>
        <v>0.67679999999999996</v>
      </c>
      <c r="BD332">
        <f t="shared" si="504"/>
        <v>3.4216000000000002</v>
      </c>
      <c r="BE332">
        <f t="shared" si="505"/>
        <v>0.94000000000000006</v>
      </c>
      <c r="BF332">
        <f t="shared" si="506"/>
        <v>0</v>
      </c>
      <c r="BG332">
        <f t="shared" si="507"/>
        <v>2.82</v>
      </c>
      <c r="BH332">
        <f t="shared" si="508"/>
        <v>0.45119999999999993</v>
      </c>
      <c r="BI332">
        <f t="shared" si="509"/>
        <v>0.22559999999999997</v>
      </c>
      <c r="BJ332">
        <f t="shared" si="510"/>
        <v>0.15040000000000001</v>
      </c>
      <c r="BK332">
        <f t="shared" si="511"/>
        <v>43.916800000000002</v>
      </c>
      <c r="BL332">
        <f t="shared" si="512"/>
        <v>43.465600000000002</v>
      </c>
      <c r="BM332">
        <f t="shared" si="513"/>
        <v>1.0152000000000001</v>
      </c>
      <c r="BN332">
        <f t="shared" si="514"/>
        <v>0</v>
      </c>
      <c r="BO332">
        <f t="shared" si="515"/>
        <v>0.78959999999999997</v>
      </c>
      <c r="BP332">
        <f t="shared" si="516"/>
        <v>92.383200000000002</v>
      </c>
      <c r="BQ332">
        <f t="shared" si="517"/>
        <v>26.6584</v>
      </c>
      <c r="BR332">
        <f t="shared" si="518"/>
        <v>72.0792</v>
      </c>
      <c r="BS332">
        <f t="shared" si="519"/>
        <v>6.3167999999999997</v>
      </c>
      <c r="BT332">
        <f t="shared" si="520"/>
        <v>72.567999999999998</v>
      </c>
      <c r="BU332">
        <f t="shared" si="521"/>
        <v>189.42880000000002</v>
      </c>
      <c r="BV332" s="11">
        <f t="shared" si="522"/>
        <v>283.09039999999999</v>
      </c>
      <c r="BW332" s="11">
        <f t="shared" si="523"/>
        <v>24.139199999999999</v>
      </c>
      <c r="BX332" s="11">
        <f t="shared" si="524"/>
        <v>367.31439999999998</v>
      </c>
      <c r="BY332">
        <f t="shared" si="525"/>
        <v>152.84399999999999</v>
      </c>
      <c r="BZ332">
        <f t="shared" si="526"/>
        <v>56.287199999999999</v>
      </c>
      <c r="CA332">
        <f t="shared" si="527"/>
        <v>19.739999999999998</v>
      </c>
      <c r="CB332">
        <f t="shared" si="528"/>
        <v>1.9551999999999998</v>
      </c>
      <c r="CC332" s="11">
        <f t="shared" si="529"/>
        <v>320.38959999999997</v>
      </c>
      <c r="CD332" s="11">
        <f t="shared" si="530"/>
        <v>358.7792</v>
      </c>
      <c r="CE332" s="11">
        <f t="shared" si="531"/>
        <v>184.7664</v>
      </c>
      <c r="CF332">
        <f t="shared" si="532"/>
        <v>38.915999999999997</v>
      </c>
      <c r="CG332">
        <f t="shared" si="533"/>
        <v>44.443199999999997</v>
      </c>
      <c r="CH332">
        <f t="shared" si="534"/>
        <v>8.5727999999999991</v>
      </c>
      <c r="CI332" s="11">
        <f t="shared" si="535"/>
        <v>165.62799999999999</v>
      </c>
      <c r="CJ332">
        <f t="shared" si="536"/>
        <v>25.3048</v>
      </c>
      <c r="CK332">
        <f t="shared" si="537"/>
        <v>69.5976</v>
      </c>
      <c r="CL332">
        <f t="shared" si="538"/>
        <v>21.958400000000001</v>
      </c>
      <c r="CM332">
        <f t="shared" si="539"/>
        <v>13.0848</v>
      </c>
      <c r="CN332">
        <f t="shared" si="540"/>
        <v>243.49760000000003</v>
      </c>
      <c r="CO332">
        <f t="shared" si="541"/>
        <v>244.96400000000003</v>
      </c>
      <c r="CP332">
        <f t="shared" si="542"/>
        <v>2.7448000000000001</v>
      </c>
      <c r="CQ332">
        <f t="shared" si="543"/>
        <v>30.756799999999998</v>
      </c>
      <c r="CR332">
        <f t="shared" si="544"/>
        <v>61.927199999999992</v>
      </c>
      <c r="CT332" s="18">
        <f>'PASO 1 - SETUP CAMPAÑA'!H73</f>
        <v>376</v>
      </c>
      <c r="CU332">
        <v>12.51</v>
      </c>
      <c r="CV332">
        <v>11.6</v>
      </c>
      <c r="CW332">
        <v>1.1399999999999999</v>
      </c>
      <c r="CX332">
        <v>3.71</v>
      </c>
      <c r="CY332">
        <v>3.53</v>
      </c>
      <c r="CZ332">
        <v>0.19</v>
      </c>
      <c r="DA332">
        <v>11.31</v>
      </c>
      <c r="DB332">
        <v>22.33</v>
      </c>
      <c r="DC332">
        <v>5.43</v>
      </c>
      <c r="DD332">
        <v>3.67</v>
      </c>
      <c r="DE332">
        <v>28.24</v>
      </c>
      <c r="DF332">
        <v>1.43</v>
      </c>
      <c r="DG332">
        <v>28.72</v>
      </c>
      <c r="DH332">
        <v>27.41</v>
      </c>
      <c r="DI332">
        <v>29.35</v>
      </c>
      <c r="DJ332">
        <v>1.03</v>
      </c>
      <c r="DK332">
        <v>49.83</v>
      </c>
      <c r="DL332">
        <v>9.07</v>
      </c>
      <c r="DM332">
        <v>7.31</v>
      </c>
      <c r="DN332">
        <v>27.21</v>
      </c>
      <c r="DO332">
        <v>42.25</v>
      </c>
      <c r="DP332">
        <v>14.97</v>
      </c>
      <c r="DQ332">
        <v>1.77</v>
      </c>
      <c r="DR332">
        <v>61.45</v>
      </c>
      <c r="DS332">
        <v>18.45</v>
      </c>
      <c r="DT332">
        <v>4.93</v>
      </c>
      <c r="DU332">
        <v>22.78</v>
      </c>
      <c r="DV332">
        <v>14.98</v>
      </c>
      <c r="DW332">
        <v>7.9</v>
      </c>
      <c r="DX332">
        <v>11.33</v>
      </c>
      <c r="DY332">
        <v>2.08</v>
      </c>
      <c r="DZ332">
        <v>0.05</v>
      </c>
      <c r="EA332">
        <v>2.74</v>
      </c>
      <c r="EB332">
        <v>0.1</v>
      </c>
      <c r="EC332">
        <v>0</v>
      </c>
      <c r="ED332">
        <v>0.52</v>
      </c>
      <c r="EE332">
        <v>0</v>
      </c>
      <c r="EF332">
        <v>1.56</v>
      </c>
      <c r="EG332">
        <v>0.15</v>
      </c>
      <c r="EH332">
        <v>0.73</v>
      </c>
      <c r="EI332">
        <v>0.15</v>
      </c>
      <c r="EJ332">
        <v>0.77</v>
      </c>
      <c r="EK332">
        <v>0</v>
      </c>
      <c r="EL332">
        <v>0.05</v>
      </c>
      <c r="EM332">
        <v>0.92</v>
      </c>
      <c r="EN332">
        <v>0.41</v>
      </c>
      <c r="EO332">
        <v>0.37</v>
      </c>
      <c r="EP332">
        <v>0.11</v>
      </c>
      <c r="EQ332">
        <v>0.18</v>
      </c>
      <c r="ER332">
        <v>0.91</v>
      </c>
      <c r="ES332">
        <v>0.25</v>
      </c>
      <c r="ET332">
        <v>0</v>
      </c>
      <c r="EU332">
        <v>0.75</v>
      </c>
      <c r="EV332">
        <v>0.12</v>
      </c>
      <c r="EW332">
        <v>0.06</v>
      </c>
      <c r="EX332">
        <v>0.04</v>
      </c>
      <c r="EY332">
        <v>11.68</v>
      </c>
      <c r="EZ332">
        <v>11.56</v>
      </c>
      <c r="FA332">
        <v>0.27</v>
      </c>
      <c r="FB332">
        <v>0</v>
      </c>
      <c r="FC332">
        <v>0.21</v>
      </c>
      <c r="FD332">
        <v>24.57</v>
      </c>
      <c r="FE332">
        <v>7.09</v>
      </c>
      <c r="FF332">
        <v>19.170000000000002</v>
      </c>
      <c r="FG332">
        <v>1.68</v>
      </c>
      <c r="FH332">
        <v>19.3</v>
      </c>
      <c r="FI332">
        <v>50.38</v>
      </c>
      <c r="FJ332">
        <v>75.290000000000006</v>
      </c>
      <c r="FK332">
        <v>6.42</v>
      </c>
      <c r="FL332">
        <v>97.69</v>
      </c>
      <c r="FM332">
        <v>40.65</v>
      </c>
      <c r="FN332">
        <v>14.97</v>
      </c>
      <c r="FO332">
        <v>5.25</v>
      </c>
      <c r="FP332">
        <v>0.52</v>
      </c>
      <c r="FQ332">
        <v>85.21</v>
      </c>
      <c r="FR332">
        <v>95.42</v>
      </c>
      <c r="FS332">
        <v>49.14</v>
      </c>
      <c r="FT332">
        <v>10.35</v>
      </c>
      <c r="FU332">
        <v>11.82</v>
      </c>
      <c r="FV332">
        <v>2.2799999999999998</v>
      </c>
      <c r="FW332">
        <v>44.05</v>
      </c>
      <c r="FX332">
        <v>6.73</v>
      </c>
      <c r="FY332">
        <v>18.510000000000002</v>
      </c>
      <c r="FZ332">
        <v>5.84</v>
      </c>
      <c r="GA332">
        <v>3.48</v>
      </c>
      <c r="GB332">
        <v>64.760000000000005</v>
      </c>
      <c r="GC332">
        <v>65.150000000000006</v>
      </c>
      <c r="GD332">
        <v>0.73</v>
      </c>
      <c r="GE332">
        <v>8.18</v>
      </c>
      <c r="GF332">
        <v>16.47</v>
      </c>
    </row>
    <row r="333" spans="2:188" x14ac:dyDescent="0.35">
      <c r="B333" t="str">
        <f>IF(AND(F333&gt;='PASO 2 - CHANNEL INPUT '!$G$4,F333&lt;='PASO 2 - CHANNEL INPUT '!$H$4),"OK","FUERA")</f>
        <v>OK</v>
      </c>
      <c r="C333" s="18" t="str">
        <f>IF(AND(F333&gt;='PASO 2 - CHANNEL INPUT '!$G$8,F333&lt;='PASO 2 - CHANNEL INPUT '!$H$8),"OK","FUERA")</f>
        <v>OK</v>
      </c>
      <c r="D333" t="str">
        <f>IF(AND(F333&gt;='PASO 1 - SETUP CAMPAÑA'!$C$3,F333&lt;='PASO 1 - SETUP CAMPAÑA'!$C$4),"OK","FUERA")</f>
        <v>OK</v>
      </c>
      <c r="E333" t="s">
        <v>12</v>
      </c>
      <c r="F333">
        <v>46</v>
      </c>
      <c r="G333" s="11">
        <f t="shared" si="545"/>
        <v>54.303899999999999</v>
      </c>
      <c r="H333">
        <f t="shared" si="456"/>
        <v>49.635599999999997</v>
      </c>
      <c r="I333">
        <f t="shared" si="457"/>
        <v>5.7057000000000002</v>
      </c>
      <c r="J333">
        <f t="shared" si="458"/>
        <v>17.556000000000001</v>
      </c>
      <c r="K333">
        <f t="shared" si="459"/>
        <v>16.319099999999999</v>
      </c>
      <c r="L333">
        <f t="shared" si="460"/>
        <v>1.3964999999999999</v>
      </c>
      <c r="M333">
        <f t="shared" si="461"/>
        <v>38.942399999999999</v>
      </c>
      <c r="N333">
        <f t="shared" si="462"/>
        <v>87.740099999999998</v>
      </c>
      <c r="O333">
        <f t="shared" si="463"/>
        <v>21.346499999999999</v>
      </c>
      <c r="P333">
        <f t="shared" si="464"/>
        <v>15.002399999999998</v>
      </c>
      <c r="Q333">
        <f t="shared" si="465"/>
        <v>111.0018</v>
      </c>
      <c r="R333">
        <f t="shared" si="466"/>
        <v>5.9451000000000001</v>
      </c>
      <c r="S333">
        <f t="shared" si="467"/>
        <v>114.8322</v>
      </c>
      <c r="T333">
        <f t="shared" si="468"/>
        <v>109.4058</v>
      </c>
      <c r="U333" s="11">
        <f t="shared" si="469"/>
        <v>120.89699999999999</v>
      </c>
      <c r="V333">
        <f t="shared" si="470"/>
        <v>1.6358999999999997</v>
      </c>
      <c r="W333">
        <f t="shared" si="471"/>
        <v>203.25059999999999</v>
      </c>
      <c r="X333">
        <f t="shared" si="472"/>
        <v>47.481000000000002</v>
      </c>
      <c r="Y333">
        <f t="shared" si="473"/>
        <v>30.244200000000003</v>
      </c>
      <c r="Z333">
        <f t="shared" si="474"/>
        <v>127.40069999999999</v>
      </c>
      <c r="AA333">
        <f t="shared" si="475"/>
        <v>161.55510000000001</v>
      </c>
      <c r="AB333">
        <f t="shared" si="476"/>
        <v>68.787599999999998</v>
      </c>
      <c r="AC333">
        <f t="shared" si="477"/>
        <v>6.1844999999999999</v>
      </c>
      <c r="AD333" s="11">
        <f t="shared" si="478"/>
        <v>254.64179999999999</v>
      </c>
      <c r="AE333">
        <f t="shared" si="479"/>
        <v>76.967100000000002</v>
      </c>
      <c r="AF333">
        <f t="shared" si="480"/>
        <v>20.708100000000002</v>
      </c>
      <c r="AG333">
        <f t="shared" si="481"/>
        <v>85.066800000000001</v>
      </c>
      <c r="AH333">
        <f t="shared" si="482"/>
        <v>64.877400000000009</v>
      </c>
      <c r="AI333">
        <f t="shared" si="483"/>
        <v>39.700499999999998</v>
      </c>
      <c r="AJ333">
        <f t="shared" si="484"/>
        <v>52.029599999999995</v>
      </c>
      <c r="AK333">
        <f t="shared" si="485"/>
        <v>9.5760000000000005</v>
      </c>
      <c r="AL333">
        <f t="shared" si="486"/>
        <v>1.1970000000000001</v>
      </c>
      <c r="AM333">
        <f t="shared" si="487"/>
        <v>9.8553000000000015</v>
      </c>
      <c r="AN333">
        <f t="shared" si="488"/>
        <v>0.43890000000000001</v>
      </c>
      <c r="AO333">
        <f t="shared" si="489"/>
        <v>0</v>
      </c>
      <c r="AP333">
        <f t="shared" si="490"/>
        <v>5.2269000000000005</v>
      </c>
      <c r="AQ333">
        <f t="shared" si="491"/>
        <v>0</v>
      </c>
      <c r="AR333">
        <f t="shared" si="492"/>
        <v>7.3017000000000003</v>
      </c>
      <c r="AS333">
        <f t="shared" si="493"/>
        <v>0.31920000000000004</v>
      </c>
      <c r="AT333">
        <f t="shared" si="494"/>
        <v>1.9550999999999998</v>
      </c>
      <c r="AU333">
        <f t="shared" si="495"/>
        <v>1.3964999999999999</v>
      </c>
      <c r="AV333">
        <f t="shared" si="496"/>
        <v>3.5112000000000001</v>
      </c>
      <c r="AW333">
        <f t="shared" si="497"/>
        <v>0</v>
      </c>
      <c r="AX333">
        <f t="shared" si="498"/>
        <v>0.43890000000000001</v>
      </c>
      <c r="AY333">
        <f t="shared" si="499"/>
        <v>4.7880000000000003</v>
      </c>
      <c r="AZ333">
        <f t="shared" si="500"/>
        <v>1.9550999999999998</v>
      </c>
      <c r="BA333">
        <f t="shared" si="501"/>
        <v>2.3142</v>
      </c>
      <c r="BB333">
        <f t="shared" si="502"/>
        <v>1.0373999999999999</v>
      </c>
      <c r="BC333">
        <f t="shared" si="503"/>
        <v>0.35909999999999997</v>
      </c>
      <c r="BD333">
        <f t="shared" si="504"/>
        <v>2.8329</v>
      </c>
      <c r="BE333">
        <f t="shared" si="505"/>
        <v>0.59850000000000003</v>
      </c>
      <c r="BF333">
        <f t="shared" si="506"/>
        <v>0.15960000000000002</v>
      </c>
      <c r="BG333">
        <f t="shared" si="507"/>
        <v>1.5162</v>
      </c>
      <c r="BH333">
        <f t="shared" si="508"/>
        <v>0.71819999999999995</v>
      </c>
      <c r="BI333">
        <f t="shared" si="509"/>
        <v>0.23939999999999997</v>
      </c>
      <c r="BJ333">
        <f t="shared" si="510"/>
        <v>0.31920000000000004</v>
      </c>
      <c r="BK333">
        <f t="shared" si="511"/>
        <v>50.5533</v>
      </c>
      <c r="BL333">
        <f t="shared" si="512"/>
        <v>49.595700000000001</v>
      </c>
      <c r="BM333">
        <f t="shared" si="513"/>
        <v>0.5586000000000001</v>
      </c>
      <c r="BN333">
        <f t="shared" si="514"/>
        <v>0</v>
      </c>
      <c r="BO333">
        <f t="shared" si="515"/>
        <v>0.59850000000000003</v>
      </c>
      <c r="BP333">
        <f t="shared" si="516"/>
        <v>109.4457</v>
      </c>
      <c r="BQ333">
        <f t="shared" si="517"/>
        <v>35.989800000000002</v>
      </c>
      <c r="BR333">
        <f t="shared" si="518"/>
        <v>80.597999999999999</v>
      </c>
      <c r="BS333">
        <f t="shared" si="519"/>
        <v>3.9500999999999995</v>
      </c>
      <c r="BT333">
        <f t="shared" si="520"/>
        <v>81.156599999999997</v>
      </c>
      <c r="BU333">
        <f t="shared" si="521"/>
        <v>208.99620000000002</v>
      </c>
      <c r="BV333" s="11">
        <f t="shared" si="522"/>
        <v>318.88080000000002</v>
      </c>
      <c r="BW333" s="11">
        <f t="shared" si="523"/>
        <v>23.221800000000002</v>
      </c>
      <c r="BX333" s="11">
        <f t="shared" si="524"/>
        <v>385.79309999999998</v>
      </c>
      <c r="BY333">
        <f t="shared" si="525"/>
        <v>167.69970000000001</v>
      </c>
      <c r="BZ333">
        <f t="shared" si="526"/>
        <v>68.787599999999998</v>
      </c>
      <c r="CA333">
        <f t="shared" si="527"/>
        <v>16.758000000000003</v>
      </c>
      <c r="CB333">
        <f t="shared" si="528"/>
        <v>1.3964999999999999</v>
      </c>
      <c r="CC333" s="11">
        <f t="shared" si="529"/>
        <v>333.68369999999999</v>
      </c>
      <c r="CD333" s="11">
        <f t="shared" si="530"/>
        <v>382.5213</v>
      </c>
      <c r="CE333" s="11">
        <f t="shared" si="531"/>
        <v>185.8143</v>
      </c>
      <c r="CF333">
        <f t="shared" si="532"/>
        <v>43.0122</v>
      </c>
      <c r="CG333">
        <f t="shared" si="533"/>
        <v>48.119399999999999</v>
      </c>
      <c r="CH333">
        <f t="shared" si="534"/>
        <v>8.4188999999999989</v>
      </c>
      <c r="CI333" s="11">
        <f t="shared" si="535"/>
        <v>184.97640000000001</v>
      </c>
      <c r="CJ333">
        <f t="shared" si="536"/>
        <v>28.009799999999998</v>
      </c>
      <c r="CK333">
        <f t="shared" si="537"/>
        <v>80.278800000000004</v>
      </c>
      <c r="CL333">
        <f t="shared" si="538"/>
        <v>24.738</v>
      </c>
      <c r="CM333">
        <f t="shared" si="539"/>
        <v>16.797899999999998</v>
      </c>
      <c r="CN333">
        <f t="shared" si="540"/>
        <v>253.92359999999999</v>
      </c>
      <c r="CO333">
        <f t="shared" si="541"/>
        <v>252.4872</v>
      </c>
      <c r="CP333">
        <f t="shared" si="542"/>
        <v>3.1521000000000003</v>
      </c>
      <c r="CQ333">
        <f t="shared" si="543"/>
        <v>39.181800000000003</v>
      </c>
      <c r="CR333">
        <f t="shared" si="544"/>
        <v>68.10929999999999</v>
      </c>
      <c r="CT333" s="18">
        <f>'PASO 1 - SETUP CAMPAÑA'!H74</f>
        <v>399</v>
      </c>
      <c r="CU333">
        <v>13.61</v>
      </c>
      <c r="CV333">
        <v>12.44</v>
      </c>
      <c r="CW333">
        <v>1.43</v>
      </c>
      <c r="CX333">
        <v>4.4000000000000004</v>
      </c>
      <c r="CY333">
        <v>4.09</v>
      </c>
      <c r="CZ333">
        <v>0.35</v>
      </c>
      <c r="DA333">
        <v>9.76</v>
      </c>
      <c r="DB333">
        <v>21.99</v>
      </c>
      <c r="DC333">
        <v>5.35</v>
      </c>
      <c r="DD333">
        <v>3.76</v>
      </c>
      <c r="DE333">
        <v>27.82</v>
      </c>
      <c r="DF333">
        <v>1.49</v>
      </c>
      <c r="DG333">
        <v>28.78</v>
      </c>
      <c r="DH333">
        <v>27.42</v>
      </c>
      <c r="DI333">
        <v>30.3</v>
      </c>
      <c r="DJ333">
        <v>0.41</v>
      </c>
      <c r="DK333">
        <v>50.94</v>
      </c>
      <c r="DL333">
        <v>11.9</v>
      </c>
      <c r="DM333">
        <v>7.58</v>
      </c>
      <c r="DN333">
        <v>31.93</v>
      </c>
      <c r="DO333">
        <v>40.49</v>
      </c>
      <c r="DP333">
        <v>17.239999999999998</v>
      </c>
      <c r="DQ333">
        <v>1.55</v>
      </c>
      <c r="DR333">
        <v>63.82</v>
      </c>
      <c r="DS333">
        <v>19.29</v>
      </c>
      <c r="DT333">
        <v>5.19</v>
      </c>
      <c r="DU333">
        <v>21.32</v>
      </c>
      <c r="DV333">
        <v>16.260000000000002</v>
      </c>
      <c r="DW333">
        <v>9.9499999999999993</v>
      </c>
      <c r="DX333">
        <v>13.04</v>
      </c>
      <c r="DY333">
        <v>2.4</v>
      </c>
      <c r="DZ333">
        <v>0.3</v>
      </c>
      <c r="EA333">
        <v>2.4700000000000002</v>
      </c>
      <c r="EB333">
        <v>0.11</v>
      </c>
      <c r="EC333">
        <v>0</v>
      </c>
      <c r="ED333">
        <v>1.31</v>
      </c>
      <c r="EE333">
        <v>0</v>
      </c>
      <c r="EF333">
        <v>1.83</v>
      </c>
      <c r="EG333">
        <v>0.08</v>
      </c>
      <c r="EH333">
        <v>0.49</v>
      </c>
      <c r="EI333">
        <v>0.35</v>
      </c>
      <c r="EJ333">
        <v>0.88</v>
      </c>
      <c r="EK333">
        <v>0</v>
      </c>
      <c r="EL333">
        <v>0.11</v>
      </c>
      <c r="EM333">
        <v>1.2</v>
      </c>
      <c r="EN333">
        <v>0.49</v>
      </c>
      <c r="EO333">
        <v>0.57999999999999996</v>
      </c>
      <c r="EP333">
        <v>0.26</v>
      </c>
      <c r="EQ333">
        <v>0.09</v>
      </c>
      <c r="ER333">
        <v>0.71</v>
      </c>
      <c r="ES333">
        <v>0.15</v>
      </c>
      <c r="ET333">
        <v>0.04</v>
      </c>
      <c r="EU333">
        <v>0.38</v>
      </c>
      <c r="EV333">
        <v>0.18</v>
      </c>
      <c r="EW333">
        <v>0.06</v>
      </c>
      <c r="EX333">
        <v>0.08</v>
      </c>
      <c r="EY333">
        <v>12.67</v>
      </c>
      <c r="EZ333">
        <v>12.43</v>
      </c>
      <c r="FA333">
        <v>0.14000000000000001</v>
      </c>
      <c r="FB333">
        <v>0</v>
      </c>
      <c r="FC333">
        <v>0.15</v>
      </c>
      <c r="FD333">
        <v>27.43</v>
      </c>
      <c r="FE333">
        <v>9.02</v>
      </c>
      <c r="FF333">
        <v>20.2</v>
      </c>
      <c r="FG333">
        <v>0.99</v>
      </c>
      <c r="FH333">
        <v>20.34</v>
      </c>
      <c r="FI333">
        <v>52.38</v>
      </c>
      <c r="FJ333">
        <v>79.92</v>
      </c>
      <c r="FK333">
        <v>5.82</v>
      </c>
      <c r="FL333">
        <v>96.69</v>
      </c>
      <c r="FM333">
        <v>42.03</v>
      </c>
      <c r="FN333">
        <v>17.239999999999998</v>
      </c>
      <c r="FO333">
        <v>4.2</v>
      </c>
      <c r="FP333">
        <v>0.35</v>
      </c>
      <c r="FQ333">
        <v>83.63</v>
      </c>
      <c r="FR333">
        <v>95.87</v>
      </c>
      <c r="FS333">
        <v>46.57</v>
      </c>
      <c r="FT333">
        <v>10.78</v>
      </c>
      <c r="FU333">
        <v>12.06</v>
      </c>
      <c r="FV333">
        <v>2.11</v>
      </c>
      <c r="FW333">
        <v>46.36</v>
      </c>
      <c r="FX333">
        <v>7.02</v>
      </c>
      <c r="FY333">
        <v>20.12</v>
      </c>
      <c r="FZ333">
        <v>6.2</v>
      </c>
      <c r="GA333">
        <v>4.21</v>
      </c>
      <c r="GB333">
        <v>63.64</v>
      </c>
      <c r="GC333">
        <v>63.28</v>
      </c>
      <c r="GD333">
        <v>0.79</v>
      </c>
      <c r="GE333">
        <v>9.82</v>
      </c>
      <c r="GF333">
        <v>17.07</v>
      </c>
    </row>
    <row r="334" spans="2:188" x14ac:dyDescent="0.35">
      <c r="B334" t="str">
        <f>IF(AND(F334&gt;='PASO 2 - CHANNEL INPUT '!$G$4,F334&lt;='PASO 2 - CHANNEL INPUT '!$H$4),"OK","FUERA")</f>
        <v>OK</v>
      </c>
      <c r="C334" s="18" t="str">
        <f>IF(AND(F334&gt;='PASO 2 - CHANNEL INPUT '!$G$8,F334&lt;='PASO 2 - CHANNEL INPUT '!$H$8),"OK","FUERA")</f>
        <v>OK</v>
      </c>
      <c r="D334" t="str">
        <f>IF(AND(F334&gt;='PASO 1 - SETUP CAMPAÑA'!$C$3,F334&lt;='PASO 1 - SETUP CAMPAÑA'!$C$4),"OK","FUERA")</f>
        <v>OK</v>
      </c>
      <c r="E334" t="s">
        <v>12</v>
      </c>
      <c r="F334">
        <v>47</v>
      </c>
      <c r="G334" s="11">
        <f t="shared" si="545"/>
        <v>54.925199999999997</v>
      </c>
      <c r="H334">
        <f t="shared" si="456"/>
        <v>52.430399999999999</v>
      </c>
      <c r="I334">
        <f t="shared" si="457"/>
        <v>3.5640000000000005</v>
      </c>
      <c r="J334">
        <f t="shared" si="458"/>
        <v>13.543200000000001</v>
      </c>
      <c r="K334">
        <f t="shared" si="459"/>
        <v>13.305599999999998</v>
      </c>
      <c r="L334">
        <f t="shared" si="460"/>
        <v>0.63360000000000005</v>
      </c>
      <c r="M334">
        <f t="shared" si="461"/>
        <v>48.391199999999998</v>
      </c>
      <c r="N334">
        <f t="shared" si="462"/>
        <v>89.139600000000016</v>
      </c>
      <c r="O334">
        <f t="shared" si="463"/>
        <v>24.116399999999999</v>
      </c>
      <c r="P334">
        <f t="shared" si="464"/>
        <v>18.216000000000001</v>
      </c>
      <c r="Q334">
        <f t="shared" si="465"/>
        <v>113.8104</v>
      </c>
      <c r="R334">
        <f t="shared" si="466"/>
        <v>7.1676000000000002</v>
      </c>
      <c r="S334">
        <f t="shared" si="467"/>
        <v>116.5428</v>
      </c>
      <c r="T334">
        <f t="shared" si="468"/>
        <v>111.63240000000002</v>
      </c>
      <c r="U334" s="11">
        <f t="shared" si="469"/>
        <v>120.1464</v>
      </c>
      <c r="V334">
        <f t="shared" si="470"/>
        <v>3.7223999999999995</v>
      </c>
      <c r="W334">
        <f t="shared" si="471"/>
        <v>214.07759999999999</v>
      </c>
      <c r="X334">
        <f t="shared" si="472"/>
        <v>42.2532</v>
      </c>
      <c r="Y334">
        <f t="shared" si="473"/>
        <v>26.334000000000003</v>
      </c>
      <c r="Z334">
        <f t="shared" si="474"/>
        <v>131.74920000000003</v>
      </c>
      <c r="AA334">
        <f t="shared" si="475"/>
        <v>167.11200000000002</v>
      </c>
      <c r="AB334">
        <f t="shared" si="476"/>
        <v>62.607600000000005</v>
      </c>
      <c r="AC334">
        <f t="shared" si="477"/>
        <v>5.4648000000000003</v>
      </c>
      <c r="AD334" s="11">
        <f t="shared" si="478"/>
        <v>257.43959999999998</v>
      </c>
      <c r="AE334">
        <f t="shared" si="479"/>
        <v>78.922799999999995</v>
      </c>
      <c r="AF334">
        <f t="shared" si="480"/>
        <v>21.1068</v>
      </c>
      <c r="AG334">
        <f t="shared" si="481"/>
        <v>95.752799999999993</v>
      </c>
      <c r="AH334">
        <f t="shared" si="482"/>
        <v>65.537999999999997</v>
      </c>
      <c r="AI334">
        <f t="shared" si="483"/>
        <v>29.383200000000002</v>
      </c>
      <c r="AJ334">
        <f t="shared" si="484"/>
        <v>50.292000000000002</v>
      </c>
      <c r="AK334">
        <f t="shared" si="485"/>
        <v>7.8407999999999989</v>
      </c>
      <c r="AL334">
        <f t="shared" si="486"/>
        <v>0</v>
      </c>
      <c r="AM334">
        <f t="shared" si="487"/>
        <v>13.543200000000001</v>
      </c>
      <c r="AN334">
        <f t="shared" si="488"/>
        <v>0.59399999999999997</v>
      </c>
      <c r="AO334">
        <f t="shared" si="489"/>
        <v>0.11879999999999999</v>
      </c>
      <c r="AP334">
        <f t="shared" si="490"/>
        <v>3.9996</v>
      </c>
      <c r="AQ334">
        <f t="shared" si="491"/>
        <v>0.27720000000000006</v>
      </c>
      <c r="AR334">
        <f t="shared" si="492"/>
        <v>5.0688000000000004</v>
      </c>
      <c r="AS334">
        <f t="shared" si="493"/>
        <v>0.59399999999999997</v>
      </c>
      <c r="AT334">
        <f t="shared" si="494"/>
        <v>2.2571999999999997</v>
      </c>
      <c r="AU334">
        <f t="shared" si="495"/>
        <v>1.3068</v>
      </c>
      <c r="AV334">
        <f t="shared" si="496"/>
        <v>3.8015999999999996</v>
      </c>
      <c r="AW334">
        <f t="shared" si="497"/>
        <v>0</v>
      </c>
      <c r="AX334">
        <f t="shared" si="498"/>
        <v>0.11879999999999999</v>
      </c>
      <c r="AY334">
        <f t="shared" si="499"/>
        <v>4.7519999999999998</v>
      </c>
      <c r="AZ334">
        <f t="shared" si="500"/>
        <v>1.8611999999999997</v>
      </c>
      <c r="BA334">
        <f t="shared" si="501"/>
        <v>1.5840000000000001</v>
      </c>
      <c r="BB334">
        <f t="shared" si="502"/>
        <v>0.51479999999999992</v>
      </c>
      <c r="BC334">
        <f t="shared" si="503"/>
        <v>1.0295999999999998</v>
      </c>
      <c r="BD334">
        <f t="shared" si="504"/>
        <v>1.1879999999999999</v>
      </c>
      <c r="BE334">
        <f t="shared" si="505"/>
        <v>1.4256</v>
      </c>
      <c r="BF334">
        <f t="shared" si="506"/>
        <v>0</v>
      </c>
      <c r="BG334">
        <f t="shared" si="507"/>
        <v>2.9699999999999998</v>
      </c>
      <c r="BH334">
        <f t="shared" si="508"/>
        <v>0.15840000000000001</v>
      </c>
      <c r="BI334">
        <f t="shared" si="509"/>
        <v>0.19800000000000001</v>
      </c>
      <c r="BJ334">
        <f t="shared" si="510"/>
        <v>7.9200000000000007E-2</v>
      </c>
      <c r="BK334">
        <f t="shared" si="511"/>
        <v>48.074400000000004</v>
      </c>
      <c r="BL334">
        <f t="shared" si="512"/>
        <v>47.163600000000002</v>
      </c>
      <c r="BM334">
        <f t="shared" si="513"/>
        <v>0.79200000000000004</v>
      </c>
      <c r="BN334">
        <f t="shared" si="514"/>
        <v>0</v>
      </c>
      <c r="BO334">
        <f t="shared" si="515"/>
        <v>0.87120000000000009</v>
      </c>
      <c r="BP334">
        <f t="shared" si="516"/>
        <v>112.50360000000001</v>
      </c>
      <c r="BQ334">
        <f t="shared" si="517"/>
        <v>37.026000000000003</v>
      </c>
      <c r="BR334">
        <f t="shared" si="518"/>
        <v>83.001599999999996</v>
      </c>
      <c r="BS334">
        <f t="shared" si="519"/>
        <v>3.8412000000000002</v>
      </c>
      <c r="BT334">
        <f t="shared" si="520"/>
        <v>76.982400000000013</v>
      </c>
      <c r="BU334">
        <f t="shared" si="521"/>
        <v>218.31479999999999</v>
      </c>
      <c r="BV334" s="11">
        <f t="shared" si="522"/>
        <v>320.68080000000003</v>
      </c>
      <c r="BW334" s="11">
        <f t="shared" si="523"/>
        <v>24.9084</v>
      </c>
      <c r="BX334" s="11">
        <f t="shared" si="524"/>
        <v>383.52599999999995</v>
      </c>
      <c r="BY334">
        <f t="shared" si="525"/>
        <v>162.47880000000001</v>
      </c>
      <c r="BZ334">
        <f t="shared" si="526"/>
        <v>62.607600000000005</v>
      </c>
      <c r="CA334">
        <f t="shared" si="527"/>
        <v>17.7012</v>
      </c>
      <c r="CB334">
        <f t="shared" si="528"/>
        <v>0.99</v>
      </c>
      <c r="CC334" s="11">
        <f t="shared" si="529"/>
        <v>335.05559999999997</v>
      </c>
      <c r="CD334" s="11">
        <f t="shared" si="530"/>
        <v>377.30880000000002</v>
      </c>
      <c r="CE334" s="11">
        <f t="shared" si="531"/>
        <v>184.73399999999998</v>
      </c>
      <c r="CF334">
        <f t="shared" si="532"/>
        <v>40.075200000000002</v>
      </c>
      <c r="CG334">
        <f t="shared" si="533"/>
        <v>39.283200000000001</v>
      </c>
      <c r="CH334">
        <f t="shared" si="534"/>
        <v>9.2268000000000008</v>
      </c>
      <c r="CI334" s="11">
        <f t="shared" si="535"/>
        <v>179.3484</v>
      </c>
      <c r="CJ334">
        <f t="shared" si="536"/>
        <v>23.641199999999998</v>
      </c>
      <c r="CK334">
        <f t="shared" si="537"/>
        <v>68.943600000000004</v>
      </c>
      <c r="CL334">
        <f t="shared" si="538"/>
        <v>22.096800000000002</v>
      </c>
      <c r="CM334">
        <f t="shared" si="539"/>
        <v>11.919599999999999</v>
      </c>
      <c r="CN334">
        <f t="shared" si="540"/>
        <v>246.31200000000001</v>
      </c>
      <c r="CO334">
        <f t="shared" si="541"/>
        <v>249.95519999999999</v>
      </c>
      <c r="CP334">
        <f t="shared" si="542"/>
        <v>3.2471999999999994</v>
      </c>
      <c r="CQ334">
        <f t="shared" si="543"/>
        <v>33.778799999999997</v>
      </c>
      <c r="CR334">
        <f t="shared" si="544"/>
        <v>67.795200000000008</v>
      </c>
      <c r="CT334" s="18">
        <f>'PASO 1 - SETUP CAMPAÑA'!H75</f>
        <v>396</v>
      </c>
      <c r="CU334">
        <v>13.87</v>
      </c>
      <c r="CV334">
        <v>13.24</v>
      </c>
      <c r="CW334">
        <v>0.9</v>
      </c>
      <c r="CX334">
        <v>3.42</v>
      </c>
      <c r="CY334">
        <v>3.36</v>
      </c>
      <c r="CZ334">
        <v>0.16</v>
      </c>
      <c r="DA334">
        <v>12.22</v>
      </c>
      <c r="DB334">
        <v>22.51</v>
      </c>
      <c r="DC334">
        <v>6.09</v>
      </c>
      <c r="DD334">
        <v>4.5999999999999996</v>
      </c>
      <c r="DE334">
        <v>28.74</v>
      </c>
      <c r="DF334">
        <v>1.81</v>
      </c>
      <c r="DG334">
        <v>29.43</v>
      </c>
      <c r="DH334">
        <v>28.19</v>
      </c>
      <c r="DI334">
        <v>30.34</v>
      </c>
      <c r="DJ334">
        <v>0.94</v>
      </c>
      <c r="DK334">
        <v>54.06</v>
      </c>
      <c r="DL334">
        <v>10.67</v>
      </c>
      <c r="DM334">
        <v>6.65</v>
      </c>
      <c r="DN334">
        <v>33.270000000000003</v>
      </c>
      <c r="DO334">
        <v>42.2</v>
      </c>
      <c r="DP334">
        <v>15.81</v>
      </c>
      <c r="DQ334">
        <v>1.38</v>
      </c>
      <c r="DR334">
        <v>65.010000000000005</v>
      </c>
      <c r="DS334">
        <v>19.93</v>
      </c>
      <c r="DT334">
        <v>5.33</v>
      </c>
      <c r="DU334">
        <v>24.18</v>
      </c>
      <c r="DV334">
        <v>16.55</v>
      </c>
      <c r="DW334">
        <v>7.42</v>
      </c>
      <c r="DX334">
        <v>12.7</v>
      </c>
      <c r="DY334">
        <v>1.98</v>
      </c>
      <c r="DZ334">
        <v>0</v>
      </c>
      <c r="EA334">
        <v>3.42</v>
      </c>
      <c r="EB334">
        <v>0.15</v>
      </c>
      <c r="EC334">
        <v>0.03</v>
      </c>
      <c r="ED334">
        <v>1.01</v>
      </c>
      <c r="EE334">
        <v>7.0000000000000007E-2</v>
      </c>
      <c r="EF334">
        <v>1.28</v>
      </c>
      <c r="EG334">
        <v>0.15</v>
      </c>
      <c r="EH334">
        <v>0.56999999999999995</v>
      </c>
      <c r="EI334">
        <v>0.33</v>
      </c>
      <c r="EJ334">
        <v>0.96</v>
      </c>
      <c r="EK334">
        <v>0</v>
      </c>
      <c r="EL334">
        <v>0.03</v>
      </c>
      <c r="EM334">
        <v>1.2</v>
      </c>
      <c r="EN334">
        <v>0.47</v>
      </c>
      <c r="EO334">
        <v>0.4</v>
      </c>
      <c r="EP334">
        <v>0.13</v>
      </c>
      <c r="EQ334">
        <v>0.26</v>
      </c>
      <c r="ER334">
        <v>0.3</v>
      </c>
      <c r="ES334">
        <v>0.36</v>
      </c>
      <c r="ET334">
        <v>0</v>
      </c>
      <c r="EU334">
        <v>0.75</v>
      </c>
      <c r="EV334">
        <v>0.04</v>
      </c>
      <c r="EW334">
        <v>0.05</v>
      </c>
      <c r="EX334">
        <v>0.02</v>
      </c>
      <c r="EY334">
        <v>12.14</v>
      </c>
      <c r="EZ334">
        <v>11.91</v>
      </c>
      <c r="FA334">
        <v>0.2</v>
      </c>
      <c r="FB334">
        <v>0</v>
      </c>
      <c r="FC334">
        <v>0.22</v>
      </c>
      <c r="FD334">
        <v>28.41</v>
      </c>
      <c r="FE334">
        <v>9.35</v>
      </c>
      <c r="FF334">
        <v>20.96</v>
      </c>
      <c r="FG334">
        <v>0.97</v>
      </c>
      <c r="FH334">
        <v>19.440000000000001</v>
      </c>
      <c r="FI334">
        <v>55.13</v>
      </c>
      <c r="FJ334">
        <v>80.98</v>
      </c>
      <c r="FK334">
        <v>6.29</v>
      </c>
      <c r="FL334">
        <v>96.85</v>
      </c>
      <c r="FM334">
        <v>41.03</v>
      </c>
      <c r="FN334">
        <v>15.81</v>
      </c>
      <c r="FO334">
        <v>4.47</v>
      </c>
      <c r="FP334">
        <v>0.25</v>
      </c>
      <c r="FQ334">
        <v>84.61</v>
      </c>
      <c r="FR334">
        <v>95.28</v>
      </c>
      <c r="FS334">
        <v>46.65</v>
      </c>
      <c r="FT334">
        <v>10.119999999999999</v>
      </c>
      <c r="FU334">
        <v>9.92</v>
      </c>
      <c r="FV334">
        <v>2.33</v>
      </c>
      <c r="FW334">
        <v>45.29</v>
      </c>
      <c r="FX334">
        <v>5.97</v>
      </c>
      <c r="FY334">
        <v>17.41</v>
      </c>
      <c r="FZ334">
        <v>5.58</v>
      </c>
      <c r="GA334">
        <v>3.01</v>
      </c>
      <c r="GB334">
        <v>62.2</v>
      </c>
      <c r="GC334">
        <v>63.12</v>
      </c>
      <c r="GD334">
        <v>0.82</v>
      </c>
      <c r="GE334">
        <v>8.5299999999999994</v>
      </c>
      <c r="GF334">
        <v>17.12</v>
      </c>
    </row>
    <row r="335" spans="2:188" x14ac:dyDescent="0.35">
      <c r="B335" t="str">
        <f>IF(AND(F335&gt;='PASO 2 - CHANNEL INPUT '!$G$4,F335&lt;='PASO 2 - CHANNEL INPUT '!$H$4),"OK","FUERA")</f>
        <v>OK</v>
      </c>
      <c r="C335" s="18" t="str">
        <f>IF(AND(F335&gt;='PASO 2 - CHANNEL INPUT '!$G$8,F335&lt;='PASO 2 - CHANNEL INPUT '!$H$8),"OK","FUERA")</f>
        <v>OK</v>
      </c>
      <c r="D335" t="str">
        <f>IF(AND(F335&gt;='PASO 1 - SETUP CAMPAÑA'!$C$3,F335&lt;='PASO 1 - SETUP CAMPAÑA'!$C$4),"OK","FUERA")</f>
        <v>OK</v>
      </c>
      <c r="E335" t="s">
        <v>12</v>
      </c>
      <c r="F335">
        <v>48</v>
      </c>
      <c r="G335" s="11">
        <f t="shared" si="545"/>
        <v>52.740599999999993</v>
      </c>
      <c r="H335">
        <f t="shared" si="456"/>
        <v>47.985300000000002</v>
      </c>
      <c r="I335">
        <f t="shared" si="457"/>
        <v>5.9736000000000002</v>
      </c>
      <c r="J335">
        <f t="shared" si="458"/>
        <v>16.388100000000001</v>
      </c>
      <c r="K335">
        <f t="shared" si="459"/>
        <v>15.72</v>
      </c>
      <c r="L335">
        <f t="shared" si="460"/>
        <v>1.1004000000000003</v>
      </c>
      <c r="M335">
        <f t="shared" si="461"/>
        <v>45.312899999999999</v>
      </c>
      <c r="N335">
        <f t="shared" si="462"/>
        <v>89.132400000000004</v>
      </c>
      <c r="O335">
        <f t="shared" si="463"/>
        <v>23.147699999999997</v>
      </c>
      <c r="P335">
        <f t="shared" si="464"/>
        <v>14.658899999999999</v>
      </c>
      <c r="Q335">
        <f t="shared" si="465"/>
        <v>116.76030000000002</v>
      </c>
      <c r="R335">
        <f t="shared" si="466"/>
        <v>5.3841000000000001</v>
      </c>
      <c r="S335">
        <f t="shared" si="467"/>
        <v>120.0615</v>
      </c>
      <c r="T335">
        <f t="shared" si="468"/>
        <v>113.4984</v>
      </c>
      <c r="U335" s="11">
        <f t="shared" si="469"/>
        <v>122.30160000000001</v>
      </c>
      <c r="V335">
        <f t="shared" si="470"/>
        <v>3.9693000000000001</v>
      </c>
      <c r="W335">
        <f t="shared" si="471"/>
        <v>206.99310000000003</v>
      </c>
      <c r="X335">
        <f t="shared" si="472"/>
        <v>40.754099999999994</v>
      </c>
      <c r="Y335">
        <f t="shared" si="473"/>
        <v>27.9816</v>
      </c>
      <c r="Z335">
        <f t="shared" si="474"/>
        <v>127.29270000000001</v>
      </c>
      <c r="AA335">
        <f t="shared" si="475"/>
        <v>160.57980000000001</v>
      </c>
      <c r="AB335">
        <f t="shared" si="476"/>
        <v>61.190100000000001</v>
      </c>
      <c r="AC335">
        <f t="shared" si="477"/>
        <v>5.3448000000000002</v>
      </c>
      <c r="AD335" s="11">
        <f t="shared" si="478"/>
        <v>252.4632</v>
      </c>
      <c r="AE335">
        <f t="shared" si="479"/>
        <v>75.770399999999995</v>
      </c>
      <c r="AF335">
        <f t="shared" si="480"/>
        <v>24.876899999999999</v>
      </c>
      <c r="AG335">
        <f t="shared" si="481"/>
        <v>92.27640000000001</v>
      </c>
      <c r="AH335">
        <f t="shared" si="482"/>
        <v>64.569900000000004</v>
      </c>
      <c r="AI335">
        <f t="shared" si="483"/>
        <v>31.518599999999996</v>
      </c>
      <c r="AJ335">
        <f t="shared" si="484"/>
        <v>47.002800000000008</v>
      </c>
      <c r="AK335">
        <f t="shared" si="485"/>
        <v>7.9386000000000001</v>
      </c>
      <c r="AL335">
        <f t="shared" si="486"/>
        <v>0.19650000000000001</v>
      </c>
      <c r="AM335">
        <f t="shared" si="487"/>
        <v>15.6021</v>
      </c>
      <c r="AN335">
        <f t="shared" si="488"/>
        <v>0.23579999999999998</v>
      </c>
      <c r="AO335">
        <f t="shared" si="489"/>
        <v>0.15720000000000001</v>
      </c>
      <c r="AP335">
        <f t="shared" si="490"/>
        <v>2.8689</v>
      </c>
      <c r="AQ335">
        <f t="shared" si="491"/>
        <v>0.27510000000000007</v>
      </c>
      <c r="AR335">
        <f t="shared" si="492"/>
        <v>4.9910999999999994</v>
      </c>
      <c r="AS335">
        <f t="shared" si="493"/>
        <v>1.4148000000000001</v>
      </c>
      <c r="AT335">
        <f t="shared" si="494"/>
        <v>2.6331000000000002</v>
      </c>
      <c r="AU335">
        <f t="shared" si="495"/>
        <v>0.51090000000000002</v>
      </c>
      <c r="AV335">
        <f t="shared" si="496"/>
        <v>3.5763000000000003</v>
      </c>
      <c r="AW335">
        <f t="shared" si="497"/>
        <v>0</v>
      </c>
      <c r="AX335">
        <f t="shared" si="498"/>
        <v>0</v>
      </c>
      <c r="AY335">
        <f t="shared" si="499"/>
        <v>3.5763000000000003</v>
      </c>
      <c r="AZ335">
        <f t="shared" si="500"/>
        <v>1.2182999999999999</v>
      </c>
      <c r="BA335">
        <f t="shared" si="501"/>
        <v>1.3362000000000001</v>
      </c>
      <c r="BB335">
        <f t="shared" si="502"/>
        <v>0.11789999999999999</v>
      </c>
      <c r="BC335">
        <f t="shared" si="503"/>
        <v>1.3362000000000001</v>
      </c>
      <c r="BD335">
        <f t="shared" si="504"/>
        <v>0.66810000000000003</v>
      </c>
      <c r="BE335">
        <f t="shared" si="505"/>
        <v>1.1004000000000003</v>
      </c>
      <c r="BF335">
        <f t="shared" si="506"/>
        <v>0</v>
      </c>
      <c r="BG335">
        <f t="shared" si="507"/>
        <v>3.2619000000000002</v>
      </c>
      <c r="BH335">
        <f t="shared" si="508"/>
        <v>1.0218</v>
      </c>
      <c r="BI335">
        <f t="shared" si="509"/>
        <v>0.19650000000000001</v>
      </c>
      <c r="BJ335">
        <f t="shared" si="510"/>
        <v>0.27510000000000007</v>
      </c>
      <c r="BK335">
        <f t="shared" si="511"/>
        <v>48.653400000000005</v>
      </c>
      <c r="BL335">
        <f t="shared" si="512"/>
        <v>47.7102</v>
      </c>
      <c r="BM335">
        <f t="shared" si="513"/>
        <v>0.90390000000000004</v>
      </c>
      <c r="BN335">
        <f t="shared" si="514"/>
        <v>0</v>
      </c>
      <c r="BO335">
        <f t="shared" si="515"/>
        <v>0.51090000000000002</v>
      </c>
      <c r="BP335">
        <f t="shared" si="516"/>
        <v>99.782700000000006</v>
      </c>
      <c r="BQ335">
        <f t="shared" si="517"/>
        <v>33.483600000000003</v>
      </c>
      <c r="BR335">
        <f t="shared" si="518"/>
        <v>75.063000000000002</v>
      </c>
      <c r="BS335">
        <f t="shared" si="519"/>
        <v>3.7334999999999998</v>
      </c>
      <c r="BT335">
        <f t="shared" si="520"/>
        <v>72.704999999999998</v>
      </c>
      <c r="BU335">
        <f t="shared" si="521"/>
        <v>216.1893</v>
      </c>
      <c r="BV335" s="11">
        <f t="shared" si="522"/>
        <v>320.21640000000002</v>
      </c>
      <c r="BW335" s="11">
        <f t="shared" si="523"/>
        <v>25.545000000000002</v>
      </c>
      <c r="BX335" s="11">
        <f t="shared" si="524"/>
        <v>384.1182</v>
      </c>
      <c r="BY335">
        <f t="shared" si="525"/>
        <v>171.70169999999999</v>
      </c>
      <c r="BZ335">
        <f t="shared" si="526"/>
        <v>61.190100000000001</v>
      </c>
      <c r="CA335">
        <f t="shared" si="527"/>
        <v>18.274500000000003</v>
      </c>
      <c r="CB335">
        <f t="shared" si="528"/>
        <v>1.5327000000000002</v>
      </c>
      <c r="CC335" s="11">
        <f t="shared" si="529"/>
        <v>333.53910000000002</v>
      </c>
      <c r="CD335" s="11">
        <f t="shared" si="530"/>
        <v>377.98740000000004</v>
      </c>
      <c r="CE335" s="11">
        <f t="shared" si="531"/>
        <v>176.3784</v>
      </c>
      <c r="CF335">
        <f t="shared" si="532"/>
        <v>38.907000000000004</v>
      </c>
      <c r="CG335">
        <f t="shared" si="533"/>
        <v>47.002800000000008</v>
      </c>
      <c r="CH335">
        <f t="shared" si="534"/>
        <v>6.2094000000000005</v>
      </c>
      <c r="CI335" s="11">
        <f t="shared" si="535"/>
        <v>180.07259999999999</v>
      </c>
      <c r="CJ335">
        <f t="shared" si="536"/>
        <v>25.545000000000002</v>
      </c>
      <c r="CK335">
        <f t="shared" si="537"/>
        <v>77.145899999999997</v>
      </c>
      <c r="CL335">
        <f t="shared" si="538"/>
        <v>24.641099999999998</v>
      </c>
      <c r="CM335">
        <f t="shared" si="539"/>
        <v>12.183</v>
      </c>
      <c r="CN335">
        <f t="shared" si="540"/>
        <v>249.43710000000002</v>
      </c>
      <c r="CO335">
        <f t="shared" si="541"/>
        <v>248.72970000000001</v>
      </c>
      <c r="CP335">
        <f t="shared" si="542"/>
        <v>3.4190999999999998</v>
      </c>
      <c r="CQ335">
        <f t="shared" si="543"/>
        <v>32.972700000000003</v>
      </c>
      <c r="CR335">
        <f t="shared" si="544"/>
        <v>63.508800000000001</v>
      </c>
      <c r="CT335" s="18">
        <f>'PASO 1 - SETUP CAMPAÑA'!H76</f>
        <v>393</v>
      </c>
      <c r="CU335">
        <v>13.42</v>
      </c>
      <c r="CV335">
        <v>12.21</v>
      </c>
      <c r="CW335">
        <v>1.52</v>
      </c>
      <c r="CX335">
        <v>4.17</v>
      </c>
      <c r="CY335">
        <v>4</v>
      </c>
      <c r="CZ335">
        <v>0.28000000000000003</v>
      </c>
      <c r="DA335">
        <v>11.53</v>
      </c>
      <c r="DB335">
        <v>22.68</v>
      </c>
      <c r="DC335">
        <v>5.89</v>
      </c>
      <c r="DD335">
        <v>3.73</v>
      </c>
      <c r="DE335">
        <v>29.71</v>
      </c>
      <c r="DF335">
        <v>1.37</v>
      </c>
      <c r="DG335">
        <v>30.55</v>
      </c>
      <c r="DH335">
        <v>28.88</v>
      </c>
      <c r="DI335">
        <v>31.12</v>
      </c>
      <c r="DJ335">
        <v>1.01</v>
      </c>
      <c r="DK335">
        <v>52.67</v>
      </c>
      <c r="DL335">
        <v>10.37</v>
      </c>
      <c r="DM335">
        <v>7.12</v>
      </c>
      <c r="DN335">
        <v>32.39</v>
      </c>
      <c r="DO335">
        <v>40.86</v>
      </c>
      <c r="DP335">
        <v>15.57</v>
      </c>
      <c r="DQ335">
        <v>1.36</v>
      </c>
      <c r="DR335">
        <v>64.239999999999995</v>
      </c>
      <c r="DS335">
        <v>19.28</v>
      </c>
      <c r="DT335">
        <v>6.33</v>
      </c>
      <c r="DU335">
        <v>23.48</v>
      </c>
      <c r="DV335">
        <v>16.43</v>
      </c>
      <c r="DW335">
        <v>8.02</v>
      </c>
      <c r="DX335">
        <v>11.96</v>
      </c>
      <c r="DY335">
        <v>2.02</v>
      </c>
      <c r="DZ335">
        <v>0.05</v>
      </c>
      <c r="EA335">
        <v>3.97</v>
      </c>
      <c r="EB335">
        <v>0.06</v>
      </c>
      <c r="EC335">
        <v>0.04</v>
      </c>
      <c r="ED335">
        <v>0.73</v>
      </c>
      <c r="EE335">
        <v>7.0000000000000007E-2</v>
      </c>
      <c r="EF335">
        <v>1.27</v>
      </c>
      <c r="EG335">
        <v>0.36</v>
      </c>
      <c r="EH335">
        <v>0.67</v>
      </c>
      <c r="EI335">
        <v>0.13</v>
      </c>
      <c r="EJ335">
        <v>0.91</v>
      </c>
      <c r="EK335">
        <v>0</v>
      </c>
      <c r="EL335">
        <v>0</v>
      </c>
      <c r="EM335">
        <v>0.91</v>
      </c>
      <c r="EN335">
        <v>0.31</v>
      </c>
      <c r="EO335">
        <v>0.34</v>
      </c>
      <c r="EP335">
        <v>0.03</v>
      </c>
      <c r="EQ335">
        <v>0.34</v>
      </c>
      <c r="ER335">
        <v>0.17</v>
      </c>
      <c r="ES335">
        <v>0.28000000000000003</v>
      </c>
      <c r="ET335">
        <v>0</v>
      </c>
      <c r="EU335">
        <v>0.83</v>
      </c>
      <c r="EV335">
        <v>0.26</v>
      </c>
      <c r="EW335">
        <v>0.05</v>
      </c>
      <c r="EX335">
        <v>7.0000000000000007E-2</v>
      </c>
      <c r="EY335">
        <v>12.38</v>
      </c>
      <c r="EZ335">
        <v>12.14</v>
      </c>
      <c r="FA335">
        <v>0.23</v>
      </c>
      <c r="FB335">
        <v>0</v>
      </c>
      <c r="FC335">
        <v>0.13</v>
      </c>
      <c r="FD335">
        <v>25.39</v>
      </c>
      <c r="FE335">
        <v>8.52</v>
      </c>
      <c r="FF335">
        <v>19.100000000000001</v>
      </c>
      <c r="FG335">
        <v>0.95</v>
      </c>
      <c r="FH335">
        <v>18.5</v>
      </c>
      <c r="FI335">
        <v>55.01</v>
      </c>
      <c r="FJ335">
        <v>81.48</v>
      </c>
      <c r="FK335">
        <v>6.5</v>
      </c>
      <c r="FL335">
        <v>97.74</v>
      </c>
      <c r="FM335">
        <v>43.69</v>
      </c>
      <c r="FN335">
        <v>15.57</v>
      </c>
      <c r="FO335">
        <v>4.6500000000000004</v>
      </c>
      <c r="FP335">
        <v>0.39</v>
      </c>
      <c r="FQ335">
        <v>84.87</v>
      </c>
      <c r="FR335">
        <v>96.18</v>
      </c>
      <c r="FS335">
        <v>44.88</v>
      </c>
      <c r="FT335">
        <v>9.9</v>
      </c>
      <c r="FU335">
        <v>11.96</v>
      </c>
      <c r="FV335">
        <v>1.58</v>
      </c>
      <c r="FW335">
        <v>45.82</v>
      </c>
      <c r="FX335">
        <v>6.5</v>
      </c>
      <c r="FY335">
        <v>19.63</v>
      </c>
      <c r="FZ335">
        <v>6.27</v>
      </c>
      <c r="GA335">
        <v>3.1</v>
      </c>
      <c r="GB335">
        <v>63.47</v>
      </c>
      <c r="GC335">
        <v>63.29</v>
      </c>
      <c r="GD335">
        <v>0.87</v>
      </c>
      <c r="GE335">
        <v>8.39</v>
      </c>
      <c r="GF335">
        <v>16.16</v>
      </c>
    </row>
    <row r="336" spans="2:188" x14ac:dyDescent="0.35">
      <c r="B336" t="str">
        <f>IF(AND(F336&gt;='PASO 2 - CHANNEL INPUT '!$G$4,F336&lt;='PASO 2 - CHANNEL INPUT '!$H$4),"OK","FUERA")</f>
        <v>OK</v>
      </c>
      <c r="C336" s="18" t="str">
        <f>IF(AND(F336&gt;='PASO 2 - CHANNEL INPUT '!$G$8,F336&lt;='PASO 2 - CHANNEL INPUT '!$H$8),"OK","FUERA")</f>
        <v>OK</v>
      </c>
      <c r="D336" t="str">
        <f>IF(AND(F336&gt;='PASO 1 - SETUP CAMPAÑA'!$C$3,F336&lt;='PASO 1 - SETUP CAMPAÑA'!$C$4),"OK","FUERA")</f>
        <v>OK</v>
      </c>
      <c r="E336" t="s">
        <v>12</v>
      </c>
      <c r="F336">
        <v>49</v>
      </c>
      <c r="G336" s="11">
        <f t="shared" si="545"/>
        <v>50.233399999999996</v>
      </c>
      <c r="H336">
        <f t="shared" si="456"/>
        <v>45.8185</v>
      </c>
      <c r="I336">
        <f t="shared" si="457"/>
        <v>5.3794999999999993</v>
      </c>
      <c r="J336">
        <f t="shared" si="458"/>
        <v>13.1334</v>
      </c>
      <c r="K336">
        <f t="shared" si="459"/>
        <v>13.0221</v>
      </c>
      <c r="L336">
        <f t="shared" si="460"/>
        <v>0.40810000000000002</v>
      </c>
      <c r="M336">
        <f t="shared" si="461"/>
        <v>46.4863</v>
      </c>
      <c r="N336">
        <f t="shared" si="462"/>
        <v>91.043399999999991</v>
      </c>
      <c r="O336">
        <f t="shared" si="463"/>
        <v>25.561900000000001</v>
      </c>
      <c r="P336">
        <f t="shared" si="464"/>
        <v>16.695</v>
      </c>
      <c r="Q336">
        <f t="shared" si="465"/>
        <v>118.9426</v>
      </c>
      <c r="R336">
        <f t="shared" si="466"/>
        <v>6.7892999999999999</v>
      </c>
      <c r="S336">
        <f t="shared" si="467"/>
        <v>120.8347</v>
      </c>
      <c r="T336">
        <f t="shared" si="468"/>
        <v>116.60530000000001</v>
      </c>
      <c r="U336" s="11">
        <f t="shared" si="469"/>
        <v>123.5059</v>
      </c>
      <c r="V336">
        <f t="shared" si="470"/>
        <v>3.71</v>
      </c>
      <c r="W336">
        <f t="shared" si="471"/>
        <v>202.04659999999998</v>
      </c>
      <c r="X336">
        <f t="shared" si="472"/>
        <v>38.769500000000001</v>
      </c>
      <c r="Y336">
        <f t="shared" si="473"/>
        <v>23.410099999999996</v>
      </c>
      <c r="Z336">
        <f t="shared" si="474"/>
        <v>131.07429999999999</v>
      </c>
      <c r="AA336">
        <f t="shared" si="475"/>
        <v>147.9177</v>
      </c>
      <c r="AB336">
        <f t="shared" si="476"/>
        <v>56.874299999999998</v>
      </c>
      <c r="AC336">
        <f t="shared" si="477"/>
        <v>6.1215000000000002</v>
      </c>
      <c r="AD336" s="11">
        <f t="shared" si="478"/>
        <v>243.56150000000002</v>
      </c>
      <c r="AE336">
        <f t="shared" si="479"/>
        <v>78.058400000000006</v>
      </c>
      <c r="AF336">
        <f t="shared" si="480"/>
        <v>22.890699999999999</v>
      </c>
      <c r="AG336">
        <f t="shared" si="481"/>
        <v>98.723100000000002</v>
      </c>
      <c r="AH336">
        <f t="shared" si="482"/>
        <v>59.0261</v>
      </c>
      <c r="AI336">
        <f t="shared" si="483"/>
        <v>34.6143</v>
      </c>
      <c r="AJ336">
        <f t="shared" si="484"/>
        <v>50.159199999999998</v>
      </c>
      <c r="AK336">
        <f t="shared" si="485"/>
        <v>9.089500000000001</v>
      </c>
      <c r="AL336">
        <f t="shared" si="486"/>
        <v>0.1113</v>
      </c>
      <c r="AM336">
        <f t="shared" si="487"/>
        <v>19.811399999999999</v>
      </c>
      <c r="AN336">
        <f t="shared" si="488"/>
        <v>2.4857</v>
      </c>
      <c r="AO336">
        <f t="shared" si="489"/>
        <v>3.7100000000000001E-2</v>
      </c>
      <c r="AP336">
        <f t="shared" si="490"/>
        <v>1.8178999999999998</v>
      </c>
      <c r="AQ336">
        <f t="shared" si="491"/>
        <v>0</v>
      </c>
      <c r="AR336">
        <f t="shared" si="492"/>
        <v>5.1939999999999991</v>
      </c>
      <c r="AS336">
        <f t="shared" si="493"/>
        <v>1.5210999999999999</v>
      </c>
      <c r="AT336">
        <f t="shared" si="494"/>
        <v>1.5952999999999999</v>
      </c>
      <c r="AU336">
        <f t="shared" si="495"/>
        <v>0.9645999999999999</v>
      </c>
      <c r="AV336">
        <f t="shared" si="496"/>
        <v>3.0421999999999998</v>
      </c>
      <c r="AW336">
        <f t="shared" si="497"/>
        <v>0</v>
      </c>
      <c r="AX336">
        <f t="shared" si="498"/>
        <v>0.1113</v>
      </c>
      <c r="AY336">
        <f t="shared" si="499"/>
        <v>3.6357999999999997</v>
      </c>
      <c r="AZ336">
        <f t="shared" si="500"/>
        <v>2.0776000000000003</v>
      </c>
      <c r="BA336">
        <f t="shared" si="501"/>
        <v>1.2614000000000001</v>
      </c>
      <c r="BB336">
        <f t="shared" si="502"/>
        <v>1.0758999999999999</v>
      </c>
      <c r="BC336">
        <f t="shared" si="503"/>
        <v>1.113</v>
      </c>
      <c r="BD336">
        <f t="shared" si="504"/>
        <v>1.6695000000000002</v>
      </c>
      <c r="BE336">
        <f t="shared" si="505"/>
        <v>0.89039999999999997</v>
      </c>
      <c r="BF336">
        <f t="shared" si="506"/>
        <v>0</v>
      </c>
      <c r="BG336">
        <f t="shared" si="507"/>
        <v>4.3035999999999994</v>
      </c>
      <c r="BH336">
        <f t="shared" si="508"/>
        <v>0.85329999999999995</v>
      </c>
      <c r="BI336">
        <f t="shared" si="509"/>
        <v>0.29680000000000001</v>
      </c>
      <c r="BJ336">
        <f t="shared" si="510"/>
        <v>0.371</v>
      </c>
      <c r="BK336">
        <f t="shared" si="511"/>
        <v>53.980500000000006</v>
      </c>
      <c r="BL336">
        <f t="shared" si="512"/>
        <v>52.310999999999993</v>
      </c>
      <c r="BM336">
        <f t="shared" si="513"/>
        <v>1.7065999999999999</v>
      </c>
      <c r="BN336">
        <f t="shared" si="514"/>
        <v>0</v>
      </c>
      <c r="BO336">
        <f t="shared" si="515"/>
        <v>1.0388000000000002</v>
      </c>
      <c r="BP336">
        <f t="shared" si="516"/>
        <v>105.8463</v>
      </c>
      <c r="BQ336">
        <f t="shared" si="517"/>
        <v>31.275300000000001</v>
      </c>
      <c r="BR336">
        <f t="shared" si="518"/>
        <v>82.436199999999999</v>
      </c>
      <c r="BS336">
        <f t="shared" si="519"/>
        <v>4.2664999999999997</v>
      </c>
      <c r="BT336">
        <f t="shared" si="520"/>
        <v>65.518600000000006</v>
      </c>
      <c r="BU336">
        <f t="shared" si="521"/>
        <v>207.09220000000002</v>
      </c>
      <c r="BV336" s="11">
        <f t="shared" si="522"/>
        <v>302.88440000000003</v>
      </c>
      <c r="BW336" s="11">
        <f t="shared" si="523"/>
        <v>19.143599999999999</v>
      </c>
      <c r="BX336" s="11">
        <f t="shared" si="524"/>
        <v>355.64060000000001</v>
      </c>
      <c r="BY336">
        <f t="shared" si="525"/>
        <v>146.4708</v>
      </c>
      <c r="BZ336">
        <f t="shared" si="526"/>
        <v>56.874299999999998</v>
      </c>
      <c r="CA336">
        <f t="shared" si="527"/>
        <v>19.663</v>
      </c>
      <c r="CB336">
        <f t="shared" si="528"/>
        <v>1.0388000000000002</v>
      </c>
      <c r="CC336" s="11">
        <f t="shared" si="529"/>
        <v>317.39049999999997</v>
      </c>
      <c r="CD336" s="11">
        <f t="shared" si="530"/>
        <v>351.07729999999998</v>
      </c>
      <c r="CE336" s="11">
        <f t="shared" si="531"/>
        <v>161.90440000000001</v>
      </c>
      <c r="CF336">
        <f t="shared" si="532"/>
        <v>38.435600000000001</v>
      </c>
      <c r="CG336">
        <f t="shared" si="533"/>
        <v>40.847100000000005</v>
      </c>
      <c r="CH336">
        <f t="shared" si="534"/>
        <v>5.7504999999999997</v>
      </c>
      <c r="CI336" s="11">
        <f t="shared" si="535"/>
        <v>172.36660000000001</v>
      </c>
      <c r="CJ336">
        <f t="shared" si="536"/>
        <v>20.479199999999999</v>
      </c>
      <c r="CK336">
        <f t="shared" si="537"/>
        <v>78.095500000000001</v>
      </c>
      <c r="CL336">
        <f t="shared" si="538"/>
        <v>24.003699999999998</v>
      </c>
      <c r="CM336">
        <f t="shared" si="539"/>
        <v>16.657900000000001</v>
      </c>
      <c r="CN336">
        <f t="shared" si="540"/>
        <v>228.46180000000001</v>
      </c>
      <c r="CO336">
        <f t="shared" si="541"/>
        <v>235.51079999999996</v>
      </c>
      <c r="CP336">
        <f t="shared" si="542"/>
        <v>2.3744000000000001</v>
      </c>
      <c r="CQ336">
        <f t="shared" si="543"/>
        <v>44.000599999999999</v>
      </c>
      <c r="CR336">
        <f t="shared" si="544"/>
        <v>62.216699999999996</v>
      </c>
      <c r="CT336" s="18">
        <f>'PASO 1 - SETUP CAMPAÑA'!H77</f>
        <v>371</v>
      </c>
      <c r="CU336">
        <v>13.54</v>
      </c>
      <c r="CV336">
        <v>12.35</v>
      </c>
      <c r="CW336">
        <v>1.45</v>
      </c>
      <c r="CX336">
        <v>3.54</v>
      </c>
      <c r="CY336">
        <v>3.51</v>
      </c>
      <c r="CZ336">
        <v>0.11</v>
      </c>
      <c r="DA336">
        <v>12.53</v>
      </c>
      <c r="DB336">
        <v>24.54</v>
      </c>
      <c r="DC336">
        <v>6.89</v>
      </c>
      <c r="DD336">
        <v>4.5</v>
      </c>
      <c r="DE336">
        <v>32.06</v>
      </c>
      <c r="DF336">
        <v>1.83</v>
      </c>
      <c r="DG336">
        <v>32.57</v>
      </c>
      <c r="DH336">
        <v>31.43</v>
      </c>
      <c r="DI336">
        <v>33.29</v>
      </c>
      <c r="DJ336">
        <v>1</v>
      </c>
      <c r="DK336">
        <v>54.46</v>
      </c>
      <c r="DL336">
        <v>10.45</v>
      </c>
      <c r="DM336">
        <v>6.31</v>
      </c>
      <c r="DN336">
        <v>35.33</v>
      </c>
      <c r="DO336">
        <v>39.869999999999997</v>
      </c>
      <c r="DP336">
        <v>15.33</v>
      </c>
      <c r="DQ336">
        <v>1.65</v>
      </c>
      <c r="DR336">
        <v>65.650000000000006</v>
      </c>
      <c r="DS336">
        <v>21.04</v>
      </c>
      <c r="DT336">
        <v>6.17</v>
      </c>
      <c r="DU336">
        <v>26.61</v>
      </c>
      <c r="DV336">
        <v>15.91</v>
      </c>
      <c r="DW336">
        <v>9.33</v>
      </c>
      <c r="DX336">
        <v>13.52</v>
      </c>
      <c r="DY336">
        <v>2.4500000000000002</v>
      </c>
      <c r="DZ336">
        <v>0.03</v>
      </c>
      <c r="EA336">
        <v>5.34</v>
      </c>
      <c r="EB336">
        <v>0.67</v>
      </c>
      <c r="EC336">
        <v>0.01</v>
      </c>
      <c r="ED336">
        <v>0.49</v>
      </c>
      <c r="EE336">
        <v>0</v>
      </c>
      <c r="EF336">
        <v>1.4</v>
      </c>
      <c r="EG336">
        <v>0.41</v>
      </c>
      <c r="EH336">
        <v>0.43</v>
      </c>
      <c r="EI336">
        <v>0.26</v>
      </c>
      <c r="EJ336">
        <v>0.82</v>
      </c>
      <c r="EK336">
        <v>0</v>
      </c>
      <c r="EL336">
        <v>0.03</v>
      </c>
      <c r="EM336">
        <v>0.98</v>
      </c>
      <c r="EN336">
        <v>0.56000000000000005</v>
      </c>
      <c r="EO336">
        <v>0.34</v>
      </c>
      <c r="EP336">
        <v>0.28999999999999998</v>
      </c>
      <c r="EQ336">
        <v>0.3</v>
      </c>
      <c r="ER336">
        <v>0.45</v>
      </c>
      <c r="ES336">
        <v>0.24</v>
      </c>
      <c r="ET336">
        <v>0</v>
      </c>
      <c r="EU336">
        <v>1.1599999999999999</v>
      </c>
      <c r="EV336">
        <v>0.23</v>
      </c>
      <c r="EW336">
        <v>0.08</v>
      </c>
      <c r="EX336">
        <v>0.1</v>
      </c>
      <c r="EY336">
        <v>14.55</v>
      </c>
      <c r="EZ336">
        <v>14.1</v>
      </c>
      <c r="FA336">
        <v>0.46</v>
      </c>
      <c r="FB336">
        <v>0</v>
      </c>
      <c r="FC336">
        <v>0.28000000000000003</v>
      </c>
      <c r="FD336">
        <v>28.53</v>
      </c>
      <c r="FE336">
        <v>8.43</v>
      </c>
      <c r="FF336">
        <v>22.22</v>
      </c>
      <c r="FG336">
        <v>1.1499999999999999</v>
      </c>
      <c r="FH336">
        <v>17.66</v>
      </c>
      <c r="FI336">
        <v>55.82</v>
      </c>
      <c r="FJ336">
        <v>81.64</v>
      </c>
      <c r="FK336">
        <v>5.16</v>
      </c>
      <c r="FL336">
        <v>95.86</v>
      </c>
      <c r="FM336">
        <v>39.479999999999997</v>
      </c>
      <c r="FN336">
        <v>15.33</v>
      </c>
      <c r="FO336">
        <v>5.3</v>
      </c>
      <c r="FP336">
        <v>0.28000000000000003</v>
      </c>
      <c r="FQ336">
        <v>85.55</v>
      </c>
      <c r="FR336">
        <v>94.63</v>
      </c>
      <c r="FS336">
        <v>43.64</v>
      </c>
      <c r="FT336">
        <v>10.36</v>
      </c>
      <c r="FU336">
        <v>11.01</v>
      </c>
      <c r="FV336">
        <v>1.55</v>
      </c>
      <c r="FW336">
        <v>46.46</v>
      </c>
      <c r="FX336">
        <v>5.52</v>
      </c>
      <c r="FY336">
        <v>21.05</v>
      </c>
      <c r="FZ336">
        <v>6.47</v>
      </c>
      <c r="GA336">
        <v>4.49</v>
      </c>
      <c r="GB336">
        <v>61.58</v>
      </c>
      <c r="GC336">
        <v>63.48</v>
      </c>
      <c r="GD336">
        <v>0.64</v>
      </c>
      <c r="GE336">
        <v>11.86</v>
      </c>
      <c r="GF336">
        <v>16.77</v>
      </c>
    </row>
    <row r="337" spans="2:188" x14ac:dyDescent="0.35">
      <c r="B337" t="str">
        <f>IF(AND(F337&gt;='PASO 2 - CHANNEL INPUT '!$G$4,F337&lt;='PASO 2 - CHANNEL INPUT '!$H$4),"OK","FUERA")</f>
        <v>OK</v>
      </c>
      <c r="C337" s="18" t="str">
        <f>IF(AND(F337&gt;='PASO 2 - CHANNEL INPUT '!$G$8,F337&lt;='PASO 2 - CHANNEL INPUT '!$H$8),"OK","FUERA")</f>
        <v>OK</v>
      </c>
      <c r="D337" t="str">
        <f>IF(AND(F337&gt;='PASO 1 - SETUP CAMPAÑA'!$C$3,F337&lt;='PASO 1 - SETUP CAMPAÑA'!$C$4),"OK","FUERA")</f>
        <v>OK</v>
      </c>
      <c r="E337" t="s">
        <v>12</v>
      </c>
      <c r="F337">
        <v>50</v>
      </c>
      <c r="G337" s="11">
        <f t="shared" si="545"/>
        <v>51.858199999999997</v>
      </c>
      <c r="H337">
        <f t="shared" si="456"/>
        <v>48.870799999999996</v>
      </c>
      <c r="I337">
        <f t="shared" si="457"/>
        <v>4.6725999999999992</v>
      </c>
      <c r="J337">
        <f t="shared" si="458"/>
        <v>15.32</v>
      </c>
      <c r="K337">
        <f t="shared" si="459"/>
        <v>14.8604</v>
      </c>
      <c r="L337">
        <f t="shared" si="460"/>
        <v>0.57450000000000001</v>
      </c>
      <c r="M337">
        <f t="shared" si="461"/>
        <v>41.287399999999998</v>
      </c>
      <c r="N337">
        <f t="shared" si="462"/>
        <v>81.157700000000006</v>
      </c>
      <c r="O337">
        <f t="shared" si="463"/>
        <v>19.992599999999999</v>
      </c>
      <c r="P337">
        <f t="shared" si="464"/>
        <v>17.886099999999999</v>
      </c>
      <c r="Q337">
        <f t="shared" si="465"/>
        <v>106.3591</v>
      </c>
      <c r="R337">
        <f t="shared" si="466"/>
        <v>6.1662999999999997</v>
      </c>
      <c r="S337">
        <f t="shared" si="467"/>
        <v>108.35069999999999</v>
      </c>
      <c r="T337">
        <f t="shared" si="468"/>
        <v>103.4483</v>
      </c>
      <c r="U337" s="11">
        <f t="shared" si="469"/>
        <v>112.37219999999999</v>
      </c>
      <c r="V337">
        <f t="shared" si="470"/>
        <v>3.3704000000000001</v>
      </c>
      <c r="W337">
        <f t="shared" si="471"/>
        <v>202.3389</v>
      </c>
      <c r="X337">
        <f t="shared" si="472"/>
        <v>37.265900000000002</v>
      </c>
      <c r="Y337">
        <f t="shared" si="473"/>
        <v>25.2014</v>
      </c>
      <c r="Z337">
        <f t="shared" si="474"/>
        <v>127.69220000000001</v>
      </c>
      <c r="AA337">
        <f t="shared" si="475"/>
        <v>151.93610000000001</v>
      </c>
      <c r="AB337">
        <f t="shared" si="476"/>
        <v>54.500900000000001</v>
      </c>
      <c r="AC337">
        <f t="shared" si="477"/>
        <v>5.5918000000000001</v>
      </c>
      <c r="AD337" s="11">
        <f t="shared" si="478"/>
        <v>240.44740000000002</v>
      </c>
      <c r="AE337">
        <f t="shared" si="479"/>
        <v>83.723799999999997</v>
      </c>
      <c r="AF337">
        <f t="shared" si="480"/>
        <v>21.371400000000001</v>
      </c>
      <c r="AG337">
        <f t="shared" si="481"/>
        <v>94.256299999999996</v>
      </c>
      <c r="AH337">
        <f t="shared" si="482"/>
        <v>57.411700000000003</v>
      </c>
      <c r="AI337">
        <f t="shared" si="483"/>
        <v>33.7806</v>
      </c>
      <c r="AJ337">
        <f t="shared" si="484"/>
        <v>42.474699999999999</v>
      </c>
      <c r="AK337">
        <f t="shared" si="485"/>
        <v>8.6174999999999997</v>
      </c>
      <c r="AL337">
        <f t="shared" si="486"/>
        <v>0.30640000000000001</v>
      </c>
      <c r="AM337">
        <f t="shared" si="487"/>
        <v>16.200900000000001</v>
      </c>
      <c r="AN337">
        <f t="shared" si="488"/>
        <v>0.49789999999999995</v>
      </c>
      <c r="AO337">
        <f t="shared" si="489"/>
        <v>0.22979999999999998</v>
      </c>
      <c r="AP337">
        <f t="shared" si="490"/>
        <v>3.9449000000000001</v>
      </c>
      <c r="AQ337">
        <f t="shared" si="491"/>
        <v>0.45959999999999995</v>
      </c>
      <c r="AR337">
        <f t="shared" si="492"/>
        <v>5.0173000000000005</v>
      </c>
      <c r="AS337">
        <f t="shared" si="493"/>
        <v>1.0724000000000002</v>
      </c>
      <c r="AT337">
        <f t="shared" si="494"/>
        <v>1.9533</v>
      </c>
      <c r="AU337">
        <f t="shared" si="495"/>
        <v>1.0724000000000002</v>
      </c>
      <c r="AV337">
        <f t="shared" si="496"/>
        <v>3.1405999999999996</v>
      </c>
      <c r="AW337">
        <f t="shared" si="497"/>
        <v>0</v>
      </c>
      <c r="AX337">
        <f t="shared" si="498"/>
        <v>0</v>
      </c>
      <c r="AY337">
        <f t="shared" si="499"/>
        <v>3.6001999999999996</v>
      </c>
      <c r="AZ337">
        <f t="shared" si="500"/>
        <v>2.3746</v>
      </c>
      <c r="BA337">
        <f t="shared" si="501"/>
        <v>2.2214</v>
      </c>
      <c r="BB337">
        <f t="shared" si="502"/>
        <v>1.0724000000000002</v>
      </c>
      <c r="BC337">
        <f t="shared" si="503"/>
        <v>5.0556000000000001</v>
      </c>
      <c r="BD337">
        <f t="shared" si="504"/>
        <v>1.8383999999999998</v>
      </c>
      <c r="BE337">
        <f t="shared" si="505"/>
        <v>0.95750000000000002</v>
      </c>
      <c r="BF337">
        <f t="shared" si="506"/>
        <v>3.8300000000000001E-2</v>
      </c>
      <c r="BG337">
        <f t="shared" si="507"/>
        <v>2.2214</v>
      </c>
      <c r="BH337">
        <f t="shared" si="508"/>
        <v>0.45959999999999995</v>
      </c>
      <c r="BI337">
        <f t="shared" si="509"/>
        <v>0.22979999999999998</v>
      </c>
      <c r="BJ337">
        <f t="shared" si="510"/>
        <v>3.8300000000000001E-2</v>
      </c>
      <c r="BK337">
        <f t="shared" si="511"/>
        <v>57.449999999999996</v>
      </c>
      <c r="BL337">
        <f t="shared" si="512"/>
        <v>56.4925</v>
      </c>
      <c r="BM337">
        <f t="shared" si="513"/>
        <v>0.68940000000000001</v>
      </c>
      <c r="BN337">
        <f t="shared" si="514"/>
        <v>0</v>
      </c>
      <c r="BO337">
        <f t="shared" si="515"/>
        <v>0.91919999999999991</v>
      </c>
      <c r="BP337">
        <f t="shared" si="516"/>
        <v>108.1592</v>
      </c>
      <c r="BQ337">
        <f t="shared" si="517"/>
        <v>32.555</v>
      </c>
      <c r="BR337">
        <f t="shared" si="518"/>
        <v>83.608899999999991</v>
      </c>
      <c r="BS337">
        <f t="shared" si="519"/>
        <v>4.7108999999999996</v>
      </c>
      <c r="BT337">
        <f t="shared" si="520"/>
        <v>69.897499999999994</v>
      </c>
      <c r="BU337">
        <f t="shared" si="521"/>
        <v>216.5865</v>
      </c>
      <c r="BV337" s="11">
        <f t="shared" si="522"/>
        <v>314.3664</v>
      </c>
      <c r="BW337" s="11">
        <f t="shared" si="523"/>
        <v>20.375600000000002</v>
      </c>
      <c r="BX337" s="11">
        <f t="shared" si="524"/>
        <v>362.27970000000005</v>
      </c>
      <c r="BY337">
        <f t="shared" si="525"/>
        <v>143.58670000000001</v>
      </c>
      <c r="BZ337">
        <f t="shared" si="526"/>
        <v>54.500900000000001</v>
      </c>
      <c r="CA337">
        <f t="shared" si="527"/>
        <v>15.166799999999999</v>
      </c>
      <c r="CB337">
        <f t="shared" si="528"/>
        <v>1.3022</v>
      </c>
      <c r="CC337" s="11">
        <f t="shared" si="529"/>
        <v>321.33700000000005</v>
      </c>
      <c r="CD337" s="11">
        <f t="shared" si="530"/>
        <v>356.11340000000001</v>
      </c>
      <c r="CE337" s="11">
        <f t="shared" si="531"/>
        <v>171.23929999999999</v>
      </c>
      <c r="CF337">
        <f t="shared" si="532"/>
        <v>38.759599999999999</v>
      </c>
      <c r="CG337">
        <f t="shared" si="533"/>
        <v>38.376599999999996</v>
      </c>
      <c r="CH337">
        <f t="shared" si="534"/>
        <v>6.5110000000000001</v>
      </c>
      <c r="CI337" s="11">
        <f t="shared" si="535"/>
        <v>166.1454</v>
      </c>
      <c r="CJ337">
        <f t="shared" si="536"/>
        <v>17.503100000000003</v>
      </c>
      <c r="CK337">
        <f t="shared" si="537"/>
        <v>69.093199999999996</v>
      </c>
      <c r="CL337">
        <f t="shared" si="538"/>
        <v>19.264900000000001</v>
      </c>
      <c r="CM337">
        <f t="shared" si="539"/>
        <v>12.179400000000001</v>
      </c>
      <c r="CN337">
        <f t="shared" si="540"/>
        <v>232.59589999999997</v>
      </c>
      <c r="CO337">
        <f t="shared" si="541"/>
        <v>238.30259999999998</v>
      </c>
      <c r="CP337">
        <f t="shared" si="542"/>
        <v>3.2938000000000001</v>
      </c>
      <c r="CQ337">
        <f t="shared" si="543"/>
        <v>35.465800000000002</v>
      </c>
      <c r="CR337">
        <f t="shared" si="544"/>
        <v>61.318300000000008</v>
      </c>
      <c r="CT337" s="18">
        <f>'PASO 1 - SETUP CAMPAÑA'!H78</f>
        <v>383</v>
      </c>
      <c r="CU337">
        <v>13.54</v>
      </c>
      <c r="CV337">
        <v>12.76</v>
      </c>
      <c r="CW337">
        <v>1.22</v>
      </c>
      <c r="CX337">
        <v>4</v>
      </c>
      <c r="CY337">
        <v>3.88</v>
      </c>
      <c r="CZ337">
        <v>0.15</v>
      </c>
      <c r="DA337">
        <v>10.78</v>
      </c>
      <c r="DB337">
        <v>21.19</v>
      </c>
      <c r="DC337">
        <v>5.22</v>
      </c>
      <c r="DD337">
        <v>4.67</v>
      </c>
      <c r="DE337">
        <v>27.77</v>
      </c>
      <c r="DF337">
        <v>1.61</v>
      </c>
      <c r="DG337">
        <v>28.29</v>
      </c>
      <c r="DH337">
        <v>27.01</v>
      </c>
      <c r="DI337">
        <v>29.34</v>
      </c>
      <c r="DJ337">
        <v>0.88</v>
      </c>
      <c r="DK337">
        <v>52.83</v>
      </c>
      <c r="DL337">
        <v>9.73</v>
      </c>
      <c r="DM337">
        <v>6.58</v>
      </c>
      <c r="DN337">
        <v>33.340000000000003</v>
      </c>
      <c r="DO337">
        <v>39.67</v>
      </c>
      <c r="DP337">
        <v>14.23</v>
      </c>
      <c r="DQ337">
        <v>1.46</v>
      </c>
      <c r="DR337">
        <v>62.78</v>
      </c>
      <c r="DS337">
        <v>21.86</v>
      </c>
      <c r="DT337">
        <v>5.58</v>
      </c>
      <c r="DU337">
        <v>24.61</v>
      </c>
      <c r="DV337">
        <v>14.99</v>
      </c>
      <c r="DW337">
        <v>8.82</v>
      </c>
      <c r="DX337">
        <v>11.09</v>
      </c>
      <c r="DY337">
        <v>2.25</v>
      </c>
      <c r="DZ337">
        <v>0.08</v>
      </c>
      <c r="EA337">
        <v>4.2300000000000004</v>
      </c>
      <c r="EB337">
        <v>0.13</v>
      </c>
      <c r="EC337">
        <v>0.06</v>
      </c>
      <c r="ED337">
        <v>1.03</v>
      </c>
      <c r="EE337">
        <v>0.12</v>
      </c>
      <c r="EF337">
        <v>1.31</v>
      </c>
      <c r="EG337">
        <v>0.28000000000000003</v>
      </c>
      <c r="EH337">
        <v>0.51</v>
      </c>
      <c r="EI337">
        <v>0.28000000000000003</v>
      </c>
      <c r="EJ337">
        <v>0.82</v>
      </c>
      <c r="EK337">
        <v>0</v>
      </c>
      <c r="EL337">
        <v>0</v>
      </c>
      <c r="EM337">
        <v>0.94</v>
      </c>
      <c r="EN337">
        <v>0.62</v>
      </c>
      <c r="EO337">
        <v>0.57999999999999996</v>
      </c>
      <c r="EP337">
        <v>0.28000000000000003</v>
      </c>
      <c r="EQ337">
        <v>1.32</v>
      </c>
      <c r="ER337">
        <v>0.48</v>
      </c>
      <c r="ES337">
        <v>0.25</v>
      </c>
      <c r="ET337">
        <v>0.01</v>
      </c>
      <c r="EU337">
        <v>0.57999999999999996</v>
      </c>
      <c r="EV337">
        <v>0.12</v>
      </c>
      <c r="EW337">
        <v>0.06</v>
      </c>
      <c r="EX337">
        <v>0.01</v>
      </c>
      <c r="EY337">
        <v>15</v>
      </c>
      <c r="EZ337">
        <v>14.75</v>
      </c>
      <c r="FA337">
        <v>0.18</v>
      </c>
      <c r="FB337">
        <v>0</v>
      </c>
      <c r="FC337">
        <v>0.24</v>
      </c>
      <c r="FD337">
        <v>28.24</v>
      </c>
      <c r="FE337">
        <v>8.5</v>
      </c>
      <c r="FF337">
        <v>21.83</v>
      </c>
      <c r="FG337">
        <v>1.23</v>
      </c>
      <c r="FH337">
        <v>18.25</v>
      </c>
      <c r="FI337">
        <v>56.55</v>
      </c>
      <c r="FJ337">
        <v>82.08</v>
      </c>
      <c r="FK337">
        <v>5.32</v>
      </c>
      <c r="FL337">
        <v>94.59</v>
      </c>
      <c r="FM337">
        <v>37.49</v>
      </c>
      <c r="FN337">
        <v>14.23</v>
      </c>
      <c r="FO337">
        <v>3.96</v>
      </c>
      <c r="FP337">
        <v>0.34</v>
      </c>
      <c r="FQ337">
        <v>83.9</v>
      </c>
      <c r="FR337">
        <v>92.98</v>
      </c>
      <c r="FS337">
        <v>44.71</v>
      </c>
      <c r="FT337">
        <v>10.119999999999999</v>
      </c>
      <c r="FU337">
        <v>10.02</v>
      </c>
      <c r="FV337">
        <v>1.7</v>
      </c>
      <c r="FW337">
        <v>43.38</v>
      </c>
      <c r="FX337">
        <v>4.57</v>
      </c>
      <c r="FY337">
        <v>18.04</v>
      </c>
      <c r="FZ337">
        <v>5.03</v>
      </c>
      <c r="GA337">
        <v>3.18</v>
      </c>
      <c r="GB337">
        <v>60.73</v>
      </c>
      <c r="GC337">
        <v>62.22</v>
      </c>
      <c r="GD337">
        <v>0.86</v>
      </c>
      <c r="GE337">
        <v>9.26</v>
      </c>
      <c r="GF337">
        <v>16.010000000000002</v>
      </c>
    </row>
    <row r="338" spans="2:188" x14ac:dyDescent="0.35">
      <c r="B338" t="str">
        <f>IF(AND(F338&gt;='PASO 2 - CHANNEL INPUT '!$G$4,F338&lt;='PASO 2 - CHANNEL INPUT '!$H$4),"OK","FUERA")</f>
        <v>OK</v>
      </c>
      <c r="C338" s="18" t="str">
        <f>IF(AND(F338&gt;='PASO 2 - CHANNEL INPUT '!$G$8,F338&lt;='PASO 2 - CHANNEL INPUT '!$H$8),"OK","FUERA")</f>
        <v>OK</v>
      </c>
      <c r="D338" t="str">
        <f>IF(AND(F338&gt;='PASO 1 - SETUP CAMPAÑA'!$C$3,F338&lt;='PASO 1 - SETUP CAMPAÑA'!$C$4),"OK","FUERA")</f>
        <v>OK</v>
      </c>
      <c r="E338" t="s">
        <v>12</v>
      </c>
      <c r="F338">
        <v>51</v>
      </c>
      <c r="G338" s="11">
        <f t="shared" si="545"/>
        <v>63.705799999999996</v>
      </c>
      <c r="H338">
        <f t="shared" si="456"/>
        <v>59.272900000000007</v>
      </c>
      <c r="I338">
        <f t="shared" si="457"/>
        <v>5.0727000000000002</v>
      </c>
      <c r="J338">
        <f t="shared" si="458"/>
        <v>20.199399999999997</v>
      </c>
      <c r="K338">
        <f t="shared" si="459"/>
        <v>20.153700000000001</v>
      </c>
      <c r="L338">
        <f t="shared" si="460"/>
        <v>0.45700000000000002</v>
      </c>
      <c r="M338">
        <f t="shared" si="461"/>
        <v>50.6813</v>
      </c>
      <c r="N338">
        <f t="shared" si="462"/>
        <v>96.975399999999993</v>
      </c>
      <c r="O338">
        <f t="shared" si="463"/>
        <v>20.747800000000002</v>
      </c>
      <c r="P338">
        <f t="shared" si="464"/>
        <v>16.680499999999999</v>
      </c>
      <c r="Q338">
        <f t="shared" si="465"/>
        <v>129.92509999999999</v>
      </c>
      <c r="R338">
        <f t="shared" si="466"/>
        <v>6.5808</v>
      </c>
      <c r="S338">
        <f t="shared" si="467"/>
        <v>131.75309999999999</v>
      </c>
      <c r="T338">
        <f t="shared" si="468"/>
        <v>125.49220000000001</v>
      </c>
      <c r="U338" s="11">
        <f t="shared" si="469"/>
        <v>137.51130000000001</v>
      </c>
      <c r="V338">
        <f t="shared" si="470"/>
        <v>3.1989999999999998</v>
      </c>
      <c r="W338">
        <f t="shared" si="471"/>
        <v>238.6454</v>
      </c>
      <c r="X338">
        <f t="shared" si="472"/>
        <v>42.683799999999998</v>
      </c>
      <c r="Y338">
        <f t="shared" si="473"/>
        <v>30.390500000000003</v>
      </c>
      <c r="Z338">
        <f t="shared" si="474"/>
        <v>143.90929999999997</v>
      </c>
      <c r="AA338">
        <f t="shared" si="475"/>
        <v>179.64670000000001</v>
      </c>
      <c r="AB338">
        <f t="shared" si="476"/>
        <v>66.40209999999999</v>
      </c>
      <c r="AC338">
        <f t="shared" si="477"/>
        <v>7.5861999999999998</v>
      </c>
      <c r="AD338" s="11">
        <f t="shared" si="478"/>
        <v>284.29969999999997</v>
      </c>
      <c r="AE338">
        <f t="shared" si="479"/>
        <v>99.168999999999997</v>
      </c>
      <c r="AF338">
        <f t="shared" si="480"/>
        <v>21.021999999999998</v>
      </c>
      <c r="AG338">
        <f t="shared" si="481"/>
        <v>111.91929999999999</v>
      </c>
      <c r="AH338">
        <f t="shared" si="482"/>
        <v>76.7303</v>
      </c>
      <c r="AI338">
        <f t="shared" si="483"/>
        <v>42.546700000000001</v>
      </c>
      <c r="AJ338">
        <f t="shared" si="484"/>
        <v>54.7029</v>
      </c>
      <c r="AK338">
        <f t="shared" si="485"/>
        <v>7.0834999999999999</v>
      </c>
      <c r="AL338">
        <f t="shared" si="486"/>
        <v>0</v>
      </c>
      <c r="AM338">
        <f t="shared" si="487"/>
        <v>17.914400000000001</v>
      </c>
      <c r="AN338">
        <f t="shared" si="488"/>
        <v>0</v>
      </c>
      <c r="AO338">
        <f t="shared" si="489"/>
        <v>0.45700000000000002</v>
      </c>
      <c r="AP338">
        <f t="shared" si="490"/>
        <v>3.5188999999999999</v>
      </c>
      <c r="AQ338">
        <f t="shared" si="491"/>
        <v>0.73120000000000007</v>
      </c>
      <c r="AR338">
        <f t="shared" si="492"/>
        <v>5.5297000000000001</v>
      </c>
      <c r="AS338">
        <f t="shared" si="493"/>
        <v>0.1371</v>
      </c>
      <c r="AT338">
        <f t="shared" si="494"/>
        <v>2.2393000000000001</v>
      </c>
      <c r="AU338">
        <f t="shared" si="495"/>
        <v>0.95969999999999989</v>
      </c>
      <c r="AV338">
        <f t="shared" si="496"/>
        <v>3.5188999999999999</v>
      </c>
      <c r="AW338">
        <f t="shared" si="497"/>
        <v>0</v>
      </c>
      <c r="AX338">
        <f t="shared" si="498"/>
        <v>9.1400000000000009E-2</v>
      </c>
      <c r="AY338">
        <f t="shared" si="499"/>
        <v>4.3414999999999999</v>
      </c>
      <c r="AZ338">
        <f t="shared" si="500"/>
        <v>2.6962999999999999</v>
      </c>
      <c r="BA338">
        <f t="shared" si="501"/>
        <v>1.5538000000000001</v>
      </c>
      <c r="BB338">
        <f t="shared" si="502"/>
        <v>1.0510999999999999</v>
      </c>
      <c r="BC338">
        <f t="shared" si="503"/>
        <v>1.2339</v>
      </c>
      <c r="BD338">
        <f t="shared" si="504"/>
        <v>0.1371</v>
      </c>
      <c r="BE338">
        <f t="shared" si="505"/>
        <v>3.0619000000000001</v>
      </c>
      <c r="BF338">
        <f t="shared" si="506"/>
        <v>0</v>
      </c>
      <c r="BG338">
        <f t="shared" si="507"/>
        <v>1.9193999999999998</v>
      </c>
      <c r="BH338">
        <f t="shared" si="508"/>
        <v>0.18280000000000002</v>
      </c>
      <c r="BI338">
        <f t="shared" si="509"/>
        <v>0</v>
      </c>
      <c r="BJ338">
        <f t="shared" si="510"/>
        <v>0.22850000000000001</v>
      </c>
      <c r="BK338">
        <f t="shared" si="511"/>
        <v>52.874899999999997</v>
      </c>
      <c r="BL338">
        <f t="shared" si="512"/>
        <v>52.235100000000003</v>
      </c>
      <c r="BM338">
        <f t="shared" si="513"/>
        <v>0.5484</v>
      </c>
      <c r="BN338">
        <f t="shared" si="514"/>
        <v>0</v>
      </c>
      <c r="BO338">
        <f t="shared" si="515"/>
        <v>0.4113</v>
      </c>
      <c r="BP338">
        <f t="shared" si="516"/>
        <v>126.0406</v>
      </c>
      <c r="BQ338">
        <f t="shared" si="517"/>
        <v>38.616499999999995</v>
      </c>
      <c r="BR338">
        <f t="shared" si="518"/>
        <v>97.158200000000008</v>
      </c>
      <c r="BS338">
        <f t="shared" si="519"/>
        <v>3.0162</v>
      </c>
      <c r="BT338">
        <f t="shared" si="520"/>
        <v>78.923900000000003</v>
      </c>
      <c r="BU338">
        <f t="shared" si="521"/>
        <v>265.2885</v>
      </c>
      <c r="BV338" s="11">
        <f t="shared" si="522"/>
        <v>382.82889999999998</v>
      </c>
      <c r="BW338" s="11">
        <f t="shared" si="523"/>
        <v>23.626899999999999</v>
      </c>
      <c r="BX338" s="11">
        <f t="shared" si="524"/>
        <v>429.80849999999998</v>
      </c>
      <c r="BY338">
        <f t="shared" si="525"/>
        <v>179.50960000000001</v>
      </c>
      <c r="BZ338">
        <f t="shared" si="526"/>
        <v>66.40209999999999</v>
      </c>
      <c r="CA338">
        <f t="shared" si="527"/>
        <v>17.091800000000003</v>
      </c>
      <c r="CB338">
        <f t="shared" si="528"/>
        <v>2.0108000000000001</v>
      </c>
      <c r="CC338" s="11">
        <f t="shared" si="529"/>
        <v>381.86919999999998</v>
      </c>
      <c r="CD338" s="11">
        <f t="shared" si="530"/>
        <v>420.30289999999997</v>
      </c>
      <c r="CE338" s="11">
        <f t="shared" si="531"/>
        <v>185.72479999999999</v>
      </c>
      <c r="CF338">
        <f t="shared" si="532"/>
        <v>44.511800000000001</v>
      </c>
      <c r="CG338">
        <f t="shared" si="533"/>
        <v>47.573700000000002</v>
      </c>
      <c r="CH338">
        <f t="shared" si="534"/>
        <v>7.1292000000000009</v>
      </c>
      <c r="CI338" s="11">
        <f t="shared" si="535"/>
        <v>185.22209999999998</v>
      </c>
      <c r="CJ338">
        <f t="shared" si="536"/>
        <v>26.2775</v>
      </c>
      <c r="CK338">
        <f t="shared" si="537"/>
        <v>83.585299999999989</v>
      </c>
      <c r="CL338">
        <f t="shared" si="538"/>
        <v>22.2102</v>
      </c>
      <c r="CM338">
        <f t="shared" si="539"/>
        <v>14.761100000000001</v>
      </c>
      <c r="CN338">
        <f t="shared" si="540"/>
        <v>259.07329999999996</v>
      </c>
      <c r="CO338">
        <f t="shared" si="541"/>
        <v>272.14349999999996</v>
      </c>
      <c r="CP338">
        <f t="shared" si="542"/>
        <v>4.57</v>
      </c>
      <c r="CQ338">
        <f t="shared" si="543"/>
        <v>37.885299999999994</v>
      </c>
      <c r="CR338">
        <f t="shared" si="544"/>
        <v>65.990800000000007</v>
      </c>
      <c r="CT338" s="18">
        <f>'PASO 1 - SETUP CAMPAÑA'!H79</f>
        <v>457</v>
      </c>
      <c r="CU338">
        <v>13.94</v>
      </c>
      <c r="CV338">
        <v>12.97</v>
      </c>
      <c r="CW338">
        <v>1.1100000000000001</v>
      </c>
      <c r="CX338">
        <v>4.42</v>
      </c>
      <c r="CY338">
        <v>4.41</v>
      </c>
      <c r="CZ338">
        <v>0.1</v>
      </c>
      <c r="DA338">
        <v>11.09</v>
      </c>
      <c r="DB338">
        <v>21.22</v>
      </c>
      <c r="DC338">
        <v>4.54</v>
      </c>
      <c r="DD338">
        <v>3.65</v>
      </c>
      <c r="DE338">
        <v>28.43</v>
      </c>
      <c r="DF338">
        <v>1.44</v>
      </c>
      <c r="DG338">
        <v>28.83</v>
      </c>
      <c r="DH338">
        <v>27.46</v>
      </c>
      <c r="DI338">
        <v>30.09</v>
      </c>
      <c r="DJ338">
        <v>0.7</v>
      </c>
      <c r="DK338">
        <v>52.22</v>
      </c>
      <c r="DL338">
        <v>9.34</v>
      </c>
      <c r="DM338">
        <v>6.65</v>
      </c>
      <c r="DN338">
        <v>31.49</v>
      </c>
      <c r="DO338">
        <v>39.31</v>
      </c>
      <c r="DP338">
        <v>14.53</v>
      </c>
      <c r="DQ338">
        <v>1.66</v>
      </c>
      <c r="DR338">
        <v>62.21</v>
      </c>
      <c r="DS338">
        <v>21.7</v>
      </c>
      <c r="DT338">
        <v>4.5999999999999996</v>
      </c>
      <c r="DU338">
        <v>24.49</v>
      </c>
      <c r="DV338">
        <v>16.79</v>
      </c>
      <c r="DW338">
        <v>9.31</v>
      </c>
      <c r="DX338">
        <v>11.97</v>
      </c>
      <c r="DY338">
        <v>1.55</v>
      </c>
      <c r="DZ338">
        <v>0</v>
      </c>
      <c r="EA338">
        <v>3.92</v>
      </c>
      <c r="EB338">
        <v>0</v>
      </c>
      <c r="EC338">
        <v>0.1</v>
      </c>
      <c r="ED338">
        <v>0.77</v>
      </c>
      <c r="EE338">
        <v>0.16</v>
      </c>
      <c r="EF338">
        <v>1.21</v>
      </c>
      <c r="EG338">
        <v>0.03</v>
      </c>
      <c r="EH338">
        <v>0.49</v>
      </c>
      <c r="EI338">
        <v>0.21</v>
      </c>
      <c r="EJ338">
        <v>0.77</v>
      </c>
      <c r="EK338">
        <v>0</v>
      </c>
      <c r="EL338">
        <v>0.02</v>
      </c>
      <c r="EM338">
        <v>0.95</v>
      </c>
      <c r="EN338">
        <v>0.59</v>
      </c>
      <c r="EO338">
        <v>0.34</v>
      </c>
      <c r="EP338">
        <v>0.23</v>
      </c>
      <c r="EQ338">
        <v>0.27</v>
      </c>
      <c r="ER338">
        <v>0.03</v>
      </c>
      <c r="ES338">
        <v>0.67</v>
      </c>
      <c r="ET338">
        <v>0</v>
      </c>
      <c r="EU338">
        <v>0.42</v>
      </c>
      <c r="EV338">
        <v>0.04</v>
      </c>
      <c r="EW338">
        <v>0</v>
      </c>
      <c r="EX338">
        <v>0.05</v>
      </c>
      <c r="EY338">
        <v>11.57</v>
      </c>
      <c r="EZ338">
        <v>11.43</v>
      </c>
      <c r="FA338">
        <v>0.12</v>
      </c>
      <c r="FB338">
        <v>0</v>
      </c>
      <c r="FC338">
        <v>0.09</v>
      </c>
      <c r="FD338">
        <v>27.58</v>
      </c>
      <c r="FE338">
        <v>8.4499999999999993</v>
      </c>
      <c r="FF338">
        <v>21.26</v>
      </c>
      <c r="FG338">
        <v>0.66</v>
      </c>
      <c r="FH338">
        <v>17.27</v>
      </c>
      <c r="FI338">
        <v>58.05</v>
      </c>
      <c r="FJ338">
        <v>83.77</v>
      </c>
      <c r="FK338">
        <v>5.17</v>
      </c>
      <c r="FL338">
        <v>94.05</v>
      </c>
      <c r="FM338">
        <v>39.28</v>
      </c>
      <c r="FN338">
        <v>14.53</v>
      </c>
      <c r="FO338">
        <v>3.74</v>
      </c>
      <c r="FP338">
        <v>0.44</v>
      </c>
      <c r="FQ338">
        <v>83.56</v>
      </c>
      <c r="FR338">
        <v>91.97</v>
      </c>
      <c r="FS338">
        <v>40.64</v>
      </c>
      <c r="FT338">
        <v>9.74</v>
      </c>
      <c r="FU338">
        <v>10.41</v>
      </c>
      <c r="FV338">
        <v>1.56</v>
      </c>
      <c r="FW338">
        <v>40.53</v>
      </c>
      <c r="FX338">
        <v>5.75</v>
      </c>
      <c r="FY338">
        <v>18.29</v>
      </c>
      <c r="FZ338">
        <v>4.8600000000000003</v>
      </c>
      <c r="GA338">
        <v>3.23</v>
      </c>
      <c r="GB338">
        <v>56.69</v>
      </c>
      <c r="GC338">
        <v>59.55</v>
      </c>
      <c r="GD338">
        <v>1</v>
      </c>
      <c r="GE338">
        <v>8.2899999999999991</v>
      </c>
      <c r="GF338">
        <v>14.44</v>
      </c>
    </row>
    <row r="339" spans="2:188" x14ac:dyDescent="0.35">
      <c r="B339" t="str">
        <f>IF(AND(F339&gt;='PASO 2 - CHANNEL INPUT '!$G$4,F339&lt;='PASO 2 - CHANNEL INPUT '!$H$4),"OK","FUERA")</f>
        <v>OK</v>
      </c>
      <c r="C339" s="18" t="str">
        <f>IF(AND(F339&gt;='PASO 2 - CHANNEL INPUT '!$G$8,F339&lt;='PASO 2 - CHANNEL INPUT '!$H$8),"OK","FUERA")</f>
        <v>OK</v>
      </c>
      <c r="D339" t="str">
        <f>IF(AND(F339&gt;='PASO 1 - SETUP CAMPAÑA'!$C$3,F339&lt;='PASO 1 - SETUP CAMPAÑA'!$C$4),"OK","FUERA")</f>
        <v>OK</v>
      </c>
      <c r="E339" t="s">
        <v>12</v>
      </c>
      <c r="F339">
        <v>52</v>
      </c>
      <c r="G339" s="11">
        <f t="shared" si="545"/>
        <v>68.326499999999996</v>
      </c>
      <c r="H339">
        <f t="shared" si="456"/>
        <v>64.267499999999998</v>
      </c>
      <c r="I339">
        <f t="shared" si="457"/>
        <v>5.3217999999999996</v>
      </c>
      <c r="J339">
        <f t="shared" si="458"/>
        <v>16.281099999999999</v>
      </c>
      <c r="K339">
        <f t="shared" si="459"/>
        <v>16.1007</v>
      </c>
      <c r="L339">
        <f t="shared" si="460"/>
        <v>0.31570000000000004</v>
      </c>
      <c r="M339">
        <f t="shared" si="461"/>
        <v>49.519800000000004</v>
      </c>
      <c r="N339">
        <f t="shared" si="462"/>
        <v>107.33800000000001</v>
      </c>
      <c r="O339">
        <f t="shared" si="463"/>
        <v>24.985399999999998</v>
      </c>
      <c r="P339">
        <f t="shared" si="464"/>
        <v>17.814499999999999</v>
      </c>
      <c r="Q339">
        <f t="shared" si="465"/>
        <v>138.4119</v>
      </c>
      <c r="R339">
        <f t="shared" si="466"/>
        <v>10.824</v>
      </c>
      <c r="S339">
        <f t="shared" si="467"/>
        <v>141.9297</v>
      </c>
      <c r="T339">
        <f t="shared" si="468"/>
        <v>134.0823</v>
      </c>
      <c r="U339" s="11">
        <f t="shared" si="469"/>
        <v>143.7337</v>
      </c>
      <c r="V339">
        <f t="shared" si="470"/>
        <v>3.8335000000000004</v>
      </c>
      <c r="W339">
        <f t="shared" si="471"/>
        <v>238.93979999999996</v>
      </c>
      <c r="X339">
        <f t="shared" si="472"/>
        <v>43.205799999999996</v>
      </c>
      <c r="Y339">
        <f t="shared" si="473"/>
        <v>25.436399999999999</v>
      </c>
      <c r="Z339">
        <f t="shared" si="474"/>
        <v>148.15350000000001</v>
      </c>
      <c r="AA339">
        <f t="shared" si="475"/>
        <v>177.5136</v>
      </c>
      <c r="AB339">
        <f t="shared" si="476"/>
        <v>61.741899999999994</v>
      </c>
      <c r="AC339">
        <f t="shared" si="477"/>
        <v>8.7944999999999993</v>
      </c>
      <c r="AD339" s="11">
        <f t="shared" si="478"/>
        <v>286.65560000000005</v>
      </c>
      <c r="AE339">
        <f t="shared" si="479"/>
        <v>102.01620000000001</v>
      </c>
      <c r="AF339">
        <f t="shared" si="480"/>
        <v>29.811100000000003</v>
      </c>
      <c r="AG339">
        <f t="shared" si="481"/>
        <v>118.16200000000001</v>
      </c>
      <c r="AH339">
        <f t="shared" si="482"/>
        <v>73.603200000000001</v>
      </c>
      <c r="AI339">
        <f t="shared" si="483"/>
        <v>39.778199999999998</v>
      </c>
      <c r="AJ339">
        <f t="shared" si="484"/>
        <v>59.261400000000009</v>
      </c>
      <c r="AK339">
        <f t="shared" si="485"/>
        <v>9.3356999999999992</v>
      </c>
      <c r="AL339">
        <f t="shared" si="486"/>
        <v>0.72160000000000002</v>
      </c>
      <c r="AM339">
        <f t="shared" si="487"/>
        <v>16.732099999999999</v>
      </c>
      <c r="AN339">
        <f t="shared" si="488"/>
        <v>0.72160000000000002</v>
      </c>
      <c r="AO339">
        <f t="shared" si="489"/>
        <v>0.1804</v>
      </c>
      <c r="AP339">
        <f t="shared" si="490"/>
        <v>3.9236999999999997</v>
      </c>
      <c r="AQ339">
        <f t="shared" si="491"/>
        <v>0.58629999999999993</v>
      </c>
      <c r="AR339">
        <f t="shared" si="492"/>
        <v>4.9610000000000003</v>
      </c>
      <c r="AS339">
        <f t="shared" si="493"/>
        <v>0.76670000000000005</v>
      </c>
      <c r="AT339">
        <f t="shared" si="494"/>
        <v>3.3824999999999998</v>
      </c>
      <c r="AU339">
        <f t="shared" si="495"/>
        <v>0.76670000000000005</v>
      </c>
      <c r="AV339">
        <f t="shared" si="496"/>
        <v>6.2237999999999998</v>
      </c>
      <c r="AW339">
        <f t="shared" si="497"/>
        <v>0</v>
      </c>
      <c r="AX339">
        <f t="shared" si="498"/>
        <v>0</v>
      </c>
      <c r="AY339">
        <f t="shared" si="499"/>
        <v>6.5394999999999994</v>
      </c>
      <c r="AZ339">
        <f t="shared" si="500"/>
        <v>1.3078999999999998</v>
      </c>
      <c r="BA339">
        <f t="shared" si="501"/>
        <v>1.9844000000000002</v>
      </c>
      <c r="BB339">
        <f t="shared" si="502"/>
        <v>1.3980999999999999</v>
      </c>
      <c r="BC339">
        <f t="shared" si="503"/>
        <v>1.3078999999999998</v>
      </c>
      <c r="BD339">
        <f t="shared" si="504"/>
        <v>0.67649999999999999</v>
      </c>
      <c r="BE339">
        <f t="shared" si="505"/>
        <v>1.3980999999999999</v>
      </c>
      <c r="BF339">
        <f t="shared" si="506"/>
        <v>4.5100000000000001E-2</v>
      </c>
      <c r="BG339">
        <f t="shared" si="507"/>
        <v>3.2020999999999997</v>
      </c>
      <c r="BH339">
        <f t="shared" si="508"/>
        <v>1.5334000000000001</v>
      </c>
      <c r="BI339">
        <f t="shared" si="509"/>
        <v>0.31570000000000004</v>
      </c>
      <c r="BJ339">
        <f t="shared" si="510"/>
        <v>0.13529999999999998</v>
      </c>
      <c r="BK339">
        <f t="shared" si="511"/>
        <v>58.043699999999994</v>
      </c>
      <c r="BL339">
        <f t="shared" si="512"/>
        <v>56.871099999999998</v>
      </c>
      <c r="BM339">
        <f t="shared" si="513"/>
        <v>0.99220000000000008</v>
      </c>
      <c r="BN339">
        <f t="shared" si="514"/>
        <v>0</v>
      </c>
      <c r="BO339">
        <f t="shared" si="515"/>
        <v>0.5411999999999999</v>
      </c>
      <c r="BP339">
        <f t="shared" si="516"/>
        <v>131.91749999999999</v>
      </c>
      <c r="BQ339">
        <f t="shared" si="517"/>
        <v>39.913499999999999</v>
      </c>
      <c r="BR339">
        <f t="shared" si="518"/>
        <v>102.69269999999999</v>
      </c>
      <c r="BS339">
        <f t="shared" si="519"/>
        <v>3.9236999999999997</v>
      </c>
      <c r="BT339">
        <f t="shared" si="520"/>
        <v>72.52079999999998</v>
      </c>
      <c r="BU339">
        <f t="shared" si="521"/>
        <v>271.77260000000001</v>
      </c>
      <c r="BV339" s="11">
        <f t="shared" si="522"/>
        <v>381.95189999999997</v>
      </c>
      <c r="BW339" s="11">
        <f t="shared" si="523"/>
        <v>25.4815</v>
      </c>
      <c r="BX339" s="11">
        <f t="shared" si="524"/>
        <v>431.83249999999998</v>
      </c>
      <c r="BY339">
        <f t="shared" si="525"/>
        <v>172.77809999999999</v>
      </c>
      <c r="BZ339">
        <f t="shared" si="526"/>
        <v>61.741899999999994</v>
      </c>
      <c r="CA339">
        <f t="shared" si="527"/>
        <v>20.204800000000002</v>
      </c>
      <c r="CB339">
        <f t="shared" si="528"/>
        <v>0.90200000000000002</v>
      </c>
      <c r="CC339" s="11">
        <f t="shared" si="529"/>
        <v>372.43579999999997</v>
      </c>
      <c r="CD339" s="11">
        <f t="shared" si="530"/>
        <v>425.42830000000004</v>
      </c>
      <c r="CE339" s="11">
        <f t="shared" si="531"/>
        <v>185.09039999999999</v>
      </c>
      <c r="CF339">
        <f t="shared" si="532"/>
        <v>42.168500000000002</v>
      </c>
      <c r="CG339">
        <f t="shared" si="533"/>
        <v>45.190199999999997</v>
      </c>
      <c r="CH339">
        <f t="shared" si="534"/>
        <v>5.3217999999999996</v>
      </c>
      <c r="CI339" s="11">
        <f t="shared" si="535"/>
        <v>196.7713</v>
      </c>
      <c r="CJ339">
        <f t="shared" si="536"/>
        <v>23.046100000000003</v>
      </c>
      <c r="CK339">
        <f t="shared" si="537"/>
        <v>72.295299999999997</v>
      </c>
      <c r="CL339">
        <f t="shared" si="538"/>
        <v>21.106799999999996</v>
      </c>
      <c r="CM339">
        <f t="shared" si="539"/>
        <v>13.078999999999999</v>
      </c>
      <c r="CN339">
        <f t="shared" si="540"/>
        <v>261.94079999999997</v>
      </c>
      <c r="CO339">
        <f t="shared" si="541"/>
        <v>270.91570000000002</v>
      </c>
      <c r="CP339">
        <f t="shared" si="542"/>
        <v>3.1569999999999996</v>
      </c>
      <c r="CQ339">
        <f t="shared" si="543"/>
        <v>40.093900000000005</v>
      </c>
      <c r="CR339">
        <f t="shared" si="544"/>
        <v>66.026399999999995</v>
      </c>
      <c r="CT339" s="18">
        <f>'PASO 1 - SETUP CAMPAÑA'!H80</f>
        <v>451</v>
      </c>
      <c r="CU339">
        <v>15.15</v>
      </c>
      <c r="CV339">
        <v>14.25</v>
      </c>
      <c r="CW339">
        <v>1.18</v>
      </c>
      <c r="CX339">
        <v>3.61</v>
      </c>
      <c r="CY339">
        <v>3.57</v>
      </c>
      <c r="CZ339">
        <v>7.0000000000000007E-2</v>
      </c>
      <c r="DA339">
        <v>10.98</v>
      </c>
      <c r="DB339">
        <v>23.8</v>
      </c>
      <c r="DC339">
        <v>5.54</v>
      </c>
      <c r="DD339">
        <v>3.95</v>
      </c>
      <c r="DE339">
        <v>30.69</v>
      </c>
      <c r="DF339">
        <v>2.4</v>
      </c>
      <c r="DG339">
        <v>31.47</v>
      </c>
      <c r="DH339">
        <v>29.73</v>
      </c>
      <c r="DI339">
        <v>31.87</v>
      </c>
      <c r="DJ339">
        <v>0.85</v>
      </c>
      <c r="DK339">
        <v>52.98</v>
      </c>
      <c r="DL339">
        <v>9.58</v>
      </c>
      <c r="DM339">
        <v>5.64</v>
      </c>
      <c r="DN339">
        <v>32.85</v>
      </c>
      <c r="DO339">
        <v>39.36</v>
      </c>
      <c r="DP339">
        <v>13.69</v>
      </c>
      <c r="DQ339">
        <v>1.95</v>
      </c>
      <c r="DR339">
        <v>63.56</v>
      </c>
      <c r="DS339">
        <v>22.62</v>
      </c>
      <c r="DT339">
        <v>6.61</v>
      </c>
      <c r="DU339">
        <v>26.2</v>
      </c>
      <c r="DV339">
        <v>16.32</v>
      </c>
      <c r="DW339">
        <v>8.82</v>
      </c>
      <c r="DX339">
        <v>13.14</v>
      </c>
      <c r="DY339">
        <v>2.0699999999999998</v>
      </c>
      <c r="DZ339">
        <v>0.16</v>
      </c>
      <c r="EA339">
        <v>3.71</v>
      </c>
      <c r="EB339">
        <v>0.16</v>
      </c>
      <c r="EC339">
        <v>0.04</v>
      </c>
      <c r="ED339">
        <v>0.87</v>
      </c>
      <c r="EE339">
        <v>0.13</v>
      </c>
      <c r="EF339">
        <v>1.1000000000000001</v>
      </c>
      <c r="EG339">
        <v>0.17</v>
      </c>
      <c r="EH339">
        <v>0.75</v>
      </c>
      <c r="EI339">
        <v>0.17</v>
      </c>
      <c r="EJ339">
        <v>1.38</v>
      </c>
      <c r="EK339">
        <v>0</v>
      </c>
      <c r="EL339">
        <v>0</v>
      </c>
      <c r="EM339">
        <v>1.45</v>
      </c>
      <c r="EN339">
        <v>0.28999999999999998</v>
      </c>
      <c r="EO339">
        <v>0.44</v>
      </c>
      <c r="EP339">
        <v>0.31</v>
      </c>
      <c r="EQ339">
        <v>0.28999999999999998</v>
      </c>
      <c r="ER339">
        <v>0.15</v>
      </c>
      <c r="ES339">
        <v>0.31</v>
      </c>
      <c r="ET339">
        <v>0.01</v>
      </c>
      <c r="EU339">
        <v>0.71</v>
      </c>
      <c r="EV339">
        <v>0.34</v>
      </c>
      <c r="EW339">
        <v>7.0000000000000007E-2</v>
      </c>
      <c r="EX339">
        <v>0.03</v>
      </c>
      <c r="EY339">
        <v>12.87</v>
      </c>
      <c r="EZ339">
        <v>12.61</v>
      </c>
      <c r="FA339">
        <v>0.22</v>
      </c>
      <c r="FB339">
        <v>0</v>
      </c>
      <c r="FC339">
        <v>0.12</v>
      </c>
      <c r="FD339">
        <v>29.25</v>
      </c>
      <c r="FE339">
        <v>8.85</v>
      </c>
      <c r="FF339">
        <v>22.77</v>
      </c>
      <c r="FG339">
        <v>0.87</v>
      </c>
      <c r="FH339">
        <v>16.079999999999998</v>
      </c>
      <c r="FI339">
        <v>60.26</v>
      </c>
      <c r="FJ339">
        <v>84.69</v>
      </c>
      <c r="FK339">
        <v>5.65</v>
      </c>
      <c r="FL339">
        <v>95.75</v>
      </c>
      <c r="FM339">
        <v>38.31</v>
      </c>
      <c r="FN339">
        <v>13.69</v>
      </c>
      <c r="FO339">
        <v>4.4800000000000004</v>
      </c>
      <c r="FP339">
        <v>0.2</v>
      </c>
      <c r="FQ339">
        <v>82.58</v>
      </c>
      <c r="FR339">
        <v>94.33</v>
      </c>
      <c r="FS339">
        <v>41.04</v>
      </c>
      <c r="FT339">
        <v>9.35</v>
      </c>
      <c r="FU339">
        <v>10.02</v>
      </c>
      <c r="FV339">
        <v>1.18</v>
      </c>
      <c r="FW339">
        <v>43.63</v>
      </c>
      <c r="FX339">
        <v>5.1100000000000003</v>
      </c>
      <c r="FY339">
        <v>16.03</v>
      </c>
      <c r="FZ339">
        <v>4.68</v>
      </c>
      <c r="GA339">
        <v>2.9</v>
      </c>
      <c r="GB339">
        <v>58.08</v>
      </c>
      <c r="GC339">
        <v>60.07</v>
      </c>
      <c r="GD339">
        <v>0.7</v>
      </c>
      <c r="GE339">
        <v>8.89</v>
      </c>
      <c r="GF339">
        <v>14.64</v>
      </c>
    </row>
    <row r="340" spans="2:188" x14ac:dyDescent="0.35">
      <c r="B340" t="str">
        <f>IF(AND(F340&gt;='PASO 2 - CHANNEL INPUT '!$G$4,F340&lt;='PASO 2 - CHANNEL INPUT '!$H$4),"OK","FUERA")</f>
        <v>OK</v>
      </c>
      <c r="C340" s="18" t="str">
        <f>IF(AND(F340&gt;='PASO 2 - CHANNEL INPUT '!$G$8,F340&lt;='PASO 2 - CHANNEL INPUT '!$H$8),"OK","FUERA")</f>
        <v>OK</v>
      </c>
      <c r="D340" t="str">
        <f>IF(AND(F340&gt;='PASO 1 - SETUP CAMPAÑA'!$C$3,F340&lt;='PASO 1 - SETUP CAMPAÑA'!$C$4),"OK","FUERA")</f>
        <v>OK</v>
      </c>
      <c r="E340" t="s">
        <v>12</v>
      </c>
      <c r="F340">
        <v>53</v>
      </c>
      <c r="G340" s="11">
        <f t="shared" si="545"/>
        <v>80.3</v>
      </c>
      <c r="H340">
        <f t="shared" si="456"/>
        <v>75.954999999999998</v>
      </c>
      <c r="I340">
        <f t="shared" si="457"/>
        <v>5.335</v>
      </c>
      <c r="J340">
        <f t="shared" si="458"/>
        <v>23.43</v>
      </c>
      <c r="K340">
        <f t="shared" si="459"/>
        <v>22.549999999999997</v>
      </c>
      <c r="L340">
        <f t="shared" si="460"/>
        <v>1.43</v>
      </c>
      <c r="M340">
        <f t="shared" si="461"/>
        <v>61.929999999999993</v>
      </c>
      <c r="N340">
        <f t="shared" si="462"/>
        <v>114.785</v>
      </c>
      <c r="O340">
        <f t="shared" si="463"/>
        <v>26.400000000000002</v>
      </c>
      <c r="P340">
        <f t="shared" si="464"/>
        <v>19.965</v>
      </c>
      <c r="Q340">
        <f t="shared" si="465"/>
        <v>154.05500000000001</v>
      </c>
      <c r="R340">
        <f t="shared" si="466"/>
        <v>6.875</v>
      </c>
      <c r="S340">
        <f t="shared" si="467"/>
        <v>156.035</v>
      </c>
      <c r="T340">
        <f t="shared" si="468"/>
        <v>149.98499999999999</v>
      </c>
      <c r="U340" s="11">
        <f t="shared" si="469"/>
        <v>163.845</v>
      </c>
      <c r="V340">
        <f t="shared" si="470"/>
        <v>5.0049999999999999</v>
      </c>
      <c r="W340">
        <f t="shared" si="471"/>
        <v>284.79000000000002</v>
      </c>
      <c r="X340">
        <f t="shared" si="472"/>
        <v>57.805</v>
      </c>
      <c r="Y340">
        <f t="shared" si="473"/>
        <v>29.755000000000003</v>
      </c>
      <c r="Z340">
        <f t="shared" si="474"/>
        <v>187.05499999999998</v>
      </c>
      <c r="AA340">
        <f t="shared" si="475"/>
        <v>208.78</v>
      </c>
      <c r="AB340">
        <f t="shared" si="476"/>
        <v>80.245000000000005</v>
      </c>
      <c r="AC340">
        <f t="shared" si="477"/>
        <v>9.5149999999999988</v>
      </c>
      <c r="AD340" s="11">
        <f t="shared" si="478"/>
        <v>345.34500000000003</v>
      </c>
      <c r="AE340">
        <f t="shared" si="479"/>
        <v>122.81499999999998</v>
      </c>
      <c r="AF340">
        <f t="shared" si="480"/>
        <v>30.964999999999996</v>
      </c>
      <c r="AG340">
        <f t="shared" si="481"/>
        <v>139.86499999999998</v>
      </c>
      <c r="AH340">
        <f t="shared" si="482"/>
        <v>99.60499999999999</v>
      </c>
      <c r="AI340">
        <f t="shared" si="483"/>
        <v>47.794999999999995</v>
      </c>
      <c r="AJ340">
        <f t="shared" si="484"/>
        <v>69.685000000000002</v>
      </c>
      <c r="AK340">
        <f t="shared" si="485"/>
        <v>18.645</v>
      </c>
      <c r="AL340">
        <f t="shared" si="486"/>
        <v>0.44</v>
      </c>
      <c r="AM340">
        <f t="shared" si="487"/>
        <v>21.229999999999997</v>
      </c>
      <c r="AN340">
        <f t="shared" si="488"/>
        <v>0.495</v>
      </c>
      <c r="AO340">
        <f t="shared" si="489"/>
        <v>0.55000000000000004</v>
      </c>
      <c r="AP340">
        <f t="shared" si="490"/>
        <v>9.24</v>
      </c>
      <c r="AQ340">
        <f t="shared" si="491"/>
        <v>0.16499999999999998</v>
      </c>
      <c r="AR340">
        <f t="shared" si="492"/>
        <v>6.9849999999999994</v>
      </c>
      <c r="AS340">
        <f t="shared" si="493"/>
        <v>0.495</v>
      </c>
      <c r="AT340">
        <f t="shared" si="494"/>
        <v>1.595</v>
      </c>
      <c r="AU340">
        <f t="shared" si="495"/>
        <v>2.0350000000000001</v>
      </c>
      <c r="AV340">
        <f t="shared" si="496"/>
        <v>4.5650000000000004</v>
      </c>
      <c r="AW340">
        <f t="shared" si="497"/>
        <v>0</v>
      </c>
      <c r="AX340">
        <f t="shared" si="498"/>
        <v>0</v>
      </c>
      <c r="AY340">
        <f t="shared" si="499"/>
        <v>6.27</v>
      </c>
      <c r="AZ340">
        <f t="shared" si="500"/>
        <v>4.29</v>
      </c>
      <c r="BA340">
        <f t="shared" si="501"/>
        <v>3.0800000000000005</v>
      </c>
      <c r="BB340">
        <f t="shared" si="502"/>
        <v>0.60499999999999998</v>
      </c>
      <c r="BC340">
        <f t="shared" si="503"/>
        <v>0.82500000000000007</v>
      </c>
      <c r="BD340">
        <f t="shared" si="504"/>
        <v>0.82500000000000007</v>
      </c>
      <c r="BE340">
        <f t="shared" si="505"/>
        <v>2.915</v>
      </c>
      <c r="BF340">
        <f t="shared" si="506"/>
        <v>0</v>
      </c>
      <c r="BG340">
        <f t="shared" si="507"/>
        <v>6.3250000000000002</v>
      </c>
      <c r="BH340">
        <f t="shared" si="508"/>
        <v>0.77000000000000013</v>
      </c>
      <c r="BI340">
        <f t="shared" si="509"/>
        <v>1.0449999999999999</v>
      </c>
      <c r="BJ340">
        <f t="shared" si="510"/>
        <v>1.155</v>
      </c>
      <c r="BK340">
        <f t="shared" si="511"/>
        <v>83.16</v>
      </c>
      <c r="BL340">
        <f t="shared" si="512"/>
        <v>80.245000000000005</v>
      </c>
      <c r="BM340">
        <f t="shared" si="513"/>
        <v>2.2000000000000002</v>
      </c>
      <c r="BN340">
        <f t="shared" si="514"/>
        <v>0</v>
      </c>
      <c r="BO340">
        <f t="shared" si="515"/>
        <v>0.77000000000000013</v>
      </c>
      <c r="BP340">
        <f t="shared" si="516"/>
        <v>141.845</v>
      </c>
      <c r="BQ340">
        <f t="shared" si="517"/>
        <v>38.61</v>
      </c>
      <c r="BR340">
        <f t="shared" si="518"/>
        <v>112.19999999999999</v>
      </c>
      <c r="BS340">
        <f t="shared" si="519"/>
        <v>3.4099999999999997</v>
      </c>
      <c r="BT340">
        <f t="shared" si="520"/>
        <v>97.68</v>
      </c>
      <c r="BU340">
        <f t="shared" si="521"/>
        <v>321.03500000000003</v>
      </c>
      <c r="BV340" s="11">
        <f t="shared" si="522"/>
        <v>457.27000000000004</v>
      </c>
      <c r="BW340" s="11">
        <f t="shared" si="523"/>
        <v>34.375</v>
      </c>
      <c r="BX340" s="11">
        <f t="shared" si="524"/>
        <v>515.18499999999995</v>
      </c>
      <c r="BY340">
        <f t="shared" si="525"/>
        <v>211.86</v>
      </c>
      <c r="BZ340">
        <f t="shared" si="526"/>
        <v>80.245000000000005</v>
      </c>
      <c r="CA340">
        <f t="shared" si="527"/>
        <v>20.734999999999999</v>
      </c>
      <c r="CB340">
        <f t="shared" si="528"/>
        <v>3.0800000000000005</v>
      </c>
      <c r="CC340" s="11">
        <f t="shared" si="529"/>
        <v>448.19499999999999</v>
      </c>
      <c r="CD340" s="11">
        <f t="shared" si="530"/>
        <v>507.26499999999999</v>
      </c>
      <c r="CE340" s="11">
        <f t="shared" si="531"/>
        <v>230.61500000000001</v>
      </c>
      <c r="CF340">
        <f t="shared" si="532"/>
        <v>53.79</v>
      </c>
      <c r="CG340">
        <f t="shared" si="533"/>
        <v>58.574999999999996</v>
      </c>
      <c r="CH340">
        <f t="shared" si="534"/>
        <v>8.4150000000000009</v>
      </c>
      <c r="CI340" s="11">
        <f t="shared" si="535"/>
        <v>237.92999999999998</v>
      </c>
      <c r="CJ340">
        <f t="shared" si="536"/>
        <v>26.400000000000002</v>
      </c>
      <c r="CK340">
        <f t="shared" si="537"/>
        <v>95.15</v>
      </c>
      <c r="CL340">
        <f t="shared" si="538"/>
        <v>23.704999999999998</v>
      </c>
      <c r="CM340">
        <f t="shared" si="539"/>
        <v>17.93</v>
      </c>
      <c r="CN340">
        <f t="shared" si="540"/>
        <v>318.94499999999999</v>
      </c>
      <c r="CO340">
        <f t="shared" si="541"/>
        <v>332.09</v>
      </c>
      <c r="CP340">
        <f t="shared" si="542"/>
        <v>4.07</v>
      </c>
      <c r="CQ340">
        <f t="shared" si="543"/>
        <v>41.744999999999997</v>
      </c>
      <c r="CR340">
        <f t="shared" si="544"/>
        <v>79.584999999999994</v>
      </c>
      <c r="CT340" s="18">
        <f>'PASO 1 - SETUP CAMPAÑA'!H81</f>
        <v>550</v>
      </c>
      <c r="CU340">
        <v>14.6</v>
      </c>
      <c r="CV340">
        <v>13.81</v>
      </c>
      <c r="CW340">
        <v>0.97</v>
      </c>
      <c r="CX340">
        <v>4.26</v>
      </c>
      <c r="CY340">
        <v>4.0999999999999996</v>
      </c>
      <c r="CZ340">
        <v>0.26</v>
      </c>
      <c r="DA340">
        <v>11.26</v>
      </c>
      <c r="DB340">
        <v>20.87</v>
      </c>
      <c r="DC340">
        <v>4.8</v>
      </c>
      <c r="DD340">
        <v>3.63</v>
      </c>
      <c r="DE340">
        <v>28.01</v>
      </c>
      <c r="DF340">
        <v>1.25</v>
      </c>
      <c r="DG340">
        <v>28.37</v>
      </c>
      <c r="DH340">
        <v>27.27</v>
      </c>
      <c r="DI340">
        <v>29.79</v>
      </c>
      <c r="DJ340">
        <v>0.91</v>
      </c>
      <c r="DK340">
        <v>51.78</v>
      </c>
      <c r="DL340">
        <v>10.51</v>
      </c>
      <c r="DM340">
        <v>5.41</v>
      </c>
      <c r="DN340">
        <v>34.01</v>
      </c>
      <c r="DO340">
        <v>37.96</v>
      </c>
      <c r="DP340">
        <v>14.59</v>
      </c>
      <c r="DQ340">
        <v>1.73</v>
      </c>
      <c r="DR340">
        <v>62.79</v>
      </c>
      <c r="DS340">
        <v>22.33</v>
      </c>
      <c r="DT340">
        <v>5.63</v>
      </c>
      <c r="DU340">
        <v>25.43</v>
      </c>
      <c r="DV340">
        <v>18.11</v>
      </c>
      <c r="DW340">
        <v>8.69</v>
      </c>
      <c r="DX340">
        <v>12.67</v>
      </c>
      <c r="DY340">
        <v>3.39</v>
      </c>
      <c r="DZ340">
        <v>0.08</v>
      </c>
      <c r="EA340">
        <v>3.86</v>
      </c>
      <c r="EB340">
        <v>0.09</v>
      </c>
      <c r="EC340">
        <v>0.1</v>
      </c>
      <c r="ED340">
        <v>1.68</v>
      </c>
      <c r="EE340">
        <v>0.03</v>
      </c>
      <c r="EF340">
        <v>1.27</v>
      </c>
      <c r="EG340">
        <v>0.09</v>
      </c>
      <c r="EH340">
        <v>0.28999999999999998</v>
      </c>
      <c r="EI340">
        <v>0.37</v>
      </c>
      <c r="EJ340">
        <v>0.83</v>
      </c>
      <c r="EK340">
        <v>0</v>
      </c>
      <c r="EL340">
        <v>0</v>
      </c>
      <c r="EM340">
        <v>1.1399999999999999</v>
      </c>
      <c r="EN340">
        <v>0.78</v>
      </c>
      <c r="EO340">
        <v>0.56000000000000005</v>
      </c>
      <c r="EP340">
        <v>0.11</v>
      </c>
      <c r="EQ340">
        <v>0.15</v>
      </c>
      <c r="ER340">
        <v>0.15</v>
      </c>
      <c r="ES340">
        <v>0.53</v>
      </c>
      <c r="ET340">
        <v>0</v>
      </c>
      <c r="EU340">
        <v>1.1499999999999999</v>
      </c>
      <c r="EV340">
        <v>0.14000000000000001</v>
      </c>
      <c r="EW340">
        <v>0.19</v>
      </c>
      <c r="EX340">
        <v>0.21</v>
      </c>
      <c r="EY340">
        <v>15.12</v>
      </c>
      <c r="EZ340">
        <v>14.59</v>
      </c>
      <c r="FA340">
        <v>0.4</v>
      </c>
      <c r="FB340">
        <v>0</v>
      </c>
      <c r="FC340">
        <v>0.14000000000000001</v>
      </c>
      <c r="FD340">
        <v>25.79</v>
      </c>
      <c r="FE340">
        <v>7.02</v>
      </c>
      <c r="FF340">
        <v>20.399999999999999</v>
      </c>
      <c r="FG340">
        <v>0.62</v>
      </c>
      <c r="FH340">
        <v>17.760000000000002</v>
      </c>
      <c r="FI340">
        <v>58.37</v>
      </c>
      <c r="FJ340">
        <v>83.14</v>
      </c>
      <c r="FK340">
        <v>6.25</v>
      </c>
      <c r="FL340">
        <v>93.67</v>
      </c>
      <c r="FM340">
        <v>38.520000000000003</v>
      </c>
      <c r="FN340">
        <v>14.59</v>
      </c>
      <c r="FO340">
        <v>3.77</v>
      </c>
      <c r="FP340">
        <v>0.56000000000000005</v>
      </c>
      <c r="FQ340">
        <v>81.489999999999995</v>
      </c>
      <c r="FR340">
        <v>92.23</v>
      </c>
      <c r="FS340">
        <v>41.93</v>
      </c>
      <c r="FT340">
        <v>9.7799999999999994</v>
      </c>
      <c r="FU340">
        <v>10.65</v>
      </c>
      <c r="FV340">
        <v>1.53</v>
      </c>
      <c r="FW340">
        <v>43.26</v>
      </c>
      <c r="FX340">
        <v>4.8</v>
      </c>
      <c r="FY340">
        <v>17.3</v>
      </c>
      <c r="FZ340">
        <v>4.3099999999999996</v>
      </c>
      <c r="GA340">
        <v>3.26</v>
      </c>
      <c r="GB340">
        <v>57.99</v>
      </c>
      <c r="GC340">
        <v>60.38</v>
      </c>
      <c r="GD340">
        <v>0.74</v>
      </c>
      <c r="GE340">
        <v>7.59</v>
      </c>
      <c r="GF340">
        <v>14.47</v>
      </c>
    </row>
    <row r="341" spans="2:188" x14ac:dyDescent="0.35">
      <c r="B341" t="str">
        <f>IF(AND(F341&gt;='PASO 2 - CHANNEL INPUT '!$G$4,F341&lt;='PASO 2 - CHANNEL INPUT '!$H$4),"OK","FUERA")</f>
        <v>OK</v>
      </c>
      <c r="C341" s="18" t="str">
        <f>IF(AND(F341&gt;='PASO 2 - CHANNEL INPUT '!$G$8,F341&lt;='PASO 2 - CHANNEL INPUT '!$H$8),"OK","FUERA")</f>
        <v>OK</v>
      </c>
      <c r="D341" t="str">
        <f>IF(AND(F341&gt;='PASO 1 - SETUP CAMPAÑA'!$C$3,F341&lt;='PASO 1 - SETUP CAMPAÑA'!$C$4),"OK","FUERA")</f>
        <v>OK</v>
      </c>
      <c r="E341" t="s">
        <v>12</v>
      </c>
      <c r="F341">
        <v>54</v>
      </c>
      <c r="G341" s="11">
        <f t="shared" si="545"/>
        <v>60.625900000000001</v>
      </c>
      <c r="H341">
        <f t="shared" si="456"/>
        <v>56.455399999999997</v>
      </c>
      <c r="I341">
        <f t="shared" si="457"/>
        <v>4.9168000000000003</v>
      </c>
      <c r="J341">
        <f t="shared" si="458"/>
        <v>22.915799999999997</v>
      </c>
      <c r="K341">
        <f t="shared" si="459"/>
        <v>22.081700000000001</v>
      </c>
      <c r="L341">
        <f t="shared" si="460"/>
        <v>1.4048</v>
      </c>
      <c r="M341">
        <f t="shared" si="461"/>
        <v>51.714199999999998</v>
      </c>
      <c r="N341">
        <f t="shared" si="462"/>
        <v>97.019000000000005</v>
      </c>
      <c r="O341">
        <f t="shared" si="463"/>
        <v>21.1159</v>
      </c>
      <c r="P341">
        <f t="shared" si="464"/>
        <v>19.711100000000002</v>
      </c>
      <c r="Q341">
        <f t="shared" si="465"/>
        <v>125.81740000000001</v>
      </c>
      <c r="R341">
        <f t="shared" si="466"/>
        <v>7.682500000000001</v>
      </c>
      <c r="S341">
        <f t="shared" si="467"/>
        <v>129.90010000000001</v>
      </c>
      <c r="T341">
        <f t="shared" si="468"/>
        <v>126.47589999999998</v>
      </c>
      <c r="U341" s="11">
        <f t="shared" si="469"/>
        <v>138.1533</v>
      </c>
      <c r="V341">
        <f t="shared" si="470"/>
        <v>4.9607000000000001</v>
      </c>
      <c r="W341">
        <f t="shared" si="471"/>
        <v>212.91499999999999</v>
      </c>
      <c r="X341">
        <f t="shared" si="472"/>
        <v>43.9878</v>
      </c>
      <c r="Y341">
        <f t="shared" si="473"/>
        <v>26.252200000000002</v>
      </c>
      <c r="Z341">
        <f t="shared" si="474"/>
        <v>143.9042</v>
      </c>
      <c r="AA341">
        <f t="shared" si="475"/>
        <v>157.82050000000001</v>
      </c>
      <c r="AB341">
        <f t="shared" si="476"/>
        <v>64.357399999999998</v>
      </c>
      <c r="AC341">
        <f t="shared" si="477"/>
        <v>7.1118000000000015</v>
      </c>
      <c r="AD341" s="11">
        <f t="shared" si="478"/>
        <v>267.7022</v>
      </c>
      <c r="AE341">
        <f t="shared" si="479"/>
        <v>99.91640000000001</v>
      </c>
      <c r="AF341">
        <f t="shared" si="480"/>
        <v>30.817799999999998</v>
      </c>
      <c r="AG341">
        <f t="shared" si="481"/>
        <v>132.35849999999999</v>
      </c>
      <c r="AH341">
        <f t="shared" si="482"/>
        <v>75.903099999999995</v>
      </c>
      <c r="AI341">
        <f t="shared" si="483"/>
        <v>43.153700000000001</v>
      </c>
      <c r="AJ341">
        <f t="shared" si="484"/>
        <v>46.358400000000003</v>
      </c>
      <c r="AK341">
        <f t="shared" si="485"/>
        <v>15.145500000000002</v>
      </c>
      <c r="AL341">
        <f t="shared" si="486"/>
        <v>0.70240000000000002</v>
      </c>
      <c r="AM341">
        <f t="shared" si="487"/>
        <v>20.589100000000002</v>
      </c>
      <c r="AN341">
        <f t="shared" si="488"/>
        <v>1.3609</v>
      </c>
      <c r="AO341">
        <f t="shared" si="489"/>
        <v>0.2195</v>
      </c>
      <c r="AP341">
        <f t="shared" si="490"/>
        <v>7.3751999999999995</v>
      </c>
      <c r="AQ341">
        <f t="shared" si="491"/>
        <v>1.2292000000000001</v>
      </c>
      <c r="AR341">
        <f t="shared" si="492"/>
        <v>6.145999999999999</v>
      </c>
      <c r="AS341">
        <f t="shared" si="493"/>
        <v>0.74630000000000007</v>
      </c>
      <c r="AT341">
        <f t="shared" si="494"/>
        <v>5.7509000000000006</v>
      </c>
      <c r="AU341">
        <f t="shared" si="495"/>
        <v>0.92189999999999994</v>
      </c>
      <c r="AV341">
        <f t="shared" si="496"/>
        <v>5.7509000000000006</v>
      </c>
      <c r="AW341">
        <f t="shared" si="497"/>
        <v>0</v>
      </c>
      <c r="AX341">
        <f t="shared" si="498"/>
        <v>0</v>
      </c>
      <c r="AY341">
        <f t="shared" si="499"/>
        <v>6.1020999999999992</v>
      </c>
      <c r="AZ341">
        <f t="shared" si="500"/>
        <v>1.9316000000000002</v>
      </c>
      <c r="BA341">
        <f t="shared" si="501"/>
        <v>1.7998999999999998</v>
      </c>
      <c r="BB341">
        <f t="shared" si="502"/>
        <v>1.4487000000000001</v>
      </c>
      <c r="BC341">
        <f t="shared" si="503"/>
        <v>0.83409999999999995</v>
      </c>
      <c r="BD341">
        <f t="shared" si="504"/>
        <v>4.3022</v>
      </c>
      <c r="BE341">
        <f t="shared" si="505"/>
        <v>1.7998999999999998</v>
      </c>
      <c r="BF341">
        <f t="shared" si="506"/>
        <v>0.30730000000000002</v>
      </c>
      <c r="BG341">
        <f t="shared" si="507"/>
        <v>2.9413</v>
      </c>
      <c r="BH341">
        <f t="shared" si="508"/>
        <v>0.83409999999999995</v>
      </c>
      <c r="BI341">
        <f t="shared" si="509"/>
        <v>0</v>
      </c>
      <c r="BJ341">
        <f t="shared" si="510"/>
        <v>0</v>
      </c>
      <c r="BK341">
        <f t="shared" si="511"/>
        <v>76.956700000000012</v>
      </c>
      <c r="BL341">
        <f t="shared" si="512"/>
        <v>76.824999999999989</v>
      </c>
      <c r="BM341">
        <f t="shared" si="513"/>
        <v>0.26339999999999997</v>
      </c>
      <c r="BN341">
        <f t="shared" si="514"/>
        <v>0</v>
      </c>
      <c r="BO341">
        <f t="shared" si="515"/>
        <v>0.57069999999999999</v>
      </c>
      <c r="BP341">
        <f t="shared" si="516"/>
        <v>114.05220000000001</v>
      </c>
      <c r="BQ341">
        <f t="shared" si="517"/>
        <v>37.578400000000002</v>
      </c>
      <c r="BR341">
        <f t="shared" si="518"/>
        <v>90.258399999999995</v>
      </c>
      <c r="BS341">
        <f t="shared" si="519"/>
        <v>4.6095000000000006</v>
      </c>
      <c r="BT341">
        <f t="shared" si="520"/>
        <v>68.132800000000003</v>
      </c>
      <c r="BU341">
        <f t="shared" si="521"/>
        <v>268.79969999999997</v>
      </c>
      <c r="BV341" s="11">
        <f t="shared" si="522"/>
        <v>367.09180000000003</v>
      </c>
      <c r="BW341" s="11">
        <f t="shared" si="523"/>
        <v>21.950000000000003</v>
      </c>
      <c r="BX341" s="11">
        <f t="shared" si="524"/>
        <v>413.97699999999998</v>
      </c>
      <c r="BY341">
        <f t="shared" si="525"/>
        <v>160.27889999999999</v>
      </c>
      <c r="BZ341">
        <f t="shared" si="526"/>
        <v>64.357399999999998</v>
      </c>
      <c r="CA341">
        <f t="shared" si="527"/>
        <v>17.823399999999999</v>
      </c>
      <c r="CB341">
        <f t="shared" si="528"/>
        <v>0.70240000000000002</v>
      </c>
      <c r="CC341" s="11">
        <f t="shared" si="529"/>
        <v>366.34550000000002</v>
      </c>
      <c r="CD341" s="11">
        <f t="shared" si="530"/>
        <v>408.0505</v>
      </c>
      <c r="CE341" s="11">
        <f t="shared" si="531"/>
        <v>159.6643</v>
      </c>
      <c r="CF341">
        <f t="shared" si="532"/>
        <v>45.787700000000001</v>
      </c>
      <c r="CG341">
        <f t="shared" si="533"/>
        <v>42.670800000000007</v>
      </c>
      <c r="CH341">
        <f t="shared" si="534"/>
        <v>7.024</v>
      </c>
      <c r="CI341" s="11">
        <f t="shared" si="535"/>
        <v>182.27280000000002</v>
      </c>
      <c r="CJ341">
        <f t="shared" si="536"/>
        <v>21.950000000000003</v>
      </c>
      <c r="CK341">
        <f t="shared" si="537"/>
        <v>78.010300000000001</v>
      </c>
      <c r="CL341">
        <f t="shared" si="538"/>
        <v>21.423199999999998</v>
      </c>
      <c r="CM341">
        <f t="shared" si="539"/>
        <v>13.213899999999999</v>
      </c>
      <c r="CN341">
        <f t="shared" si="540"/>
        <v>242.02070000000001</v>
      </c>
      <c r="CO341">
        <f t="shared" si="541"/>
        <v>265.90230000000003</v>
      </c>
      <c r="CP341">
        <f t="shared" si="542"/>
        <v>3.1168999999999998</v>
      </c>
      <c r="CQ341">
        <f t="shared" si="543"/>
        <v>38.192999999999998</v>
      </c>
      <c r="CR341">
        <f t="shared" si="544"/>
        <v>69.010800000000003</v>
      </c>
      <c r="CT341" s="18">
        <f>'PASO 1 - SETUP CAMPAÑA'!H82</f>
        <v>439</v>
      </c>
      <c r="CU341">
        <v>13.81</v>
      </c>
      <c r="CV341">
        <v>12.86</v>
      </c>
      <c r="CW341">
        <v>1.1200000000000001</v>
      </c>
      <c r="CX341">
        <v>5.22</v>
      </c>
      <c r="CY341">
        <v>5.03</v>
      </c>
      <c r="CZ341">
        <v>0.32</v>
      </c>
      <c r="DA341">
        <v>11.78</v>
      </c>
      <c r="DB341">
        <v>22.1</v>
      </c>
      <c r="DC341">
        <v>4.8099999999999996</v>
      </c>
      <c r="DD341">
        <v>4.49</v>
      </c>
      <c r="DE341">
        <v>28.66</v>
      </c>
      <c r="DF341">
        <v>1.75</v>
      </c>
      <c r="DG341">
        <v>29.59</v>
      </c>
      <c r="DH341">
        <v>28.81</v>
      </c>
      <c r="DI341">
        <v>31.47</v>
      </c>
      <c r="DJ341">
        <v>1.1299999999999999</v>
      </c>
      <c r="DK341">
        <v>48.5</v>
      </c>
      <c r="DL341">
        <v>10.02</v>
      </c>
      <c r="DM341">
        <v>5.98</v>
      </c>
      <c r="DN341">
        <v>32.78</v>
      </c>
      <c r="DO341">
        <v>35.950000000000003</v>
      </c>
      <c r="DP341">
        <v>14.66</v>
      </c>
      <c r="DQ341">
        <v>1.62</v>
      </c>
      <c r="DR341">
        <v>60.98</v>
      </c>
      <c r="DS341">
        <v>22.76</v>
      </c>
      <c r="DT341">
        <v>7.02</v>
      </c>
      <c r="DU341">
        <v>30.15</v>
      </c>
      <c r="DV341">
        <v>17.29</v>
      </c>
      <c r="DW341">
        <v>9.83</v>
      </c>
      <c r="DX341">
        <v>10.56</v>
      </c>
      <c r="DY341">
        <v>3.45</v>
      </c>
      <c r="DZ341">
        <v>0.16</v>
      </c>
      <c r="EA341">
        <v>4.6900000000000004</v>
      </c>
      <c r="EB341">
        <v>0.31</v>
      </c>
      <c r="EC341">
        <v>0.05</v>
      </c>
      <c r="ED341">
        <v>1.68</v>
      </c>
      <c r="EE341">
        <v>0.28000000000000003</v>
      </c>
      <c r="EF341">
        <v>1.4</v>
      </c>
      <c r="EG341">
        <v>0.17</v>
      </c>
      <c r="EH341">
        <v>1.31</v>
      </c>
      <c r="EI341">
        <v>0.21</v>
      </c>
      <c r="EJ341">
        <v>1.31</v>
      </c>
      <c r="EK341">
        <v>0</v>
      </c>
      <c r="EL341">
        <v>0</v>
      </c>
      <c r="EM341">
        <v>1.39</v>
      </c>
      <c r="EN341">
        <v>0.44</v>
      </c>
      <c r="EO341">
        <v>0.41</v>
      </c>
      <c r="EP341">
        <v>0.33</v>
      </c>
      <c r="EQ341">
        <v>0.19</v>
      </c>
      <c r="ER341">
        <v>0.98</v>
      </c>
      <c r="ES341">
        <v>0.41</v>
      </c>
      <c r="ET341">
        <v>7.0000000000000007E-2</v>
      </c>
      <c r="EU341">
        <v>0.67</v>
      </c>
      <c r="EV341">
        <v>0.19</v>
      </c>
      <c r="EW341">
        <v>0</v>
      </c>
      <c r="EX341">
        <v>0</v>
      </c>
      <c r="EY341">
        <v>17.53</v>
      </c>
      <c r="EZ341">
        <v>17.5</v>
      </c>
      <c r="FA341">
        <v>0.06</v>
      </c>
      <c r="FB341">
        <v>0</v>
      </c>
      <c r="FC341">
        <v>0.13</v>
      </c>
      <c r="FD341">
        <v>25.98</v>
      </c>
      <c r="FE341">
        <v>8.56</v>
      </c>
      <c r="FF341">
        <v>20.56</v>
      </c>
      <c r="FG341">
        <v>1.05</v>
      </c>
      <c r="FH341">
        <v>15.52</v>
      </c>
      <c r="FI341">
        <v>61.23</v>
      </c>
      <c r="FJ341">
        <v>83.62</v>
      </c>
      <c r="FK341">
        <v>5</v>
      </c>
      <c r="FL341">
        <v>94.3</v>
      </c>
      <c r="FM341">
        <v>36.51</v>
      </c>
      <c r="FN341">
        <v>14.66</v>
      </c>
      <c r="FO341">
        <v>4.0599999999999996</v>
      </c>
      <c r="FP341">
        <v>0.16</v>
      </c>
      <c r="FQ341">
        <v>83.45</v>
      </c>
      <c r="FR341">
        <v>92.95</v>
      </c>
      <c r="FS341">
        <v>36.369999999999997</v>
      </c>
      <c r="FT341">
        <v>10.43</v>
      </c>
      <c r="FU341">
        <v>9.7200000000000006</v>
      </c>
      <c r="FV341">
        <v>1.6</v>
      </c>
      <c r="FW341">
        <v>41.52</v>
      </c>
      <c r="FX341">
        <v>5</v>
      </c>
      <c r="FY341">
        <v>17.77</v>
      </c>
      <c r="FZ341">
        <v>4.88</v>
      </c>
      <c r="GA341">
        <v>3.01</v>
      </c>
      <c r="GB341">
        <v>55.13</v>
      </c>
      <c r="GC341">
        <v>60.57</v>
      </c>
      <c r="GD341">
        <v>0.71</v>
      </c>
      <c r="GE341">
        <v>8.6999999999999993</v>
      </c>
      <c r="GF341">
        <v>15.72</v>
      </c>
    </row>
    <row r="342" spans="2:188" x14ac:dyDescent="0.35">
      <c r="B342" t="str">
        <f>IF(AND(F342&gt;='PASO 2 - CHANNEL INPUT '!$G$4,F342&lt;='PASO 2 - CHANNEL INPUT '!$H$4),"OK","FUERA")</f>
        <v>OK</v>
      </c>
      <c r="C342" s="18" t="str">
        <f>IF(AND(F342&gt;='PASO 2 - CHANNEL INPUT '!$G$8,F342&lt;='PASO 2 - CHANNEL INPUT '!$H$8),"OK","FUERA")</f>
        <v>OK</v>
      </c>
      <c r="D342" t="str">
        <f>IF(AND(F342&gt;='PASO 1 - SETUP CAMPAÑA'!$C$3,F342&lt;='PASO 1 - SETUP CAMPAÑA'!$C$4),"OK","FUERA")</f>
        <v>OK</v>
      </c>
      <c r="E342" t="s">
        <v>12</v>
      </c>
      <c r="F342">
        <v>55</v>
      </c>
      <c r="G342" s="11">
        <f t="shared" si="545"/>
        <v>70.298400000000001</v>
      </c>
      <c r="H342">
        <f t="shared" si="456"/>
        <v>64.91279999999999</v>
      </c>
      <c r="I342">
        <f t="shared" si="457"/>
        <v>6.4872000000000005</v>
      </c>
      <c r="J342">
        <f t="shared" si="458"/>
        <v>20.277599999999996</v>
      </c>
      <c r="K342">
        <f t="shared" si="459"/>
        <v>20.1144</v>
      </c>
      <c r="L342">
        <f t="shared" si="460"/>
        <v>0.89760000000000006</v>
      </c>
      <c r="M342">
        <f t="shared" si="461"/>
        <v>43.819199999999995</v>
      </c>
      <c r="N342">
        <f t="shared" si="462"/>
        <v>88.005600000000001</v>
      </c>
      <c r="O342">
        <f t="shared" si="463"/>
        <v>16.279200000000003</v>
      </c>
      <c r="P342">
        <f t="shared" si="464"/>
        <v>13.4232</v>
      </c>
      <c r="Q342">
        <f t="shared" si="465"/>
        <v>120.0744</v>
      </c>
      <c r="R342">
        <f t="shared" si="466"/>
        <v>5.5895999999999999</v>
      </c>
      <c r="S342">
        <f t="shared" si="467"/>
        <v>121.86960000000001</v>
      </c>
      <c r="T342">
        <f t="shared" si="468"/>
        <v>116.07599999999999</v>
      </c>
      <c r="U342" s="11">
        <f t="shared" si="469"/>
        <v>125.70479999999999</v>
      </c>
      <c r="V342">
        <f t="shared" si="470"/>
        <v>6.0384000000000002</v>
      </c>
      <c r="W342">
        <f t="shared" si="471"/>
        <v>207.54959999999997</v>
      </c>
      <c r="X342">
        <f t="shared" si="472"/>
        <v>31.089600000000001</v>
      </c>
      <c r="Y342">
        <f t="shared" si="473"/>
        <v>20.359200000000001</v>
      </c>
      <c r="Z342">
        <f t="shared" si="474"/>
        <v>140.0256</v>
      </c>
      <c r="AA342">
        <f t="shared" si="475"/>
        <v>138.5976</v>
      </c>
      <c r="AB342">
        <f t="shared" si="476"/>
        <v>47.817600000000006</v>
      </c>
      <c r="AC342">
        <f t="shared" si="477"/>
        <v>7.4256000000000002</v>
      </c>
      <c r="AD342" s="11">
        <f t="shared" si="478"/>
        <v>246.63600000000002</v>
      </c>
      <c r="AE342">
        <f t="shared" si="479"/>
        <v>104.244</v>
      </c>
      <c r="AF342">
        <f t="shared" si="480"/>
        <v>29.2944</v>
      </c>
      <c r="AG342">
        <f t="shared" si="481"/>
        <v>119.09519999999999</v>
      </c>
      <c r="AH342">
        <f t="shared" si="482"/>
        <v>71.236800000000002</v>
      </c>
      <c r="AI342">
        <f t="shared" si="483"/>
        <v>34.639200000000002</v>
      </c>
      <c r="AJ342">
        <f t="shared" si="484"/>
        <v>56.181599999999996</v>
      </c>
      <c r="AK342">
        <f t="shared" si="485"/>
        <v>12.3216</v>
      </c>
      <c r="AL342">
        <f t="shared" si="486"/>
        <v>0.12239999999999999</v>
      </c>
      <c r="AM342">
        <f t="shared" si="487"/>
        <v>19.665600000000001</v>
      </c>
      <c r="AN342">
        <f t="shared" si="488"/>
        <v>0.20400000000000001</v>
      </c>
      <c r="AO342">
        <f t="shared" si="489"/>
        <v>0.12239999999999999</v>
      </c>
      <c r="AP342">
        <f t="shared" si="490"/>
        <v>4.4471999999999996</v>
      </c>
      <c r="AQ342">
        <f t="shared" si="491"/>
        <v>0.53039999999999998</v>
      </c>
      <c r="AR342">
        <f t="shared" si="492"/>
        <v>6.6503999999999994</v>
      </c>
      <c r="AS342">
        <f t="shared" si="493"/>
        <v>1.1424000000000001</v>
      </c>
      <c r="AT342">
        <f t="shared" si="494"/>
        <v>4.2431999999999999</v>
      </c>
      <c r="AU342">
        <f t="shared" si="495"/>
        <v>1.3872</v>
      </c>
      <c r="AV342">
        <f t="shared" si="496"/>
        <v>4.3247999999999998</v>
      </c>
      <c r="AW342">
        <f t="shared" si="497"/>
        <v>0</v>
      </c>
      <c r="AX342">
        <f t="shared" si="498"/>
        <v>0</v>
      </c>
      <c r="AY342">
        <f t="shared" si="499"/>
        <v>5.5080000000000009</v>
      </c>
      <c r="AZ342">
        <f t="shared" si="500"/>
        <v>1.8360000000000003</v>
      </c>
      <c r="BA342">
        <f t="shared" si="501"/>
        <v>2.5295999999999998</v>
      </c>
      <c r="BB342">
        <f t="shared" si="502"/>
        <v>0.36719999999999997</v>
      </c>
      <c r="BC342">
        <f t="shared" si="503"/>
        <v>1.3464</v>
      </c>
      <c r="BD342">
        <f t="shared" si="504"/>
        <v>0.48959999999999998</v>
      </c>
      <c r="BE342">
        <f t="shared" si="505"/>
        <v>1.5504</v>
      </c>
      <c r="BF342">
        <f t="shared" si="506"/>
        <v>0</v>
      </c>
      <c r="BG342">
        <f t="shared" si="507"/>
        <v>2.2440000000000002</v>
      </c>
      <c r="BH342">
        <f t="shared" si="508"/>
        <v>0.20400000000000001</v>
      </c>
      <c r="BI342">
        <f t="shared" si="509"/>
        <v>0.16320000000000001</v>
      </c>
      <c r="BJ342">
        <f t="shared" si="510"/>
        <v>0.53039999999999998</v>
      </c>
      <c r="BK342">
        <f t="shared" si="511"/>
        <v>64.015199999999993</v>
      </c>
      <c r="BL342">
        <f t="shared" si="512"/>
        <v>62.99519999999999</v>
      </c>
      <c r="BM342">
        <f t="shared" si="513"/>
        <v>1.1424000000000001</v>
      </c>
      <c r="BN342">
        <f t="shared" si="514"/>
        <v>0</v>
      </c>
      <c r="BO342">
        <f t="shared" si="515"/>
        <v>0.28560000000000002</v>
      </c>
      <c r="BP342">
        <f t="shared" si="516"/>
        <v>110.4456</v>
      </c>
      <c r="BQ342">
        <f t="shared" si="517"/>
        <v>37.903199999999998</v>
      </c>
      <c r="BR342">
        <f t="shared" si="518"/>
        <v>85.027200000000008</v>
      </c>
      <c r="BS342">
        <f t="shared" si="519"/>
        <v>4.1208</v>
      </c>
      <c r="BT342">
        <f t="shared" si="520"/>
        <v>69.278400000000005</v>
      </c>
      <c r="BU342">
        <f t="shared" si="521"/>
        <v>246.67680000000001</v>
      </c>
      <c r="BV342" s="11">
        <f t="shared" si="522"/>
        <v>355.93919999999997</v>
      </c>
      <c r="BW342" s="11">
        <f t="shared" si="523"/>
        <v>17.5032</v>
      </c>
      <c r="BX342" s="11">
        <f t="shared" si="524"/>
        <v>378.78719999999998</v>
      </c>
      <c r="BY342">
        <f t="shared" si="525"/>
        <v>152.26559999999998</v>
      </c>
      <c r="BZ342">
        <f t="shared" si="526"/>
        <v>47.817600000000006</v>
      </c>
      <c r="CA342">
        <f t="shared" si="527"/>
        <v>13.872000000000002</v>
      </c>
      <c r="CB342">
        <f t="shared" si="528"/>
        <v>2.8151999999999999</v>
      </c>
      <c r="CC342" s="11">
        <f t="shared" si="529"/>
        <v>335.4984</v>
      </c>
      <c r="CD342" s="11">
        <f t="shared" si="530"/>
        <v>372.70799999999997</v>
      </c>
      <c r="CE342" s="11">
        <f t="shared" si="531"/>
        <v>177.8064</v>
      </c>
      <c r="CF342">
        <f t="shared" si="532"/>
        <v>32.844000000000001</v>
      </c>
      <c r="CG342">
        <f t="shared" si="533"/>
        <v>48.796800000000005</v>
      </c>
      <c r="CH342">
        <f t="shared" si="534"/>
        <v>5.8751999999999995</v>
      </c>
      <c r="CI342" s="11">
        <f t="shared" si="535"/>
        <v>176.90879999999999</v>
      </c>
      <c r="CJ342">
        <f t="shared" si="536"/>
        <v>20.073599999999999</v>
      </c>
      <c r="CK342">
        <f t="shared" si="537"/>
        <v>62.301600000000001</v>
      </c>
      <c r="CL342">
        <f t="shared" si="538"/>
        <v>17.054399999999998</v>
      </c>
      <c r="CM342">
        <f t="shared" si="539"/>
        <v>12.688800000000001</v>
      </c>
      <c r="CN342">
        <f t="shared" si="540"/>
        <v>221.91120000000001</v>
      </c>
      <c r="CO342">
        <f t="shared" si="541"/>
        <v>239.12879999999998</v>
      </c>
      <c r="CP342">
        <f t="shared" si="542"/>
        <v>2.8559999999999999</v>
      </c>
      <c r="CQ342">
        <f t="shared" si="543"/>
        <v>27.2136</v>
      </c>
      <c r="CR342">
        <f t="shared" si="544"/>
        <v>58.466400000000007</v>
      </c>
      <c r="CT342" s="18">
        <f>'PASO 1 - SETUP CAMPAÑA'!H83</f>
        <v>408</v>
      </c>
      <c r="CU342">
        <v>17.23</v>
      </c>
      <c r="CV342">
        <v>15.91</v>
      </c>
      <c r="CW342">
        <v>1.59</v>
      </c>
      <c r="CX342">
        <v>4.97</v>
      </c>
      <c r="CY342">
        <v>4.93</v>
      </c>
      <c r="CZ342">
        <v>0.22</v>
      </c>
      <c r="DA342">
        <v>10.74</v>
      </c>
      <c r="DB342">
        <v>21.57</v>
      </c>
      <c r="DC342">
        <v>3.99</v>
      </c>
      <c r="DD342">
        <v>3.29</v>
      </c>
      <c r="DE342">
        <v>29.43</v>
      </c>
      <c r="DF342">
        <v>1.37</v>
      </c>
      <c r="DG342">
        <v>29.87</v>
      </c>
      <c r="DH342">
        <v>28.45</v>
      </c>
      <c r="DI342">
        <v>30.81</v>
      </c>
      <c r="DJ342">
        <v>1.48</v>
      </c>
      <c r="DK342">
        <v>50.87</v>
      </c>
      <c r="DL342">
        <v>7.62</v>
      </c>
      <c r="DM342">
        <v>4.99</v>
      </c>
      <c r="DN342">
        <v>34.32</v>
      </c>
      <c r="DO342">
        <v>33.97</v>
      </c>
      <c r="DP342">
        <v>11.72</v>
      </c>
      <c r="DQ342">
        <v>1.82</v>
      </c>
      <c r="DR342">
        <v>60.45</v>
      </c>
      <c r="DS342">
        <v>25.55</v>
      </c>
      <c r="DT342">
        <v>7.18</v>
      </c>
      <c r="DU342">
        <v>29.19</v>
      </c>
      <c r="DV342">
        <v>17.46</v>
      </c>
      <c r="DW342">
        <v>8.49</v>
      </c>
      <c r="DX342">
        <v>13.77</v>
      </c>
      <c r="DY342">
        <v>3.02</v>
      </c>
      <c r="DZ342">
        <v>0.03</v>
      </c>
      <c r="EA342">
        <v>4.82</v>
      </c>
      <c r="EB342">
        <v>0.05</v>
      </c>
      <c r="EC342">
        <v>0.03</v>
      </c>
      <c r="ED342">
        <v>1.0900000000000001</v>
      </c>
      <c r="EE342">
        <v>0.13</v>
      </c>
      <c r="EF342">
        <v>1.63</v>
      </c>
      <c r="EG342">
        <v>0.28000000000000003</v>
      </c>
      <c r="EH342">
        <v>1.04</v>
      </c>
      <c r="EI342">
        <v>0.34</v>
      </c>
      <c r="EJ342">
        <v>1.06</v>
      </c>
      <c r="EK342">
        <v>0</v>
      </c>
      <c r="EL342">
        <v>0</v>
      </c>
      <c r="EM342">
        <v>1.35</v>
      </c>
      <c r="EN342">
        <v>0.45</v>
      </c>
      <c r="EO342">
        <v>0.62</v>
      </c>
      <c r="EP342">
        <v>0.09</v>
      </c>
      <c r="EQ342">
        <v>0.33</v>
      </c>
      <c r="ER342">
        <v>0.12</v>
      </c>
      <c r="ES342">
        <v>0.38</v>
      </c>
      <c r="ET342">
        <v>0</v>
      </c>
      <c r="EU342">
        <v>0.55000000000000004</v>
      </c>
      <c r="EV342">
        <v>0.05</v>
      </c>
      <c r="EW342">
        <v>0.04</v>
      </c>
      <c r="EX342">
        <v>0.13</v>
      </c>
      <c r="EY342">
        <v>15.69</v>
      </c>
      <c r="EZ342">
        <v>15.44</v>
      </c>
      <c r="FA342">
        <v>0.28000000000000003</v>
      </c>
      <c r="FB342">
        <v>0</v>
      </c>
      <c r="FC342">
        <v>7.0000000000000007E-2</v>
      </c>
      <c r="FD342">
        <v>27.07</v>
      </c>
      <c r="FE342">
        <v>9.2899999999999991</v>
      </c>
      <c r="FF342">
        <v>20.84</v>
      </c>
      <c r="FG342">
        <v>1.01</v>
      </c>
      <c r="FH342">
        <v>16.98</v>
      </c>
      <c r="FI342">
        <v>60.46</v>
      </c>
      <c r="FJ342">
        <v>87.24</v>
      </c>
      <c r="FK342">
        <v>4.29</v>
      </c>
      <c r="FL342">
        <v>92.84</v>
      </c>
      <c r="FM342">
        <v>37.32</v>
      </c>
      <c r="FN342">
        <v>11.72</v>
      </c>
      <c r="FO342">
        <v>3.4</v>
      </c>
      <c r="FP342">
        <v>0.69</v>
      </c>
      <c r="FQ342">
        <v>82.23</v>
      </c>
      <c r="FR342">
        <v>91.35</v>
      </c>
      <c r="FS342">
        <v>43.58</v>
      </c>
      <c r="FT342">
        <v>8.0500000000000007</v>
      </c>
      <c r="FU342">
        <v>11.96</v>
      </c>
      <c r="FV342">
        <v>1.44</v>
      </c>
      <c r="FW342">
        <v>43.36</v>
      </c>
      <c r="FX342">
        <v>4.92</v>
      </c>
      <c r="FY342">
        <v>15.27</v>
      </c>
      <c r="FZ342">
        <v>4.18</v>
      </c>
      <c r="GA342">
        <v>3.11</v>
      </c>
      <c r="GB342">
        <v>54.39</v>
      </c>
      <c r="GC342">
        <v>58.61</v>
      </c>
      <c r="GD342">
        <v>0.7</v>
      </c>
      <c r="GE342">
        <v>6.67</v>
      </c>
      <c r="GF342">
        <v>14.33</v>
      </c>
    </row>
    <row r="343" spans="2:188" x14ac:dyDescent="0.35">
      <c r="B343" t="str">
        <f>IF(AND(F343&gt;='PASO 2 - CHANNEL INPUT '!$G$4,F343&lt;='PASO 2 - CHANNEL INPUT '!$H$4),"OK","FUERA")</f>
        <v>OK</v>
      </c>
      <c r="C343" s="18" t="str">
        <f>IF(AND(F343&gt;='PASO 2 - CHANNEL INPUT '!$G$8,F343&lt;='PASO 2 - CHANNEL INPUT '!$H$8),"OK","FUERA")</f>
        <v>OK</v>
      </c>
      <c r="D343" t="str">
        <f>IF(AND(F343&gt;='PASO 1 - SETUP CAMPAÑA'!$C$3,F343&lt;='PASO 1 - SETUP CAMPAÑA'!$C$4),"OK","FUERA")</f>
        <v>OK</v>
      </c>
      <c r="E343" t="s">
        <v>12</v>
      </c>
      <c r="F343">
        <v>56</v>
      </c>
      <c r="G343" s="11">
        <f t="shared" si="545"/>
        <v>68.66640000000001</v>
      </c>
      <c r="H343">
        <f t="shared" si="456"/>
        <v>63.433799999999998</v>
      </c>
      <c r="I343">
        <f t="shared" si="457"/>
        <v>6.4259999999999993</v>
      </c>
      <c r="J343">
        <f t="shared" si="458"/>
        <v>18.038700000000002</v>
      </c>
      <c r="K343">
        <f t="shared" si="459"/>
        <v>17.717399999999998</v>
      </c>
      <c r="L343">
        <f t="shared" si="460"/>
        <v>0.36720000000000003</v>
      </c>
      <c r="M343">
        <f t="shared" si="461"/>
        <v>46.5426</v>
      </c>
      <c r="N343">
        <f t="shared" si="462"/>
        <v>89.688599999999994</v>
      </c>
      <c r="O343">
        <f t="shared" si="463"/>
        <v>16.6617</v>
      </c>
      <c r="P343">
        <f t="shared" si="464"/>
        <v>15.743700000000002</v>
      </c>
      <c r="Q343">
        <f t="shared" si="465"/>
        <v>124.8939</v>
      </c>
      <c r="R343">
        <f t="shared" si="466"/>
        <v>5.3702999999999994</v>
      </c>
      <c r="S343">
        <f t="shared" si="467"/>
        <v>127.32659999999998</v>
      </c>
      <c r="T343">
        <f t="shared" si="468"/>
        <v>121.4973</v>
      </c>
      <c r="U343" s="11">
        <f t="shared" si="469"/>
        <v>133.7526</v>
      </c>
      <c r="V343">
        <f t="shared" si="470"/>
        <v>6.0587999999999997</v>
      </c>
      <c r="W343">
        <f t="shared" si="471"/>
        <v>219.21839999999997</v>
      </c>
      <c r="X343">
        <f t="shared" si="472"/>
        <v>39.978900000000003</v>
      </c>
      <c r="Y343">
        <f t="shared" si="473"/>
        <v>26.438399999999998</v>
      </c>
      <c r="Z343">
        <f t="shared" si="474"/>
        <v>156.61079999999998</v>
      </c>
      <c r="AA343">
        <f t="shared" si="475"/>
        <v>145.04400000000001</v>
      </c>
      <c r="AB343">
        <f t="shared" si="476"/>
        <v>60.771599999999992</v>
      </c>
      <c r="AC343">
        <f t="shared" si="477"/>
        <v>9.1341000000000001</v>
      </c>
      <c r="AD343" s="11">
        <f t="shared" si="478"/>
        <v>272.37060000000002</v>
      </c>
      <c r="AE343">
        <f t="shared" si="479"/>
        <v>105.4782</v>
      </c>
      <c r="AF343">
        <f t="shared" si="480"/>
        <v>28.549799999999998</v>
      </c>
      <c r="AG343">
        <f t="shared" si="481"/>
        <v>143.02439999999999</v>
      </c>
      <c r="AH343">
        <f t="shared" si="482"/>
        <v>84.088800000000006</v>
      </c>
      <c r="AI343">
        <f t="shared" si="483"/>
        <v>36.628200000000007</v>
      </c>
      <c r="AJ343">
        <f t="shared" si="484"/>
        <v>63.342000000000006</v>
      </c>
      <c r="AK343">
        <f t="shared" si="485"/>
        <v>16.6158</v>
      </c>
      <c r="AL343">
        <f t="shared" si="486"/>
        <v>0.55079999999999996</v>
      </c>
      <c r="AM343">
        <f t="shared" si="487"/>
        <v>18.084599999999998</v>
      </c>
      <c r="AN343">
        <f t="shared" si="488"/>
        <v>0.55079999999999996</v>
      </c>
      <c r="AO343">
        <f t="shared" si="489"/>
        <v>9.1800000000000007E-2</v>
      </c>
      <c r="AP343">
        <f t="shared" si="490"/>
        <v>4.9113000000000007</v>
      </c>
      <c r="AQ343">
        <f t="shared" si="491"/>
        <v>0.87209999999999999</v>
      </c>
      <c r="AR343">
        <f t="shared" si="492"/>
        <v>7.1144999999999996</v>
      </c>
      <c r="AS343">
        <f t="shared" si="493"/>
        <v>0.87209999999999999</v>
      </c>
      <c r="AT343">
        <f t="shared" si="494"/>
        <v>4.59</v>
      </c>
      <c r="AU343">
        <f t="shared" si="495"/>
        <v>1.6523999999999999</v>
      </c>
      <c r="AV343">
        <f t="shared" si="496"/>
        <v>6.2424000000000008</v>
      </c>
      <c r="AW343">
        <f t="shared" si="497"/>
        <v>0</v>
      </c>
      <c r="AX343">
        <f t="shared" si="498"/>
        <v>0.45900000000000002</v>
      </c>
      <c r="AY343">
        <f t="shared" si="499"/>
        <v>7.6653000000000002</v>
      </c>
      <c r="AZ343">
        <f t="shared" si="500"/>
        <v>2.7998999999999996</v>
      </c>
      <c r="BA343">
        <f t="shared" si="501"/>
        <v>2.7081</v>
      </c>
      <c r="BB343">
        <f t="shared" si="502"/>
        <v>1.6523999999999999</v>
      </c>
      <c r="BC343">
        <f t="shared" si="503"/>
        <v>2.2031999999999998</v>
      </c>
      <c r="BD343">
        <f t="shared" si="504"/>
        <v>1.9278</v>
      </c>
      <c r="BE343">
        <f t="shared" si="505"/>
        <v>3.3047999999999997</v>
      </c>
      <c r="BF343">
        <f t="shared" si="506"/>
        <v>0</v>
      </c>
      <c r="BG343">
        <f t="shared" si="507"/>
        <v>1.6983000000000001</v>
      </c>
      <c r="BH343">
        <f t="shared" si="508"/>
        <v>2.2490999999999999</v>
      </c>
      <c r="BI343">
        <f t="shared" si="509"/>
        <v>0.45900000000000002</v>
      </c>
      <c r="BJ343">
        <f t="shared" si="510"/>
        <v>0.32130000000000003</v>
      </c>
      <c r="BK343">
        <f t="shared" si="511"/>
        <v>79.498800000000003</v>
      </c>
      <c r="BL343">
        <f t="shared" si="512"/>
        <v>78.397199999999984</v>
      </c>
      <c r="BM343">
        <f t="shared" si="513"/>
        <v>1.0098</v>
      </c>
      <c r="BN343">
        <f t="shared" si="514"/>
        <v>0</v>
      </c>
      <c r="BO343">
        <f t="shared" si="515"/>
        <v>0.13769999999999999</v>
      </c>
      <c r="BP343">
        <f t="shared" si="516"/>
        <v>134.25749999999999</v>
      </c>
      <c r="BQ343">
        <f t="shared" si="517"/>
        <v>35.021699999999996</v>
      </c>
      <c r="BR343">
        <f t="shared" si="518"/>
        <v>110.61900000000001</v>
      </c>
      <c r="BS343">
        <f t="shared" si="519"/>
        <v>8.9046000000000003</v>
      </c>
      <c r="BT343">
        <f t="shared" si="520"/>
        <v>70.961400000000012</v>
      </c>
      <c r="BU343">
        <f t="shared" si="521"/>
        <v>287.56349999999998</v>
      </c>
      <c r="BV343" s="11">
        <f t="shared" si="522"/>
        <v>397.95299999999997</v>
      </c>
      <c r="BW343" s="11">
        <f t="shared" si="523"/>
        <v>22.8582</v>
      </c>
      <c r="BX343" s="11">
        <f t="shared" si="524"/>
        <v>427.92570000000001</v>
      </c>
      <c r="BY343">
        <f t="shared" si="525"/>
        <v>167.67270000000002</v>
      </c>
      <c r="BZ343">
        <f t="shared" si="526"/>
        <v>60.771599999999992</v>
      </c>
      <c r="CA343">
        <f t="shared" si="527"/>
        <v>16.983000000000004</v>
      </c>
      <c r="CB343">
        <f t="shared" si="528"/>
        <v>1.5606000000000002</v>
      </c>
      <c r="CC343" s="11">
        <f t="shared" si="529"/>
        <v>373.80959999999999</v>
      </c>
      <c r="CD343" s="11">
        <f t="shared" si="530"/>
        <v>421.86689999999999</v>
      </c>
      <c r="CE343" s="11">
        <f t="shared" si="531"/>
        <v>174.05280000000002</v>
      </c>
      <c r="CF343">
        <f t="shared" si="532"/>
        <v>35.7102</v>
      </c>
      <c r="CG343">
        <f t="shared" si="533"/>
        <v>44.431199999999997</v>
      </c>
      <c r="CH343">
        <f t="shared" si="534"/>
        <v>5.5538999999999996</v>
      </c>
      <c r="CI343" s="11">
        <f t="shared" si="535"/>
        <v>192.45869999999999</v>
      </c>
      <c r="CJ343">
        <f t="shared" si="536"/>
        <v>21.343500000000002</v>
      </c>
      <c r="CK343">
        <f t="shared" si="537"/>
        <v>65.132099999999994</v>
      </c>
      <c r="CL343">
        <f t="shared" si="538"/>
        <v>15.3765</v>
      </c>
      <c r="CM343">
        <f t="shared" si="539"/>
        <v>9.1341000000000001</v>
      </c>
      <c r="CN343">
        <f t="shared" si="540"/>
        <v>241.93890000000002</v>
      </c>
      <c r="CO343">
        <f t="shared" si="541"/>
        <v>268.60680000000002</v>
      </c>
      <c r="CP343">
        <f t="shared" si="542"/>
        <v>3.6261000000000005</v>
      </c>
      <c r="CQ343">
        <f t="shared" si="543"/>
        <v>28.595700000000001</v>
      </c>
      <c r="CR343">
        <f t="shared" si="544"/>
        <v>61.184699999999999</v>
      </c>
      <c r="CT343" s="18">
        <f>'PASO 1 - SETUP CAMPAÑA'!H84</f>
        <v>459</v>
      </c>
      <c r="CU343">
        <v>14.96</v>
      </c>
      <c r="CV343">
        <v>13.82</v>
      </c>
      <c r="CW343">
        <v>1.4</v>
      </c>
      <c r="CX343">
        <v>3.93</v>
      </c>
      <c r="CY343">
        <v>3.86</v>
      </c>
      <c r="CZ343">
        <v>0.08</v>
      </c>
      <c r="DA343">
        <v>10.14</v>
      </c>
      <c r="DB343">
        <v>19.54</v>
      </c>
      <c r="DC343">
        <v>3.63</v>
      </c>
      <c r="DD343">
        <v>3.43</v>
      </c>
      <c r="DE343">
        <v>27.21</v>
      </c>
      <c r="DF343">
        <v>1.17</v>
      </c>
      <c r="DG343">
        <v>27.74</v>
      </c>
      <c r="DH343">
        <v>26.47</v>
      </c>
      <c r="DI343">
        <v>29.14</v>
      </c>
      <c r="DJ343">
        <v>1.32</v>
      </c>
      <c r="DK343">
        <v>47.76</v>
      </c>
      <c r="DL343">
        <v>8.7100000000000009</v>
      </c>
      <c r="DM343">
        <v>5.76</v>
      </c>
      <c r="DN343">
        <v>34.119999999999997</v>
      </c>
      <c r="DO343">
        <v>31.6</v>
      </c>
      <c r="DP343">
        <v>13.24</v>
      </c>
      <c r="DQ343">
        <v>1.99</v>
      </c>
      <c r="DR343">
        <v>59.34</v>
      </c>
      <c r="DS343">
        <v>22.98</v>
      </c>
      <c r="DT343">
        <v>6.22</v>
      </c>
      <c r="DU343">
        <v>31.16</v>
      </c>
      <c r="DV343">
        <v>18.32</v>
      </c>
      <c r="DW343">
        <v>7.98</v>
      </c>
      <c r="DX343">
        <v>13.8</v>
      </c>
      <c r="DY343">
        <v>3.62</v>
      </c>
      <c r="DZ343">
        <v>0.12</v>
      </c>
      <c r="EA343">
        <v>3.94</v>
      </c>
      <c r="EB343">
        <v>0.12</v>
      </c>
      <c r="EC343">
        <v>0.02</v>
      </c>
      <c r="ED343">
        <v>1.07</v>
      </c>
      <c r="EE343">
        <v>0.19</v>
      </c>
      <c r="EF343">
        <v>1.55</v>
      </c>
      <c r="EG343">
        <v>0.19</v>
      </c>
      <c r="EH343">
        <v>1</v>
      </c>
      <c r="EI343">
        <v>0.36</v>
      </c>
      <c r="EJ343">
        <v>1.36</v>
      </c>
      <c r="EK343">
        <v>0</v>
      </c>
      <c r="EL343">
        <v>0.1</v>
      </c>
      <c r="EM343">
        <v>1.67</v>
      </c>
      <c r="EN343">
        <v>0.61</v>
      </c>
      <c r="EO343">
        <v>0.59</v>
      </c>
      <c r="EP343">
        <v>0.36</v>
      </c>
      <c r="EQ343">
        <v>0.48</v>
      </c>
      <c r="ER343">
        <v>0.42</v>
      </c>
      <c r="ES343">
        <v>0.72</v>
      </c>
      <c r="ET343">
        <v>0</v>
      </c>
      <c r="EU343">
        <v>0.37</v>
      </c>
      <c r="EV343">
        <v>0.49</v>
      </c>
      <c r="EW343">
        <v>0.1</v>
      </c>
      <c r="EX343">
        <v>7.0000000000000007E-2</v>
      </c>
      <c r="EY343">
        <v>17.32</v>
      </c>
      <c r="EZ343">
        <v>17.079999999999998</v>
      </c>
      <c r="FA343">
        <v>0.22</v>
      </c>
      <c r="FB343">
        <v>0</v>
      </c>
      <c r="FC343">
        <v>0.03</v>
      </c>
      <c r="FD343">
        <v>29.25</v>
      </c>
      <c r="FE343">
        <v>7.63</v>
      </c>
      <c r="FF343">
        <v>24.1</v>
      </c>
      <c r="FG343">
        <v>1.94</v>
      </c>
      <c r="FH343">
        <v>15.46</v>
      </c>
      <c r="FI343">
        <v>62.65</v>
      </c>
      <c r="FJ343">
        <v>86.7</v>
      </c>
      <c r="FK343">
        <v>4.9800000000000004</v>
      </c>
      <c r="FL343">
        <v>93.23</v>
      </c>
      <c r="FM343">
        <v>36.53</v>
      </c>
      <c r="FN343">
        <v>13.24</v>
      </c>
      <c r="FO343">
        <v>3.7</v>
      </c>
      <c r="FP343">
        <v>0.34</v>
      </c>
      <c r="FQ343">
        <v>81.44</v>
      </c>
      <c r="FR343">
        <v>91.91</v>
      </c>
      <c r="FS343">
        <v>37.92</v>
      </c>
      <c r="FT343">
        <v>7.78</v>
      </c>
      <c r="FU343">
        <v>9.68</v>
      </c>
      <c r="FV343">
        <v>1.21</v>
      </c>
      <c r="FW343">
        <v>41.93</v>
      </c>
      <c r="FX343">
        <v>4.6500000000000004</v>
      </c>
      <c r="FY343">
        <v>14.19</v>
      </c>
      <c r="FZ343">
        <v>3.35</v>
      </c>
      <c r="GA343">
        <v>1.99</v>
      </c>
      <c r="GB343">
        <v>52.71</v>
      </c>
      <c r="GC343">
        <v>58.52</v>
      </c>
      <c r="GD343">
        <v>0.79</v>
      </c>
      <c r="GE343">
        <v>6.23</v>
      </c>
      <c r="GF343">
        <v>13.33</v>
      </c>
    </row>
    <row r="344" spans="2:188" x14ac:dyDescent="0.35">
      <c r="B344" t="str">
        <f>IF(AND(F344&gt;='PASO 2 - CHANNEL INPUT '!$G$4,F344&lt;='PASO 2 - CHANNEL INPUT '!$H$4),"OK","FUERA")</f>
        <v>OK</v>
      </c>
      <c r="C344" s="18" t="str">
        <f>IF(AND(F344&gt;='PASO 2 - CHANNEL INPUT '!$G$8,F344&lt;='PASO 2 - CHANNEL INPUT '!$H$8),"OK","FUERA")</f>
        <v>OK</v>
      </c>
      <c r="D344" t="str">
        <f>IF(AND(F344&gt;='PASO 1 - SETUP CAMPAÑA'!$C$3,F344&lt;='PASO 1 - SETUP CAMPAÑA'!$C$4),"OK","FUERA")</f>
        <v>OK</v>
      </c>
      <c r="E344" t="s">
        <v>12</v>
      </c>
      <c r="F344">
        <v>57</v>
      </c>
      <c r="G344" s="11">
        <f t="shared" si="545"/>
        <v>60.169199999999996</v>
      </c>
      <c r="H344">
        <f t="shared" si="456"/>
        <v>56.068600000000004</v>
      </c>
      <c r="I344">
        <f t="shared" si="457"/>
        <v>4.5877999999999997</v>
      </c>
      <c r="J344">
        <f t="shared" si="458"/>
        <v>17.133199999999999</v>
      </c>
      <c r="K344">
        <f t="shared" si="459"/>
        <v>17.052</v>
      </c>
      <c r="L344">
        <f t="shared" si="460"/>
        <v>0.40600000000000003</v>
      </c>
      <c r="M344">
        <f t="shared" si="461"/>
        <v>48.029800000000002</v>
      </c>
      <c r="N344">
        <f t="shared" si="462"/>
        <v>80.388000000000005</v>
      </c>
      <c r="O344">
        <f t="shared" si="463"/>
        <v>17.864000000000001</v>
      </c>
      <c r="P344">
        <f t="shared" si="464"/>
        <v>14.818999999999999</v>
      </c>
      <c r="Q344">
        <f t="shared" si="465"/>
        <v>107.8336</v>
      </c>
      <c r="R344">
        <f t="shared" si="466"/>
        <v>5.6433999999999997</v>
      </c>
      <c r="S344">
        <f t="shared" si="467"/>
        <v>109.4576</v>
      </c>
      <c r="T344">
        <f t="shared" si="468"/>
        <v>107.2246</v>
      </c>
      <c r="U344" s="11">
        <f t="shared" si="469"/>
        <v>118.26780000000001</v>
      </c>
      <c r="V344">
        <f t="shared" si="470"/>
        <v>5.6839999999999993</v>
      </c>
      <c r="W344">
        <f t="shared" si="471"/>
        <v>204.29919999999998</v>
      </c>
      <c r="X344">
        <f t="shared" si="472"/>
        <v>32.114600000000003</v>
      </c>
      <c r="Y344">
        <f t="shared" si="473"/>
        <v>21.802199999999999</v>
      </c>
      <c r="Z344">
        <f t="shared" si="474"/>
        <v>142.14059999999998</v>
      </c>
      <c r="AA344">
        <f t="shared" si="475"/>
        <v>131.09739999999999</v>
      </c>
      <c r="AB344">
        <f t="shared" si="476"/>
        <v>47.948600000000006</v>
      </c>
      <c r="AC344">
        <f t="shared" si="477"/>
        <v>8.0793999999999997</v>
      </c>
      <c r="AD344" s="11">
        <f t="shared" si="478"/>
        <v>244.0872</v>
      </c>
      <c r="AE344">
        <f t="shared" si="479"/>
        <v>94.435600000000008</v>
      </c>
      <c r="AF344">
        <f t="shared" si="480"/>
        <v>25.131400000000003</v>
      </c>
      <c r="AG344">
        <f t="shared" si="481"/>
        <v>119.07980000000001</v>
      </c>
      <c r="AH344">
        <f t="shared" si="482"/>
        <v>65.975000000000009</v>
      </c>
      <c r="AI344">
        <f t="shared" si="483"/>
        <v>33.4544</v>
      </c>
      <c r="AJ344">
        <f t="shared" si="484"/>
        <v>53.3078</v>
      </c>
      <c r="AK344">
        <f t="shared" si="485"/>
        <v>14.981400000000001</v>
      </c>
      <c r="AL344">
        <f t="shared" si="486"/>
        <v>0</v>
      </c>
      <c r="AM344">
        <f t="shared" si="487"/>
        <v>17.457999999999998</v>
      </c>
      <c r="AN344">
        <f t="shared" si="488"/>
        <v>0.48719999999999997</v>
      </c>
      <c r="AO344">
        <f t="shared" si="489"/>
        <v>4.0600000000000004E-2</v>
      </c>
      <c r="AP344">
        <f t="shared" si="490"/>
        <v>6.374200000000001</v>
      </c>
      <c r="AQ344">
        <f t="shared" si="491"/>
        <v>0.56840000000000013</v>
      </c>
      <c r="AR344">
        <f t="shared" si="492"/>
        <v>4.6689999999999996</v>
      </c>
      <c r="AS344">
        <f t="shared" si="493"/>
        <v>0.28420000000000006</v>
      </c>
      <c r="AT344">
        <f t="shared" si="494"/>
        <v>2.1111999999999997</v>
      </c>
      <c r="AU344">
        <f t="shared" si="495"/>
        <v>0.93379999999999996</v>
      </c>
      <c r="AV344">
        <f t="shared" si="496"/>
        <v>4.4660000000000002</v>
      </c>
      <c r="AW344">
        <f t="shared" si="497"/>
        <v>0</v>
      </c>
      <c r="AX344">
        <f t="shared" si="498"/>
        <v>0</v>
      </c>
      <c r="AY344">
        <f t="shared" si="499"/>
        <v>5.3592000000000004</v>
      </c>
      <c r="AZ344">
        <f t="shared" si="500"/>
        <v>3.0044</v>
      </c>
      <c r="BA344">
        <f t="shared" si="501"/>
        <v>2.5171999999999999</v>
      </c>
      <c r="BB344">
        <f t="shared" si="502"/>
        <v>1.2585999999999999</v>
      </c>
      <c r="BC344">
        <f t="shared" si="503"/>
        <v>1.2992000000000001</v>
      </c>
      <c r="BD344">
        <f t="shared" si="504"/>
        <v>1.9081999999999997</v>
      </c>
      <c r="BE344">
        <f t="shared" si="505"/>
        <v>1.2585999999999999</v>
      </c>
      <c r="BF344">
        <f t="shared" si="506"/>
        <v>0</v>
      </c>
      <c r="BG344">
        <f t="shared" si="507"/>
        <v>2.3954</v>
      </c>
      <c r="BH344">
        <f t="shared" si="508"/>
        <v>0.32480000000000003</v>
      </c>
      <c r="BI344">
        <f t="shared" si="509"/>
        <v>0.48719999999999997</v>
      </c>
      <c r="BJ344">
        <f t="shared" si="510"/>
        <v>0.12179999999999999</v>
      </c>
      <c r="BK344">
        <f t="shared" si="511"/>
        <v>64.229200000000006</v>
      </c>
      <c r="BL344">
        <f t="shared" si="512"/>
        <v>63.539000000000001</v>
      </c>
      <c r="BM344">
        <f t="shared" si="513"/>
        <v>1.0962000000000001</v>
      </c>
      <c r="BN344">
        <f t="shared" si="514"/>
        <v>0</v>
      </c>
      <c r="BO344">
        <f t="shared" si="515"/>
        <v>4.0600000000000004E-2</v>
      </c>
      <c r="BP344">
        <f t="shared" si="516"/>
        <v>106.94040000000001</v>
      </c>
      <c r="BQ344">
        <f t="shared" si="517"/>
        <v>36.134000000000007</v>
      </c>
      <c r="BR344">
        <f t="shared" si="518"/>
        <v>81.240600000000015</v>
      </c>
      <c r="BS344">
        <f t="shared" si="519"/>
        <v>4.5066000000000006</v>
      </c>
      <c r="BT344">
        <f t="shared" si="520"/>
        <v>55.297199999999997</v>
      </c>
      <c r="BU344">
        <f t="shared" si="521"/>
        <v>248.55319999999998</v>
      </c>
      <c r="BV344" s="11">
        <f t="shared" si="522"/>
        <v>340.6746</v>
      </c>
      <c r="BW344" s="11">
        <f t="shared" si="523"/>
        <v>20.178199999999997</v>
      </c>
      <c r="BX344" s="11">
        <f t="shared" si="524"/>
        <v>377.94540000000001</v>
      </c>
      <c r="BY344">
        <f t="shared" si="525"/>
        <v>156.26940000000002</v>
      </c>
      <c r="BZ344">
        <f t="shared" si="526"/>
        <v>47.948600000000006</v>
      </c>
      <c r="CA344">
        <f t="shared" si="527"/>
        <v>15.4686</v>
      </c>
      <c r="CB344">
        <f t="shared" si="528"/>
        <v>1.7864000000000002</v>
      </c>
      <c r="CC344" s="11">
        <f t="shared" si="529"/>
        <v>333.97559999999999</v>
      </c>
      <c r="CD344" s="11">
        <f t="shared" si="530"/>
        <v>372.46440000000001</v>
      </c>
      <c r="CE344" s="11">
        <f t="shared" si="531"/>
        <v>154.32059999999998</v>
      </c>
      <c r="CF344">
        <f t="shared" si="532"/>
        <v>34.591200000000001</v>
      </c>
      <c r="CG344">
        <f t="shared" si="533"/>
        <v>40.315800000000003</v>
      </c>
      <c r="CH344">
        <f t="shared" si="534"/>
        <v>5.3186</v>
      </c>
      <c r="CI344" s="11">
        <f t="shared" si="535"/>
        <v>172.83420000000001</v>
      </c>
      <c r="CJ344">
        <f t="shared" si="536"/>
        <v>15.387400000000001</v>
      </c>
      <c r="CK344">
        <f t="shared" si="537"/>
        <v>61.549600000000005</v>
      </c>
      <c r="CL344">
        <f t="shared" si="538"/>
        <v>14.128799999999998</v>
      </c>
      <c r="CM344">
        <f t="shared" si="539"/>
        <v>11.4086</v>
      </c>
      <c r="CN344">
        <f t="shared" si="540"/>
        <v>214.16499999999999</v>
      </c>
      <c r="CO344">
        <f t="shared" si="541"/>
        <v>240.92040000000003</v>
      </c>
      <c r="CP344">
        <f t="shared" si="542"/>
        <v>2.2736000000000005</v>
      </c>
      <c r="CQ344">
        <f t="shared" si="543"/>
        <v>25.862200000000001</v>
      </c>
      <c r="CR344">
        <f t="shared" si="544"/>
        <v>46.6494</v>
      </c>
      <c r="CT344" s="18">
        <f>'PASO 1 - SETUP CAMPAÑA'!H85</f>
        <v>406</v>
      </c>
      <c r="CU344">
        <v>14.82</v>
      </c>
      <c r="CV344">
        <v>13.81</v>
      </c>
      <c r="CW344">
        <v>1.1299999999999999</v>
      </c>
      <c r="CX344">
        <v>4.22</v>
      </c>
      <c r="CY344">
        <v>4.2</v>
      </c>
      <c r="CZ344">
        <v>0.1</v>
      </c>
      <c r="DA344">
        <v>11.83</v>
      </c>
      <c r="DB344">
        <v>19.8</v>
      </c>
      <c r="DC344">
        <v>4.4000000000000004</v>
      </c>
      <c r="DD344">
        <v>3.65</v>
      </c>
      <c r="DE344">
        <v>26.56</v>
      </c>
      <c r="DF344">
        <v>1.39</v>
      </c>
      <c r="DG344">
        <v>26.96</v>
      </c>
      <c r="DH344">
        <v>26.41</v>
      </c>
      <c r="DI344">
        <v>29.13</v>
      </c>
      <c r="DJ344">
        <v>1.4</v>
      </c>
      <c r="DK344">
        <v>50.32</v>
      </c>
      <c r="DL344">
        <v>7.91</v>
      </c>
      <c r="DM344">
        <v>5.37</v>
      </c>
      <c r="DN344">
        <v>35.01</v>
      </c>
      <c r="DO344">
        <v>32.29</v>
      </c>
      <c r="DP344">
        <v>11.81</v>
      </c>
      <c r="DQ344">
        <v>1.99</v>
      </c>
      <c r="DR344">
        <v>60.12</v>
      </c>
      <c r="DS344">
        <v>23.26</v>
      </c>
      <c r="DT344">
        <v>6.19</v>
      </c>
      <c r="DU344">
        <v>29.33</v>
      </c>
      <c r="DV344">
        <v>16.25</v>
      </c>
      <c r="DW344">
        <v>8.24</v>
      </c>
      <c r="DX344">
        <v>13.13</v>
      </c>
      <c r="DY344">
        <v>3.69</v>
      </c>
      <c r="DZ344">
        <v>0</v>
      </c>
      <c r="EA344">
        <v>4.3</v>
      </c>
      <c r="EB344">
        <v>0.12</v>
      </c>
      <c r="EC344">
        <v>0.01</v>
      </c>
      <c r="ED344">
        <v>1.57</v>
      </c>
      <c r="EE344">
        <v>0.14000000000000001</v>
      </c>
      <c r="EF344">
        <v>1.1499999999999999</v>
      </c>
      <c r="EG344">
        <v>7.0000000000000007E-2</v>
      </c>
      <c r="EH344">
        <v>0.52</v>
      </c>
      <c r="EI344">
        <v>0.23</v>
      </c>
      <c r="EJ344">
        <v>1.1000000000000001</v>
      </c>
      <c r="EK344">
        <v>0</v>
      </c>
      <c r="EL344">
        <v>0</v>
      </c>
      <c r="EM344">
        <v>1.32</v>
      </c>
      <c r="EN344">
        <v>0.74</v>
      </c>
      <c r="EO344">
        <v>0.62</v>
      </c>
      <c r="EP344">
        <v>0.31</v>
      </c>
      <c r="EQ344">
        <v>0.32</v>
      </c>
      <c r="ER344">
        <v>0.47</v>
      </c>
      <c r="ES344">
        <v>0.31</v>
      </c>
      <c r="ET344">
        <v>0</v>
      </c>
      <c r="EU344">
        <v>0.59</v>
      </c>
      <c r="EV344">
        <v>0.08</v>
      </c>
      <c r="EW344">
        <v>0.12</v>
      </c>
      <c r="EX344">
        <v>0.03</v>
      </c>
      <c r="EY344">
        <v>15.82</v>
      </c>
      <c r="EZ344">
        <v>15.65</v>
      </c>
      <c r="FA344">
        <v>0.27</v>
      </c>
      <c r="FB344">
        <v>0</v>
      </c>
      <c r="FC344">
        <v>0.01</v>
      </c>
      <c r="FD344">
        <v>26.34</v>
      </c>
      <c r="FE344">
        <v>8.9</v>
      </c>
      <c r="FF344">
        <v>20.010000000000002</v>
      </c>
      <c r="FG344">
        <v>1.1100000000000001</v>
      </c>
      <c r="FH344">
        <v>13.62</v>
      </c>
      <c r="FI344">
        <v>61.22</v>
      </c>
      <c r="FJ344">
        <v>83.91</v>
      </c>
      <c r="FK344">
        <v>4.97</v>
      </c>
      <c r="FL344">
        <v>93.09</v>
      </c>
      <c r="FM344">
        <v>38.49</v>
      </c>
      <c r="FN344">
        <v>11.81</v>
      </c>
      <c r="FO344">
        <v>3.81</v>
      </c>
      <c r="FP344">
        <v>0.44</v>
      </c>
      <c r="FQ344">
        <v>82.26</v>
      </c>
      <c r="FR344">
        <v>91.74</v>
      </c>
      <c r="FS344">
        <v>38.01</v>
      </c>
      <c r="FT344">
        <v>8.52</v>
      </c>
      <c r="FU344">
        <v>9.93</v>
      </c>
      <c r="FV344">
        <v>1.31</v>
      </c>
      <c r="FW344">
        <v>42.57</v>
      </c>
      <c r="FX344">
        <v>3.79</v>
      </c>
      <c r="FY344">
        <v>15.16</v>
      </c>
      <c r="FZ344">
        <v>3.48</v>
      </c>
      <c r="GA344">
        <v>2.81</v>
      </c>
      <c r="GB344">
        <v>52.75</v>
      </c>
      <c r="GC344">
        <v>59.34</v>
      </c>
      <c r="GD344">
        <v>0.56000000000000005</v>
      </c>
      <c r="GE344">
        <v>6.37</v>
      </c>
      <c r="GF344">
        <v>11.49</v>
      </c>
    </row>
    <row r="345" spans="2:188" x14ac:dyDescent="0.35">
      <c r="B345" t="str">
        <f>IF(AND(F345&gt;='PASO 2 - CHANNEL INPUT '!$G$4,F345&lt;='PASO 2 - CHANNEL INPUT '!$H$4),"OK","FUERA")</f>
        <v>OK</v>
      </c>
      <c r="C345" s="18" t="str">
        <f>IF(AND(F345&gt;='PASO 2 - CHANNEL INPUT '!$G$8,F345&lt;='PASO 2 - CHANNEL INPUT '!$H$8),"OK","FUERA")</f>
        <v>OK</v>
      </c>
      <c r="D345" t="str">
        <f>IF(AND(F345&gt;='PASO 1 - SETUP CAMPAÑA'!$C$3,F345&lt;='PASO 1 - SETUP CAMPAÑA'!$C$4),"OK","FUERA")</f>
        <v>OK</v>
      </c>
      <c r="E345" t="s">
        <v>12</v>
      </c>
      <c r="F345">
        <v>58</v>
      </c>
      <c r="G345" s="11">
        <f t="shared" si="545"/>
        <v>67.183199999999999</v>
      </c>
      <c r="H345">
        <f t="shared" si="456"/>
        <v>63.147000000000006</v>
      </c>
      <c r="I345">
        <f t="shared" si="457"/>
        <v>5.2080000000000002</v>
      </c>
      <c r="J345">
        <f t="shared" si="458"/>
        <v>21.352800000000002</v>
      </c>
      <c r="K345">
        <f t="shared" si="459"/>
        <v>20.615000000000002</v>
      </c>
      <c r="L345">
        <f t="shared" si="460"/>
        <v>1.3453999999999999</v>
      </c>
      <c r="M345">
        <f t="shared" si="461"/>
        <v>49.389200000000002</v>
      </c>
      <c r="N345">
        <f t="shared" si="462"/>
        <v>90.836199999999991</v>
      </c>
      <c r="O345">
        <f t="shared" si="463"/>
        <v>19.313000000000002</v>
      </c>
      <c r="P345">
        <f t="shared" si="464"/>
        <v>11.8482</v>
      </c>
      <c r="Q345">
        <f t="shared" si="465"/>
        <v>119.95759999999999</v>
      </c>
      <c r="R345">
        <f t="shared" si="466"/>
        <v>6.9006000000000007</v>
      </c>
      <c r="S345">
        <f t="shared" si="467"/>
        <v>121.3464</v>
      </c>
      <c r="T345">
        <f t="shared" si="468"/>
        <v>117.0932</v>
      </c>
      <c r="U345" s="11">
        <f t="shared" si="469"/>
        <v>130.24340000000001</v>
      </c>
      <c r="V345">
        <f t="shared" si="470"/>
        <v>7.2477999999999998</v>
      </c>
      <c r="W345">
        <f t="shared" si="471"/>
        <v>204.71780000000001</v>
      </c>
      <c r="X345">
        <f t="shared" si="472"/>
        <v>37.323999999999998</v>
      </c>
      <c r="Y345">
        <f t="shared" si="473"/>
        <v>19.182799999999997</v>
      </c>
      <c r="Z345">
        <f t="shared" si="474"/>
        <v>145.60699999999997</v>
      </c>
      <c r="AA345">
        <f t="shared" si="475"/>
        <v>130.54719999999998</v>
      </c>
      <c r="AB345">
        <f t="shared" si="476"/>
        <v>51.602600000000002</v>
      </c>
      <c r="AC345">
        <f t="shared" si="477"/>
        <v>8.9838000000000005</v>
      </c>
      <c r="AD345" s="11">
        <f t="shared" si="478"/>
        <v>250.89540000000002</v>
      </c>
      <c r="AE345">
        <f t="shared" si="479"/>
        <v>116.22520000000002</v>
      </c>
      <c r="AF345">
        <f t="shared" si="480"/>
        <v>27.559000000000001</v>
      </c>
      <c r="AG345">
        <f t="shared" si="481"/>
        <v>124.4278</v>
      </c>
      <c r="AH345">
        <f t="shared" si="482"/>
        <v>81.158000000000001</v>
      </c>
      <c r="AI345">
        <f t="shared" si="483"/>
        <v>33.721799999999995</v>
      </c>
      <c r="AJ345">
        <f t="shared" si="484"/>
        <v>57.461599999999997</v>
      </c>
      <c r="AK345">
        <f t="shared" si="485"/>
        <v>13.3672</v>
      </c>
      <c r="AL345">
        <f t="shared" si="486"/>
        <v>0.217</v>
      </c>
      <c r="AM345">
        <f t="shared" si="487"/>
        <v>20.050799999999999</v>
      </c>
      <c r="AN345">
        <f t="shared" si="488"/>
        <v>0.217</v>
      </c>
      <c r="AO345">
        <f t="shared" si="489"/>
        <v>8.6800000000000002E-2</v>
      </c>
      <c r="AP345">
        <f t="shared" si="490"/>
        <v>7.8988000000000005</v>
      </c>
      <c r="AQ345">
        <f t="shared" si="491"/>
        <v>8.6800000000000002E-2</v>
      </c>
      <c r="AR345">
        <f t="shared" si="492"/>
        <v>4.6871999999999998</v>
      </c>
      <c r="AS345">
        <f t="shared" si="493"/>
        <v>0.56419999999999992</v>
      </c>
      <c r="AT345">
        <f t="shared" si="494"/>
        <v>1.9096000000000002</v>
      </c>
      <c r="AU345">
        <f t="shared" si="495"/>
        <v>0.30380000000000007</v>
      </c>
      <c r="AV345">
        <f t="shared" si="496"/>
        <v>5.2080000000000002</v>
      </c>
      <c r="AW345">
        <f t="shared" si="497"/>
        <v>0</v>
      </c>
      <c r="AX345">
        <f t="shared" si="498"/>
        <v>0.1736</v>
      </c>
      <c r="AY345">
        <f t="shared" si="499"/>
        <v>5.5552000000000001</v>
      </c>
      <c r="AZ345">
        <f t="shared" si="500"/>
        <v>3.6890000000000001</v>
      </c>
      <c r="BA345">
        <f t="shared" si="501"/>
        <v>4.8608000000000011</v>
      </c>
      <c r="BB345">
        <f t="shared" si="502"/>
        <v>2.6040000000000001</v>
      </c>
      <c r="BC345">
        <f t="shared" si="503"/>
        <v>2.7776000000000001</v>
      </c>
      <c r="BD345">
        <f t="shared" si="504"/>
        <v>0.434</v>
      </c>
      <c r="BE345">
        <f t="shared" si="505"/>
        <v>2.4737999999999998</v>
      </c>
      <c r="BF345">
        <f t="shared" si="506"/>
        <v>4.3400000000000001E-2</v>
      </c>
      <c r="BG345">
        <f t="shared" si="507"/>
        <v>1.736</v>
      </c>
      <c r="BH345">
        <f t="shared" si="508"/>
        <v>0.8246</v>
      </c>
      <c r="BI345">
        <f t="shared" si="509"/>
        <v>0.434</v>
      </c>
      <c r="BJ345">
        <f t="shared" si="510"/>
        <v>0.56419999999999992</v>
      </c>
      <c r="BK345">
        <f t="shared" si="511"/>
        <v>73.649799999999999</v>
      </c>
      <c r="BL345">
        <f t="shared" si="512"/>
        <v>72.087400000000002</v>
      </c>
      <c r="BM345">
        <f t="shared" si="513"/>
        <v>1.3453999999999999</v>
      </c>
      <c r="BN345">
        <f t="shared" si="514"/>
        <v>0</v>
      </c>
      <c r="BO345">
        <f t="shared" si="515"/>
        <v>0.52079999999999993</v>
      </c>
      <c r="BP345">
        <f t="shared" si="516"/>
        <v>117.0498</v>
      </c>
      <c r="BQ345">
        <f t="shared" si="517"/>
        <v>34.416199999999996</v>
      </c>
      <c r="BR345">
        <f t="shared" si="518"/>
        <v>92.051400000000001</v>
      </c>
      <c r="BS345">
        <f t="shared" si="519"/>
        <v>5.7722000000000007</v>
      </c>
      <c r="BT345">
        <f t="shared" si="520"/>
        <v>58.025799999999997</v>
      </c>
      <c r="BU345">
        <f t="shared" si="521"/>
        <v>273.81060000000002</v>
      </c>
      <c r="BV345" s="11">
        <f t="shared" si="522"/>
        <v>371.24360000000001</v>
      </c>
      <c r="BW345" s="11">
        <f t="shared" si="523"/>
        <v>20.528200000000002</v>
      </c>
      <c r="BX345" s="11">
        <f t="shared" si="524"/>
        <v>403.66340000000002</v>
      </c>
      <c r="BY345">
        <f t="shared" si="525"/>
        <v>146.041</v>
      </c>
      <c r="BZ345">
        <f t="shared" si="526"/>
        <v>51.602600000000002</v>
      </c>
      <c r="CA345">
        <f t="shared" si="527"/>
        <v>14.0182</v>
      </c>
      <c r="CB345">
        <f t="shared" si="528"/>
        <v>1.7793999999999999</v>
      </c>
      <c r="CC345" s="11">
        <f t="shared" si="529"/>
        <v>343.51100000000002</v>
      </c>
      <c r="CD345" s="11">
        <f t="shared" si="530"/>
        <v>396.37220000000002</v>
      </c>
      <c r="CE345" s="11">
        <f t="shared" si="531"/>
        <v>160.75360000000001</v>
      </c>
      <c r="CF345">
        <f t="shared" si="532"/>
        <v>32.116000000000007</v>
      </c>
      <c r="CG345">
        <f t="shared" si="533"/>
        <v>38.408999999999999</v>
      </c>
      <c r="CH345">
        <f t="shared" si="534"/>
        <v>5.1645999999999992</v>
      </c>
      <c r="CI345" s="11">
        <f t="shared" si="535"/>
        <v>171.12619999999998</v>
      </c>
      <c r="CJ345">
        <f t="shared" si="536"/>
        <v>14.365399999999999</v>
      </c>
      <c r="CK345">
        <f t="shared" si="537"/>
        <v>57.114399999999996</v>
      </c>
      <c r="CL345">
        <f t="shared" si="538"/>
        <v>14.539000000000001</v>
      </c>
      <c r="CM345">
        <f t="shared" si="539"/>
        <v>9.9819999999999993</v>
      </c>
      <c r="CN345">
        <f t="shared" si="540"/>
        <v>211.57499999999999</v>
      </c>
      <c r="CO345">
        <f t="shared" si="541"/>
        <v>247.85739999999998</v>
      </c>
      <c r="CP345">
        <f t="shared" si="542"/>
        <v>3.4286000000000003</v>
      </c>
      <c r="CQ345">
        <f t="shared" si="543"/>
        <v>27.081600000000002</v>
      </c>
      <c r="CR345">
        <f t="shared" si="544"/>
        <v>50.908200000000001</v>
      </c>
      <c r="CT345" s="18">
        <f>'PASO 1 - SETUP CAMPAÑA'!H86</f>
        <v>434</v>
      </c>
      <c r="CU345">
        <v>15.48</v>
      </c>
      <c r="CV345">
        <v>14.55</v>
      </c>
      <c r="CW345">
        <v>1.2</v>
      </c>
      <c r="CX345">
        <v>4.92</v>
      </c>
      <c r="CY345">
        <v>4.75</v>
      </c>
      <c r="CZ345">
        <v>0.31</v>
      </c>
      <c r="DA345">
        <v>11.38</v>
      </c>
      <c r="DB345">
        <v>20.93</v>
      </c>
      <c r="DC345">
        <v>4.45</v>
      </c>
      <c r="DD345">
        <v>2.73</v>
      </c>
      <c r="DE345">
        <v>27.64</v>
      </c>
      <c r="DF345">
        <v>1.59</v>
      </c>
      <c r="DG345">
        <v>27.96</v>
      </c>
      <c r="DH345">
        <v>26.98</v>
      </c>
      <c r="DI345">
        <v>30.01</v>
      </c>
      <c r="DJ345">
        <v>1.67</v>
      </c>
      <c r="DK345">
        <v>47.17</v>
      </c>
      <c r="DL345">
        <v>8.6</v>
      </c>
      <c r="DM345">
        <v>4.42</v>
      </c>
      <c r="DN345">
        <v>33.549999999999997</v>
      </c>
      <c r="DO345">
        <v>30.08</v>
      </c>
      <c r="DP345">
        <v>11.89</v>
      </c>
      <c r="DQ345">
        <v>2.0699999999999998</v>
      </c>
      <c r="DR345">
        <v>57.81</v>
      </c>
      <c r="DS345">
        <v>26.78</v>
      </c>
      <c r="DT345">
        <v>6.35</v>
      </c>
      <c r="DU345">
        <v>28.67</v>
      </c>
      <c r="DV345">
        <v>18.7</v>
      </c>
      <c r="DW345">
        <v>7.77</v>
      </c>
      <c r="DX345">
        <v>13.24</v>
      </c>
      <c r="DY345">
        <v>3.08</v>
      </c>
      <c r="DZ345">
        <v>0.05</v>
      </c>
      <c r="EA345">
        <v>4.62</v>
      </c>
      <c r="EB345">
        <v>0.05</v>
      </c>
      <c r="EC345">
        <v>0.02</v>
      </c>
      <c r="ED345">
        <v>1.82</v>
      </c>
      <c r="EE345">
        <v>0.02</v>
      </c>
      <c r="EF345">
        <v>1.08</v>
      </c>
      <c r="EG345">
        <v>0.13</v>
      </c>
      <c r="EH345">
        <v>0.44</v>
      </c>
      <c r="EI345">
        <v>7.0000000000000007E-2</v>
      </c>
      <c r="EJ345">
        <v>1.2</v>
      </c>
      <c r="EK345">
        <v>0</v>
      </c>
      <c r="EL345">
        <v>0.04</v>
      </c>
      <c r="EM345">
        <v>1.28</v>
      </c>
      <c r="EN345">
        <v>0.85</v>
      </c>
      <c r="EO345">
        <v>1.1200000000000001</v>
      </c>
      <c r="EP345">
        <v>0.6</v>
      </c>
      <c r="EQ345">
        <v>0.64</v>
      </c>
      <c r="ER345">
        <v>0.1</v>
      </c>
      <c r="ES345">
        <v>0.56999999999999995</v>
      </c>
      <c r="ET345">
        <v>0.01</v>
      </c>
      <c r="EU345">
        <v>0.4</v>
      </c>
      <c r="EV345">
        <v>0.19</v>
      </c>
      <c r="EW345">
        <v>0.1</v>
      </c>
      <c r="EX345">
        <v>0.13</v>
      </c>
      <c r="EY345">
        <v>16.97</v>
      </c>
      <c r="EZ345">
        <v>16.61</v>
      </c>
      <c r="FA345">
        <v>0.31</v>
      </c>
      <c r="FB345">
        <v>0</v>
      </c>
      <c r="FC345">
        <v>0.12</v>
      </c>
      <c r="FD345">
        <v>26.97</v>
      </c>
      <c r="FE345">
        <v>7.93</v>
      </c>
      <c r="FF345">
        <v>21.21</v>
      </c>
      <c r="FG345">
        <v>1.33</v>
      </c>
      <c r="FH345">
        <v>13.37</v>
      </c>
      <c r="FI345">
        <v>63.09</v>
      </c>
      <c r="FJ345">
        <v>85.54</v>
      </c>
      <c r="FK345">
        <v>4.7300000000000004</v>
      </c>
      <c r="FL345">
        <v>93.01</v>
      </c>
      <c r="FM345">
        <v>33.65</v>
      </c>
      <c r="FN345">
        <v>11.89</v>
      </c>
      <c r="FO345">
        <v>3.23</v>
      </c>
      <c r="FP345">
        <v>0.41</v>
      </c>
      <c r="FQ345">
        <v>79.150000000000006</v>
      </c>
      <c r="FR345">
        <v>91.33</v>
      </c>
      <c r="FS345">
        <v>37.04</v>
      </c>
      <c r="FT345">
        <v>7.4</v>
      </c>
      <c r="FU345">
        <v>8.85</v>
      </c>
      <c r="FV345">
        <v>1.19</v>
      </c>
      <c r="FW345">
        <v>39.43</v>
      </c>
      <c r="FX345">
        <v>3.31</v>
      </c>
      <c r="FY345">
        <v>13.16</v>
      </c>
      <c r="FZ345">
        <v>3.35</v>
      </c>
      <c r="GA345">
        <v>2.2999999999999998</v>
      </c>
      <c r="GB345">
        <v>48.75</v>
      </c>
      <c r="GC345">
        <v>57.11</v>
      </c>
      <c r="GD345">
        <v>0.79</v>
      </c>
      <c r="GE345">
        <v>6.24</v>
      </c>
      <c r="GF345">
        <v>11.73</v>
      </c>
    </row>
    <row r="346" spans="2:188" x14ac:dyDescent="0.35">
      <c r="B346" t="str">
        <f>IF(AND(F346&gt;='PASO 2 - CHANNEL INPUT '!$G$4,F346&lt;='PASO 2 - CHANNEL INPUT '!$H$4),"OK","FUERA")</f>
        <v>OK</v>
      </c>
      <c r="C346" s="18" t="str">
        <f>IF(AND(F346&gt;='PASO 2 - CHANNEL INPUT '!$G$8,F346&lt;='PASO 2 - CHANNEL INPUT '!$H$8),"OK","FUERA")</f>
        <v>OK</v>
      </c>
      <c r="D346" t="str">
        <f>IF(AND(F346&gt;='PASO 1 - SETUP CAMPAÑA'!$C$3,F346&lt;='PASO 1 - SETUP CAMPAÑA'!$C$4),"OK","FUERA")</f>
        <v>OK</v>
      </c>
      <c r="E346" t="s">
        <v>12</v>
      </c>
      <c r="F346">
        <v>59</v>
      </c>
      <c r="G346" s="11">
        <f t="shared" si="545"/>
        <v>59.660100000000007</v>
      </c>
      <c r="H346">
        <f t="shared" si="456"/>
        <v>55.220700000000001</v>
      </c>
      <c r="I346">
        <f t="shared" si="457"/>
        <v>5.3906999999999998</v>
      </c>
      <c r="J346">
        <f t="shared" si="458"/>
        <v>18.210599999999996</v>
      </c>
      <c r="K346">
        <f t="shared" si="459"/>
        <v>17.485799999999998</v>
      </c>
      <c r="L346">
        <f t="shared" si="460"/>
        <v>0.99660000000000004</v>
      </c>
      <c r="M346">
        <f t="shared" si="461"/>
        <v>50.5548</v>
      </c>
      <c r="N346">
        <f t="shared" si="462"/>
        <v>82.083600000000004</v>
      </c>
      <c r="O346">
        <f t="shared" si="463"/>
        <v>14.496</v>
      </c>
      <c r="P346">
        <f t="shared" si="464"/>
        <v>11.370299999999999</v>
      </c>
      <c r="Q346">
        <f t="shared" si="465"/>
        <v>118.68600000000001</v>
      </c>
      <c r="R346">
        <f t="shared" si="466"/>
        <v>4.7565</v>
      </c>
      <c r="S346">
        <f t="shared" si="467"/>
        <v>120.67920000000001</v>
      </c>
      <c r="T346">
        <f t="shared" si="468"/>
        <v>116.19450000000001</v>
      </c>
      <c r="U346" s="11">
        <f t="shared" si="469"/>
        <v>127.97249999999998</v>
      </c>
      <c r="V346">
        <f t="shared" si="470"/>
        <v>5.3906999999999998</v>
      </c>
      <c r="W346">
        <f t="shared" si="471"/>
        <v>227.90430000000001</v>
      </c>
      <c r="X346">
        <f t="shared" si="472"/>
        <v>39.6828</v>
      </c>
      <c r="Y346">
        <f t="shared" si="473"/>
        <v>17.531099999999999</v>
      </c>
      <c r="Z346">
        <f t="shared" si="474"/>
        <v>168.56129999999999</v>
      </c>
      <c r="AA346">
        <f t="shared" si="475"/>
        <v>130.46400000000003</v>
      </c>
      <c r="AB346">
        <f t="shared" si="476"/>
        <v>53.408699999999996</v>
      </c>
      <c r="AC346">
        <f t="shared" si="477"/>
        <v>7.4744999999999999</v>
      </c>
      <c r="AD346" s="11">
        <f t="shared" si="478"/>
        <v>271.57350000000002</v>
      </c>
      <c r="AE346">
        <f t="shared" si="479"/>
        <v>106.2285</v>
      </c>
      <c r="AF346">
        <f t="shared" si="480"/>
        <v>37.825499999999998</v>
      </c>
      <c r="AG346">
        <f t="shared" si="481"/>
        <v>143.82750000000001</v>
      </c>
      <c r="AH346">
        <f t="shared" si="482"/>
        <v>77.191199999999995</v>
      </c>
      <c r="AI346">
        <f t="shared" si="483"/>
        <v>36.285299999999999</v>
      </c>
      <c r="AJ346">
        <f t="shared" si="484"/>
        <v>64.643100000000004</v>
      </c>
      <c r="AK346">
        <f t="shared" si="485"/>
        <v>18.2559</v>
      </c>
      <c r="AL346">
        <f t="shared" si="486"/>
        <v>0.1812</v>
      </c>
      <c r="AM346">
        <f t="shared" si="487"/>
        <v>21.744</v>
      </c>
      <c r="AN346">
        <f t="shared" si="488"/>
        <v>0.1812</v>
      </c>
      <c r="AO346">
        <f t="shared" si="489"/>
        <v>0.13589999999999999</v>
      </c>
      <c r="AP346">
        <f t="shared" si="490"/>
        <v>4.6206000000000005</v>
      </c>
      <c r="AQ346">
        <f t="shared" si="491"/>
        <v>0</v>
      </c>
      <c r="AR346">
        <f t="shared" si="492"/>
        <v>6.5684999999999993</v>
      </c>
      <c r="AS346">
        <f t="shared" si="493"/>
        <v>0.27179999999999999</v>
      </c>
      <c r="AT346">
        <f t="shared" si="494"/>
        <v>5.4813000000000001</v>
      </c>
      <c r="AU346">
        <f t="shared" si="495"/>
        <v>1.5402</v>
      </c>
      <c r="AV346">
        <f t="shared" si="496"/>
        <v>4.1676000000000002</v>
      </c>
      <c r="AW346">
        <f t="shared" si="497"/>
        <v>0</v>
      </c>
      <c r="AX346">
        <f t="shared" si="498"/>
        <v>0</v>
      </c>
      <c r="AY346">
        <f t="shared" si="499"/>
        <v>5.3453999999999997</v>
      </c>
      <c r="AZ346">
        <f t="shared" si="500"/>
        <v>4.3940999999999999</v>
      </c>
      <c r="BA346">
        <f t="shared" si="501"/>
        <v>1.9932000000000001</v>
      </c>
      <c r="BB346">
        <f t="shared" si="502"/>
        <v>1.9025999999999998</v>
      </c>
      <c r="BC346">
        <f t="shared" si="503"/>
        <v>2.718</v>
      </c>
      <c r="BD346">
        <f t="shared" si="504"/>
        <v>2.5820999999999996</v>
      </c>
      <c r="BE346">
        <f t="shared" si="505"/>
        <v>1.7214</v>
      </c>
      <c r="BF346">
        <f t="shared" si="506"/>
        <v>0</v>
      </c>
      <c r="BG346">
        <f t="shared" si="507"/>
        <v>4.1223000000000001</v>
      </c>
      <c r="BH346">
        <f t="shared" si="508"/>
        <v>0.67949999999999999</v>
      </c>
      <c r="BI346">
        <f t="shared" si="509"/>
        <v>0.1812</v>
      </c>
      <c r="BJ346">
        <f t="shared" si="510"/>
        <v>0.45300000000000001</v>
      </c>
      <c r="BK346">
        <f t="shared" si="511"/>
        <v>82.536600000000007</v>
      </c>
      <c r="BL346">
        <f t="shared" si="512"/>
        <v>80.543400000000005</v>
      </c>
      <c r="BM346">
        <f t="shared" si="513"/>
        <v>0.90600000000000003</v>
      </c>
      <c r="BN346">
        <f t="shared" si="514"/>
        <v>0</v>
      </c>
      <c r="BO346">
        <f t="shared" si="515"/>
        <v>1.5854999999999999</v>
      </c>
      <c r="BP346">
        <f t="shared" si="516"/>
        <v>135.35640000000001</v>
      </c>
      <c r="BQ346">
        <f t="shared" si="517"/>
        <v>39.546900000000001</v>
      </c>
      <c r="BR346">
        <f t="shared" si="518"/>
        <v>109.6713</v>
      </c>
      <c r="BS346">
        <f t="shared" si="519"/>
        <v>5.2095000000000002</v>
      </c>
      <c r="BT346">
        <f t="shared" si="520"/>
        <v>58.663499999999999</v>
      </c>
      <c r="BU346">
        <f t="shared" si="521"/>
        <v>294.58589999999998</v>
      </c>
      <c r="BV346" s="11">
        <f t="shared" si="522"/>
        <v>396.91860000000003</v>
      </c>
      <c r="BW346" s="11">
        <f t="shared" si="523"/>
        <v>25.821000000000002</v>
      </c>
      <c r="BX346" s="11">
        <f t="shared" si="524"/>
        <v>412.32060000000001</v>
      </c>
      <c r="BY346">
        <f t="shared" si="525"/>
        <v>144.37109999999998</v>
      </c>
      <c r="BZ346">
        <f t="shared" si="526"/>
        <v>53.408699999999996</v>
      </c>
      <c r="CA346">
        <f t="shared" si="527"/>
        <v>10.6455</v>
      </c>
      <c r="CB346">
        <f t="shared" si="528"/>
        <v>0.45300000000000001</v>
      </c>
      <c r="CC346" s="11">
        <f t="shared" si="529"/>
        <v>350.07840000000004</v>
      </c>
      <c r="CD346" s="11">
        <f t="shared" si="530"/>
        <v>403.12469999999996</v>
      </c>
      <c r="CE346" s="11">
        <f t="shared" si="531"/>
        <v>167.2929</v>
      </c>
      <c r="CF346">
        <f t="shared" si="532"/>
        <v>30.894599999999997</v>
      </c>
      <c r="CG346">
        <f t="shared" si="533"/>
        <v>42.944400000000002</v>
      </c>
      <c r="CH346">
        <f t="shared" si="534"/>
        <v>4.8471000000000002</v>
      </c>
      <c r="CI346" s="11">
        <f t="shared" si="535"/>
        <v>171.68700000000001</v>
      </c>
      <c r="CJ346">
        <f t="shared" si="536"/>
        <v>12.0045</v>
      </c>
      <c r="CK346">
        <f t="shared" si="537"/>
        <v>58.663499999999999</v>
      </c>
      <c r="CL346">
        <f t="shared" si="538"/>
        <v>17.485799999999998</v>
      </c>
      <c r="CM346">
        <f t="shared" si="539"/>
        <v>8.6975999999999996</v>
      </c>
      <c r="CN346">
        <f t="shared" si="540"/>
        <v>210.50909999999999</v>
      </c>
      <c r="CO346">
        <f t="shared" si="541"/>
        <v>255.58260000000001</v>
      </c>
      <c r="CP346">
        <f t="shared" si="542"/>
        <v>2.8538999999999999</v>
      </c>
      <c r="CQ346">
        <f t="shared" si="543"/>
        <v>26.817600000000002</v>
      </c>
      <c r="CR346">
        <f t="shared" si="544"/>
        <v>63.238799999999998</v>
      </c>
      <c r="CT346" s="18">
        <f>'PASO 1 - SETUP CAMPAÑA'!H87</f>
        <v>453</v>
      </c>
      <c r="CU346">
        <v>13.17</v>
      </c>
      <c r="CV346">
        <v>12.19</v>
      </c>
      <c r="CW346">
        <v>1.19</v>
      </c>
      <c r="CX346">
        <v>4.0199999999999996</v>
      </c>
      <c r="CY346">
        <v>3.86</v>
      </c>
      <c r="CZ346">
        <v>0.22</v>
      </c>
      <c r="DA346">
        <v>11.16</v>
      </c>
      <c r="DB346">
        <v>18.12</v>
      </c>
      <c r="DC346">
        <v>3.2</v>
      </c>
      <c r="DD346">
        <v>2.5099999999999998</v>
      </c>
      <c r="DE346">
        <v>26.2</v>
      </c>
      <c r="DF346">
        <v>1.05</v>
      </c>
      <c r="DG346">
        <v>26.64</v>
      </c>
      <c r="DH346">
        <v>25.65</v>
      </c>
      <c r="DI346">
        <v>28.25</v>
      </c>
      <c r="DJ346">
        <v>1.19</v>
      </c>
      <c r="DK346">
        <v>50.31</v>
      </c>
      <c r="DL346">
        <v>8.76</v>
      </c>
      <c r="DM346">
        <v>3.87</v>
      </c>
      <c r="DN346">
        <v>37.21</v>
      </c>
      <c r="DO346">
        <v>28.8</v>
      </c>
      <c r="DP346">
        <v>11.79</v>
      </c>
      <c r="DQ346">
        <v>1.65</v>
      </c>
      <c r="DR346">
        <v>59.95</v>
      </c>
      <c r="DS346">
        <v>23.45</v>
      </c>
      <c r="DT346">
        <v>8.35</v>
      </c>
      <c r="DU346">
        <v>31.75</v>
      </c>
      <c r="DV346">
        <v>17.04</v>
      </c>
      <c r="DW346">
        <v>8.01</v>
      </c>
      <c r="DX346">
        <v>14.27</v>
      </c>
      <c r="DY346">
        <v>4.03</v>
      </c>
      <c r="DZ346">
        <v>0.04</v>
      </c>
      <c r="EA346">
        <v>4.8</v>
      </c>
      <c r="EB346">
        <v>0.04</v>
      </c>
      <c r="EC346">
        <v>0.03</v>
      </c>
      <c r="ED346">
        <v>1.02</v>
      </c>
      <c r="EE346">
        <v>0</v>
      </c>
      <c r="EF346">
        <v>1.45</v>
      </c>
      <c r="EG346">
        <v>0.06</v>
      </c>
      <c r="EH346">
        <v>1.21</v>
      </c>
      <c r="EI346">
        <v>0.34</v>
      </c>
      <c r="EJ346">
        <v>0.92</v>
      </c>
      <c r="EK346">
        <v>0</v>
      </c>
      <c r="EL346">
        <v>0</v>
      </c>
      <c r="EM346">
        <v>1.18</v>
      </c>
      <c r="EN346">
        <v>0.97</v>
      </c>
      <c r="EO346">
        <v>0.44</v>
      </c>
      <c r="EP346">
        <v>0.42</v>
      </c>
      <c r="EQ346">
        <v>0.6</v>
      </c>
      <c r="ER346">
        <v>0.56999999999999995</v>
      </c>
      <c r="ES346">
        <v>0.38</v>
      </c>
      <c r="ET346">
        <v>0</v>
      </c>
      <c r="EU346">
        <v>0.91</v>
      </c>
      <c r="EV346">
        <v>0.15</v>
      </c>
      <c r="EW346">
        <v>0.04</v>
      </c>
      <c r="EX346">
        <v>0.1</v>
      </c>
      <c r="EY346">
        <v>18.22</v>
      </c>
      <c r="EZ346">
        <v>17.78</v>
      </c>
      <c r="FA346">
        <v>0.2</v>
      </c>
      <c r="FB346">
        <v>0</v>
      </c>
      <c r="FC346">
        <v>0.35</v>
      </c>
      <c r="FD346">
        <v>29.88</v>
      </c>
      <c r="FE346">
        <v>8.73</v>
      </c>
      <c r="FF346">
        <v>24.21</v>
      </c>
      <c r="FG346">
        <v>1.1499999999999999</v>
      </c>
      <c r="FH346">
        <v>12.95</v>
      </c>
      <c r="FI346">
        <v>65.03</v>
      </c>
      <c r="FJ346">
        <v>87.62</v>
      </c>
      <c r="FK346">
        <v>5.7</v>
      </c>
      <c r="FL346">
        <v>91.02</v>
      </c>
      <c r="FM346">
        <v>31.87</v>
      </c>
      <c r="FN346">
        <v>11.79</v>
      </c>
      <c r="FO346">
        <v>2.35</v>
      </c>
      <c r="FP346">
        <v>0.1</v>
      </c>
      <c r="FQ346">
        <v>77.28</v>
      </c>
      <c r="FR346">
        <v>88.99</v>
      </c>
      <c r="FS346">
        <v>36.93</v>
      </c>
      <c r="FT346">
        <v>6.82</v>
      </c>
      <c r="FU346">
        <v>9.48</v>
      </c>
      <c r="FV346">
        <v>1.07</v>
      </c>
      <c r="FW346">
        <v>37.9</v>
      </c>
      <c r="FX346">
        <v>2.65</v>
      </c>
      <c r="FY346">
        <v>12.95</v>
      </c>
      <c r="FZ346">
        <v>3.86</v>
      </c>
      <c r="GA346">
        <v>1.92</v>
      </c>
      <c r="GB346">
        <v>46.47</v>
      </c>
      <c r="GC346">
        <v>56.42</v>
      </c>
      <c r="GD346">
        <v>0.63</v>
      </c>
      <c r="GE346">
        <v>5.92</v>
      </c>
      <c r="GF346">
        <v>13.96</v>
      </c>
    </row>
    <row r="347" spans="2:188" x14ac:dyDescent="0.35">
      <c r="B347" t="str">
        <f>IF(AND(F347&gt;='PASO 2 - CHANNEL INPUT '!$G$4,F347&lt;='PASO 2 - CHANNEL INPUT '!$H$4),"OK","FUERA")</f>
        <v>OK</v>
      </c>
      <c r="C347" s="18" t="str">
        <f>IF(AND(F347&gt;='PASO 2 - CHANNEL INPUT '!$G$8,F347&lt;='PASO 2 - CHANNEL INPUT '!$H$8),"OK","FUERA")</f>
        <v>OK</v>
      </c>
      <c r="D347" t="str">
        <f>IF(AND(F347&gt;='PASO 1 - SETUP CAMPAÑA'!$C$3,F347&lt;='PASO 1 - SETUP CAMPAÑA'!$C$4),"OK","FUERA")</f>
        <v>OK</v>
      </c>
      <c r="E347" t="s">
        <v>12</v>
      </c>
      <c r="F347">
        <v>60</v>
      </c>
      <c r="G347" s="11">
        <f t="shared" si="545"/>
        <v>57.366499999999995</v>
      </c>
      <c r="H347">
        <f t="shared" si="456"/>
        <v>52.959799999999994</v>
      </c>
      <c r="I347">
        <f t="shared" si="457"/>
        <v>6.0343999999999998</v>
      </c>
      <c r="J347">
        <f t="shared" si="458"/>
        <v>14.887499999999999</v>
      </c>
      <c r="K347">
        <f t="shared" si="459"/>
        <v>14.7287</v>
      </c>
      <c r="L347">
        <f t="shared" si="460"/>
        <v>0.39700000000000002</v>
      </c>
      <c r="M347">
        <f t="shared" si="461"/>
        <v>44.781599999999997</v>
      </c>
      <c r="N347">
        <f t="shared" si="462"/>
        <v>72.41279999999999</v>
      </c>
      <c r="O347">
        <f t="shared" si="463"/>
        <v>17.5077</v>
      </c>
      <c r="P347">
        <f t="shared" si="464"/>
        <v>11.9497</v>
      </c>
      <c r="Q347">
        <f t="shared" si="465"/>
        <v>104.411</v>
      </c>
      <c r="R347">
        <f t="shared" si="466"/>
        <v>4.1288</v>
      </c>
      <c r="S347">
        <f t="shared" si="467"/>
        <v>105.6417</v>
      </c>
      <c r="T347">
        <f t="shared" si="468"/>
        <v>98.972099999999998</v>
      </c>
      <c r="U347" s="11">
        <f t="shared" si="469"/>
        <v>107.19000000000001</v>
      </c>
      <c r="V347">
        <f t="shared" si="470"/>
        <v>6.8284000000000002</v>
      </c>
      <c r="W347">
        <f t="shared" si="471"/>
        <v>189.21019999999999</v>
      </c>
      <c r="X347">
        <f t="shared" si="472"/>
        <v>28.186999999999998</v>
      </c>
      <c r="Y347">
        <f t="shared" si="473"/>
        <v>18.3017</v>
      </c>
      <c r="Z347">
        <f t="shared" si="474"/>
        <v>142.9597</v>
      </c>
      <c r="AA347">
        <f t="shared" si="475"/>
        <v>115.60640000000001</v>
      </c>
      <c r="AB347">
        <f t="shared" si="476"/>
        <v>41.446799999999996</v>
      </c>
      <c r="AC347">
        <f t="shared" si="477"/>
        <v>7.5430000000000001</v>
      </c>
      <c r="AD347" s="11">
        <f t="shared" si="478"/>
        <v>228.75139999999996</v>
      </c>
      <c r="AE347">
        <f t="shared" si="479"/>
        <v>106.9121</v>
      </c>
      <c r="AF347">
        <f t="shared" si="480"/>
        <v>33.784700000000001</v>
      </c>
      <c r="AG347">
        <f t="shared" si="481"/>
        <v>121.75990000000002</v>
      </c>
      <c r="AH347">
        <f t="shared" si="482"/>
        <v>70.189599999999999</v>
      </c>
      <c r="AI347">
        <f t="shared" si="483"/>
        <v>37.635600000000004</v>
      </c>
      <c r="AJ347">
        <f t="shared" si="484"/>
        <v>57.247399999999999</v>
      </c>
      <c r="AK347">
        <f t="shared" si="485"/>
        <v>11.8306</v>
      </c>
      <c r="AL347">
        <f t="shared" si="486"/>
        <v>0.35730000000000001</v>
      </c>
      <c r="AM347">
        <f t="shared" si="487"/>
        <v>16.912199999999999</v>
      </c>
      <c r="AN347">
        <f t="shared" si="488"/>
        <v>0.63519999999999999</v>
      </c>
      <c r="AO347">
        <f t="shared" si="489"/>
        <v>0.27790000000000004</v>
      </c>
      <c r="AP347">
        <f t="shared" si="490"/>
        <v>9.2103999999999999</v>
      </c>
      <c r="AQ347">
        <f t="shared" si="491"/>
        <v>0.95279999999999987</v>
      </c>
      <c r="AR347">
        <f t="shared" si="492"/>
        <v>9.4883000000000006</v>
      </c>
      <c r="AS347">
        <f t="shared" si="493"/>
        <v>0.19850000000000001</v>
      </c>
      <c r="AT347">
        <f t="shared" si="494"/>
        <v>3.7317999999999993</v>
      </c>
      <c r="AU347">
        <f t="shared" si="495"/>
        <v>0.79400000000000004</v>
      </c>
      <c r="AV347">
        <f t="shared" si="496"/>
        <v>4.1684999999999999</v>
      </c>
      <c r="AW347">
        <f t="shared" si="497"/>
        <v>0</v>
      </c>
      <c r="AX347">
        <f t="shared" si="498"/>
        <v>0.1588</v>
      </c>
      <c r="AY347">
        <f t="shared" si="499"/>
        <v>4.6448999999999998</v>
      </c>
      <c r="AZ347">
        <f t="shared" si="500"/>
        <v>3.8111999999999995</v>
      </c>
      <c r="BA347">
        <f t="shared" si="501"/>
        <v>6.5505000000000004</v>
      </c>
      <c r="BB347">
        <f t="shared" si="502"/>
        <v>1.7865000000000002</v>
      </c>
      <c r="BC347">
        <f t="shared" si="503"/>
        <v>2.5407999999999999</v>
      </c>
      <c r="BD347">
        <f t="shared" si="504"/>
        <v>2.7789999999999999</v>
      </c>
      <c r="BE347">
        <f t="shared" si="505"/>
        <v>1.9055999999999997</v>
      </c>
      <c r="BF347">
        <f t="shared" si="506"/>
        <v>0</v>
      </c>
      <c r="BG347">
        <f t="shared" si="507"/>
        <v>2.3422999999999998</v>
      </c>
      <c r="BH347">
        <f t="shared" si="508"/>
        <v>1.2704</v>
      </c>
      <c r="BI347">
        <f t="shared" si="509"/>
        <v>3.9699999999999999E-2</v>
      </c>
      <c r="BJ347">
        <f t="shared" si="510"/>
        <v>0.75429999999999997</v>
      </c>
      <c r="BK347">
        <f t="shared" si="511"/>
        <v>79.836699999999993</v>
      </c>
      <c r="BL347">
        <f t="shared" si="512"/>
        <v>78.129599999999996</v>
      </c>
      <c r="BM347">
        <f t="shared" si="513"/>
        <v>1.5483</v>
      </c>
      <c r="BN347">
        <f t="shared" si="514"/>
        <v>0</v>
      </c>
      <c r="BO347">
        <f t="shared" si="515"/>
        <v>1.5085999999999999</v>
      </c>
      <c r="BP347">
        <f t="shared" si="516"/>
        <v>108.0634</v>
      </c>
      <c r="BQ347">
        <f t="shared" si="517"/>
        <v>25.130099999999999</v>
      </c>
      <c r="BR347">
        <f t="shared" si="518"/>
        <v>89.245599999999996</v>
      </c>
      <c r="BS347">
        <f t="shared" si="519"/>
        <v>4.8830999999999998</v>
      </c>
      <c r="BT347">
        <f t="shared" si="520"/>
        <v>61.812899999999999</v>
      </c>
      <c r="BU347">
        <f t="shared" si="521"/>
        <v>255.2313</v>
      </c>
      <c r="BV347" s="11">
        <f t="shared" si="522"/>
        <v>348.36750000000001</v>
      </c>
      <c r="BW347" s="11">
        <f t="shared" si="523"/>
        <v>17.5871</v>
      </c>
      <c r="BX347" s="11">
        <f t="shared" si="524"/>
        <v>347.85140000000001</v>
      </c>
      <c r="BY347">
        <f t="shared" si="525"/>
        <v>128.4692</v>
      </c>
      <c r="BZ347">
        <f t="shared" si="526"/>
        <v>41.446799999999996</v>
      </c>
      <c r="CA347">
        <f t="shared" si="527"/>
        <v>12.3864</v>
      </c>
      <c r="CB347">
        <f t="shared" si="528"/>
        <v>0.95279999999999987</v>
      </c>
      <c r="CC347" s="11">
        <f t="shared" si="529"/>
        <v>309.81880000000001</v>
      </c>
      <c r="CD347" s="11">
        <f t="shared" si="530"/>
        <v>341.18179999999995</v>
      </c>
      <c r="CE347" s="11">
        <f t="shared" si="531"/>
        <v>137.0444</v>
      </c>
      <c r="CF347">
        <f t="shared" si="532"/>
        <v>29.735300000000002</v>
      </c>
      <c r="CG347">
        <f t="shared" si="533"/>
        <v>35.174199999999999</v>
      </c>
      <c r="CH347">
        <f t="shared" si="534"/>
        <v>4.4860999999999995</v>
      </c>
      <c r="CI347" s="11">
        <f t="shared" si="535"/>
        <v>150.7012</v>
      </c>
      <c r="CJ347">
        <f t="shared" si="536"/>
        <v>15.363899999999999</v>
      </c>
      <c r="CK347">
        <f t="shared" si="537"/>
        <v>50.021999999999998</v>
      </c>
      <c r="CL347">
        <f t="shared" si="538"/>
        <v>14.689000000000002</v>
      </c>
      <c r="CM347">
        <f t="shared" si="539"/>
        <v>9.4089000000000009</v>
      </c>
      <c r="CN347">
        <f t="shared" si="540"/>
        <v>186.31209999999999</v>
      </c>
      <c r="CO347">
        <f t="shared" si="541"/>
        <v>221.88329999999999</v>
      </c>
      <c r="CP347">
        <f t="shared" si="542"/>
        <v>2.6202000000000001</v>
      </c>
      <c r="CQ347">
        <f t="shared" si="543"/>
        <v>23.303900000000002</v>
      </c>
      <c r="CR347">
        <f t="shared" si="544"/>
        <v>55.659399999999998</v>
      </c>
      <c r="CT347" s="18">
        <f>'PASO 1 - SETUP CAMPAÑA'!H88</f>
        <v>397</v>
      </c>
      <c r="CU347">
        <v>14.45</v>
      </c>
      <c r="CV347">
        <v>13.34</v>
      </c>
      <c r="CW347">
        <v>1.52</v>
      </c>
      <c r="CX347">
        <v>3.75</v>
      </c>
      <c r="CY347">
        <v>3.71</v>
      </c>
      <c r="CZ347">
        <v>0.1</v>
      </c>
      <c r="DA347">
        <v>11.28</v>
      </c>
      <c r="DB347">
        <v>18.239999999999998</v>
      </c>
      <c r="DC347">
        <v>4.41</v>
      </c>
      <c r="DD347">
        <v>3.01</v>
      </c>
      <c r="DE347">
        <v>26.3</v>
      </c>
      <c r="DF347">
        <v>1.04</v>
      </c>
      <c r="DG347">
        <v>26.61</v>
      </c>
      <c r="DH347">
        <v>24.93</v>
      </c>
      <c r="DI347">
        <v>27</v>
      </c>
      <c r="DJ347">
        <v>1.72</v>
      </c>
      <c r="DK347">
        <v>47.66</v>
      </c>
      <c r="DL347">
        <v>7.1</v>
      </c>
      <c r="DM347">
        <v>4.6100000000000003</v>
      </c>
      <c r="DN347">
        <v>36.01</v>
      </c>
      <c r="DO347">
        <v>29.12</v>
      </c>
      <c r="DP347">
        <v>10.44</v>
      </c>
      <c r="DQ347">
        <v>1.9</v>
      </c>
      <c r="DR347">
        <v>57.62</v>
      </c>
      <c r="DS347">
        <v>26.93</v>
      </c>
      <c r="DT347">
        <v>8.51</v>
      </c>
      <c r="DU347">
        <v>30.67</v>
      </c>
      <c r="DV347">
        <v>17.68</v>
      </c>
      <c r="DW347">
        <v>9.48</v>
      </c>
      <c r="DX347">
        <v>14.42</v>
      </c>
      <c r="DY347">
        <v>2.98</v>
      </c>
      <c r="DZ347">
        <v>0.09</v>
      </c>
      <c r="EA347">
        <v>4.26</v>
      </c>
      <c r="EB347">
        <v>0.16</v>
      </c>
      <c r="EC347">
        <v>7.0000000000000007E-2</v>
      </c>
      <c r="ED347">
        <v>2.3199999999999998</v>
      </c>
      <c r="EE347">
        <v>0.24</v>
      </c>
      <c r="EF347">
        <v>2.39</v>
      </c>
      <c r="EG347">
        <v>0.05</v>
      </c>
      <c r="EH347">
        <v>0.94</v>
      </c>
      <c r="EI347">
        <v>0.2</v>
      </c>
      <c r="EJ347">
        <v>1.05</v>
      </c>
      <c r="EK347">
        <v>0</v>
      </c>
      <c r="EL347">
        <v>0.04</v>
      </c>
      <c r="EM347">
        <v>1.17</v>
      </c>
      <c r="EN347">
        <v>0.96</v>
      </c>
      <c r="EO347">
        <v>1.65</v>
      </c>
      <c r="EP347">
        <v>0.45</v>
      </c>
      <c r="EQ347">
        <v>0.64</v>
      </c>
      <c r="ER347">
        <v>0.7</v>
      </c>
      <c r="ES347">
        <v>0.48</v>
      </c>
      <c r="ET347">
        <v>0</v>
      </c>
      <c r="EU347">
        <v>0.59</v>
      </c>
      <c r="EV347">
        <v>0.32</v>
      </c>
      <c r="EW347">
        <v>0.01</v>
      </c>
      <c r="EX347">
        <v>0.19</v>
      </c>
      <c r="EY347">
        <v>20.11</v>
      </c>
      <c r="EZ347">
        <v>19.68</v>
      </c>
      <c r="FA347">
        <v>0.39</v>
      </c>
      <c r="FB347">
        <v>0</v>
      </c>
      <c r="FC347">
        <v>0.38</v>
      </c>
      <c r="FD347">
        <v>27.22</v>
      </c>
      <c r="FE347">
        <v>6.33</v>
      </c>
      <c r="FF347">
        <v>22.48</v>
      </c>
      <c r="FG347">
        <v>1.23</v>
      </c>
      <c r="FH347">
        <v>15.57</v>
      </c>
      <c r="FI347">
        <v>64.290000000000006</v>
      </c>
      <c r="FJ347">
        <v>87.75</v>
      </c>
      <c r="FK347">
        <v>4.43</v>
      </c>
      <c r="FL347">
        <v>87.62</v>
      </c>
      <c r="FM347">
        <v>32.36</v>
      </c>
      <c r="FN347">
        <v>10.44</v>
      </c>
      <c r="FO347">
        <v>3.12</v>
      </c>
      <c r="FP347">
        <v>0.24</v>
      </c>
      <c r="FQ347">
        <v>78.040000000000006</v>
      </c>
      <c r="FR347">
        <v>85.94</v>
      </c>
      <c r="FS347">
        <v>34.520000000000003</v>
      </c>
      <c r="FT347">
        <v>7.49</v>
      </c>
      <c r="FU347">
        <v>8.86</v>
      </c>
      <c r="FV347">
        <v>1.1299999999999999</v>
      </c>
      <c r="FW347">
        <v>37.96</v>
      </c>
      <c r="FX347">
        <v>3.87</v>
      </c>
      <c r="FY347">
        <v>12.6</v>
      </c>
      <c r="FZ347">
        <v>3.7</v>
      </c>
      <c r="GA347">
        <v>2.37</v>
      </c>
      <c r="GB347">
        <v>46.93</v>
      </c>
      <c r="GC347">
        <v>55.89</v>
      </c>
      <c r="GD347">
        <v>0.66</v>
      </c>
      <c r="GE347">
        <v>5.87</v>
      </c>
      <c r="GF347">
        <v>14.02</v>
      </c>
    </row>
    <row r="348" spans="2:188" x14ac:dyDescent="0.35">
      <c r="B348" t="str">
        <f>IF(AND(F348&gt;='PASO 2 - CHANNEL INPUT '!$G$4,F348&lt;='PASO 2 - CHANNEL INPUT '!$H$4),"OK","FUERA")</f>
        <v>OK</v>
      </c>
      <c r="C348" s="18" t="str">
        <f>IF(AND(F348&gt;='PASO 2 - CHANNEL INPUT '!$G$8,F348&lt;='PASO 2 - CHANNEL INPUT '!$H$8),"OK","FUERA")</f>
        <v>OK</v>
      </c>
      <c r="D348" t="str">
        <f>IF(AND(F348&gt;='PASO 1 - SETUP CAMPAÑA'!$C$3,F348&lt;='PASO 1 - SETUP CAMPAÑA'!$C$4),"OK","FUERA")</f>
        <v>OK</v>
      </c>
      <c r="E348" t="s">
        <v>12</v>
      </c>
      <c r="F348">
        <v>61</v>
      </c>
      <c r="G348" s="11">
        <f t="shared" si="545"/>
        <v>60.637500000000003</v>
      </c>
      <c r="H348">
        <f t="shared" si="456"/>
        <v>56.325000000000003</v>
      </c>
      <c r="I348">
        <f t="shared" si="457"/>
        <v>5.3249999999999993</v>
      </c>
      <c r="J348">
        <f t="shared" si="458"/>
        <v>19.2</v>
      </c>
      <c r="K348">
        <f t="shared" si="459"/>
        <v>18.75</v>
      </c>
      <c r="L348">
        <f t="shared" si="460"/>
        <v>1.1624999999999999</v>
      </c>
      <c r="M348">
        <f t="shared" si="461"/>
        <v>40.462499999999999</v>
      </c>
      <c r="N348">
        <f t="shared" si="462"/>
        <v>79.087500000000006</v>
      </c>
      <c r="O348">
        <f t="shared" si="463"/>
        <v>11.775000000000002</v>
      </c>
      <c r="P348">
        <f t="shared" si="464"/>
        <v>10.499999999999998</v>
      </c>
      <c r="Q348">
        <f t="shared" si="465"/>
        <v>102.52499999999999</v>
      </c>
      <c r="R348">
        <f t="shared" si="466"/>
        <v>3.9</v>
      </c>
      <c r="S348">
        <f t="shared" si="467"/>
        <v>104.06250000000001</v>
      </c>
      <c r="T348">
        <f t="shared" si="468"/>
        <v>100.42500000000001</v>
      </c>
      <c r="U348" s="11">
        <f t="shared" si="469"/>
        <v>110.8875</v>
      </c>
      <c r="V348">
        <f t="shared" si="470"/>
        <v>7.5749999999999993</v>
      </c>
      <c r="W348">
        <f t="shared" si="471"/>
        <v>178.38750000000002</v>
      </c>
      <c r="X348">
        <f t="shared" si="472"/>
        <v>27.675000000000001</v>
      </c>
      <c r="Y348">
        <f t="shared" si="473"/>
        <v>17.437500000000004</v>
      </c>
      <c r="Z348">
        <f t="shared" si="474"/>
        <v>129.67500000000001</v>
      </c>
      <c r="AA348">
        <f t="shared" si="475"/>
        <v>112.125</v>
      </c>
      <c r="AB348">
        <f t="shared" si="476"/>
        <v>39.824999999999996</v>
      </c>
      <c r="AC348">
        <f t="shared" si="477"/>
        <v>8.4375</v>
      </c>
      <c r="AD348" s="11">
        <f t="shared" si="478"/>
        <v>215.36250000000001</v>
      </c>
      <c r="AE348">
        <f t="shared" si="479"/>
        <v>96.112499999999983</v>
      </c>
      <c r="AF348">
        <f t="shared" si="480"/>
        <v>26.324999999999999</v>
      </c>
      <c r="AG348">
        <f t="shared" si="481"/>
        <v>113.47500000000001</v>
      </c>
      <c r="AH348">
        <f t="shared" si="482"/>
        <v>63.487500000000004</v>
      </c>
      <c r="AI348">
        <f t="shared" si="483"/>
        <v>36.074999999999996</v>
      </c>
      <c r="AJ348">
        <f t="shared" si="484"/>
        <v>50.362500000000004</v>
      </c>
      <c r="AK348">
        <f t="shared" si="485"/>
        <v>15.3</v>
      </c>
      <c r="AL348">
        <f t="shared" si="486"/>
        <v>0.26250000000000001</v>
      </c>
      <c r="AM348">
        <f t="shared" si="487"/>
        <v>22.837499999999999</v>
      </c>
      <c r="AN348">
        <f t="shared" si="488"/>
        <v>0.71250000000000002</v>
      </c>
      <c r="AO348">
        <f t="shared" si="489"/>
        <v>3.7499999999999999E-2</v>
      </c>
      <c r="AP348">
        <f t="shared" si="490"/>
        <v>7.2374999999999989</v>
      </c>
      <c r="AQ348">
        <f t="shared" si="491"/>
        <v>0</v>
      </c>
      <c r="AR348">
        <f t="shared" si="492"/>
        <v>5.6625000000000005</v>
      </c>
      <c r="AS348">
        <f t="shared" si="493"/>
        <v>0</v>
      </c>
      <c r="AT348">
        <f t="shared" si="494"/>
        <v>1.7999999999999998</v>
      </c>
      <c r="AU348">
        <f t="shared" si="495"/>
        <v>2.5125000000000002</v>
      </c>
      <c r="AV348">
        <f t="shared" si="496"/>
        <v>5.8500000000000005</v>
      </c>
      <c r="AW348">
        <f t="shared" si="497"/>
        <v>3.7499999999999999E-2</v>
      </c>
      <c r="AX348">
        <f t="shared" si="498"/>
        <v>0.3</v>
      </c>
      <c r="AY348">
        <f t="shared" si="499"/>
        <v>7.6124999999999998</v>
      </c>
      <c r="AZ348">
        <f t="shared" si="500"/>
        <v>2.6624999999999996</v>
      </c>
      <c r="BA348">
        <f t="shared" si="501"/>
        <v>1.6875000000000002</v>
      </c>
      <c r="BB348">
        <f t="shared" si="502"/>
        <v>2.25</v>
      </c>
      <c r="BC348">
        <f t="shared" si="503"/>
        <v>1.9125000000000001</v>
      </c>
      <c r="BD348">
        <f t="shared" si="504"/>
        <v>1.3875</v>
      </c>
      <c r="BE348">
        <f t="shared" si="505"/>
        <v>1.6875000000000002</v>
      </c>
      <c r="BF348">
        <f t="shared" si="506"/>
        <v>0</v>
      </c>
      <c r="BG348">
        <f t="shared" si="507"/>
        <v>2.0249999999999999</v>
      </c>
      <c r="BH348">
        <f t="shared" si="508"/>
        <v>0.1875</v>
      </c>
      <c r="BI348">
        <f t="shared" si="509"/>
        <v>0.15</v>
      </c>
      <c r="BJ348">
        <f t="shared" si="510"/>
        <v>0.15</v>
      </c>
      <c r="BK348">
        <f t="shared" si="511"/>
        <v>73.837500000000006</v>
      </c>
      <c r="BL348">
        <f t="shared" si="512"/>
        <v>72.487499999999983</v>
      </c>
      <c r="BM348">
        <f t="shared" si="513"/>
        <v>0.78749999999999998</v>
      </c>
      <c r="BN348">
        <f t="shared" si="514"/>
        <v>0</v>
      </c>
      <c r="BO348">
        <f t="shared" si="515"/>
        <v>1.2</v>
      </c>
      <c r="BP348">
        <f t="shared" si="516"/>
        <v>125.325</v>
      </c>
      <c r="BQ348">
        <f t="shared" si="517"/>
        <v>35.325000000000003</v>
      </c>
      <c r="BR348">
        <f t="shared" si="518"/>
        <v>97.987499999999997</v>
      </c>
      <c r="BS348">
        <f t="shared" si="519"/>
        <v>7.7250000000000005</v>
      </c>
      <c r="BT348">
        <f t="shared" si="520"/>
        <v>46.012499999999996</v>
      </c>
      <c r="BU348">
        <f t="shared" si="521"/>
        <v>236.77499999999998</v>
      </c>
      <c r="BV348" s="11">
        <f t="shared" si="522"/>
        <v>332.17500000000001</v>
      </c>
      <c r="BW348" s="11">
        <f t="shared" si="523"/>
        <v>18.112500000000001</v>
      </c>
      <c r="BX348" s="11">
        <f t="shared" si="524"/>
        <v>328.49999999999994</v>
      </c>
      <c r="BY348">
        <f t="shared" si="525"/>
        <v>113.51249999999999</v>
      </c>
      <c r="BZ348">
        <f t="shared" si="526"/>
        <v>39.824999999999996</v>
      </c>
      <c r="CA348">
        <f t="shared" si="527"/>
        <v>14.137499999999999</v>
      </c>
      <c r="CB348">
        <f t="shared" si="528"/>
        <v>1.2750000000000001</v>
      </c>
      <c r="CC348" s="11">
        <f t="shared" si="529"/>
        <v>284.40000000000003</v>
      </c>
      <c r="CD348" s="11">
        <f t="shared" si="530"/>
        <v>320.7</v>
      </c>
      <c r="CE348" s="11">
        <f t="shared" si="531"/>
        <v>122.4375</v>
      </c>
      <c r="CF348">
        <f t="shared" si="532"/>
        <v>25.500000000000004</v>
      </c>
      <c r="CG348">
        <f t="shared" si="533"/>
        <v>35.212500000000006</v>
      </c>
      <c r="CH348">
        <f t="shared" si="534"/>
        <v>5.5875000000000004</v>
      </c>
      <c r="CI348" s="11">
        <f t="shared" si="535"/>
        <v>150.375</v>
      </c>
      <c r="CJ348">
        <f t="shared" si="536"/>
        <v>12.487500000000001</v>
      </c>
      <c r="CK348">
        <f t="shared" si="537"/>
        <v>49.95</v>
      </c>
      <c r="CL348">
        <f t="shared" si="538"/>
        <v>14.0625</v>
      </c>
      <c r="CM348">
        <f t="shared" si="539"/>
        <v>7.0875000000000004</v>
      </c>
      <c r="CN348">
        <f t="shared" si="540"/>
        <v>161.88750000000002</v>
      </c>
      <c r="CO348">
        <f t="shared" si="541"/>
        <v>194.25</v>
      </c>
      <c r="CP348">
        <f t="shared" si="542"/>
        <v>3.5999999999999996</v>
      </c>
      <c r="CQ348">
        <f t="shared" si="543"/>
        <v>22.837499999999999</v>
      </c>
      <c r="CR348">
        <f t="shared" si="544"/>
        <v>43.125</v>
      </c>
      <c r="CT348" s="18">
        <f>'PASO 1 - SETUP CAMPAÑA'!H89</f>
        <v>375</v>
      </c>
      <c r="CU348">
        <v>16.170000000000002</v>
      </c>
      <c r="CV348">
        <v>15.02</v>
      </c>
      <c r="CW348">
        <v>1.42</v>
      </c>
      <c r="CX348">
        <v>5.12</v>
      </c>
      <c r="CY348">
        <v>5</v>
      </c>
      <c r="CZ348">
        <v>0.31</v>
      </c>
      <c r="DA348">
        <v>10.79</v>
      </c>
      <c r="DB348">
        <v>21.09</v>
      </c>
      <c r="DC348">
        <v>3.14</v>
      </c>
      <c r="DD348">
        <v>2.8</v>
      </c>
      <c r="DE348">
        <v>27.34</v>
      </c>
      <c r="DF348">
        <v>1.04</v>
      </c>
      <c r="DG348">
        <v>27.75</v>
      </c>
      <c r="DH348">
        <v>26.78</v>
      </c>
      <c r="DI348">
        <v>29.57</v>
      </c>
      <c r="DJ348">
        <v>2.02</v>
      </c>
      <c r="DK348">
        <v>47.57</v>
      </c>
      <c r="DL348">
        <v>7.38</v>
      </c>
      <c r="DM348">
        <v>4.6500000000000004</v>
      </c>
      <c r="DN348">
        <v>34.58</v>
      </c>
      <c r="DO348">
        <v>29.9</v>
      </c>
      <c r="DP348">
        <v>10.62</v>
      </c>
      <c r="DQ348">
        <v>2.25</v>
      </c>
      <c r="DR348">
        <v>57.43</v>
      </c>
      <c r="DS348">
        <v>25.63</v>
      </c>
      <c r="DT348">
        <v>7.02</v>
      </c>
      <c r="DU348">
        <v>30.26</v>
      </c>
      <c r="DV348">
        <v>16.93</v>
      </c>
      <c r="DW348">
        <v>9.6199999999999992</v>
      </c>
      <c r="DX348">
        <v>13.43</v>
      </c>
      <c r="DY348">
        <v>4.08</v>
      </c>
      <c r="DZ348">
        <v>7.0000000000000007E-2</v>
      </c>
      <c r="EA348">
        <v>6.09</v>
      </c>
      <c r="EB348">
        <v>0.19</v>
      </c>
      <c r="EC348">
        <v>0.01</v>
      </c>
      <c r="ED348">
        <v>1.93</v>
      </c>
      <c r="EE348">
        <v>0</v>
      </c>
      <c r="EF348">
        <v>1.51</v>
      </c>
      <c r="EG348">
        <v>0</v>
      </c>
      <c r="EH348">
        <v>0.48</v>
      </c>
      <c r="EI348">
        <v>0.67</v>
      </c>
      <c r="EJ348">
        <v>1.56</v>
      </c>
      <c r="EK348">
        <v>0.01</v>
      </c>
      <c r="EL348">
        <v>0.08</v>
      </c>
      <c r="EM348">
        <v>2.0299999999999998</v>
      </c>
      <c r="EN348">
        <v>0.71</v>
      </c>
      <c r="EO348">
        <v>0.45</v>
      </c>
      <c r="EP348">
        <v>0.6</v>
      </c>
      <c r="EQ348">
        <v>0.51</v>
      </c>
      <c r="ER348">
        <v>0.37</v>
      </c>
      <c r="ES348">
        <v>0.45</v>
      </c>
      <c r="ET348">
        <v>0</v>
      </c>
      <c r="EU348">
        <v>0.54</v>
      </c>
      <c r="EV348">
        <v>0.05</v>
      </c>
      <c r="EW348">
        <v>0.04</v>
      </c>
      <c r="EX348">
        <v>0.04</v>
      </c>
      <c r="EY348">
        <v>19.690000000000001</v>
      </c>
      <c r="EZ348">
        <v>19.329999999999998</v>
      </c>
      <c r="FA348">
        <v>0.21</v>
      </c>
      <c r="FB348">
        <v>0</v>
      </c>
      <c r="FC348">
        <v>0.32</v>
      </c>
      <c r="FD348">
        <v>33.42</v>
      </c>
      <c r="FE348">
        <v>9.42</v>
      </c>
      <c r="FF348">
        <v>26.13</v>
      </c>
      <c r="FG348">
        <v>2.06</v>
      </c>
      <c r="FH348">
        <v>12.27</v>
      </c>
      <c r="FI348">
        <v>63.14</v>
      </c>
      <c r="FJ348">
        <v>88.58</v>
      </c>
      <c r="FK348">
        <v>4.83</v>
      </c>
      <c r="FL348">
        <v>87.6</v>
      </c>
      <c r="FM348">
        <v>30.27</v>
      </c>
      <c r="FN348">
        <v>10.62</v>
      </c>
      <c r="FO348">
        <v>3.77</v>
      </c>
      <c r="FP348">
        <v>0.34</v>
      </c>
      <c r="FQ348">
        <v>75.84</v>
      </c>
      <c r="FR348">
        <v>85.52</v>
      </c>
      <c r="FS348">
        <v>32.65</v>
      </c>
      <c r="FT348">
        <v>6.8</v>
      </c>
      <c r="FU348">
        <v>9.39</v>
      </c>
      <c r="FV348">
        <v>1.49</v>
      </c>
      <c r="FW348">
        <v>40.1</v>
      </c>
      <c r="FX348">
        <v>3.33</v>
      </c>
      <c r="FY348">
        <v>13.32</v>
      </c>
      <c r="FZ348">
        <v>3.75</v>
      </c>
      <c r="GA348">
        <v>1.89</v>
      </c>
      <c r="GB348">
        <v>43.17</v>
      </c>
      <c r="GC348">
        <v>51.8</v>
      </c>
      <c r="GD348">
        <v>0.96</v>
      </c>
      <c r="GE348">
        <v>6.09</v>
      </c>
      <c r="GF348">
        <v>11.5</v>
      </c>
    </row>
    <row r="349" spans="2:188" x14ac:dyDescent="0.35">
      <c r="B349" t="str">
        <f>IF(AND(F349&gt;='PASO 2 - CHANNEL INPUT '!$G$4,F349&lt;='PASO 2 - CHANNEL INPUT '!$H$4),"OK","FUERA")</f>
        <v>OK</v>
      </c>
      <c r="C349" s="18" t="str">
        <f>IF(AND(F349&gt;='PASO 2 - CHANNEL INPUT '!$G$8,F349&lt;='PASO 2 - CHANNEL INPUT '!$H$8),"OK","FUERA")</f>
        <v>OK</v>
      </c>
      <c r="D349" t="str">
        <f>IF(AND(F349&gt;='PASO 1 - SETUP CAMPAÑA'!$C$3,F349&lt;='PASO 1 - SETUP CAMPAÑA'!$C$4),"OK","FUERA")</f>
        <v>OK</v>
      </c>
      <c r="E349" t="s">
        <v>12</v>
      </c>
      <c r="F349">
        <v>62</v>
      </c>
      <c r="G349" s="11">
        <f t="shared" si="545"/>
        <v>57.748999999999995</v>
      </c>
      <c r="H349">
        <f t="shared" si="456"/>
        <v>54.786499999999997</v>
      </c>
      <c r="I349">
        <f t="shared" si="457"/>
        <v>4.3450000000000006</v>
      </c>
      <c r="J349">
        <f t="shared" si="458"/>
        <v>16.392500000000002</v>
      </c>
      <c r="K349">
        <f t="shared" si="459"/>
        <v>16.1555</v>
      </c>
      <c r="L349">
        <f t="shared" si="460"/>
        <v>0.316</v>
      </c>
      <c r="M349">
        <f t="shared" si="461"/>
        <v>44.516500000000001</v>
      </c>
      <c r="N349">
        <f t="shared" si="462"/>
        <v>75.05</v>
      </c>
      <c r="O349">
        <f t="shared" si="463"/>
        <v>11.968499999999999</v>
      </c>
      <c r="P349">
        <f t="shared" si="464"/>
        <v>12.955999999999998</v>
      </c>
      <c r="Q349">
        <f t="shared" si="465"/>
        <v>108.26950000000001</v>
      </c>
      <c r="R349">
        <f t="shared" si="466"/>
        <v>5.056</v>
      </c>
      <c r="S349">
        <f t="shared" si="467"/>
        <v>111.03450000000001</v>
      </c>
      <c r="T349">
        <f t="shared" si="468"/>
        <v>105.8995</v>
      </c>
      <c r="U349" s="11">
        <f t="shared" si="469"/>
        <v>115.49799999999999</v>
      </c>
      <c r="V349">
        <f t="shared" si="470"/>
        <v>7.1890000000000001</v>
      </c>
      <c r="W349">
        <f t="shared" si="471"/>
        <v>184.9785</v>
      </c>
      <c r="X349">
        <f t="shared" si="472"/>
        <v>28.440000000000005</v>
      </c>
      <c r="Y349">
        <f t="shared" si="473"/>
        <v>18.485999999999997</v>
      </c>
      <c r="Z349">
        <f t="shared" si="474"/>
        <v>134.53700000000001</v>
      </c>
      <c r="AA349">
        <f t="shared" si="475"/>
        <v>113.79949999999998</v>
      </c>
      <c r="AB349">
        <f t="shared" si="476"/>
        <v>41.396000000000001</v>
      </c>
      <c r="AC349">
        <f t="shared" si="477"/>
        <v>9.0849999999999991</v>
      </c>
      <c r="AD349" s="11">
        <f t="shared" si="478"/>
        <v>224.43900000000002</v>
      </c>
      <c r="AE349">
        <f t="shared" si="479"/>
        <v>118.5</v>
      </c>
      <c r="AF349">
        <f t="shared" si="480"/>
        <v>29.862000000000002</v>
      </c>
      <c r="AG349">
        <f t="shared" si="481"/>
        <v>119.44800000000001</v>
      </c>
      <c r="AH349">
        <f t="shared" si="482"/>
        <v>73.943999999999988</v>
      </c>
      <c r="AI349">
        <f t="shared" si="483"/>
        <v>40.448</v>
      </c>
      <c r="AJ349">
        <f t="shared" si="484"/>
        <v>52.100499999999997</v>
      </c>
      <c r="AK349">
        <f t="shared" si="485"/>
        <v>16.036999999999999</v>
      </c>
      <c r="AL349">
        <f t="shared" si="486"/>
        <v>0.158</v>
      </c>
      <c r="AM349">
        <f t="shared" si="487"/>
        <v>18.643999999999998</v>
      </c>
      <c r="AN349">
        <f t="shared" si="488"/>
        <v>0.11849999999999999</v>
      </c>
      <c r="AO349">
        <f t="shared" si="489"/>
        <v>7.9000000000000001E-2</v>
      </c>
      <c r="AP349">
        <f t="shared" si="490"/>
        <v>7.5839999999999996</v>
      </c>
      <c r="AQ349">
        <f t="shared" si="491"/>
        <v>0.86900000000000011</v>
      </c>
      <c r="AR349">
        <f t="shared" si="492"/>
        <v>5.7275</v>
      </c>
      <c r="AS349">
        <f t="shared" si="493"/>
        <v>0</v>
      </c>
      <c r="AT349">
        <f t="shared" si="494"/>
        <v>3.3575000000000004</v>
      </c>
      <c r="AU349">
        <f t="shared" si="495"/>
        <v>1.58</v>
      </c>
      <c r="AV349">
        <f t="shared" si="496"/>
        <v>4.74</v>
      </c>
      <c r="AW349">
        <f t="shared" si="497"/>
        <v>0</v>
      </c>
      <c r="AX349">
        <f t="shared" si="498"/>
        <v>0</v>
      </c>
      <c r="AY349">
        <f t="shared" si="499"/>
        <v>6.1224999999999996</v>
      </c>
      <c r="AZ349">
        <f t="shared" si="500"/>
        <v>2.1725000000000003</v>
      </c>
      <c r="BA349">
        <f t="shared" si="501"/>
        <v>1.7775000000000003</v>
      </c>
      <c r="BB349">
        <f t="shared" si="502"/>
        <v>1.1060000000000001</v>
      </c>
      <c r="BC349">
        <f t="shared" si="503"/>
        <v>4.7004999999999999</v>
      </c>
      <c r="BD349">
        <f t="shared" si="504"/>
        <v>2.8835000000000002</v>
      </c>
      <c r="BE349">
        <f t="shared" si="505"/>
        <v>2.7254999999999998</v>
      </c>
      <c r="BF349">
        <f t="shared" si="506"/>
        <v>0.19750000000000001</v>
      </c>
      <c r="BG349">
        <f t="shared" si="507"/>
        <v>1.264</v>
      </c>
      <c r="BH349">
        <f t="shared" si="508"/>
        <v>0.316</v>
      </c>
      <c r="BI349">
        <f t="shared" si="509"/>
        <v>0.43450000000000005</v>
      </c>
      <c r="BJ349">
        <f t="shared" si="510"/>
        <v>0.86900000000000011</v>
      </c>
      <c r="BK349">
        <f t="shared" si="511"/>
        <v>78.170500000000004</v>
      </c>
      <c r="BL349">
        <f t="shared" si="512"/>
        <v>75.05</v>
      </c>
      <c r="BM349">
        <f t="shared" si="513"/>
        <v>2.6860000000000004</v>
      </c>
      <c r="BN349">
        <f t="shared" si="514"/>
        <v>0</v>
      </c>
      <c r="BO349">
        <f t="shared" si="515"/>
        <v>1.6984999999999999</v>
      </c>
      <c r="BP349">
        <f t="shared" si="516"/>
        <v>112.14049999999999</v>
      </c>
      <c r="BQ349">
        <f t="shared" si="517"/>
        <v>32.982499999999995</v>
      </c>
      <c r="BR349">
        <f t="shared" si="518"/>
        <v>89.664999999999992</v>
      </c>
      <c r="BS349">
        <f t="shared" si="519"/>
        <v>7.5049999999999999</v>
      </c>
      <c r="BT349">
        <f t="shared" si="520"/>
        <v>58.539000000000001</v>
      </c>
      <c r="BU349">
        <f t="shared" si="521"/>
        <v>258.80399999999997</v>
      </c>
      <c r="BV349" s="11">
        <f t="shared" si="522"/>
        <v>347.20499999999998</v>
      </c>
      <c r="BW349" s="11">
        <f t="shared" si="523"/>
        <v>22.238499999999998</v>
      </c>
      <c r="BX349" s="11">
        <f t="shared" si="524"/>
        <v>351.58949999999999</v>
      </c>
      <c r="BY349">
        <f t="shared" si="525"/>
        <v>127.7825</v>
      </c>
      <c r="BZ349">
        <f t="shared" si="526"/>
        <v>41.396000000000001</v>
      </c>
      <c r="CA349">
        <f t="shared" si="527"/>
        <v>12.718999999999999</v>
      </c>
      <c r="CB349">
        <f t="shared" si="528"/>
        <v>0.79</v>
      </c>
      <c r="CC349" s="11">
        <f t="shared" si="529"/>
        <v>309.8775</v>
      </c>
      <c r="CD349" s="11">
        <f t="shared" si="530"/>
        <v>344.87450000000001</v>
      </c>
      <c r="CE349" s="11">
        <f t="shared" si="531"/>
        <v>139.79050000000001</v>
      </c>
      <c r="CF349">
        <f t="shared" si="532"/>
        <v>28.795500000000004</v>
      </c>
      <c r="CG349">
        <f t="shared" si="533"/>
        <v>33.337999999999994</v>
      </c>
      <c r="CH349">
        <f t="shared" si="534"/>
        <v>6.9125000000000005</v>
      </c>
      <c r="CI349" s="11">
        <f t="shared" si="535"/>
        <v>147.92750000000001</v>
      </c>
      <c r="CJ349">
        <f t="shared" si="536"/>
        <v>12.2845</v>
      </c>
      <c r="CK349">
        <f t="shared" si="537"/>
        <v>44.003</v>
      </c>
      <c r="CL349">
        <f t="shared" si="538"/>
        <v>11.455</v>
      </c>
      <c r="CM349">
        <f t="shared" si="539"/>
        <v>7.4259999999999993</v>
      </c>
      <c r="CN349">
        <f t="shared" si="540"/>
        <v>177.7895</v>
      </c>
      <c r="CO349">
        <f t="shared" si="541"/>
        <v>216.38100000000003</v>
      </c>
      <c r="CP349">
        <f t="shared" si="542"/>
        <v>0.23699999999999999</v>
      </c>
      <c r="CQ349">
        <f t="shared" si="543"/>
        <v>22.3965</v>
      </c>
      <c r="CR349">
        <f t="shared" si="544"/>
        <v>46.610000000000007</v>
      </c>
      <c r="CT349" s="18">
        <f>'PASO 1 - SETUP CAMPAÑA'!H90</f>
        <v>395</v>
      </c>
      <c r="CU349">
        <v>14.62</v>
      </c>
      <c r="CV349">
        <v>13.87</v>
      </c>
      <c r="CW349">
        <v>1.1000000000000001</v>
      </c>
      <c r="CX349">
        <v>4.1500000000000004</v>
      </c>
      <c r="CY349">
        <v>4.09</v>
      </c>
      <c r="CZ349">
        <v>0.08</v>
      </c>
      <c r="DA349">
        <v>11.27</v>
      </c>
      <c r="DB349">
        <v>19</v>
      </c>
      <c r="DC349">
        <v>3.03</v>
      </c>
      <c r="DD349">
        <v>3.28</v>
      </c>
      <c r="DE349">
        <v>27.41</v>
      </c>
      <c r="DF349">
        <v>1.28</v>
      </c>
      <c r="DG349">
        <v>28.11</v>
      </c>
      <c r="DH349">
        <v>26.81</v>
      </c>
      <c r="DI349">
        <v>29.24</v>
      </c>
      <c r="DJ349">
        <v>1.82</v>
      </c>
      <c r="DK349">
        <v>46.83</v>
      </c>
      <c r="DL349">
        <v>7.2</v>
      </c>
      <c r="DM349">
        <v>4.68</v>
      </c>
      <c r="DN349">
        <v>34.06</v>
      </c>
      <c r="DO349">
        <v>28.81</v>
      </c>
      <c r="DP349">
        <v>10.48</v>
      </c>
      <c r="DQ349">
        <v>2.2999999999999998</v>
      </c>
      <c r="DR349">
        <v>56.82</v>
      </c>
      <c r="DS349">
        <v>30</v>
      </c>
      <c r="DT349">
        <v>7.56</v>
      </c>
      <c r="DU349">
        <v>30.24</v>
      </c>
      <c r="DV349">
        <v>18.72</v>
      </c>
      <c r="DW349">
        <v>10.24</v>
      </c>
      <c r="DX349">
        <v>13.19</v>
      </c>
      <c r="DY349">
        <v>4.0599999999999996</v>
      </c>
      <c r="DZ349">
        <v>0.04</v>
      </c>
      <c r="EA349">
        <v>4.72</v>
      </c>
      <c r="EB349">
        <v>0.03</v>
      </c>
      <c r="EC349">
        <v>0.02</v>
      </c>
      <c r="ED349">
        <v>1.92</v>
      </c>
      <c r="EE349">
        <v>0.22</v>
      </c>
      <c r="EF349">
        <v>1.45</v>
      </c>
      <c r="EG349">
        <v>0</v>
      </c>
      <c r="EH349">
        <v>0.85</v>
      </c>
      <c r="EI349">
        <v>0.4</v>
      </c>
      <c r="EJ349">
        <v>1.2</v>
      </c>
      <c r="EK349">
        <v>0</v>
      </c>
      <c r="EL349">
        <v>0</v>
      </c>
      <c r="EM349">
        <v>1.55</v>
      </c>
      <c r="EN349">
        <v>0.55000000000000004</v>
      </c>
      <c r="EO349">
        <v>0.45</v>
      </c>
      <c r="EP349">
        <v>0.28000000000000003</v>
      </c>
      <c r="EQ349">
        <v>1.19</v>
      </c>
      <c r="ER349">
        <v>0.73</v>
      </c>
      <c r="ES349">
        <v>0.69</v>
      </c>
      <c r="ET349">
        <v>0.05</v>
      </c>
      <c r="EU349">
        <v>0.32</v>
      </c>
      <c r="EV349">
        <v>0.08</v>
      </c>
      <c r="EW349">
        <v>0.11</v>
      </c>
      <c r="EX349">
        <v>0.22</v>
      </c>
      <c r="EY349">
        <v>19.79</v>
      </c>
      <c r="EZ349">
        <v>19</v>
      </c>
      <c r="FA349">
        <v>0.68</v>
      </c>
      <c r="FB349">
        <v>0</v>
      </c>
      <c r="FC349">
        <v>0.43</v>
      </c>
      <c r="FD349">
        <v>28.39</v>
      </c>
      <c r="FE349">
        <v>8.35</v>
      </c>
      <c r="FF349">
        <v>22.7</v>
      </c>
      <c r="FG349">
        <v>1.9</v>
      </c>
      <c r="FH349">
        <v>14.82</v>
      </c>
      <c r="FI349">
        <v>65.52</v>
      </c>
      <c r="FJ349">
        <v>87.9</v>
      </c>
      <c r="FK349">
        <v>5.63</v>
      </c>
      <c r="FL349">
        <v>89.01</v>
      </c>
      <c r="FM349">
        <v>32.35</v>
      </c>
      <c r="FN349">
        <v>10.48</v>
      </c>
      <c r="FO349">
        <v>3.22</v>
      </c>
      <c r="FP349">
        <v>0.2</v>
      </c>
      <c r="FQ349">
        <v>78.45</v>
      </c>
      <c r="FR349">
        <v>87.31</v>
      </c>
      <c r="FS349">
        <v>35.39</v>
      </c>
      <c r="FT349">
        <v>7.29</v>
      </c>
      <c r="FU349">
        <v>8.44</v>
      </c>
      <c r="FV349">
        <v>1.75</v>
      </c>
      <c r="FW349">
        <v>37.450000000000003</v>
      </c>
      <c r="FX349">
        <v>3.11</v>
      </c>
      <c r="FY349">
        <v>11.14</v>
      </c>
      <c r="FZ349">
        <v>2.9</v>
      </c>
      <c r="GA349">
        <v>1.88</v>
      </c>
      <c r="GB349">
        <v>45.01</v>
      </c>
      <c r="GC349">
        <v>54.78</v>
      </c>
      <c r="GD349">
        <v>0.06</v>
      </c>
      <c r="GE349">
        <v>5.67</v>
      </c>
      <c r="GF349">
        <v>11.8</v>
      </c>
    </row>
    <row r="350" spans="2:188" x14ac:dyDescent="0.35">
      <c r="B350" t="str">
        <f>IF(AND(F350&gt;='PASO 2 - CHANNEL INPUT '!$G$4,F350&lt;='PASO 2 - CHANNEL INPUT '!$H$4),"OK","FUERA")</f>
        <v>OK</v>
      </c>
      <c r="C350" s="18" t="str">
        <f>IF(AND(F350&gt;='PASO 2 - CHANNEL INPUT '!$G$8,F350&lt;='PASO 2 - CHANNEL INPUT '!$H$8),"OK","FUERA")</f>
        <v>OK</v>
      </c>
      <c r="D350" t="str">
        <f>IF(AND(F350&gt;='PASO 1 - SETUP CAMPAÑA'!$C$3,F350&lt;='PASO 1 - SETUP CAMPAÑA'!$C$4),"OK","FUERA")</f>
        <v>OK</v>
      </c>
      <c r="E350" t="s">
        <v>12</v>
      </c>
      <c r="F350">
        <v>63</v>
      </c>
      <c r="G350" s="11">
        <f t="shared" si="545"/>
        <v>44.272299999999994</v>
      </c>
      <c r="H350">
        <f t="shared" si="456"/>
        <v>41.547400000000003</v>
      </c>
      <c r="I350">
        <f t="shared" si="457"/>
        <v>3.5745999999999998</v>
      </c>
      <c r="J350">
        <f t="shared" si="458"/>
        <v>12.6869</v>
      </c>
      <c r="K350">
        <f t="shared" si="459"/>
        <v>12.012999999999998</v>
      </c>
      <c r="L350">
        <f t="shared" si="460"/>
        <v>1.2012999999999998</v>
      </c>
      <c r="M350">
        <f t="shared" si="461"/>
        <v>33.460599999999999</v>
      </c>
      <c r="N350">
        <f t="shared" si="462"/>
        <v>50.542499999999997</v>
      </c>
      <c r="O350">
        <f t="shared" si="463"/>
        <v>8.5263000000000009</v>
      </c>
      <c r="P350">
        <f t="shared" si="464"/>
        <v>7.0906000000000002</v>
      </c>
      <c r="Q350">
        <f t="shared" si="465"/>
        <v>75.769800000000004</v>
      </c>
      <c r="R350">
        <f t="shared" si="466"/>
        <v>4.9516999999999998</v>
      </c>
      <c r="S350">
        <f t="shared" si="467"/>
        <v>77.439899999999994</v>
      </c>
      <c r="T350">
        <f t="shared" si="468"/>
        <v>72.341700000000003</v>
      </c>
      <c r="U350" s="11">
        <f t="shared" si="469"/>
        <v>80.457800000000006</v>
      </c>
      <c r="V350">
        <f t="shared" si="470"/>
        <v>4.0141</v>
      </c>
      <c r="W350">
        <f t="shared" si="471"/>
        <v>133.22710000000001</v>
      </c>
      <c r="X350">
        <f t="shared" si="472"/>
        <v>20.597899999999999</v>
      </c>
      <c r="Y350">
        <f t="shared" si="473"/>
        <v>9.0244</v>
      </c>
      <c r="Z350">
        <f t="shared" si="474"/>
        <v>100.1181</v>
      </c>
      <c r="AA350">
        <f t="shared" si="475"/>
        <v>76.736700000000013</v>
      </c>
      <c r="AB350">
        <f t="shared" si="476"/>
        <v>28.069399999999998</v>
      </c>
      <c r="AC350">
        <f t="shared" si="477"/>
        <v>9.0244</v>
      </c>
      <c r="AD350" s="11">
        <f t="shared" si="478"/>
        <v>161.12070000000003</v>
      </c>
      <c r="AE350">
        <f t="shared" si="479"/>
        <v>72.341700000000003</v>
      </c>
      <c r="AF350">
        <f t="shared" si="480"/>
        <v>26.457899999999999</v>
      </c>
      <c r="AG350">
        <f t="shared" si="481"/>
        <v>99.5321</v>
      </c>
      <c r="AH350">
        <f t="shared" si="482"/>
        <v>49.98579999999999</v>
      </c>
      <c r="AI350">
        <f t="shared" si="483"/>
        <v>27.6006</v>
      </c>
      <c r="AJ350">
        <f t="shared" si="484"/>
        <v>45.092700000000001</v>
      </c>
      <c r="AK350">
        <f t="shared" si="485"/>
        <v>10.196399999999999</v>
      </c>
      <c r="AL350">
        <f t="shared" si="486"/>
        <v>0.58599999999999997</v>
      </c>
      <c r="AM350">
        <f t="shared" si="487"/>
        <v>18.078099999999999</v>
      </c>
      <c r="AN350">
        <f t="shared" si="488"/>
        <v>0.26369999999999999</v>
      </c>
      <c r="AO350">
        <f t="shared" si="489"/>
        <v>0</v>
      </c>
      <c r="AP350">
        <f t="shared" si="490"/>
        <v>4.7758999999999991</v>
      </c>
      <c r="AQ350">
        <f t="shared" si="491"/>
        <v>1.4357</v>
      </c>
      <c r="AR350">
        <f t="shared" si="492"/>
        <v>5.2740000000000009</v>
      </c>
      <c r="AS350">
        <f t="shared" si="493"/>
        <v>0.41020000000000006</v>
      </c>
      <c r="AT350">
        <f t="shared" si="494"/>
        <v>1.4063999999999999</v>
      </c>
      <c r="AU350">
        <f t="shared" si="495"/>
        <v>0.82040000000000013</v>
      </c>
      <c r="AV350">
        <f t="shared" si="496"/>
        <v>2.0802999999999998</v>
      </c>
      <c r="AW350">
        <f t="shared" si="497"/>
        <v>0</v>
      </c>
      <c r="AX350">
        <f t="shared" si="498"/>
        <v>5.8600000000000006E-2</v>
      </c>
      <c r="AY350">
        <f t="shared" si="499"/>
        <v>2.8127999999999997</v>
      </c>
      <c r="AZ350">
        <f t="shared" si="500"/>
        <v>3.3108999999999997</v>
      </c>
      <c r="BA350">
        <f t="shared" si="501"/>
        <v>1.2892000000000001</v>
      </c>
      <c r="BB350">
        <f t="shared" si="502"/>
        <v>1.1427</v>
      </c>
      <c r="BC350">
        <f t="shared" si="503"/>
        <v>2.7835000000000001</v>
      </c>
      <c r="BD350">
        <f t="shared" si="504"/>
        <v>0.58599999999999997</v>
      </c>
      <c r="BE350">
        <f t="shared" si="505"/>
        <v>0.64460000000000006</v>
      </c>
      <c r="BF350">
        <f t="shared" si="506"/>
        <v>0</v>
      </c>
      <c r="BG350">
        <f t="shared" si="507"/>
        <v>1.4650000000000001</v>
      </c>
      <c r="BH350">
        <f t="shared" si="508"/>
        <v>0.32230000000000003</v>
      </c>
      <c r="BI350">
        <f t="shared" si="509"/>
        <v>0.73250000000000004</v>
      </c>
      <c r="BJ350">
        <f t="shared" si="510"/>
        <v>0.67389999999999994</v>
      </c>
      <c r="BK350">
        <f t="shared" si="511"/>
        <v>58.306999999999995</v>
      </c>
      <c r="BL350">
        <f t="shared" si="512"/>
        <v>55.9923</v>
      </c>
      <c r="BM350">
        <f t="shared" si="513"/>
        <v>1.8459000000000001</v>
      </c>
      <c r="BN350">
        <f t="shared" si="514"/>
        <v>0</v>
      </c>
      <c r="BO350">
        <f t="shared" si="515"/>
        <v>1.2305999999999999</v>
      </c>
      <c r="BP350">
        <f t="shared" si="516"/>
        <v>90.83</v>
      </c>
      <c r="BQ350">
        <f t="shared" si="517"/>
        <v>25.959799999999998</v>
      </c>
      <c r="BR350">
        <f t="shared" si="518"/>
        <v>72.224500000000006</v>
      </c>
      <c r="BS350">
        <f t="shared" si="519"/>
        <v>3.6918000000000002</v>
      </c>
      <c r="BT350">
        <f t="shared" si="520"/>
        <v>37.650500000000001</v>
      </c>
      <c r="BU350">
        <f t="shared" si="521"/>
        <v>197.71640000000002</v>
      </c>
      <c r="BV350" s="11">
        <f t="shared" si="522"/>
        <v>259.3929</v>
      </c>
      <c r="BW350" s="11">
        <f t="shared" si="523"/>
        <v>14.3277</v>
      </c>
      <c r="BX350" s="11">
        <f t="shared" si="524"/>
        <v>263.64140000000003</v>
      </c>
      <c r="BY350">
        <f t="shared" si="525"/>
        <v>87.431200000000004</v>
      </c>
      <c r="BZ350">
        <f t="shared" si="526"/>
        <v>28.069399999999998</v>
      </c>
      <c r="CA350">
        <f t="shared" si="527"/>
        <v>9.4932000000000016</v>
      </c>
      <c r="CB350">
        <f t="shared" si="528"/>
        <v>2.4905000000000004</v>
      </c>
      <c r="CC350" s="11">
        <f t="shared" si="529"/>
        <v>228.97950000000003</v>
      </c>
      <c r="CD350" s="11">
        <f t="shared" si="530"/>
        <v>259.24639999999999</v>
      </c>
      <c r="CE350" s="11">
        <f t="shared" si="531"/>
        <v>108.7323</v>
      </c>
      <c r="CF350">
        <f t="shared" si="532"/>
        <v>22.004300000000001</v>
      </c>
      <c r="CG350">
        <f t="shared" si="533"/>
        <v>26.575099999999999</v>
      </c>
      <c r="CH350">
        <f t="shared" si="534"/>
        <v>2.93</v>
      </c>
      <c r="CI350" s="11">
        <f t="shared" si="535"/>
        <v>113.03939999999999</v>
      </c>
      <c r="CJ350">
        <f t="shared" si="536"/>
        <v>11.046099999999999</v>
      </c>
      <c r="CK350">
        <f t="shared" si="537"/>
        <v>33.226199999999999</v>
      </c>
      <c r="CL350">
        <f t="shared" si="538"/>
        <v>10.635899999999999</v>
      </c>
      <c r="CM350">
        <f t="shared" si="539"/>
        <v>5.8892999999999986</v>
      </c>
      <c r="CN350">
        <f t="shared" si="540"/>
        <v>133.75449999999998</v>
      </c>
      <c r="CO350">
        <f t="shared" si="541"/>
        <v>165.39850000000001</v>
      </c>
      <c r="CP350">
        <f t="shared" si="542"/>
        <v>1.8752000000000002</v>
      </c>
      <c r="CQ350">
        <f t="shared" si="543"/>
        <v>17.404199999999999</v>
      </c>
      <c r="CR350">
        <f t="shared" si="544"/>
        <v>33.1676</v>
      </c>
      <c r="CT350" s="18">
        <f>'PASO 1 - SETUP CAMPAÑA'!H91</f>
        <v>293</v>
      </c>
      <c r="CU350">
        <v>15.11</v>
      </c>
      <c r="CV350">
        <v>14.18</v>
      </c>
      <c r="CW350">
        <v>1.22</v>
      </c>
      <c r="CX350">
        <v>4.33</v>
      </c>
      <c r="CY350">
        <v>4.0999999999999996</v>
      </c>
      <c r="CZ350">
        <v>0.41</v>
      </c>
      <c r="DA350">
        <v>11.42</v>
      </c>
      <c r="DB350">
        <v>17.25</v>
      </c>
      <c r="DC350">
        <v>2.91</v>
      </c>
      <c r="DD350">
        <v>2.42</v>
      </c>
      <c r="DE350">
        <v>25.86</v>
      </c>
      <c r="DF350">
        <v>1.69</v>
      </c>
      <c r="DG350">
        <v>26.43</v>
      </c>
      <c r="DH350">
        <v>24.69</v>
      </c>
      <c r="DI350">
        <v>27.46</v>
      </c>
      <c r="DJ350">
        <v>1.37</v>
      </c>
      <c r="DK350">
        <v>45.47</v>
      </c>
      <c r="DL350">
        <v>7.03</v>
      </c>
      <c r="DM350">
        <v>3.08</v>
      </c>
      <c r="DN350">
        <v>34.17</v>
      </c>
      <c r="DO350">
        <v>26.19</v>
      </c>
      <c r="DP350">
        <v>9.58</v>
      </c>
      <c r="DQ350">
        <v>3.08</v>
      </c>
      <c r="DR350">
        <v>54.99</v>
      </c>
      <c r="DS350">
        <v>24.69</v>
      </c>
      <c r="DT350">
        <v>9.0299999999999994</v>
      </c>
      <c r="DU350">
        <v>33.97</v>
      </c>
      <c r="DV350">
        <v>17.059999999999999</v>
      </c>
      <c r="DW350">
        <v>9.42</v>
      </c>
      <c r="DX350">
        <v>15.39</v>
      </c>
      <c r="DY350">
        <v>3.48</v>
      </c>
      <c r="DZ350">
        <v>0.2</v>
      </c>
      <c r="EA350">
        <v>6.17</v>
      </c>
      <c r="EB350">
        <v>0.09</v>
      </c>
      <c r="EC350">
        <v>0</v>
      </c>
      <c r="ED350">
        <v>1.63</v>
      </c>
      <c r="EE350">
        <v>0.49</v>
      </c>
      <c r="EF350">
        <v>1.8</v>
      </c>
      <c r="EG350">
        <v>0.14000000000000001</v>
      </c>
      <c r="EH350">
        <v>0.48</v>
      </c>
      <c r="EI350">
        <v>0.28000000000000003</v>
      </c>
      <c r="EJ350">
        <v>0.71</v>
      </c>
      <c r="EK350">
        <v>0</v>
      </c>
      <c r="EL350">
        <v>0.02</v>
      </c>
      <c r="EM350">
        <v>0.96</v>
      </c>
      <c r="EN350">
        <v>1.1299999999999999</v>
      </c>
      <c r="EO350">
        <v>0.44</v>
      </c>
      <c r="EP350">
        <v>0.39</v>
      </c>
      <c r="EQ350">
        <v>0.95</v>
      </c>
      <c r="ER350">
        <v>0.2</v>
      </c>
      <c r="ES350">
        <v>0.22</v>
      </c>
      <c r="ET350">
        <v>0</v>
      </c>
      <c r="EU350">
        <v>0.5</v>
      </c>
      <c r="EV350">
        <v>0.11</v>
      </c>
      <c r="EW350">
        <v>0.25</v>
      </c>
      <c r="EX350">
        <v>0.23</v>
      </c>
      <c r="EY350">
        <v>19.899999999999999</v>
      </c>
      <c r="EZ350">
        <v>19.11</v>
      </c>
      <c r="FA350">
        <v>0.63</v>
      </c>
      <c r="FB350">
        <v>0</v>
      </c>
      <c r="FC350">
        <v>0.42</v>
      </c>
      <c r="FD350">
        <v>31</v>
      </c>
      <c r="FE350">
        <v>8.86</v>
      </c>
      <c r="FF350">
        <v>24.65</v>
      </c>
      <c r="FG350">
        <v>1.26</v>
      </c>
      <c r="FH350">
        <v>12.85</v>
      </c>
      <c r="FI350">
        <v>67.48</v>
      </c>
      <c r="FJ350">
        <v>88.53</v>
      </c>
      <c r="FK350">
        <v>4.8899999999999997</v>
      </c>
      <c r="FL350">
        <v>89.98</v>
      </c>
      <c r="FM350">
        <v>29.84</v>
      </c>
      <c r="FN350">
        <v>9.58</v>
      </c>
      <c r="FO350">
        <v>3.24</v>
      </c>
      <c r="FP350">
        <v>0.85</v>
      </c>
      <c r="FQ350">
        <v>78.150000000000006</v>
      </c>
      <c r="FR350">
        <v>88.48</v>
      </c>
      <c r="FS350">
        <v>37.11</v>
      </c>
      <c r="FT350">
        <v>7.51</v>
      </c>
      <c r="FU350">
        <v>9.07</v>
      </c>
      <c r="FV350">
        <v>1</v>
      </c>
      <c r="FW350">
        <v>38.58</v>
      </c>
      <c r="FX350">
        <v>3.77</v>
      </c>
      <c r="FY350">
        <v>11.34</v>
      </c>
      <c r="FZ350">
        <v>3.63</v>
      </c>
      <c r="GA350">
        <v>2.0099999999999998</v>
      </c>
      <c r="GB350">
        <v>45.65</v>
      </c>
      <c r="GC350">
        <v>56.45</v>
      </c>
      <c r="GD350">
        <v>0.64</v>
      </c>
      <c r="GE350">
        <v>5.94</v>
      </c>
      <c r="GF350">
        <v>11.32</v>
      </c>
    </row>
    <row r="351" spans="2:188" x14ac:dyDescent="0.35">
      <c r="B351" t="str">
        <f>IF(AND(F351&gt;='PASO 2 - CHANNEL INPUT '!$G$4,F351&lt;='PASO 2 - CHANNEL INPUT '!$H$4),"OK","FUERA")</f>
        <v>OK</v>
      </c>
      <c r="C351" s="18" t="str">
        <f>IF(AND(F351&gt;='PASO 2 - CHANNEL INPUT '!$G$8,F351&lt;='PASO 2 - CHANNEL INPUT '!$H$8),"OK","FUERA")</f>
        <v>OK</v>
      </c>
      <c r="D351" t="str">
        <f>IF(AND(F351&gt;='PASO 1 - SETUP CAMPAÑA'!$C$3,F351&lt;='PASO 1 - SETUP CAMPAÑA'!$C$4),"OK","FUERA")</f>
        <v>OK</v>
      </c>
      <c r="E351" t="s">
        <v>12</v>
      </c>
      <c r="F351">
        <v>64</v>
      </c>
      <c r="G351" s="11">
        <f t="shared" si="545"/>
        <v>41.6646</v>
      </c>
      <c r="H351">
        <f t="shared" si="456"/>
        <v>38.9983</v>
      </c>
      <c r="I351">
        <f t="shared" si="457"/>
        <v>3.5453000000000001</v>
      </c>
      <c r="J351">
        <f t="shared" si="458"/>
        <v>13.624500000000001</v>
      </c>
      <c r="K351">
        <f t="shared" si="459"/>
        <v>13.4194</v>
      </c>
      <c r="L351">
        <f t="shared" si="460"/>
        <v>0.35159999999999997</v>
      </c>
      <c r="M351">
        <f t="shared" si="461"/>
        <v>33.636400000000002</v>
      </c>
      <c r="N351">
        <f t="shared" si="462"/>
        <v>50.601099999999995</v>
      </c>
      <c r="O351">
        <f t="shared" si="463"/>
        <v>10.2257</v>
      </c>
      <c r="P351">
        <f t="shared" si="464"/>
        <v>9.3467000000000002</v>
      </c>
      <c r="Q351">
        <f t="shared" si="465"/>
        <v>74.363399999999984</v>
      </c>
      <c r="R351">
        <f t="shared" si="466"/>
        <v>4.0141</v>
      </c>
      <c r="S351">
        <f t="shared" si="467"/>
        <v>75.564700000000002</v>
      </c>
      <c r="T351">
        <f t="shared" si="468"/>
        <v>72.781199999999998</v>
      </c>
      <c r="U351" s="11">
        <f t="shared" si="469"/>
        <v>81.043800000000005</v>
      </c>
      <c r="V351">
        <f t="shared" si="470"/>
        <v>6.1822999999999988</v>
      </c>
      <c r="W351">
        <f t="shared" si="471"/>
        <v>139.2629</v>
      </c>
      <c r="X351">
        <f t="shared" si="472"/>
        <v>21.3597</v>
      </c>
      <c r="Y351">
        <f t="shared" si="473"/>
        <v>12.188799999999999</v>
      </c>
      <c r="Z351">
        <f t="shared" si="474"/>
        <v>110.75399999999999</v>
      </c>
      <c r="AA351">
        <f t="shared" si="475"/>
        <v>76.443700000000007</v>
      </c>
      <c r="AB351">
        <f t="shared" si="476"/>
        <v>30.911500000000004</v>
      </c>
      <c r="AC351">
        <f t="shared" si="477"/>
        <v>8.2039999999999988</v>
      </c>
      <c r="AD351" s="11">
        <f t="shared" si="478"/>
        <v>172.95790000000002</v>
      </c>
      <c r="AE351">
        <f t="shared" si="479"/>
        <v>75.652599999999993</v>
      </c>
      <c r="AF351">
        <f t="shared" si="480"/>
        <v>21.945700000000002</v>
      </c>
      <c r="AG351">
        <f t="shared" si="481"/>
        <v>102.0519</v>
      </c>
      <c r="AH351">
        <f t="shared" si="482"/>
        <v>42.924499999999995</v>
      </c>
      <c r="AI351">
        <f t="shared" si="483"/>
        <v>23.4693</v>
      </c>
      <c r="AJ351">
        <f t="shared" si="484"/>
        <v>43.217500000000001</v>
      </c>
      <c r="AK351">
        <f t="shared" si="485"/>
        <v>8.3797999999999995</v>
      </c>
      <c r="AL351">
        <f t="shared" si="486"/>
        <v>0</v>
      </c>
      <c r="AM351">
        <f t="shared" si="487"/>
        <v>19.338000000000001</v>
      </c>
      <c r="AN351">
        <f t="shared" si="488"/>
        <v>0.38089999999999996</v>
      </c>
      <c r="AO351">
        <f t="shared" si="489"/>
        <v>0.29299999999999998</v>
      </c>
      <c r="AP351">
        <f t="shared" si="490"/>
        <v>2.6370000000000005</v>
      </c>
      <c r="AQ351">
        <f t="shared" si="491"/>
        <v>0.20510000000000003</v>
      </c>
      <c r="AR351">
        <f t="shared" si="492"/>
        <v>2.8127999999999997</v>
      </c>
      <c r="AS351">
        <f t="shared" si="493"/>
        <v>0.61529999999999996</v>
      </c>
      <c r="AT351">
        <f t="shared" si="494"/>
        <v>2.6076999999999999</v>
      </c>
      <c r="AU351">
        <f t="shared" si="495"/>
        <v>1.7872999999999999</v>
      </c>
      <c r="AV351">
        <f t="shared" si="496"/>
        <v>4.0141</v>
      </c>
      <c r="AW351">
        <f t="shared" si="497"/>
        <v>0</v>
      </c>
      <c r="AX351">
        <f t="shared" si="498"/>
        <v>0</v>
      </c>
      <c r="AY351">
        <f t="shared" si="499"/>
        <v>5.8013999999999992</v>
      </c>
      <c r="AZ351">
        <f t="shared" si="500"/>
        <v>1.8166</v>
      </c>
      <c r="BA351">
        <f t="shared" si="501"/>
        <v>3.5453000000000001</v>
      </c>
      <c r="BB351">
        <f t="shared" si="502"/>
        <v>0.64460000000000006</v>
      </c>
      <c r="BC351">
        <f t="shared" si="503"/>
        <v>3.7210999999999999</v>
      </c>
      <c r="BD351">
        <f t="shared" si="504"/>
        <v>1.1133999999999999</v>
      </c>
      <c r="BE351">
        <f t="shared" si="505"/>
        <v>2.6370000000000005</v>
      </c>
      <c r="BF351">
        <f t="shared" si="506"/>
        <v>0</v>
      </c>
      <c r="BG351">
        <f t="shared" si="507"/>
        <v>1.8166</v>
      </c>
      <c r="BH351">
        <f t="shared" si="508"/>
        <v>0.17579999999999998</v>
      </c>
      <c r="BI351">
        <f t="shared" si="509"/>
        <v>0.14649999999999999</v>
      </c>
      <c r="BJ351">
        <f t="shared" si="510"/>
        <v>2.9300000000000003E-2</v>
      </c>
      <c r="BK351">
        <f t="shared" si="511"/>
        <v>57.662399999999998</v>
      </c>
      <c r="BL351">
        <f t="shared" si="512"/>
        <v>57.3108</v>
      </c>
      <c r="BM351">
        <f t="shared" si="513"/>
        <v>0.64460000000000006</v>
      </c>
      <c r="BN351">
        <f t="shared" si="514"/>
        <v>0</v>
      </c>
      <c r="BO351">
        <f t="shared" si="515"/>
        <v>0.96689999999999998</v>
      </c>
      <c r="BP351">
        <f t="shared" si="516"/>
        <v>82.977599999999995</v>
      </c>
      <c r="BQ351">
        <f t="shared" si="517"/>
        <v>28.948400000000003</v>
      </c>
      <c r="BR351">
        <f t="shared" si="518"/>
        <v>61.002600000000001</v>
      </c>
      <c r="BS351">
        <f t="shared" si="519"/>
        <v>6.3288000000000002</v>
      </c>
      <c r="BT351">
        <f t="shared" si="520"/>
        <v>39.994500000000002</v>
      </c>
      <c r="BU351">
        <f t="shared" si="521"/>
        <v>184.3263</v>
      </c>
      <c r="BV351" s="11">
        <f t="shared" si="522"/>
        <v>247.84870000000001</v>
      </c>
      <c r="BW351" s="11">
        <f t="shared" si="523"/>
        <v>12.628299999999999</v>
      </c>
      <c r="BX351" s="11">
        <f t="shared" si="524"/>
        <v>260.9751</v>
      </c>
      <c r="BY351">
        <f t="shared" si="525"/>
        <v>92.500099999999989</v>
      </c>
      <c r="BZ351">
        <f t="shared" si="526"/>
        <v>30.911500000000004</v>
      </c>
      <c r="CA351">
        <f t="shared" si="527"/>
        <v>8.8193000000000001</v>
      </c>
      <c r="CB351">
        <f t="shared" si="528"/>
        <v>0.9376000000000001</v>
      </c>
      <c r="CC351" s="11">
        <f t="shared" si="529"/>
        <v>222.65069999999997</v>
      </c>
      <c r="CD351" s="11">
        <f t="shared" si="530"/>
        <v>255.49600000000001</v>
      </c>
      <c r="CE351" s="11">
        <f t="shared" si="531"/>
        <v>98.30149999999999</v>
      </c>
      <c r="CF351">
        <f t="shared" si="532"/>
        <v>23.205599999999997</v>
      </c>
      <c r="CG351">
        <f t="shared" si="533"/>
        <v>25.549600000000002</v>
      </c>
      <c r="CH351">
        <f t="shared" si="534"/>
        <v>1.9924000000000002</v>
      </c>
      <c r="CI351" s="11">
        <f t="shared" si="535"/>
        <v>105.80229999999999</v>
      </c>
      <c r="CJ351">
        <f t="shared" si="536"/>
        <v>9.4052999999999987</v>
      </c>
      <c r="CK351">
        <f t="shared" si="537"/>
        <v>38.4709</v>
      </c>
      <c r="CL351">
        <f t="shared" si="538"/>
        <v>8.9657999999999998</v>
      </c>
      <c r="CM351">
        <f t="shared" si="539"/>
        <v>5.4498000000000006</v>
      </c>
      <c r="CN351">
        <f t="shared" si="540"/>
        <v>128.7149</v>
      </c>
      <c r="CO351">
        <f t="shared" si="541"/>
        <v>153.64920000000001</v>
      </c>
      <c r="CP351">
        <f t="shared" si="542"/>
        <v>1.8459000000000001</v>
      </c>
      <c r="CQ351">
        <f t="shared" si="543"/>
        <v>15.441099999999999</v>
      </c>
      <c r="CR351">
        <f t="shared" si="544"/>
        <v>38.324399999999997</v>
      </c>
      <c r="CT351" s="18">
        <f>'PASO 1 - SETUP CAMPAÑA'!H92</f>
        <v>293</v>
      </c>
      <c r="CU351">
        <v>14.22</v>
      </c>
      <c r="CV351">
        <v>13.31</v>
      </c>
      <c r="CW351">
        <v>1.21</v>
      </c>
      <c r="CX351">
        <v>4.6500000000000004</v>
      </c>
      <c r="CY351">
        <v>4.58</v>
      </c>
      <c r="CZ351">
        <v>0.12</v>
      </c>
      <c r="DA351">
        <v>11.48</v>
      </c>
      <c r="DB351">
        <v>17.27</v>
      </c>
      <c r="DC351">
        <v>3.49</v>
      </c>
      <c r="DD351">
        <v>3.19</v>
      </c>
      <c r="DE351">
        <v>25.38</v>
      </c>
      <c r="DF351">
        <v>1.37</v>
      </c>
      <c r="DG351">
        <v>25.79</v>
      </c>
      <c r="DH351">
        <v>24.84</v>
      </c>
      <c r="DI351">
        <v>27.66</v>
      </c>
      <c r="DJ351">
        <v>2.11</v>
      </c>
      <c r="DK351">
        <v>47.53</v>
      </c>
      <c r="DL351">
        <v>7.29</v>
      </c>
      <c r="DM351">
        <v>4.16</v>
      </c>
      <c r="DN351">
        <v>37.799999999999997</v>
      </c>
      <c r="DO351">
        <v>26.09</v>
      </c>
      <c r="DP351">
        <v>10.55</v>
      </c>
      <c r="DQ351">
        <v>2.8</v>
      </c>
      <c r="DR351">
        <v>59.03</v>
      </c>
      <c r="DS351">
        <v>25.82</v>
      </c>
      <c r="DT351">
        <v>7.49</v>
      </c>
      <c r="DU351">
        <v>34.83</v>
      </c>
      <c r="DV351">
        <v>14.65</v>
      </c>
      <c r="DW351">
        <v>8.01</v>
      </c>
      <c r="DX351">
        <v>14.75</v>
      </c>
      <c r="DY351">
        <v>2.86</v>
      </c>
      <c r="DZ351">
        <v>0</v>
      </c>
      <c r="EA351">
        <v>6.6</v>
      </c>
      <c r="EB351">
        <v>0.13</v>
      </c>
      <c r="EC351">
        <v>0.1</v>
      </c>
      <c r="ED351">
        <v>0.9</v>
      </c>
      <c r="EE351">
        <v>7.0000000000000007E-2</v>
      </c>
      <c r="EF351">
        <v>0.96</v>
      </c>
      <c r="EG351">
        <v>0.21</v>
      </c>
      <c r="EH351">
        <v>0.89</v>
      </c>
      <c r="EI351">
        <v>0.61</v>
      </c>
      <c r="EJ351">
        <v>1.37</v>
      </c>
      <c r="EK351">
        <v>0</v>
      </c>
      <c r="EL351">
        <v>0</v>
      </c>
      <c r="EM351">
        <v>1.98</v>
      </c>
      <c r="EN351">
        <v>0.62</v>
      </c>
      <c r="EO351">
        <v>1.21</v>
      </c>
      <c r="EP351">
        <v>0.22</v>
      </c>
      <c r="EQ351">
        <v>1.27</v>
      </c>
      <c r="ER351">
        <v>0.38</v>
      </c>
      <c r="ES351">
        <v>0.9</v>
      </c>
      <c r="ET351">
        <v>0</v>
      </c>
      <c r="EU351">
        <v>0.62</v>
      </c>
      <c r="EV351">
        <v>0.06</v>
      </c>
      <c r="EW351">
        <v>0.05</v>
      </c>
      <c r="EX351">
        <v>0.01</v>
      </c>
      <c r="EY351">
        <v>19.68</v>
      </c>
      <c r="EZ351">
        <v>19.559999999999999</v>
      </c>
      <c r="FA351">
        <v>0.22</v>
      </c>
      <c r="FB351">
        <v>0</v>
      </c>
      <c r="FC351">
        <v>0.33</v>
      </c>
      <c r="FD351">
        <v>28.32</v>
      </c>
      <c r="FE351">
        <v>9.8800000000000008</v>
      </c>
      <c r="FF351">
        <v>20.82</v>
      </c>
      <c r="FG351">
        <v>2.16</v>
      </c>
      <c r="FH351">
        <v>13.65</v>
      </c>
      <c r="FI351">
        <v>62.91</v>
      </c>
      <c r="FJ351">
        <v>84.59</v>
      </c>
      <c r="FK351">
        <v>4.3099999999999996</v>
      </c>
      <c r="FL351">
        <v>89.07</v>
      </c>
      <c r="FM351">
        <v>31.57</v>
      </c>
      <c r="FN351">
        <v>10.55</v>
      </c>
      <c r="FO351">
        <v>3.01</v>
      </c>
      <c r="FP351">
        <v>0.32</v>
      </c>
      <c r="FQ351">
        <v>75.989999999999995</v>
      </c>
      <c r="FR351">
        <v>87.2</v>
      </c>
      <c r="FS351">
        <v>33.549999999999997</v>
      </c>
      <c r="FT351">
        <v>7.92</v>
      </c>
      <c r="FU351">
        <v>8.7200000000000006</v>
      </c>
      <c r="FV351">
        <v>0.68</v>
      </c>
      <c r="FW351">
        <v>36.11</v>
      </c>
      <c r="FX351">
        <v>3.21</v>
      </c>
      <c r="FY351">
        <v>13.13</v>
      </c>
      <c r="FZ351">
        <v>3.06</v>
      </c>
      <c r="GA351">
        <v>1.86</v>
      </c>
      <c r="GB351">
        <v>43.93</v>
      </c>
      <c r="GC351">
        <v>52.44</v>
      </c>
      <c r="GD351">
        <v>0.63</v>
      </c>
      <c r="GE351">
        <v>5.27</v>
      </c>
      <c r="GF351">
        <v>13.08</v>
      </c>
    </row>
    <row r="352" spans="2:188" x14ac:dyDescent="0.35">
      <c r="B352" t="str">
        <f>IF(AND(F352&gt;='PASO 2 - CHANNEL INPUT '!$G$4,F352&lt;='PASO 2 - CHANNEL INPUT '!$H$4),"OK","FUERA")</f>
        <v>OK</v>
      </c>
      <c r="C352" s="18" t="str">
        <f>IF(AND(F352&gt;='PASO 2 - CHANNEL INPUT '!$G$8,F352&lt;='PASO 2 - CHANNEL INPUT '!$H$8),"OK","FUERA")</f>
        <v>OK</v>
      </c>
      <c r="D352" t="str">
        <f>IF(AND(F352&gt;='PASO 1 - SETUP CAMPAÑA'!$C$3,F352&lt;='PASO 1 - SETUP CAMPAÑA'!$C$4),"OK","FUERA")</f>
        <v>OK</v>
      </c>
      <c r="E352" t="s">
        <v>12</v>
      </c>
      <c r="F352">
        <v>65</v>
      </c>
      <c r="G352" s="11">
        <f t="shared" si="545"/>
        <v>72.076099999999997</v>
      </c>
      <c r="H352">
        <f t="shared" si="456"/>
        <v>66.317099999999996</v>
      </c>
      <c r="I352">
        <f t="shared" si="457"/>
        <v>6.6006999999999998</v>
      </c>
      <c r="J352">
        <f t="shared" si="458"/>
        <v>20.821000000000002</v>
      </c>
      <c r="K352">
        <f t="shared" si="459"/>
        <v>19.580599999999997</v>
      </c>
      <c r="L352">
        <f t="shared" si="460"/>
        <v>2.1707000000000001</v>
      </c>
      <c r="M352">
        <f t="shared" si="461"/>
        <v>58.697500000000005</v>
      </c>
      <c r="N352">
        <f t="shared" si="462"/>
        <v>62.773099999999999</v>
      </c>
      <c r="O352">
        <f t="shared" si="463"/>
        <v>9.2586999999999993</v>
      </c>
      <c r="P352">
        <f t="shared" si="464"/>
        <v>9.5688000000000013</v>
      </c>
      <c r="Q352">
        <f t="shared" si="465"/>
        <v>115.84450000000001</v>
      </c>
      <c r="R352">
        <f t="shared" si="466"/>
        <v>3.1452999999999998</v>
      </c>
      <c r="S352">
        <f t="shared" si="467"/>
        <v>116.46469999999998</v>
      </c>
      <c r="T352">
        <f t="shared" si="468"/>
        <v>111.5917</v>
      </c>
      <c r="U352" s="11">
        <f t="shared" si="469"/>
        <v>124.66019999999999</v>
      </c>
      <c r="V352">
        <f t="shared" si="470"/>
        <v>8.7271000000000001</v>
      </c>
      <c r="W352">
        <f t="shared" si="471"/>
        <v>198.81840000000003</v>
      </c>
      <c r="X352">
        <f t="shared" si="472"/>
        <v>25.029500000000002</v>
      </c>
      <c r="Y352">
        <f t="shared" si="473"/>
        <v>17.277000000000001</v>
      </c>
      <c r="Z352">
        <f t="shared" si="474"/>
        <v>167.49830000000003</v>
      </c>
      <c r="AA352">
        <f t="shared" si="475"/>
        <v>92.542699999999996</v>
      </c>
      <c r="AB352">
        <f t="shared" si="476"/>
        <v>38.851100000000002</v>
      </c>
      <c r="AC352">
        <f t="shared" si="477"/>
        <v>9.5244999999999997</v>
      </c>
      <c r="AD352" s="11">
        <f t="shared" si="478"/>
        <v>238.77700000000002</v>
      </c>
      <c r="AE352">
        <f t="shared" si="479"/>
        <v>121.86930000000001</v>
      </c>
      <c r="AF352">
        <f t="shared" si="480"/>
        <v>43.989899999999999</v>
      </c>
      <c r="AG352">
        <f t="shared" si="481"/>
        <v>159.5686</v>
      </c>
      <c r="AH352">
        <f t="shared" si="482"/>
        <v>76.771899999999988</v>
      </c>
      <c r="AI352">
        <f t="shared" si="483"/>
        <v>37.344900000000003</v>
      </c>
      <c r="AJ352">
        <f t="shared" si="484"/>
        <v>55.552199999999992</v>
      </c>
      <c r="AK352">
        <f t="shared" si="485"/>
        <v>21.396900000000002</v>
      </c>
      <c r="AL352">
        <f t="shared" si="486"/>
        <v>0.1772</v>
      </c>
      <c r="AM352">
        <f t="shared" si="487"/>
        <v>21.529800000000002</v>
      </c>
      <c r="AN352">
        <f t="shared" si="488"/>
        <v>0.3987</v>
      </c>
      <c r="AO352">
        <f t="shared" si="489"/>
        <v>0.2215</v>
      </c>
      <c r="AP352">
        <f t="shared" si="490"/>
        <v>10.8535</v>
      </c>
      <c r="AQ352">
        <f t="shared" si="491"/>
        <v>0.35439999999999999</v>
      </c>
      <c r="AR352">
        <f t="shared" si="492"/>
        <v>7.0880000000000001</v>
      </c>
      <c r="AS352">
        <f t="shared" si="493"/>
        <v>0.53159999999999996</v>
      </c>
      <c r="AT352">
        <f t="shared" si="494"/>
        <v>5.7146999999999997</v>
      </c>
      <c r="AU352">
        <f t="shared" si="495"/>
        <v>2.2149999999999999</v>
      </c>
      <c r="AV352">
        <f t="shared" si="496"/>
        <v>3.7655000000000003</v>
      </c>
      <c r="AW352">
        <f t="shared" si="497"/>
        <v>0</v>
      </c>
      <c r="AX352">
        <f t="shared" si="498"/>
        <v>0.2215</v>
      </c>
      <c r="AY352">
        <f t="shared" si="499"/>
        <v>5.4489000000000001</v>
      </c>
      <c r="AZ352">
        <f t="shared" si="500"/>
        <v>2.1263999999999998</v>
      </c>
      <c r="BA352">
        <f t="shared" si="501"/>
        <v>5.8919000000000006</v>
      </c>
      <c r="BB352">
        <f t="shared" si="502"/>
        <v>1.1961000000000002</v>
      </c>
      <c r="BC352">
        <f t="shared" si="503"/>
        <v>4.9616000000000007</v>
      </c>
      <c r="BD352">
        <f t="shared" si="504"/>
        <v>0.57589999999999997</v>
      </c>
      <c r="BE352">
        <f t="shared" si="505"/>
        <v>2.1263999999999998</v>
      </c>
      <c r="BF352">
        <f t="shared" si="506"/>
        <v>0</v>
      </c>
      <c r="BG352">
        <f t="shared" si="507"/>
        <v>2.5693999999999999</v>
      </c>
      <c r="BH352">
        <f t="shared" si="508"/>
        <v>0.88600000000000001</v>
      </c>
      <c r="BI352">
        <f t="shared" si="509"/>
        <v>0.2215</v>
      </c>
      <c r="BJ352">
        <f t="shared" si="510"/>
        <v>0.26579999999999998</v>
      </c>
      <c r="BK352">
        <f t="shared" si="511"/>
        <v>91.568100000000015</v>
      </c>
      <c r="BL352">
        <f t="shared" si="512"/>
        <v>90.504900000000006</v>
      </c>
      <c r="BM352">
        <f t="shared" si="513"/>
        <v>1.0631999999999999</v>
      </c>
      <c r="BN352">
        <f t="shared" si="514"/>
        <v>0</v>
      </c>
      <c r="BO352">
        <f t="shared" si="515"/>
        <v>0.66449999999999998</v>
      </c>
      <c r="BP352">
        <f t="shared" si="516"/>
        <v>129.17880000000002</v>
      </c>
      <c r="BQ352">
        <f t="shared" si="517"/>
        <v>38.408099999999997</v>
      </c>
      <c r="BR352">
        <f t="shared" si="518"/>
        <v>100.82680000000001</v>
      </c>
      <c r="BS352">
        <f t="shared" si="519"/>
        <v>7.9296999999999995</v>
      </c>
      <c r="BT352">
        <f t="shared" si="520"/>
        <v>58.653199999999998</v>
      </c>
      <c r="BU352">
        <f t="shared" si="521"/>
        <v>293.70899999999995</v>
      </c>
      <c r="BV352" s="11">
        <f t="shared" si="522"/>
        <v>392.01069999999999</v>
      </c>
      <c r="BW352" s="11">
        <f t="shared" si="523"/>
        <v>21.707000000000001</v>
      </c>
      <c r="BX352" s="11">
        <f t="shared" si="524"/>
        <v>377.1259</v>
      </c>
      <c r="BY352">
        <f t="shared" si="525"/>
        <v>136.44399999999999</v>
      </c>
      <c r="BZ352">
        <f t="shared" si="526"/>
        <v>38.851100000000002</v>
      </c>
      <c r="CA352">
        <f t="shared" si="527"/>
        <v>11.2965</v>
      </c>
      <c r="CB352">
        <f t="shared" si="528"/>
        <v>0.97460000000000002</v>
      </c>
      <c r="CC352" s="11">
        <f t="shared" si="529"/>
        <v>336.50279999999998</v>
      </c>
      <c r="CD352" s="11">
        <f t="shared" si="530"/>
        <v>367.69</v>
      </c>
      <c r="CE352" s="11">
        <f t="shared" si="531"/>
        <v>128.51430000000002</v>
      </c>
      <c r="CF352">
        <f t="shared" si="532"/>
        <v>23.567600000000002</v>
      </c>
      <c r="CG352">
        <f t="shared" si="533"/>
        <v>29.060799999999997</v>
      </c>
      <c r="CH352">
        <f t="shared" si="534"/>
        <v>3.1452999999999998</v>
      </c>
      <c r="CI352" s="11">
        <f t="shared" si="535"/>
        <v>152.30340000000001</v>
      </c>
      <c r="CJ352">
        <f t="shared" si="536"/>
        <v>9.9674999999999994</v>
      </c>
      <c r="CK352">
        <f t="shared" si="537"/>
        <v>38.806799999999996</v>
      </c>
      <c r="CL352">
        <f t="shared" si="538"/>
        <v>10.8978</v>
      </c>
      <c r="CM352">
        <f t="shared" si="539"/>
        <v>3.5883000000000007</v>
      </c>
      <c r="CN352">
        <f t="shared" si="540"/>
        <v>162.3152</v>
      </c>
      <c r="CO352">
        <f t="shared" si="541"/>
        <v>212.197</v>
      </c>
      <c r="CP352">
        <f t="shared" si="542"/>
        <v>1.6391</v>
      </c>
      <c r="CQ352">
        <f t="shared" si="543"/>
        <v>16.391000000000002</v>
      </c>
      <c r="CR352">
        <f t="shared" si="544"/>
        <v>41.509099999999997</v>
      </c>
      <c r="CT352" s="18">
        <f>'PASO 1 - SETUP CAMPAÑA'!H93</f>
        <v>443</v>
      </c>
      <c r="CU352">
        <v>16.27</v>
      </c>
      <c r="CV352">
        <v>14.97</v>
      </c>
      <c r="CW352">
        <v>1.49</v>
      </c>
      <c r="CX352">
        <v>4.7</v>
      </c>
      <c r="CY352">
        <v>4.42</v>
      </c>
      <c r="CZ352">
        <v>0.49</v>
      </c>
      <c r="DA352">
        <v>13.25</v>
      </c>
      <c r="DB352">
        <v>14.17</v>
      </c>
      <c r="DC352">
        <v>2.09</v>
      </c>
      <c r="DD352">
        <v>2.16</v>
      </c>
      <c r="DE352">
        <v>26.15</v>
      </c>
      <c r="DF352">
        <v>0.71</v>
      </c>
      <c r="DG352">
        <v>26.29</v>
      </c>
      <c r="DH352">
        <v>25.19</v>
      </c>
      <c r="DI352">
        <v>28.14</v>
      </c>
      <c r="DJ352">
        <v>1.97</v>
      </c>
      <c r="DK352">
        <v>44.88</v>
      </c>
      <c r="DL352">
        <v>5.65</v>
      </c>
      <c r="DM352">
        <v>3.9</v>
      </c>
      <c r="DN352">
        <v>37.81</v>
      </c>
      <c r="DO352">
        <v>20.89</v>
      </c>
      <c r="DP352">
        <v>8.77</v>
      </c>
      <c r="DQ352">
        <v>2.15</v>
      </c>
      <c r="DR352">
        <v>53.9</v>
      </c>
      <c r="DS352">
        <v>27.51</v>
      </c>
      <c r="DT352">
        <v>9.93</v>
      </c>
      <c r="DU352">
        <v>36.020000000000003</v>
      </c>
      <c r="DV352">
        <v>17.329999999999998</v>
      </c>
      <c r="DW352">
        <v>8.43</v>
      </c>
      <c r="DX352">
        <v>12.54</v>
      </c>
      <c r="DY352">
        <v>4.83</v>
      </c>
      <c r="DZ352">
        <v>0.04</v>
      </c>
      <c r="EA352">
        <v>4.8600000000000003</v>
      </c>
      <c r="EB352">
        <v>0.09</v>
      </c>
      <c r="EC352">
        <v>0.05</v>
      </c>
      <c r="ED352">
        <v>2.4500000000000002</v>
      </c>
      <c r="EE352">
        <v>0.08</v>
      </c>
      <c r="EF352">
        <v>1.6</v>
      </c>
      <c r="EG352">
        <v>0.12</v>
      </c>
      <c r="EH352">
        <v>1.29</v>
      </c>
      <c r="EI352">
        <v>0.5</v>
      </c>
      <c r="EJ352">
        <v>0.85</v>
      </c>
      <c r="EK352">
        <v>0</v>
      </c>
      <c r="EL352">
        <v>0.05</v>
      </c>
      <c r="EM352">
        <v>1.23</v>
      </c>
      <c r="EN352">
        <v>0.48</v>
      </c>
      <c r="EO352">
        <v>1.33</v>
      </c>
      <c r="EP352">
        <v>0.27</v>
      </c>
      <c r="EQ352">
        <v>1.1200000000000001</v>
      </c>
      <c r="ER352">
        <v>0.13</v>
      </c>
      <c r="ES352">
        <v>0.48</v>
      </c>
      <c r="ET352">
        <v>0</v>
      </c>
      <c r="EU352">
        <v>0.57999999999999996</v>
      </c>
      <c r="EV352">
        <v>0.2</v>
      </c>
      <c r="EW352">
        <v>0.05</v>
      </c>
      <c r="EX352">
        <v>0.06</v>
      </c>
      <c r="EY352">
        <v>20.67</v>
      </c>
      <c r="EZ352">
        <v>20.43</v>
      </c>
      <c r="FA352">
        <v>0.24</v>
      </c>
      <c r="FB352">
        <v>0</v>
      </c>
      <c r="FC352">
        <v>0.15</v>
      </c>
      <c r="FD352">
        <v>29.16</v>
      </c>
      <c r="FE352">
        <v>8.67</v>
      </c>
      <c r="FF352">
        <v>22.76</v>
      </c>
      <c r="FG352">
        <v>1.79</v>
      </c>
      <c r="FH352">
        <v>13.24</v>
      </c>
      <c r="FI352">
        <v>66.3</v>
      </c>
      <c r="FJ352">
        <v>88.49</v>
      </c>
      <c r="FK352">
        <v>4.9000000000000004</v>
      </c>
      <c r="FL352">
        <v>85.13</v>
      </c>
      <c r="FM352">
        <v>30.8</v>
      </c>
      <c r="FN352">
        <v>8.77</v>
      </c>
      <c r="FO352">
        <v>2.5499999999999998</v>
      </c>
      <c r="FP352">
        <v>0.22</v>
      </c>
      <c r="FQ352">
        <v>75.959999999999994</v>
      </c>
      <c r="FR352">
        <v>83</v>
      </c>
      <c r="FS352">
        <v>29.01</v>
      </c>
      <c r="FT352">
        <v>5.32</v>
      </c>
      <c r="FU352">
        <v>6.56</v>
      </c>
      <c r="FV352">
        <v>0.71</v>
      </c>
      <c r="FW352">
        <v>34.380000000000003</v>
      </c>
      <c r="FX352">
        <v>2.25</v>
      </c>
      <c r="FY352">
        <v>8.76</v>
      </c>
      <c r="FZ352">
        <v>2.46</v>
      </c>
      <c r="GA352">
        <v>0.81</v>
      </c>
      <c r="GB352">
        <v>36.64</v>
      </c>
      <c r="GC352">
        <v>47.9</v>
      </c>
      <c r="GD352">
        <v>0.37</v>
      </c>
      <c r="GE352">
        <v>3.7</v>
      </c>
      <c r="GF352">
        <v>9.3699999999999992</v>
      </c>
    </row>
    <row r="353" spans="2:188" x14ac:dyDescent="0.35">
      <c r="B353" t="str">
        <f>IF(AND(F353&gt;='PASO 2 - CHANNEL INPUT '!$G$4,F353&lt;='PASO 2 - CHANNEL INPUT '!$H$4),"OK","FUERA")</f>
        <v>OK</v>
      </c>
      <c r="C353" s="18" t="str">
        <f>IF(AND(F353&gt;='PASO 2 - CHANNEL INPUT '!$G$8,F353&lt;='PASO 2 - CHANNEL INPUT '!$H$8),"OK","FUERA")</f>
        <v>OK</v>
      </c>
      <c r="D353" t="str">
        <f>IF(AND(F353&gt;='PASO 1 - SETUP CAMPAÑA'!$C$3,F353&lt;='PASO 1 - SETUP CAMPAÑA'!$C$4),"OK","FUERA")</f>
        <v>OK</v>
      </c>
      <c r="E353" t="s">
        <v>12</v>
      </c>
      <c r="F353">
        <v>66</v>
      </c>
      <c r="G353" s="11">
        <f t="shared" si="545"/>
        <v>72.646699999999996</v>
      </c>
      <c r="H353">
        <f t="shared" si="456"/>
        <v>68.681899999999999</v>
      </c>
      <c r="I353">
        <f t="shared" si="457"/>
        <v>4.6669</v>
      </c>
      <c r="J353">
        <f t="shared" si="458"/>
        <v>23.375800000000002</v>
      </c>
      <c r="K353">
        <f t="shared" si="459"/>
        <v>22.838900000000002</v>
      </c>
      <c r="L353">
        <f t="shared" si="460"/>
        <v>0.78469999999999995</v>
      </c>
      <c r="M353">
        <f t="shared" si="461"/>
        <v>46.751600000000003</v>
      </c>
      <c r="N353">
        <f t="shared" si="462"/>
        <v>57.365699999999997</v>
      </c>
      <c r="O353">
        <f t="shared" si="463"/>
        <v>11.3162</v>
      </c>
      <c r="P353">
        <f t="shared" si="464"/>
        <v>9.8293999999999997</v>
      </c>
      <c r="Q353">
        <f t="shared" si="465"/>
        <v>94.990000000000009</v>
      </c>
      <c r="R353">
        <f t="shared" si="466"/>
        <v>4.0886999999999993</v>
      </c>
      <c r="S353">
        <f t="shared" si="467"/>
        <v>96.476799999999997</v>
      </c>
      <c r="T353">
        <f t="shared" si="468"/>
        <v>92.759800000000013</v>
      </c>
      <c r="U353" s="11">
        <f t="shared" si="469"/>
        <v>106.84309999999999</v>
      </c>
      <c r="V353">
        <f t="shared" si="470"/>
        <v>9.2098999999999993</v>
      </c>
      <c r="W353">
        <f t="shared" si="471"/>
        <v>185.7261</v>
      </c>
      <c r="X353">
        <f t="shared" si="472"/>
        <v>28.620899999999999</v>
      </c>
      <c r="Y353">
        <f t="shared" si="473"/>
        <v>12.8443</v>
      </c>
      <c r="Z353">
        <f t="shared" si="474"/>
        <v>155.4119</v>
      </c>
      <c r="AA353">
        <f t="shared" si="475"/>
        <v>98.335299999999989</v>
      </c>
      <c r="AB353">
        <f t="shared" si="476"/>
        <v>38.532899999999998</v>
      </c>
      <c r="AC353">
        <f t="shared" si="477"/>
        <v>11.192299999999999</v>
      </c>
      <c r="AD353" s="11">
        <f t="shared" si="478"/>
        <v>230.9496</v>
      </c>
      <c r="AE353">
        <f t="shared" si="479"/>
        <v>110.7253</v>
      </c>
      <c r="AF353">
        <f t="shared" si="480"/>
        <v>38.532899999999998</v>
      </c>
      <c r="AG353">
        <f t="shared" si="481"/>
        <v>138.64410000000001</v>
      </c>
      <c r="AH353">
        <f t="shared" si="482"/>
        <v>78.428699999999992</v>
      </c>
      <c r="AI353">
        <f t="shared" si="483"/>
        <v>34.320300000000003</v>
      </c>
      <c r="AJ353">
        <f t="shared" si="484"/>
        <v>45.3887</v>
      </c>
      <c r="AK353">
        <f t="shared" si="485"/>
        <v>16.478700000000003</v>
      </c>
      <c r="AL353">
        <f t="shared" si="486"/>
        <v>0</v>
      </c>
      <c r="AM353">
        <f t="shared" si="487"/>
        <v>23.747500000000002</v>
      </c>
      <c r="AN353">
        <f t="shared" si="488"/>
        <v>0.57820000000000005</v>
      </c>
      <c r="AO353">
        <f t="shared" si="489"/>
        <v>0.28910000000000002</v>
      </c>
      <c r="AP353">
        <f t="shared" si="490"/>
        <v>8.5077999999999996</v>
      </c>
      <c r="AQ353">
        <f t="shared" si="491"/>
        <v>0</v>
      </c>
      <c r="AR353">
        <f t="shared" si="492"/>
        <v>8.0122</v>
      </c>
      <c r="AS353">
        <f t="shared" si="493"/>
        <v>2.3540999999999999</v>
      </c>
      <c r="AT353">
        <f t="shared" si="494"/>
        <v>3.5105000000000004</v>
      </c>
      <c r="AU353">
        <f t="shared" si="495"/>
        <v>1.8585000000000003</v>
      </c>
      <c r="AV353">
        <f t="shared" si="496"/>
        <v>5.5342000000000002</v>
      </c>
      <c r="AW353">
        <f t="shared" si="497"/>
        <v>0</v>
      </c>
      <c r="AX353">
        <f t="shared" si="498"/>
        <v>0</v>
      </c>
      <c r="AY353">
        <f t="shared" si="499"/>
        <v>7.1036000000000001</v>
      </c>
      <c r="AZ353">
        <f t="shared" si="500"/>
        <v>2.8909999999999996</v>
      </c>
      <c r="BA353">
        <f t="shared" si="501"/>
        <v>3.3453000000000004</v>
      </c>
      <c r="BB353">
        <f t="shared" si="502"/>
        <v>1.5281</v>
      </c>
      <c r="BC353">
        <f t="shared" si="503"/>
        <v>0.94989999999999997</v>
      </c>
      <c r="BD353">
        <f t="shared" si="504"/>
        <v>1.3629</v>
      </c>
      <c r="BE353">
        <f t="shared" si="505"/>
        <v>0.66080000000000005</v>
      </c>
      <c r="BF353">
        <f t="shared" si="506"/>
        <v>0</v>
      </c>
      <c r="BG353">
        <f t="shared" si="507"/>
        <v>3.9234999999999998</v>
      </c>
      <c r="BH353">
        <f t="shared" si="508"/>
        <v>1.2390000000000001</v>
      </c>
      <c r="BI353">
        <f t="shared" si="509"/>
        <v>0.12389999999999998</v>
      </c>
      <c r="BJ353">
        <f t="shared" si="510"/>
        <v>0.28910000000000002</v>
      </c>
      <c r="BK353">
        <f t="shared" si="511"/>
        <v>81.897899999999993</v>
      </c>
      <c r="BL353">
        <f t="shared" si="512"/>
        <v>81.195800000000006</v>
      </c>
      <c r="BM353">
        <f t="shared" si="513"/>
        <v>0.66080000000000005</v>
      </c>
      <c r="BN353">
        <f t="shared" si="514"/>
        <v>0</v>
      </c>
      <c r="BO353">
        <f t="shared" si="515"/>
        <v>0.53689999999999993</v>
      </c>
      <c r="BP353">
        <f t="shared" si="516"/>
        <v>109.81670000000001</v>
      </c>
      <c r="BQ353">
        <f t="shared" si="517"/>
        <v>26.308100000000003</v>
      </c>
      <c r="BR353">
        <f t="shared" si="518"/>
        <v>90.7774</v>
      </c>
      <c r="BS353">
        <f t="shared" si="519"/>
        <v>4.7081999999999997</v>
      </c>
      <c r="BT353">
        <f t="shared" si="520"/>
        <v>48.320999999999998</v>
      </c>
      <c r="BU353">
        <f t="shared" si="521"/>
        <v>269.56509999999997</v>
      </c>
      <c r="BV353" s="11">
        <f t="shared" si="522"/>
        <v>355.05610000000001</v>
      </c>
      <c r="BW353" s="11">
        <f t="shared" si="523"/>
        <v>14.578899999999999</v>
      </c>
      <c r="BX353" s="11">
        <f t="shared" si="524"/>
        <v>348.32420000000002</v>
      </c>
      <c r="BY353">
        <f t="shared" si="525"/>
        <v>124.35429999999999</v>
      </c>
      <c r="BZ353">
        <f t="shared" si="526"/>
        <v>38.532899999999998</v>
      </c>
      <c r="CA353">
        <f t="shared" si="527"/>
        <v>12.0596</v>
      </c>
      <c r="CB353">
        <f t="shared" si="528"/>
        <v>1.9410999999999998</v>
      </c>
      <c r="CC353" s="11">
        <f t="shared" si="529"/>
        <v>302.43990000000002</v>
      </c>
      <c r="CD353" s="11">
        <f t="shared" si="530"/>
        <v>340.31200000000001</v>
      </c>
      <c r="CE353" s="11">
        <f t="shared" si="531"/>
        <v>114.40099999999998</v>
      </c>
      <c r="CF353">
        <f t="shared" si="532"/>
        <v>20.856499999999997</v>
      </c>
      <c r="CG353">
        <f t="shared" si="533"/>
        <v>23.830099999999998</v>
      </c>
      <c r="CH353">
        <f t="shared" si="534"/>
        <v>2.8084000000000002</v>
      </c>
      <c r="CI353" s="11">
        <f t="shared" si="535"/>
        <v>134.01850000000002</v>
      </c>
      <c r="CJ353">
        <f t="shared" si="536"/>
        <v>7.7643999999999993</v>
      </c>
      <c r="CK353">
        <f t="shared" si="537"/>
        <v>37.748200000000004</v>
      </c>
      <c r="CL353">
        <f t="shared" si="538"/>
        <v>9.8707000000000011</v>
      </c>
      <c r="CM353">
        <f t="shared" si="539"/>
        <v>3.7170000000000005</v>
      </c>
      <c r="CN353">
        <f t="shared" si="540"/>
        <v>147.19319999999999</v>
      </c>
      <c r="CO353">
        <f t="shared" si="541"/>
        <v>199.97460000000001</v>
      </c>
      <c r="CP353">
        <f t="shared" si="542"/>
        <v>1.1564000000000001</v>
      </c>
      <c r="CQ353">
        <f t="shared" si="543"/>
        <v>16.354799999999997</v>
      </c>
      <c r="CR353">
        <f t="shared" si="544"/>
        <v>35.352800000000002</v>
      </c>
      <c r="CT353" s="18">
        <f>'PASO 1 - SETUP CAMPAÑA'!H94</f>
        <v>413</v>
      </c>
      <c r="CU353">
        <v>17.59</v>
      </c>
      <c r="CV353">
        <v>16.63</v>
      </c>
      <c r="CW353">
        <v>1.1299999999999999</v>
      </c>
      <c r="CX353">
        <v>5.66</v>
      </c>
      <c r="CY353">
        <v>5.53</v>
      </c>
      <c r="CZ353">
        <v>0.19</v>
      </c>
      <c r="DA353">
        <v>11.32</v>
      </c>
      <c r="DB353">
        <v>13.89</v>
      </c>
      <c r="DC353">
        <v>2.74</v>
      </c>
      <c r="DD353">
        <v>2.38</v>
      </c>
      <c r="DE353">
        <v>23</v>
      </c>
      <c r="DF353">
        <v>0.99</v>
      </c>
      <c r="DG353">
        <v>23.36</v>
      </c>
      <c r="DH353">
        <v>22.46</v>
      </c>
      <c r="DI353">
        <v>25.87</v>
      </c>
      <c r="DJ353">
        <v>2.23</v>
      </c>
      <c r="DK353">
        <v>44.97</v>
      </c>
      <c r="DL353">
        <v>6.93</v>
      </c>
      <c r="DM353">
        <v>3.11</v>
      </c>
      <c r="DN353">
        <v>37.630000000000003</v>
      </c>
      <c r="DO353">
        <v>23.81</v>
      </c>
      <c r="DP353">
        <v>9.33</v>
      </c>
      <c r="DQ353">
        <v>2.71</v>
      </c>
      <c r="DR353">
        <v>55.92</v>
      </c>
      <c r="DS353">
        <v>26.81</v>
      </c>
      <c r="DT353">
        <v>9.33</v>
      </c>
      <c r="DU353">
        <v>33.57</v>
      </c>
      <c r="DV353">
        <v>18.989999999999998</v>
      </c>
      <c r="DW353">
        <v>8.31</v>
      </c>
      <c r="DX353">
        <v>10.99</v>
      </c>
      <c r="DY353">
        <v>3.99</v>
      </c>
      <c r="DZ353">
        <v>0</v>
      </c>
      <c r="EA353">
        <v>5.75</v>
      </c>
      <c r="EB353">
        <v>0.14000000000000001</v>
      </c>
      <c r="EC353">
        <v>7.0000000000000007E-2</v>
      </c>
      <c r="ED353">
        <v>2.06</v>
      </c>
      <c r="EE353">
        <v>0</v>
      </c>
      <c r="EF353">
        <v>1.94</v>
      </c>
      <c r="EG353">
        <v>0.56999999999999995</v>
      </c>
      <c r="EH353">
        <v>0.85</v>
      </c>
      <c r="EI353">
        <v>0.45</v>
      </c>
      <c r="EJ353">
        <v>1.34</v>
      </c>
      <c r="EK353">
        <v>0</v>
      </c>
      <c r="EL353">
        <v>0</v>
      </c>
      <c r="EM353">
        <v>1.72</v>
      </c>
      <c r="EN353">
        <v>0.7</v>
      </c>
      <c r="EO353">
        <v>0.81</v>
      </c>
      <c r="EP353">
        <v>0.37</v>
      </c>
      <c r="EQ353">
        <v>0.23</v>
      </c>
      <c r="ER353">
        <v>0.33</v>
      </c>
      <c r="ES353">
        <v>0.16</v>
      </c>
      <c r="ET353">
        <v>0</v>
      </c>
      <c r="EU353">
        <v>0.95</v>
      </c>
      <c r="EV353">
        <v>0.3</v>
      </c>
      <c r="EW353">
        <v>0.03</v>
      </c>
      <c r="EX353">
        <v>7.0000000000000007E-2</v>
      </c>
      <c r="EY353">
        <v>19.829999999999998</v>
      </c>
      <c r="EZ353">
        <v>19.66</v>
      </c>
      <c r="FA353">
        <v>0.16</v>
      </c>
      <c r="FB353">
        <v>0</v>
      </c>
      <c r="FC353">
        <v>0.13</v>
      </c>
      <c r="FD353">
        <v>26.59</v>
      </c>
      <c r="FE353">
        <v>6.37</v>
      </c>
      <c r="FF353">
        <v>21.98</v>
      </c>
      <c r="FG353">
        <v>1.1399999999999999</v>
      </c>
      <c r="FH353">
        <v>11.7</v>
      </c>
      <c r="FI353">
        <v>65.27</v>
      </c>
      <c r="FJ353">
        <v>85.97</v>
      </c>
      <c r="FK353">
        <v>3.53</v>
      </c>
      <c r="FL353">
        <v>84.34</v>
      </c>
      <c r="FM353">
        <v>30.11</v>
      </c>
      <c r="FN353">
        <v>9.33</v>
      </c>
      <c r="FO353">
        <v>2.92</v>
      </c>
      <c r="FP353">
        <v>0.47</v>
      </c>
      <c r="FQ353">
        <v>73.23</v>
      </c>
      <c r="FR353">
        <v>82.4</v>
      </c>
      <c r="FS353">
        <v>27.7</v>
      </c>
      <c r="FT353">
        <v>5.05</v>
      </c>
      <c r="FU353">
        <v>5.77</v>
      </c>
      <c r="FV353">
        <v>0.68</v>
      </c>
      <c r="FW353">
        <v>32.450000000000003</v>
      </c>
      <c r="FX353">
        <v>1.88</v>
      </c>
      <c r="FY353">
        <v>9.14</v>
      </c>
      <c r="FZ353">
        <v>2.39</v>
      </c>
      <c r="GA353">
        <v>0.9</v>
      </c>
      <c r="GB353">
        <v>35.64</v>
      </c>
      <c r="GC353">
        <v>48.42</v>
      </c>
      <c r="GD353">
        <v>0.28000000000000003</v>
      </c>
      <c r="GE353">
        <v>3.96</v>
      </c>
      <c r="GF353">
        <v>8.56</v>
      </c>
    </row>
    <row r="354" spans="2:188" x14ac:dyDescent="0.35">
      <c r="B354" t="str">
        <f>IF(AND(F354&gt;='PASO 2 - CHANNEL INPUT '!$G$4,F354&lt;='PASO 2 - CHANNEL INPUT '!$H$4),"OK","FUERA")</f>
        <v>OK</v>
      </c>
      <c r="C354" s="18" t="str">
        <f>IF(AND(F354&gt;='PASO 2 - CHANNEL INPUT '!$G$8,F354&lt;='PASO 2 - CHANNEL INPUT '!$H$8),"OK","FUERA")</f>
        <v>OK</v>
      </c>
      <c r="D354" t="str">
        <f>IF(AND(F354&gt;='PASO 1 - SETUP CAMPAÑA'!$C$3,F354&lt;='PASO 1 - SETUP CAMPAÑA'!$C$4),"OK","FUERA")</f>
        <v>OK</v>
      </c>
      <c r="E354" t="s">
        <v>12</v>
      </c>
      <c r="F354">
        <v>67</v>
      </c>
      <c r="G354" s="11">
        <f t="shared" si="545"/>
        <v>42.537599999999998</v>
      </c>
      <c r="H354">
        <f t="shared" si="456"/>
        <v>40.2864</v>
      </c>
      <c r="I354">
        <f t="shared" si="457"/>
        <v>2.5872000000000002</v>
      </c>
      <c r="J354">
        <f t="shared" si="458"/>
        <v>13.3392</v>
      </c>
      <c r="K354">
        <f t="shared" si="459"/>
        <v>13.305599999999998</v>
      </c>
      <c r="L354">
        <f t="shared" si="460"/>
        <v>3.3600000000000005E-2</v>
      </c>
      <c r="M354">
        <f t="shared" si="461"/>
        <v>40.756799999999998</v>
      </c>
      <c r="N354">
        <f t="shared" si="462"/>
        <v>49.795200000000001</v>
      </c>
      <c r="O354">
        <f t="shared" si="463"/>
        <v>5.9808000000000003</v>
      </c>
      <c r="P354">
        <f t="shared" si="464"/>
        <v>7.4927999999999999</v>
      </c>
      <c r="Q354">
        <f t="shared" si="465"/>
        <v>83.193600000000004</v>
      </c>
      <c r="R354">
        <f t="shared" si="466"/>
        <v>3.1248000000000005</v>
      </c>
      <c r="S354">
        <f t="shared" si="467"/>
        <v>85.243200000000016</v>
      </c>
      <c r="T354">
        <f t="shared" si="468"/>
        <v>82.454399999999993</v>
      </c>
      <c r="U354" s="11">
        <f t="shared" si="469"/>
        <v>90.854399999999998</v>
      </c>
      <c r="V354">
        <f t="shared" si="470"/>
        <v>7.6272000000000002</v>
      </c>
      <c r="W354">
        <f t="shared" si="471"/>
        <v>145.85759999999999</v>
      </c>
      <c r="X354">
        <f t="shared" si="472"/>
        <v>16.665599999999998</v>
      </c>
      <c r="Y354">
        <f t="shared" si="473"/>
        <v>8.3664000000000005</v>
      </c>
      <c r="Z354">
        <f t="shared" si="474"/>
        <v>112.56</v>
      </c>
      <c r="AA354">
        <f t="shared" si="475"/>
        <v>78.355199999999996</v>
      </c>
      <c r="AB354">
        <f t="shared" si="476"/>
        <v>23.352000000000004</v>
      </c>
      <c r="AC354">
        <f t="shared" si="477"/>
        <v>8.2992000000000008</v>
      </c>
      <c r="AD354" s="11">
        <f t="shared" si="478"/>
        <v>174.01440000000002</v>
      </c>
      <c r="AE354">
        <f t="shared" si="479"/>
        <v>90.854399999999998</v>
      </c>
      <c r="AF354">
        <f t="shared" si="480"/>
        <v>28.459200000000003</v>
      </c>
      <c r="AG354">
        <f t="shared" si="481"/>
        <v>120.9264</v>
      </c>
      <c r="AH354">
        <f t="shared" si="482"/>
        <v>55.675200000000004</v>
      </c>
      <c r="AI354">
        <f t="shared" si="483"/>
        <v>29.064000000000004</v>
      </c>
      <c r="AJ354">
        <f t="shared" si="484"/>
        <v>39.110399999999998</v>
      </c>
      <c r="AK354">
        <f t="shared" si="485"/>
        <v>18.312000000000001</v>
      </c>
      <c r="AL354">
        <f t="shared" si="486"/>
        <v>0</v>
      </c>
      <c r="AM354">
        <f t="shared" si="487"/>
        <v>20.9328</v>
      </c>
      <c r="AN354">
        <f t="shared" si="488"/>
        <v>0.10079999999999999</v>
      </c>
      <c r="AO354">
        <f t="shared" si="489"/>
        <v>0.3024</v>
      </c>
      <c r="AP354">
        <f t="shared" si="490"/>
        <v>5.0735999999999999</v>
      </c>
      <c r="AQ354">
        <f t="shared" si="491"/>
        <v>0.16800000000000001</v>
      </c>
      <c r="AR354">
        <f t="shared" si="492"/>
        <v>4.6032000000000002</v>
      </c>
      <c r="AS354">
        <f t="shared" si="493"/>
        <v>0.67200000000000004</v>
      </c>
      <c r="AT354">
        <f t="shared" si="494"/>
        <v>2.0831999999999997</v>
      </c>
      <c r="AU354">
        <f t="shared" si="495"/>
        <v>1.4112</v>
      </c>
      <c r="AV354">
        <f t="shared" si="496"/>
        <v>3.6960000000000002</v>
      </c>
      <c r="AW354">
        <f t="shared" si="497"/>
        <v>0</v>
      </c>
      <c r="AX354">
        <f t="shared" si="498"/>
        <v>0</v>
      </c>
      <c r="AY354">
        <f t="shared" si="499"/>
        <v>4.7039999999999997</v>
      </c>
      <c r="AZ354">
        <f t="shared" si="500"/>
        <v>4.9728000000000003</v>
      </c>
      <c r="BA354">
        <f t="shared" si="501"/>
        <v>2.1168</v>
      </c>
      <c r="BB354">
        <f t="shared" si="502"/>
        <v>1.3104</v>
      </c>
      <c r="BC354">
        <f t="shared" si="503"/>
        <v>1.4112</v>
      </c>
      <c r="BD354">
        <f t="shared" si="504"/>
        <v>1.0415999999999999</v>
      </c>
      <c r="BE354">
        <f t="shared" si="505"/>
        <v>3.2255999999999996</v>
      </c>
      <c r="BF354">
        <f t="shared" si="506"/>
        <v>0</v>
      </c>
      <c r="BG354">
        <f t="shared" si="507"/>
        <v>4.1328000000000005</v>
      </c>
      <c r="BH354">
        <f t="shared" si="508"/>
        <v>0.504</v>
      </c>
      <c r="BI354">
        <f t="shared" si="509"/>
        <v>0.63839999999999997</v>
      </c>
      <c r="BJ354">
        <f t="shared" si="510"/>
        <v>0.13440000000000002</v>
      </c>
      <c r="BK354">
        <f t="shared" si="511"/>
        <v>74.726399999999998</v>
      </c>
      <c r="BL354">
        <f t="shared" si="512"/>
        <v>73.617599999999996</v>
      </c>
      <c r="BM354">
        <f t="shared" si="513"/>
        <v>1.6127999999999998</v>
      </c>
      <c r="BN354">
        <f t="shared" si="514"/>
        <v>0</v>
      </c>
      <c r="BO354">
        <f t="shared" si="515"/>
        <v>0.26880000000000004</v>
      </c>
      <c r="BP354">
        <f t="shared" si="516"/>
        <v>92.231999999999985</v>
      </c>
      <c r="BQ354">
        <f t="shared" si="517"/>
        <v>26.342399999999998</v>
      </c>
      <c r="BR354">
        <f t="shared" si="518"/>
        <v>73.416000000000011</v>
      </c>
      <c r="BS354">
        <f t="shared" si="519"/>
        <v>3.4607999999999999</v>
      </c>
      <c r="BT354">
        <f t="shared" si="520"/>
        <v>37.2624</v>
      </c>
      <c r="BU354">
        <f t="shared" si="521"/>
        <v>225.2208</v>
      </c>
      <c r="BV354" s="11">
        <f t="shared" si="522"/>
        <v>302.19839999999999</v>
      </c>
      <c r="BW354" s="11">
        <f t="shared" si="523"/>
        <v>14.179199999999998</v>
      </c>
      <c r="BX354" s="11">
        <f t="shared" si="524"/>
        <v>274.14240000000001</v>
      </c>
      <c r="BY354">
        <f t="shared" si="525"/>
        <v>96.163200000000003</v>
      </c>
      <c r="BZ354">
        <f t="shared" si="526"/>
        <v>23.352000000000004</v>
      </c>
      <c r="CA354">
        <f t="shared" si="527"/>
        <v>8.2320000000000011</v>
      </c>
      <c r="CB354">
        <f t="shared" si="528"/>
        <v>1.4784000000000002</v>
      </c>
      <c r="CC354" s="11">
        <f t="shared" si="529"/>
        <v>242.96160000000003</v>
      </c>
      <c r="CD354" s="11">
        <f t="shared" si="530"/>
        <v>263.45760000000001</v>
      </c>
      <c r="CE354" s="11">
        <f t="shared" si="531"/>
        <v>93.374399999999994</v>
      </c>
      <c r="CF354">
        <f t="shared" si="532"/>
        <v>16.598400000000002</v>
      </c>
      <c r="CG354">
        <f t="shared" si="533"/>
        <v>20.832000000000001</v>
      </c>
      <c r="CH354">
        <f t="shared" si="534"/>
        <v>2.2848000000000002</v>
      </c>
      <c r="CI354" s="11">
        <f t="shared" si="535"/>
        <v>107.92319999999999</v>
      </c>
      <c r="CJ354">
        <f t="shared" si="536"/>
        <v>8.0640000000000001</v>
      </c>
      <c r="CK354">
        <f t="shared" si="537"/>
        <v>32.020800000000001</v>
      </c>
      <c r="CL354">
        <f t="shared" si="538"/>
        <v>8.1648000000000014</v>
      </c>
      <c r="CM354">
        <f t="shared" si="539"/>
        <v>3.9983999999999997</v>
      </c>
      <c r="CN354">
        <f t="shared" si="540"/>
        <v>114.77759999999999</v>
      </c>
      <c r="CO354">
        <f t="shared" si="541"/>
        <v>163.8672</v>
      </c>
      <c r="CP354">
        <f t="shared" si="542"/>
        <v>1.1759999999999999</v>
      </c>
      <c r="CQ354">
        <f t="shared" si="543"/>
        <v>12.230400000000001</v>
      </c>
      <c r="CR354">
        <f t="shared" si="544"/>
        <v>34.843199999999996</v>
      </c>
      <c r="CT354" s="18">
        <f>'PASO 1 - SETUP CAMPAÑA'!H95</f>
        <v>336</v>
      </c>
      <c r="CU354">
        <v>12.66</v>
      </c>
      <c r="CV354">
        <v>11.99</v>
      </c>
      <c r="CW354">
        <v>0.77</v>
      </c>
      <c r="CX354">
        <v>3.97</v>
      </c>
      <c r="CY354">
        <v>3.96</v>
      </c>
      <c r="CZ354">
        <v>0.01</v>
      </c>
      <c r="DA354">
        <v>12.13</v>
      </c>
      <c r="DB354">
        <v>14.82</v>
      </c>
      <c r="DC354">
        <v>1.78</v>
      </c>
      <c r="DD354">
        <v>2.23</v>
      </c>
      <c r="DE354">
        <v>24.76</v>
      </c>
      <c r="DF354">
        <v>0.93</v>
      </c>
      <c r="DG354">
        <v>25.37</v>
      </c>
      <c r="DH354">
        <v>24.54</v>
      </c>
      <c r="DI354">
        <v>27.04</v>
      </c>
      <c r="DJ354">
        <v>2.27</v>
      </c>
      <c r="DK354">
        <v>43.41</v>
      </c>
      <c r="DL354">
        <v>4.96</v>
      </c>
      <c r="DM354">
        <v>2.4900000000000002</v>
      </c>
      <c r="DN354">
        <v>33.5</v>
      </c>
      <c r="DO354">
        <v>23.32</v>
      </c>
      <c r="DP354">
        <v>6.95</v>
      </c>
      <c r="DQ354">
        <v>2.4700000000000002</v>
      </c>
      <c r="DR354">
        <v>51.79</v>
      </c>
      <c r="DS354">
        <v>27.04</v>
      </c>
      <c r="DT354">
        <v>8.4700000000000006</v>
      </c>
      <c r="DU354">
        <v>35.99</v>
      </c>
      <c r="DV354">
        <v>16.57</v>
      </c>
      <c r="DW354">
        <v>8.65</v>
      </c>
      <c r="DX354">
        <v>11.64</v>
      </c>
      <c r="DY354">
        <v>5.45</v>
      </c>
      <c r="DZ354">
        <v>0</v>
      </c>
      <c r="EA354">
        <v>6.23</v>
      </c>
      <c r="EB354">
        <v>0.03</v>
      </c>
      <c r="EC354">
        <v>0.09</v>
      </c>
      <c r="ED354">
        <v>1.51</v>
      </c>
      <c r="EE354">
        <v>0.05</v>
      </c>
      <c r="EF354">
        <v>1.37</v>
      </c>
      <c r="EG354">
        <v>0.2</v>
      </c>
      <c r="EH354">
        <v>0.62</v>
      </c>
      <c r="EI354">
        <v>0.42</v>
      </c>
      <c r="EJ354">
        <v>1.1000000000000001</v>
      </c>
      <c r="EK354">
        <v>0</v>
      </c>
      <c r="EL354">
        <v>0</v>
      </c>
      <c r="EM354">
        <v>1.4</v>
      </c>
      <c r="EN354">
        <v>1.48</v>
      </c>
      <c r="EO354">
        <v>0.63</v>
      </c>
      <c r="EP354">
        <v>0.39</v>
      </c>
      <c r="EQ354">
        <v>0.42</v>
      </c>
      <c r="ER354">
        <v>0.31</v>
      </c>
      <c r="ES354">
        <v>0.96</v>
      </c>
      <c r="ET354">
        <v>0</v>
      </c>
      <c r="EU354">
        <v>1.23</v>
      </c>
      <c r="EV354">
        <v>0.15</v>
      </c>
      <c r="EW354">
        <v>0.19</v>
      </c>
      <c r="EX354">
        <v>0.04</v>
      </c>
      <c r="EY354">
        <v>22.24</v>
      </c>
      <c r="EZ354">
        <v>21.91</v>
      </c>
      <c r="FA354">
        <v>0.48</v>
      </c>
      <c r="FB354">
        <v>0</v>
      </c>
      <c r="FC354">
        <v>0.08</v>
      </c>
      <c r="FD354">
        <v>27.45</v>
      </c>
      <c r="FE354">
        <v>7.84</v>
      </c>
      <c r="FF354">
        <v>21.85</v>
      </c>
      <c r="FG354">
        <v>1.03</v>
      </c>
      <c r="FH354">
        <v>11.09</v>
      </c>
      <c r="FI354">
        <v>67.03</v>
      </c>
      <c r="FJ354">
        <v>89.94</v>
      </c>
      <c r="FK354">
        <v>4.22</v>
      </c>
      <c r="FL354">
        <v>81.59</v>
      </c>
      <c r="FM354">
        <v>28.62</v>
      </c>
      <c r="FN354">
        <v>6.95</v>
      </c>
      <c r="FO354">
        <v>2.4500000000000002</v>
      </c>
      <c r="FP354">
        <v>0.44</v>
      </c>
      <c r="FQ354">
        <v>72.31</v>
      </c>
      <c r="FR354">
        <v>78.41</v>
      </c>
      <c r="FS354">
        <v>27.79</v>
      </c>
      <c r="FT354">
        <v>4.9400000000000004</v>
      </c>
      <c r="FU354">
        <v>6.2</v>
      </c>
      <c r="FV354">
        <v>0.68</v>
      </c>
      <c r="FW354">
        <v>32.119999999999997</v>
      </c>
      <c r="FX354">
        <v>2.4</v>
      </c>
      <c r="FY354">
        <v>9.5299999999999994</v>
      </c>
      <c r="FZ354">
        <v>2.4300000000000002</v>
      </c>
      <c r="GA354">
        <v>1.19</v>
      </c>
      <c r="GB354">
        <v>34.159999999999997</v>
      </c>
      <c r="GC354">
        <v>48.77</v>
      </c>
      <c r="GD354">
        <v>0.35</v>
      </c>
      <c r="GE354">
        <v>3.64</v>
      </c>
      <c r="GF354">
        <v>10.37</v>
      </c>
    </row>
    <row r="355" spans="2:188" x14ac:dyDescent="0.35">
      <c r="B355" t="str">
        <f>IF(AND(F355&gt;='PASO 2 - CHANNEL INPUT '!$G$4,F355&lt;='PASO 2 - CHANNEL INPUT '!$H$4),"OK","FUERA")</f>
        <v>OK</v>
      </c>
      <c r="C355" s="18" t="str">
        <f>IF(AND(F355&gt;='PASO 2 - CHANNEL INPUT '!$G$8,F355&lt;='PASO 2 - CHANNEL INPUT '!$H$8),"OK","FUERA")</f>
        <v>OK</v>
      </c>
      <c r="D355" t="str">
        <f>IF(AND(F355&gt;='PASO 1 - SETUP CAMPAÑA'!$C$3,F355&lt;='PASO 1 - SETUP CAMPAÑA'!$C$4),"OK","FUERA")</f>
        <v>OK</v>
      </c>
      <c r="E355" t="s">
        <v>12</v>
      </c>
      <c r="F355">
        <v>68</v>
      </c>
      <c r="G355" s="11">
        <f t="shared" si="545"/>
        <v>43.221599999999995</v>
      </c>
      <c r="H355">
        <f t="shared" si="456"/>
        <v>41.013599999999997</v>
      </c>
      <c r="I355">
        <f t="shared" si="457"/>
        <v>2.6772</v>
      </c>
      <c r="J355">
        <f t="shared" si="458"/>
        <v>13.9656</v>
      </c>
      <c r="K355">
        <f t="shared" si="459"/>
        <v>13.9656</v>
      </c>
      <c r="L355">
        <f t="shared" si="460"/>
        <v>0.19320000000000004</v>
      </c>
      <c r="M355">
        <f t="shared" si="461"/>
        <v>33.837600000000002</v>
      </c>
      <c r="N355">
        <f t="shared" si="462"/>
        <v>40.7652</v>
      </c>
      <c r="O355">
        <f t="shared" si="463"/>
        <v>7.0103999999999997</v>
      </c>
      <c r="P355">
        <f t="shared" si="464"/>
        <v>6.9828000000000001</v>
      </c>
      <c r="Q355">
        <f t="shared" si="465"/>
        <v>68.724000000000004</v>
      </c>
      <c r="R355">
        <f t="shared" si="466"/>
        <v>1.9595999999999998</v>
      </c>
      <c r="S355">
        <f t="shared" si="467"/>
        <v>69.552000000000007</v>
      </c>
      <c r="T355">
        <f t="shared" si="468"/>
        <v>66.764399999999995</v>
      </c>
      <c r="U355" s="11">
        <f t="shared" si="469"/>
        <v>75.927599999999998</v>
      </c>
      <c r="V355">
        <f t="shared" si="470"/>
        <v>7.8108000000000004</v>
      </c>
      <c r="W355">
        <f t="shared" si="471"/>
        <v>115.3128</v>
      </c>
      <c r="X355">
        <f t="shared" si="472"/>
        <v>12.723600000000001</v>
      </c>
      <c r="Y355">
        <f t="shared" si="473"/>
        <v>6.8172000000000006</v>
      </c>
      <c r="Z355">
        <f t="shared" si="474"/>
        <v>95.633999999999986</v>
      </c>
      <c r="AA355">
        <f t="shared" si="475"/>
        <v>53.185199999999995</v>
      </c>
      <c r="AB355">
        <f t="shared" si="476"/>
        <v>18.492000000000001</v>
      </c>
      <c r="AC355">
        <f t="shared" si="477"/>
        <v>5.8512000000000004</v>
      </c>
      <c r="AD355" s="11">
        <f t="shared" si="478"/>
        <v>140.18039999999999</v>
      </c>
      <c r="AE355">
        <f t="shared" si="479"/>
        <v>77.031599999999997</v>
      </c>
      <c r="AF355">
        <f t="shared" si="480"/>
        <v>21.1692</v>
      </c>
      <c r="AG355">
        <f t="shared" si="481"/>
        <v>92.680799999999991</v>
      </c>
      <c r="AH355">
        <f t="shared" si="482"/>
        <v>50.921999999999997</v>
      </c>
      <c r="AI355">
        <f t="shared" si="483"/>
        <v>22.687200000000004</v>
      </c>
      <c r="AJ355">
        <f t="shared" si="484"/>
        <v>31.740000000000002</v>
      </c>
      <c r="AK355">
        <f t="shared" si="485"/>
        <v>11.454000000000001</v>
      </c>
      <c r="AL355">
        <f t="shared" si="486"/>
        <v>0</v>
      </c>
      <c r="AM355">
        <f t="shared" si="487"/>
        <v>13.5792</v>
      </c>
      <c r="AN355">
        <f t="shared" si="488"/>
        <v>0.27600000000000002</v>
      </c>
      <c r="AO355">
        <f t="shared" si="489"/>
        <v>0.1656</v>
      </c>
      <c r="AP355">
        <f t="shared" si="490"/>
        <v>8.031600000000001</v>
      </c>
      <c r="AQ355">
        <f t="shared" si="491"/>
        <v>5.5200000000000006E-2</v>
      </c>
      <c r="AR355">
        <f t="shared" si="492"/>
        <v>4.7747999999999999</v>
      </c>
      <c r="AS355">
        <f t="shared" si="493"/>
        <v>0.27600000000000002</v>
      </c>
      <c r="AT355">
        <f t="shared" si="494"/>
        <v>3.0912000000000006</v>
      </c>
      <c r="AU355">
        <f t="shared" si="495"/>
        <v>0.82800000000000007</v>
      </c>
      <c r="AV355">
        <f t="shared" si="496"/>
        <v>4.1951999999999998</v>
      </c>
      <c r="AW355">
        <f t="shared" si="497"/>
        <v>0</v>
      </c>
      <c r="AX355">
        <f t="shared" si="498"/>
        <v>0.11040000000000001</v>
      </c>
      <c r="AY355">
        <f t="shared" si="499"/>
        <v>4.9956000000000005</v>
      </c>
      <c r="AZ355">
        <f t="shared" si="500"/>
        <v>1.4904000000000002</v>
      </c>
      <c r="BA355">
        <f t="shared" si="501"/>
        <v>3.5328000000000004</v>
      </c>
      <c r="BB355">
        <f t="shared" si="502"/>
        <v>0.8832000000000001</v>
      </c>
      <c r="BC355">
        <f t="shared" si="503"/>
        <v>2.7048000000000001</v>
      </c>
      <c r="BD355">
        <f t="shared" si="504"/>
        <v>0.96599999999999986</v>
      </c>
      <c r="BE355">
        <f t="shared" si="505"/>
        <v>2.1252</v>
      </c>
      <c r="BF355">
        <f t="shared" si="506"/>
        <v>0</v>
      </c>
      <c r="BG355">
        <f t="shared" si="507"/>
        <v>2.1252</v>
      </c>
      <c r="BH355">
        <f t="shared" si="508"/>
        <v>0.24839999999999998</v>
      </c>
      <c r="BI355">
        <f t="shared" si="509"/>
        <v>8.2799999999999999E-2</v>
      </c>
      <c r="BJ355">
        <f t="shared" si="510"/>
        <v>1.0764</v>
      </c>
      <c r="BK355">
        <f t="shared" si="511"/>
        <v>60.140399999999993</v>
      </c>
      <c r="BL355">
        <f t="shared" si="512"/>
        <v>58.787999999999997</v>
      </c>
      <c r="BM355">
        <f t="shared" si="513"/>
        <v>1.2971999999999999</v>
      </c>
      <c r="BN355">
        <f t="shared" si="514"/>
        <v>0</v>
      </c>
      <c r="BO355">
        <f t="shared" si="515"/>
        <v>0.38640000000000008</v>
      </c>
      <c r="BP355">
        <f t="shared" si="516"/>
        <v>67.067999999999998</v>
      </c>
      <c r="BQ355">
        <f t="shared" si="517"/>
        <v>21.6936</v>
      </c>
      <c r="BR355">
        <f t="shared" si="518"/>
        <v>51.363599999999998</v>
      </c>
      <c r="BS355">
        <f t="shared" si="519"/>
        <v>5.9616000000000007</v>
      </c>
      <c r="BT355">
        <f t="shared" si="520"/>
        <v>23.128800000000005</v>
      </c>
      <c r="BU355">
        <f t="shared" si="521"/>
        <v>189.3912</v>
      </c>
      <c r="BV355" s="11">
        <f t="shared" si="522"/>
        <v>241.1412</v>
      </c>
      <c r="BW355" s="11">
        <f t="shared" si="523"/>
        <v>13.4964</v>
      </c>
      <c r="BX355" s="11">
        <f t="shared" si="524"/>
        <v>218.50920000000002</v>
      </c>
      <c r="BY355">
        <f t="shared" si="525"/>
        <v>75.182399999999987</v>
      </c>
      <c r="BZ355">
        <f t="shared" si="526"/>
        <v>18.492000000000001</v>
      </c>
      <c r="CA355">
        <f t="shared" si="527"/>
        <v>5.8788</v>
      </c>
      <c r="CB355">
        <f t="shared" si="528"/>
        <v>0.41400000000000003</v>
      </c>
      <c r="CC355" s="11">
        <f t="shared" si="529"/>
        <v>194.63519999999997</v>
      </c>
      <c r="CD355" s="11">
        <f t="shared" si="530"/>
        <v>212.87879999999998</v>
      </c>
      <c r="CE355" s="11">
        <f t="shared" si="531"/>
        <v>65.605199999999996</v>
      </c>
      <c r="CF355">
        <f t="shared" si="532"/>
        <v>14.4072</v>
      </c>
      <c r="CG355">
        <f t="shared" si="533"/>
        <v>18.353999999999999</v>
      </c>
      <c r="CH355">
        <f t="shared" si="534"/>
        <v>1.9319999999999997</v>
      </c>
      <c r="CI355" s="11">
        <f t="shared" si="535"/>
        <v>87.05040000000001</v>
      </c>
      <c r="CJ355">
        <f t="shared" si="536"/>
        <v>5.4647999999999994</v>
      </c>
      <c r="CK355">
        <f t="shared" si="537"/>
        <v>22.687200000000004</v>
      </c>
      <c r="CL355">
        <f t="shared" si="538"/>
        <v>5.3544</v>
      </c>
      <c r="CM355">
        <f t="shared" si="539"/>
        <v>2.5668000000000002</v>
      </c>
      <c r="CN355">
        <f t="shared" si="540"/>
        <v>94.750799999999998</v>
      </c>
      <c r="CO355">
        <f t="shared" si="541"/>
        <v>124.14479999999999</v>
      </c>
      <c r="CP355">
        <f t="shared" si="542"/>
        <v>0.74520000000000008</v>
      </c>
      <c r="CQ355">
        <f t="shared" si="543"/>
        <v>9.9360000000000017</v>
      </c>
      <c r="CR355">
        <f t="shared" si="544"/>
        <v>25.143599999999999</v>
      </c>
      <c r="CT355" s="18">
        <f>'PASO 1 - SETUP CAMPAÑA'!H96</f>
        <v>276</v>
      </c>
      <c r="CU355">
        <v>15.66</v>
      </c>
      <c r="CV355">
        <v>14.86</v>
      </c>
      <c r="CW355">
        <v>0.97</v>
      </c>
      <c r="CX355">
        <v>5.0599999999999996</v>
      </c>
      <c r="CY355">
        <v>5.0599999999999996</v>
      </c>
      <c r="CZ355">
        <v>7.0000000000000007E-2</v>
      </c>
      <c r="DA355">
        <v>12.26</v>
      </c>
      <c r="DB355">
        <v>14.77</v>
      </c>
      <c r="DC355">
        <v>2.54</v>
      </c>
      <c r="DD355">
        <v>2.5299999999999998</v>
      </c>
      <c r="DE355">
        <v>24.9</v>
      </c>
      <c r="DF355">
        <v>0.71</v>
      </c>
      <c r="DG355">
        <v>25.2</v>
      </c>
      <c r="DH355">
        <v>24.19</v>
      </c>
      <c r="DI355">
        <v>27.51</v>
      </c>
      <c r="DJ355">
        <v>2.83</v>
      </c>
      <c r="DK355">
        <v>41.78</v>
      </c>
      <c r="DL355">
        <v>4.6100000000000003</v>
      </c>
      <c r="DM355">
        <v>2.4700000000000002</v>
      </c>
      <c r="DN355">
        <v>34.65</v>
      </c>
      <c r="DO355">
        <v>19.27</v>
      </c>
      <c r="DP355">
        <v>6.7</v>
      </c>
      <c r="DQ355">
        <v>2.12</v>
      </c>
      <c r="DR355">
        <v>50.79</v>
      </c>
      <c r="DS355">
        <v>27.91</v>
      </c>
      <c r="DT355">
        <v>7.67</v>
      </c>
      <c r="DU355">
        <v>33.58</v>
      </c>
      <c r="DV355">
        <v>18.45</v>
      </c>
      <c r="DW355">
        <v>8.2200000000000006</v>
      </c>
      <c r="DX355">
        <v>11.5</v>
      </c>
      <c r="DY355">
        <v>4.1500000000000004</v>
      </c>
      <c r="DZ355">
        <v>0</v>
      </c>
      <c r="EA355">
        <v>4.92</v>
      </c>
      <c r="EB355">
        <v>0.1</v>
      </c>
      <c r="EC355">
        <v>0.06</v>
      </c>
      <c r="ED355">
        <v>2.91</v>
      </c>
      <c r="EE355">
        <v>0.02</v>
      </c>
      <c r="EF355">
        <v>1.73</v>
      </c>
      <c r="EG355">
        <v>0.1</v>
      </c>
      <c r="EH355">
        <v>1.1200000000000001</v>
      </c>
      <c r="EI355">
        <v>0.3</v>
      </c>
      <c r="EJ355">
        <v>1.52</v>
      </c>
      <c r="EK355">
        <v>0</v>
      </c>
      <c r="EL355">
        <v>0.04</v>
      </c>
      <c r="EM355">
        <v>1.81</v>
      </c>
      <c r="EN355">
        <v>0.54</v>
      </c>
      <c r="EO355">
        <v>1.28</v>
      </c>
      <c r="EP355">
        <v>0.32</v>
      </c>
      <c r="EQ355">
        <v>0.98</v>
      </c>
      <c r="ER355">
        <v>0.35</v>
      </c>
      <c r="ES355">
        <v>0.77</v>
      </c>
      <c r="ET355">
        <v>0</v>
      </c>
      <c r="EU355">
        <v>0.77</v>
      </c>
      <c r="EV355">
        <v>0.09</v>
      </c>
      <c r="EW355">
        <v>0.03</v>
      </c>
      <c r="EX355">
        <v>0.39</v>
      </c>
      <c r="EY355">
        <v>21.79</v>
      </c>
      <c r="EZ355">
        <v>21.3</v>
      </c>
      <c r="FA355">
        <v>0.47</v>
      </c>
      <c r="FB355">
        <v>0</v>
      </c>
      <c r="FC355">
        <v>0.14000000000000001</v>
      </c>
      <c r="FD355">
        <v>24.3</v>
      </c>
      <c r="FE355">
        <v>7.86</v>
      </c>
      <c r="FF355">
        <v>18.61</v>
      </c>
      <c r="FG355">
        <v>2.16</v>
      </c>
      <c r="FH355">
        <v>8.3800000000000008</v>
      </c>
      <c r="FI355">
        <v>68.62</v>
      </c>
      <c r="FJ355">
        <v>87.37</v>
      </c>
      <c r="FK355">
        <v>4.8899999999999997</v>
      </c>
      <c r="FL355">
        <v>79.17</v>
      </c>
      <c r="FM355">
        <v>27.24</v>
      </c>
      <c r="FN355">
        <v>6.7</v>
      </c>
      <c r="FO355">
        <v>2.13</v>
      </c>
      <c r="FP355">
        <v>0.15</v>
      </c>
      <c r="FQ355">
        <v>70.52</v>
      </c>
      <c r="FR355">
        <v>77.13</v>
      </c>
      <c r="FS355">
        <v>23.77</v>
      </c>
      <c r="FT355">
        <v>5.22</v>
      </c>
      <c r="FU355">
        <v>6.65</v>
      </c>
      <c r="FV355">
        <v>0.7</v>
      </c>
      <c r="FW355">
        <v>31.54</v>
      </c>
      <c r="FX355">
        <v>1.98</v>
      </c>
      <c r="FY355">
        <v>8.2200000000000006</v>
      </c>
      <c r="FZ355">
        <v>1.94</v>
      </c>
      <c r="GA355">
        <v>0.93</v>
      </c>
      <c r="GB355">
        <v>34.33</v>
      </c>
      <c r="GC355">
        <v>44.98</v>
      </c>
      <c r="GD355">
        <v>0.27</v>
      </c>
      <c r="GE355">
        <v>3.6</v>
      </c>
      <c r="GF355">
        <v>9.11</v>
      </c>
    </row>
    <row r="356" spans="2:188" x14ac:dyDescent="0.35">
      <c r="B356" t="str">
        <f>IF(AND(F356&gt;='PASO 2 - CHANNEL INPUT '!$G$4,F356&lt;='PASO 2 - CHANNEL INPUT '!$H$4),"OK","FUERA")</f>
        <v>OK</v>
      </c>
      <c r="C356" s="18" t="str">
        <f>IF(AND(F356&gt;='PASO 2 - CHANNEL INPUT '!$G$8,F356&lt;='PASO 2 - CHANNEL INPUT '!$H$8),"OK","FUERA")</f>
        <v>OK</v>
      </c>
      <c r="D356" t="str">
        <f>IF(AND(F356&gt;='PASO 1 - SETUP CAMPAÑA'!$C$3,F356&lt;='PASO 1 - SETUP CAMPAÑA'!$C$4),"OK","FUERA")</f>
        <v>OK</v>
      </c>
      <c r="E356" t="s">
        <v>12</v>
      </c>
      <c r="F356">
        <v>69</v>
      </c>
      <c r="G356" s="11">
        <f t="shared" si="545"/>
        <v>44.118599999999994</v>
      </c>
      <c r="H356">
        <f t="shared" si="456"/>
        <v>40.699199999999998</v>
      </c>
      <c r="I356">
        <f t="shared" si="457"/>
        <v>3.9475999999999996</v>
      </c>
      <c r="J356">
        <f t="shared" si="458"/>
        <v>16.402000000000001</v>
      </c>
      <c r="K356">
        <f t="shared" si="459"/>
        <v>16.0684</v>
      </c>
      <c r="L356">
        <f t="shared" si="460"/>
        <v>0.80619999999999992</v>
      </c>
      <c r="M356">
        <f t="shared" si="461"/>
        <v>30.774600000000003</v>
      </c>
      <c r="N356">
        <f t="shared" si="462"/>
        <v>37.5578</v>
      </c>
      <c r="O356">
        <f t="shared" si="463"/>
        <v>6.6163999999999996</v>
      </c>
      <c r="P356">
        <f t="shared" si="464"/>
        <v>3.2803999999999998</v>
      </c>
      <c r="Q356">
        <f t="shared" si="465"/>
        <v>58.435600000000001</v>
      </c>
      <c r="R356">
        <f t="shared" si="466"/>
        <v>3.3637999999999999</v>
      </c>
      <c r="S356">
        <f t="shared" si="467"/>
        <v>61.243400000000008</v>
      </c>
      <c r="T356">
        <f t="shared" si="468"/>
        <v>59.102800000000002</v>
      </c>
      <c r="U356" s="11">
        <f t="shared" si="469"/>
        <v>67.248199999999997</v>
      </c>
      <c r="V356">
        <f t="shared" si="470"/>
        <v>5.9214000000000002</v>
      </c>
      <c r="W356">
        <f t="shared" si="471"/>
        <v>117.8442</v>
      </c>
      <c r="X356">
        <f t="shared" si="472"/>
        <v>14.289199999999999</v>
      </c>
      <c r="Y356">
        <f t="shared" si="473"/>
        <v>7.0056000000000003</v>
      </c>
      <c r="Z356">
        <f t="shared" si="474"/>
        <v>98.439799999999991</v>
      </c>
      <c r="AA356">
        <f t="shared" si="475"/>
        <v>57.379199999999997</v>
      </c>
      <c r="AB356">
        <f t="shared" si="476"/>
        <v>19.598999999999997</v>
      </c>
      <c r="AC356">
        <f t="shared" si="477"/>
        <v>5.7267999999999999</v>
      </c>
      <c r="AD356" s="11">
        <f t="shared" si="478"/>
        <v>143.1978</v>
      </c>
      <c r="AE356">
        <f t="shared" si="479"/>
        <v>74.726399999999998</v>
      </c>
      <c r="AF356">
        <f t="shared" si="480"/>
        <v>21.934200000000001</v>
      </c>
      <c r="AG356">
        <f t="shared" si="481"/>
        <v>104.88939999999999</v>
      </c>
      <c r="AH356">
        <f t="shared" si="482"/>
        <v>49.5396</v>
      </c>
      <c r="AI356">
        <f t="shared" si="483"/>
        <v>25.2424</v>
      </c>
      <c r="AJ356">
        <f t="shared" si="484"/>
        <v>31.747599999999998</v>
      </c>
      <c r="AK356">
        <f t="shared" si="485"/>
        <v>15.985000000000001</v>
      </c>
      <c r="AL356">
        <f t="shared" si="486"/>
        <v>0</v>
      </c>
      <c r="AM356">
        <f t="shared" si="487"/>
        <v>13.9278</v>
      </c>
      <c r="AN356">
        <f t="shared" si="488"/>
        <v>0.13900000000000001</v>
      </c>
      <c r="AO356">
        <f t="shared" si="489"/>
        <v>0</v>
      </c>
      <c r="AP356">
        <f t="shared" si="490"/>
        <v>3.7530000000000006</v>
      </c>
      <c r="AQ356">
        <f t="shared" si="491"/>
        <v>0</v>
      </c>
      <c r="AR356">
        <f t="shared" si="492"/>
        <v>5.5600000000000005</v>
      </c>
      <c r="AS356">
        <f t="shared" si="493"/>
        <v>0.47260000000000002</v>
      </c>
      <c r="AT356">
        <f t="shared" si="494"/>
        <v>1.9459999999999997</v>
      </c>
      <c r="AU356">
        <f t="shared" si="495"/>
        <v>0.80619999999999992</v>
      </c>
      <c r="AV356">
        <f t="shared" si="496"/>
        <v>6.2549999999999999</v>
      </c>
      <c r="AW356">
        <f t="shared" si="497"/>
        <v>0</v>
      </c>
      <c r="AX356">
        <f t="shared" si="498"/>
        <v>0</v>
      </c>
      <c r="AY356">
        <f t="shared" si="499"/>
        <v>7.0611999999999995</v>
      </c>
      <c r="AZ356">
        <f t="shared" si="500"/>
        <v>2.2240000000000002</v>
      </c>
      <c r="BA356">
        <f t="shared" si="501"/>
        <v>2.8356000000000003</v>
      </c>
      <c r="BB356">
        <f t="shared" si="502"/>
        <v>0.44480000000000003</v>
      </c>
      <c r="BC356">
        <f t="shared" si="503"/>
        <v>1.0564</v>
      </c>
      <c r="BD356">
        <f t="shared" si="504"/>
        <v>0.83399999999999996</v>
      </c>
      <c r="BE356">
        <f t="shared" si="505"/>
        <v>1.4456</v>
      </c>
      <c r="BF356">
        <f t="shared" si="506"/>
        <v>0.11120000000000001</v>
      </c>
      <c r="BG356">
        <f t="shared" si="507"/>
        <v>3.5028000000000001</v>
      </c>
      <c r="BH356">
        <f t="shared" si="508"/>
        <v>0.38920000000000005</v>
      </c>
      <c r="BI356">
        <f t="shared" si="509"/>
        <v>0.3614</v>
      </c>
      <c r="BJ356">
        <f t="shared" si="510"/>
        <v>1.1397999999999999</v>
      </c>
      <c r="BK356">
        <f t="shared" si="511"/>
        <v>62.2164</v>
      </c>
      <c r="BL356">
        <f t="shared" si="512"/>
        <v>60.464999999999996</v>
      </c>
      <c r="BM356">
        <f t="shared" si="513"/>
        <v>1.9459999999999997</v>
      </c>
      <c r="BN356">
        <f t="shared" si="514"/>
        <v>0</v>
      </c>
      <c r="BO356">
        <f t="shared" si="515"/>
        <v>0.16679999999999998</v>
      </c>
      <c r="BP356">
        <f t="shared" si="516"/>
        <v>80.341999999999999</v>
      </c>
      <c r="BQ356">
        <f t="shared" si="517"/>
        <v>23.046199999999995</v>
      </c>
      <c r="BR356">
        <f t="shared" si="518"/>
        <v>61.855000000000004</v>
      </c>
      <c r="BS356">
        <f t="shared" si="519"/>
        <v>5.7267999999999999</v>
      </c>
      <c r="BT356">
        <f t="shared" si="520"/>
        <v>26.910399999999999</v>
      </c>
      <c r="BU356">
        <f t="shared" si="521"/>
        <v>193.73819999999998</v>
      </c>
      <c r="BV356" s="11">
        <f t="shared" si="522"/>
        <v>249.17140000000001</v>
      </c>
      <c r="BW356" s="11">
        <f t="shared" si="523"/>
        <v>11.676</v>
      </c>
      <c r="BX356" s="11">
        <f t="shared" si="524"/>
        <v>222.48340000000002</v>
      </c>
      <c r="BY356">
        <f t="shared" si="525"/>
        <v>71.390399999999985</v>
      </c>
      <c r="BZ356">
        <f t="shared" si="526"/>
        <v>19.598999999999997</v>
      </c>
      <c r="CA356">
        <f t="shared" si="527"/>
        <v>5.1151999999999997</v>
      </c>
      <c r="CB356">
        <f t="shared" si="528"/>
        <v>1.0842000000000001</v>
      </c>
      <c r="CC356" s="11">
        <f t="shared" si="529"/>
        <v>199.77080000000001</v>
      </c>
      <c r="CD356" s="11">
        <f t="shared" si="530"/>
        <v>214.83840000000001</v>
      </c>
      <c r="CE356" s="11">
        <f t="shared" si="531"/>
        <v>72.057600000000008</v>
      </c>
      <c r="CF356">
        <f t="shared" si="532"/>
        <v>17.236000000000001</v>
      </c>
      <c r="CG356">
        <f t="shared" si="533"/>
        <v>17.1526</v>
      </c>
      <c r="CH356">
        <f t="shared" si="534"/>
        <v>2.5854000000000004</v>
      </c>
      <c r="CI356" s="11">
        <f t="shared" si="535"/>
        <v>80.564400000000006</v>
      </c>
      <c r="CJ356">
        <f t="shared" si="536"/>
        <v>5.2542</v>
      </c>
      <c r="CK356">
        <f t="shared" si="537"/>
        <v>22.434600000000003</v>
      </c>
      <c r="CL356">
        <f t="shared" si="538"/>
        <v>7.0056000000000003</v>
      </c>
      <c r="CM356">
        <f t="shared" si="539"/>
        <v>5.4765999999999995</v>
      </c>
      <c r="CN356">
        <f t="shared" si="540"/>
        <v>87.875799999999998</v>
      </c>
      <c r="CO356">
        <f t="shared" si="541"/>
        <v>123.015</v>
      </c>
      <c r="CP356">
        <f t="shared" si="542"/>
        <v>1.4178000000000002</v>
      </c>
      <c r="CQ356">
        <f t="shared" si="543"/>
        <v>10.897599999999999</v>
      </c>
      <c r="CR356">
        <f t="shared" si="544"/>
        <v>30.024000000000004</v>
      </c>
      <c r="CT356" s="18">
        <f>'PASO 1 - SETUP CAMPAÑA'!H97</f>
        <v>278</v>
      </c>
      <c r="CU356">
        <v>15.87</v>
      </c>
      <c r="CV356">
        <v>14.64</v>
      </c>
      <c r="CW356">
        <v>1.42</v>
      </c>
      <c r="CX356">
        <v>5.9</v>
      </c>
      <c r="CY356">
        <v>5.78</v>
      </c>
      <c r="CZ356">
        <v>0.28999999999999998</v>
      </c>
      <c r="DA356">
        <v>11.07</v>
      </c>
      <c r="DB356">
        <v>13.51</v>
      </c>
      <c r="DC356">
        <v>2.38</v>
      </c>
      <c r="DD356">
        <v>1.18</v>
      </c>
      <c r="DE356">
        <v>21.02</v>
      </c>
      <c r="DF356">
        <v>1.21</v>
      </c>
      <c r="DG356">
        <v>22.03</v>
      </c>
      <c r="DH356">
        <v>21.26</v>
      </c>
      <c r="DI356">
        <v>24.19</v>
      </c>
      <c r="DJ356">
        <v>2.13</v>
      </c>
      <c r="DK356">
        <v>42.39</v>
      </c>
      <c r="DL356">
        <v>5.14</v>
      </c>
      <c r="DM356">
        <v>2.52</v>
      </c>
      <c r="DN356">
        <v>35.409999999999997</v>
      </c>
      <c r="DO356">
        <v>20.64</v>
      </c>
      <c r="DP356">
        <v>7.05</v>
      </c>
      <c r="DQ356">
        <v>2.06</v>
      </c>
      <c r="DR356">
        <v>51.51</v>
      </c>
      <c r="DS356">
        <v>26.88</v>
      </c>
      <c r="DT356">
        <v>7.89</v>
      </c>
      <c r="DU356">
        <v>37.729999999999997</v>
      </c>
      <c r="DV356">
        <v>17.82</v>
      </c>
      <c r="DW356">
        <v>9.08</v>
      </c>
      <c r="DX356">
        <v>11.42</v>
      </c>
      <c r="DY356">
        <v>5.75</v>
      </c>
      <c r="DZ356">
        <v>0</v>
      </c>
      <c r="EA356">
        <v>5.01</v>
      </c>
      <c r="EB356">
        <v>0.05</v>
      </c>
      <c r="EC356">
        <v>0</v>
      </c>
      <c r="ED356">
        <v>1.35</v>
      </c>
      <c r="EE356">
        <v>0</v>
      </c>
      <c r="EF356">
        <v>2</v>
      </c>
      <c r="EG356">
        <v>0.17</v>
      </c>
      <c r="EH356">
        <v>0.7</v>
      </c>
      <c r="EI356">
        <v>0.28999999999999998</v>
      </c>
      <c r="EJ356">
        <v>2.25</v>
      </c>
      <c r="EK356">
        <v>0</v>
      </c>
      <c r="EL356">
        <v>0</v>
      </c>
      <c r="EM356">
        <v>2.54</v>
      </c>
      <c r="EN356">
        <v>0.8</v>
      </c>
      <c r="EO356">
        <v>1.02</v>
      </c>
      <c r="EP356">
        <v>0.16</v>
      </c>
      <c r="EQ356">
        <v>0.38</v>
      </c>
      <c r="ER356">
        <v>0.3</v>
      </c>
      <c r="ES356">
        <v>0.52</v>
      </c>
      <c r="ET356">
        <v>0.04</v>
      </c>
      <c r="EU356">
        <v>1.26</v>
      </c>
      <c r="EV356">
        <v>0.14000000000000001</v>
      </c>
      <c r="EW356">
        <v>0.13</v>
      </c>
      <c r="EX356">
        <v>0.41</v>
      </c>
      <c r="EY356">
        <v>22.38</v>
      </c>
      <c r="EZ356">
        <v>21.75</v>
      </c>
      <c r="FA356">
        <v>0.7</v>
      </c>
      <c r="FB356">
        <v>0</v>
      </c>
      <c r="FC356">
        <v>0.06</v>
      </c>
      <c r="FD356">
        <v>28.9</v>
      </c>
      <c r="FE356">
        <v>8.2899999999999991</v>
      </c>
      <c r="FF356">
        <v>22.25</v>
      </c>
      <c r="FG356">
        <v>2.06</v>
      </c>
      <c r="FH356">
        <v>9.68</v>
      </c>
      <c r="FI356">
        <v>69.69</v>
      </c>
      <c r="FJ356">
        <v>89.63</v>
      </c>
      <c r="FK356">
        <v>4.2</v>
      </c>
      <c r="FL356">
        <v>80.03</v>
      </c>
      <c r="FM356">
        <v>25.68</v>
      </c>
      <c r="FN356">
        <v>7.05</v>
      </c>
      <c r="FO356">
        <v>1.84</v>
      </c>
      <c r="FP356">
        <v>0.39</v>
      </c>
      <c r="FQ356">
        <v>71.86</v>
      </c>
      <c r="FR356">
        <v>77.28</v>
      </c>
      <c r="FS356">
        <v>25.92</v>
      </c>
      <c r="FT356">
        <v>6.2</v>
      </c>
      <c r="FU356">
        <v>6.17</v>
      </c>
      <c r="FV356">
        <v>0.93</v>
      </c>
      <c r="FW356">
        <v>28.98</v>
      </c>
      <c r="FX356">
        <v>1.89</v>
      </c>
      <c r="FY356">
        <v>8.07</v>
      </c>
      <c r="FZ356">
        <v>2.52</v>
      </c>
      <c r="GA356">
        <v>1.97</v>
      </c>
      <c r="GB356">
        <v>31.61</v>
      </c>
      <c r="GC356">
        <v>44.25</v>
      </c>
      <c r="GD356">
        <v>0.51</v>
      </c>
      <c r="GE356">
        <v>3.92</v>
      </c>
      <c r="GF356">
        <v>10.8</v>
      </c>
    </row>
    <row r="357" spans="2:188" x14ac:dyDescent="0.35">
      <c r="B357" t="str">
        <f>IF(AND(F357&gt;='PASO 2 - CHANNEL INPUT '!$G$4,F357&lt;='PASO 2 - CHANNEL INPUT '!$H$4),"OK","FUERA")</f>
        <v>OK</v>
      </c>
      <c r="C357" s="18" t="str">
        <f>IF(AND(F357&gt;='PASO 2 - CHANNEL INPUT '!$G$8,F357&lt;='PASO 2 - CHANNEL INPUT '!$H$8),"OK","FUERA")</f>
        <v>OK</v>
      </c>
      <c r="D357" t="str">
        <f>IF(AND(F357&gt;='PASO 1 - SETUP CAMPAÑA'!$C$3,F357&lt;='PASO 1 - SETUP CAMPAÑA'!$C$4),"OK","FUERA")</f>
        <v>OK</v>
      </c>
      <c r="E357" t="s">
        <v>12</v>
      </c>
      <c r="F357">
        <v>70</v>
      </c>
      <c r="G357" s="11">
        <f t="shared" si="545"/>
        <v>52.235700000000001</v>
      </c>
      <c r="H357">
        <f t="shared" si="456"/>
        <v>50.856299999999997</v>
      </c>
      <c r="I357">
        <f t="shared" si="457"/>
        <v>2.4321000000000002</v>
      </c>
      <c r="J357">
        <f t="shared" si="458"/>
        <v>23.340899999999998</v>
      </c>
      <c r="K357">
        <f t="shared" si="459"/>
        <v>22.433399999999999</v>
      </c>
      <c r="L357">
        <f t="shared" si="460"/>
        <v>0.94379999999999997</v>
      </c>
      <c r="M357">
        <f t="shared" si="461"/>
        <v>40.946399999999997</v>
      </c>
      <c r="N357">
        <f t="shared" si="462"/>
        <v>46.318799999999996</v>
      </c>
      <c r="O357">
        <f t="shared" si="463"/>
        <v>7.7318999999999996</v>
      </c>
      <c r="P357">
        <f t="shared" si="464"/>
        <v>7.5866999999999996</v>
      </c>
      <c r="Q357">
        <f t="shared" si="465"/>
        <v>79.025099999999995</v>
      </c>
      <c r="R357">
        <f t="shared" si="466"/>
        <v>2.9039999999999999</v>
      </c>
      <c r="S357">
        <f t="shared" si="467"/>
        <v>80.005199999999988</v>
      </c>
      <c r="T357">
        <f t="shared" si="468"/>
        <v>77.246400000000008</v>
      </c>
      <c r="U357" s="11">
        <f t="shared" si="469"/>
        <v>92.637599999999992</v>
      </c>
      <c r="V357">
        <f t="shared" si="470"/>
        <v>7.8408000000000007</v>
      </c>
      <c r="W357">
        <f t="shared" si="471"/>
        <v>155.5455</v>
      </c>
      <c r="X357">
        <f t="shared" si="472"/>
        <v>16.806899999999999</v>
      </c>
      <c r="Y357">
        <f t="shared" si="473"/>
        <v>8.4941999999999993</v>
      </c>
      <c r="Z357">
        <f t="shared" si="474"/>
        <v>126.36030000000001</v>
      </c>
      <c r="AA357">
        <f t="shared" si="475"/>
        <v>71.474700000000013</v>
      </c>
      <c r="AB357">
        <f t="shared" si="476"/>
        <v>22.977899999999998</v>
      </c>
      <c r="AC357">
        <f t="shared" si="477"/>
        <v>6.6791999999999998</v>
      </c>
      <c r="AD357" s="11">
        <f t="shared" si="478"/>
        <v>181.71780000000001</v>
      </c>
      <c r="AE357">
        <f t="shared" si="479"/>
        <v>91.258200000000002</v>
      </c>
      <c r="AF357">
        <f t="shared" si="480"/>
        <v>29.04</v>
      </c>
      <c r="AG357">
        <f t="shared" si="481"/>
        <v>127.05</v>
      </c>
      <c r="AH357">
        <f t="shared" si="482"/>
        <v>70.421999999999997</v>
      </c>
      <c r="AI357">
        <f t="shared" si="483"/>
        <v>32.996699999999997</v>
      </c>
      <c r="AJ357">
        <f t="shared" si="484"/>
        <v>44.431200000000004</v>
      </c>
      <c r="AK357">
        <f t="shared" si="485"/>
        <v>19.674599999999998</v>
      </c>
      <c r="AL357">
        <f t="shared" si="486"/>
        <v>0.18149999999999999</v>
      </c>
      <c r="AM357">
        <f t="shared" si="487"/>
        <v>21.199200000000001</v>
      </c>
      <c r="AN357">
        <f t="shared" si="488"/>
        <v>0.21779999999999999</v>
      </c>
      <c r="AO357">
        <f t="shared" si="489"/>
        <v>0.25410000000000005</v>
      </c>
      <c r="AP357">
        <f t="shared" si="490"/>
        <v>11.289299999999999</v>
      </c>
      <c r="AQ357">
        <f t="shared" si="491"/>
        <v>0.1089</v>
      </c>
      <c r="AR357">
        <f t="shared" si="492"/>
        <v>5.7717000000000001</v>
      </c>
      <c r="AS357">
        <f t="shared" si="493"/>
        <v>0.54449999999999998</v>
      </c>
      <c r="AT357">
        <f t="shared" si="494"/>
        <v>2.4321000000000002</v>
      </c>
      <c r="AU357">
        <f t="shared" si="495"/>
        <v>0.72599999999999998</v>
      </c>
      <c r="AV357">
        <f t="shared" si="496"/>
        <v>4.5738000000000003</v>
      </c>
      <c r="AW357">
        <f t="shared" si="497"/>
        <v>0</v>
      </c>
      <c r="AX357">
        <f t="shared" si="498"/>
        <v>0</v>
      </c>
      <c r="AY357">
        <f t="shared" si="499"/>
        <v>4.9368000000000007</v>
      </c>
      <c r="AZ357">
        <f t="shared" si="500"/>
        <v>2.7951000000000001</v>
      </c>
      <c r="BA357">
        <f t="shared" si="501"/>
        <v>1.9965000000000002</v>
      </c>
      <c r="BB357">
        <f t="shared" si="502"/>
        <v>1.6698</v>
      </c>
      <c r="BC357">
        <f t="shared" si="503"/>
        <v>2.2869000000000002</v>
      </c>
      <c r="BD357">
        <f t="shared" si="504"/>
        <v>1.3431</v>
      </c>
      <c r="BE357">
        <f t="shared" si="505"/>
        <v>0.76229999999999998</v>
      </c>
      <c r="BF357">
        <f t="shared" si="506"/>
        <v>0</v>
      </c>
      <c r="BG357">
        <f t="shared" si="507"/>
        <v>2.1417000000000002</v>
      </c>
      <c r="BH357">
        <f t="shared" si="508"/>
        <v>1.0527</v>
      </c>
      <c r="BI357">
        <f t="shared" si="509"/>
        <v>0.18149999999999999</v>
      </c>
      <c r="BJ357">
        <f t="shared" si="510"/>
        <v>0.54449999999999998</v>
      </c>
      <c r="BK357">
        <f t="shared" si="511"/>
        <v>82.0017</v>
      </c>
      <c r="BL357">
        <f t="shared" si="512"/>
        <v>80.295600000000007</v>
      </c>
      <c r="BM357">
        <f t="shared" si="513"/>
        <v>1.3794</v>
      </c>
      <c r="BN357">
        <f t="shared" si="514"/>
        <v>0</v>
      </c>
      <c r="BO357">
        <f t="shared" si="515"/>
        <v>0.98010000000000008</v>
      </c>
      <c r="BP357">
        <f t="shared" si="516"/>
        <v>91.838999999999999</v>
      </c>
      <c r="BQ357">
        <f t="shared" si="517"/>
        <v>22.143000000000001</v>
      </c>
      <c r="BR357">
        <f t="shared" si="518"/>
        <v>74.705399999999997</v>
      </c>
      <c r="BS357">
        <f t="shared" si="519"/>
        <v>4.5011999999999999</v>
      </c>
      <c r="BT357">
        <f t="shared" si="520"/>
        <v>33.650099999999995</v>
      </c>
      <c r="BU357">
        <f t="shared" si="521"/>
        <v>240.56009999999998</v>
      </c>
      <c r="BV357" s="11">
        <f t="shared" si="522"/>
        <v>319.65780000000001</v>
      </c>
      <c r="BW357" s="11">
        <f t="shared" si="523"/>
        <v>12.741299999999999</v>
      </c>
      <c r="BX357" s="11">
        <f t="shared" si="524"/>
        <v>264.7722</v>
      </c>
      <c r="BY357">
        <f t="shared" si="525"/>
        <v>79.134</v>
      </c>
      <c r="BZ357">
        <f t="shared" si="526"/>
        <v>22.977899999999998</v>
      </c>
      <c r="CA357">
        <f t="shared" si="527"/>
        <v>6.0621</v>
      </c>
      <c r="CB357">
        <f t="shared" si="528"/>
        <v>1.1979</v>
      </c>
      <c r="CC357" s="11">
        <f t="shared" si="529"/>
        <v>251.41380000000004</v>
      </c>
      <c r="CD357" s="11">
        <f t="shared" si="530"/>
        <v>256.74990000000003</v>
      </c>
      <c r="CE357" s="11">
        <f t="shared" si="531"/>
        <v>91.439700000000002</v>
      </c>
      <c r="CF357">
        <f t="shared" si="532"/>
        <v>15.863100000000001</v>
      </c>
      <c r="CG357">
        <f t="shared" si="533"/>
        <v>18.331499999999998</v>
      </c>
      <c r="CH357">
        <f t="shared" si="534"/>
        <v>1.089</v>
      </c>
      <c r="CI357" s="11">
        <f t="shared" si="535"/>
        <v>95.940899999999999</v>
      </c>
      <c r="CJ357">
        <f t="shared" si="536"/>
        <v>7.1147999999999998</v>
      </c>
      <c r="CK357">
        <f t="shared" si="537"/>
        <v>26.3538</v>
      </c>
      <c r="CL357">
        <f t="shared" si="538"/>
        <v>4.6463999999999999</v>
      </c>
      <c r="CM357">
        <f t="shared" si="539"/>
        <v>3.8115000000000001</v>
      </c>
      <c r="CN357">
        <f t="shared" si="540"/>
        <v>98.772300000000001</v>
      </c>
      <c r="CO357">
        <f t="shared" si="541"/>
        <v>143.3124</v>
      </c>
      <c r="CP357">
        <f t="shared" si="542"/>
        <v>0.94379999999999997</v>
      </c>
      <c r="CQ357">
        <f t="shared" si="543"/>
        <v>8.0586000000000002</v>
      </c>
      <c r="CR357">
        <f t="shared" si="544"/>
        <v>36.953400000000002</v>
      </c>
      <c r="CT357" s="18">
        <f>'PASO 1 - SETUP CAMPAÑA'!H98</f>
        <v>363</v>
      </c>
      <c r="CU357">
        <v>14.39</v>
      </c>
      <c r="CV357">
        <v>14.01</v>
      </c>
      <c r="CW357">
        <v>0.67</v>
      </c>
      <c r="CX357">
        <v>6.43</v>
      </c>
      <c r="CY357">
        <v>6.18</v>
      </c>
      <c r="CZ357">
        <v>0.26</v>
      </c>
      <c r="DA357">
        <v>11.28</v>
      </c>
      <c r="DB357">
        <v>12.76</v>
      </c>
      <c r="DC357">
        <v>2.13</v>
      </c>
      <c r="DD357">
        <v>2.09</v>
      </c>
      <c r="DE357">
        <v>21.77</v>
      </c>
      <c r="DF357">
        <v>0.8</v>
      </c>
      <c r="DG357">
        <v>22.04</v>
      </c>
      <c r="DH357">
        <v>21.28</v>
      </c>
      <c r="DI357">
        <v>25.52</v>
      </c>
      <c r="DJ357">
        <v>2.16</v>
      </c>
      <c r="DK357">
        <v>42.85</v>
      </c>
      <c r="DL357">
        <v>4.63</v>
      </c>
      <c r="DM357">
        <v>2.34</v>
      </c>
      <c r="DN357">
        <v>34.81</v>
      </c>
      <c r="DO357">
        <v>19.690000000000001</v>
      </c>
      <c r="DP357">
        <v>6.33</v>
      </c>
      <c r="DQ357">
        <v>1.84</v>
      </c>
      <c r="DR357">
        <v>50.06</v>
      </c>
      <c r="DS357">
        <v>25.14</v>
      </c>
      <c r="DT357">
        <v>8</v>
      </c>
      <c r="DU357">
        <v>35</v>
      </c>
      <c r="DV357">
        <v>19.399999999999999</v>
      </c>
      <c r="DW357">
        <v>9.09</v>
      </c>
      <c r="DX357">
        <v>12.24</v>
      </c>
      <c r="DY357">
        <v>5.42</v>
      </c>
      <c r="DZ357">
        <v>0.05</v>
      </c>
      <c r="EA357">
        <v>5.84</v>
      </c>
      <c r="EB357">
        <v>0.06</v>
      </c>
      <c r="EC357">
        <v>7.0000000000000007E-2</v>
      </c>
      <c r="ED357">
        <v>3.11</v>
      </c>
      <c r="EE357">
        <v>0.03</v>
      </c>
      <c r="EF357">
        <v>1.59</v>
      </c>
      <c r="EG357">
        <v>0.15</v>
      </c>
      <c r="EH357">
        <v>0.67</v>
      </c>
      <c r="EI357">
        <v>0.2</v>
      </c>
      <c r="EJ357">
        <v>1.26</v>
      </c>
      <c r="EK357">
        <v>0</v>
      </c>
      <c r="EL357">
        <v>0</v>
      </c>
      <c r="EM357">
        <v>1.36</v>
      </c>
      <c r="EN357">
        <v>0.77</v>
      </c>
      <c r="EO357">
        <v>0.55000000000000004</v>
      </c>
      <c r="EP357">
        <v>0.46</v>
      </c>
      <c r="EQ357">
        <v>0.63</v>
      </c>
      <c r="ER357">
        <v>0.37</v>
      </c>
      <c r="ES357">
        <v>0.21</v>
      </c>
      <c r="ET357">
        <v>0</v>
      </c>
      <c r="EU357">
        <v>0.59</v>
      </c>
      <c r="EV357">
        <v>0.28999999999999998</v>
      </c>
      <c r="EW357">
        <v>0.05</v>
      </c>
      <c r="EX357">
        <v>0.15</v>
      </c>
      <c r="EY357">
        <v>22.59</v>
      </c>
      <c r="EZ357">
        <v>22.12</v>
      </c>
      <c r="FA357">
        <v>0.38</v>
      </c>
      <c r="FB357">
        <v>0</v>
      </c>
      <c r="FC357">
        <v>0.27</v>
      </c>
      <c r="FD357">
        <v>25.3</v>
      </c>
      <c r="FE357">
        <v>6.1</v>
      </c>
      <c r="FF357">
        <v>20.58</v>
      </c>
      <c r="FG357">
        <v>1.24</v>
      </c>
      <c r="FH357">
        <v>9.27</v>
      </c>
      <c r="FI357">
        <v>66.27</v>
      </c>
      <c r="FJ357">
        <v>88.06</v>
      </c>
      <c r="FK357">
        <v>3.51</v>
      </c>
      <c r="FL357">
        <v>72.94</v>
      </c>
      <c r="FM357">
        <v>21.8</v>
      </c>
      <c r="FN357">
        <v>6.33</v>
      </c>
      <c r="FO357">
        <v>1.67</v>
      </c>
      <c r="FP357">
        <v>0.33</v>
      </c>
      <c r="FQ357">
        <v>69.260000000000005</v>
      </c>
      <c r="FR357">
        <v>70.73</v>
      </c>
      <c r="FS357">
        <v>25.19</v>
      </c>
      <c r="FT357">
        <v>4.37</v>
      </c>
      <c r="FU357">
        <v>5.05</v>
      </c>
      <c r="FV357">
        <v>0.3</v>
      </c>
      <c r="FW357">
        <v>26.43</v>
      </c>
      <c r="FX357">
        <v>1.96</v>
      </c>
      <c r="FY357">
        <v>7.26</v>
      </c>
      <c r="FZ357">
        <v>1.28</v>
      </c>
      <c r="GA357">
        <v>1.05</v>
      </c>
      <c r="GB357">
        <v>27.21</v>
      </c>
      <c r="GC357">
        <v>39.479999999999997</v>
      </c>
      <c r="GD357">
        <v>0.26</v>
      </c>
      <c r="GE357">
        <v>2.2200000000000002</v>
      </c>
      <c r="GF357">
        <v>10.18</v>
      </c>
    </row>
    <row r="358" spans="2:188" x14ac:dyDescent="0.35">
      <c r="B358" t="str">
        <f>IF(AND(F358&gt;='PASO 2 - CHANNEL INPUT '!$G$4,F358&lt;='PASO 2 - CHANNEL INPUT '!$H$4),"OK","FUERA")</f>
        <v>OK</v>
      </c>
      <c r="C358" s="18" t="str">
        <f>IF(AND(F358&gt;='PASO 2 - CHANNEL INPUT '!$G$8,F358&lt;='PASO 2 - CHANNEL INPUT '!$H$8),"OK","FUERA")</f>
        <v>OK</v>
      </c>
      <c r="D358" t="str">
        <f>IF(AND(F358&gt;='PASO 1 - SETUP CAMPAÑA'!$C$3,F358&lt;='PASO 1 - SETUP CAMPAÑA'!$C$4),"OK","FUERA")</f>
        <v>OK</v>
      </c>
      <c r="E358" t="s">
        <v>12</v>
      </c>
      <c r="F358">
        <v>71</v>
      </c>
      <c r="G358" s="11">
        <f t="shared" si="545"/>
        <v>42.660000000000004</v>
      </c>
      <c r="H358">
        <f t="shared" si="456"/>
        <v>41.111599999999996</v>
      </c>
      <c r="I358">
        <f t="shared" si="457"/>
        <v>1.7696000000000003</v>
      </c>
      <c r="J358">
        <f t="shared" si="458"/>
        <v>12.134399999999999</v>
      </c>
      <c r="K358">
        <f t="shared" si="459"/>
        <v>11.723600000000001</v>
      </c>
      <c r="L358">
        <f t="shared" si="460"/>
        <v>1.0112000000000001</v>
      </c>
      <c r="M358">
        <f t="shared" si="461"/>
        <v>41.554000000000002</v>
      </c>
      <c r="N358">
        <f t="shared" si="462"/>
        <v>32.421599999999998</v>
      </c>
      <c r="O358">
        <f t="shared" si="463"/>
        <v>6.2884000000000002</v>
      </c>
      <c r="P358">
        <f t="shared" si="464"/>
        <v>8.69</v>
      </c>
      <c r="Q358">
        <f t="shared" si="465"/>
        <v>68.982799999999997</v>
      </c>
      <c r="R358">
        <f t="shared" si="466"/>
        <v>2.6543999999999999</v>
      </c>
      <c r="S358">
        <f t="shared" si="467"/>
        <v>70.783999999999992</v>
      </c>
      <c r="T358">
        <f t="shared" si="468"/>
        <v>68.003200000000007</v>
      </c>
      <c r="U358" s="11">
        <f t="shared" si="469"/>
        <v>76.219200000000001</v>
      </c>
      <c r="V358">
        <f t="shared" si="470"/>
        <v>6.5728</v>
      </c>
      <c r="W358">
        <f t="shared" si="471"/>
        <v>136.32240000000002</v>
      </c>
      <c r="X358">
        <f t="shared" si="472"/>
        <v>14.346400000000001</v>
      </c>
      <c r="Y358">
        <f t="shared" si="473"/>
        <v>6.9203999999999999</v>
      </c>
      <c r="Z358">
        <f t="shared" si="474"/>
        <v>115.59279999999998</v>
      </c>
      <c r="AA358">
        <f t="shared" si="475"/>
        <v>62.568000000000005</v>
      </c>
      <c r="AB358">
        <f t="shared" si="476"/>
        <v>19.0548</v>
      </c>
      <c r="AC358">
        <f t="shared" si="477"/>
        <v>3.6971999999999996</v>
      </c>
      <c r="AD358" s="11">
        <f t="shared" si="478"/>
        <v>159.70639999999997</v>
      </c>
      <c r="AE358">
        <f t="shared" si="479"/>
        <v>86.615600000000001</v>
      </c>
      <c r="AF358">
        <f t="shared" si="480"/>
        <v>24.806000000000001</v>
      </c>
      <c r="AG358">
        <f t="shared" si="481"/>
        <v>112.36960000000001</v>
      </c>
      <c r="AH358">
        <f t="shared" si="482"/>
        <v>55.268399999999993</v>
      </c>
      <c r="AI358">
        <f t="shared" si="483"/>
        <v>27.049600000000002</v>
      </c>
      <c r="AJ358">
        <f t="shared" si="484"/>
        <v>39.626399999999997</v>
      </c>
      <c r="AK358">
        <f t="shared" si="485"/>
        <v>23.352399999999999</v>
      </c>
      <c r="AL358">
        <f t="shared" si="486"/>
        <v>0.18959999999999999</v>
      </c>
      <c r="AM358">
        <f t="shared" si="487"/>
        <v>18.327999999999999</v>
      </c>
      <c r="AN358">
        <f t="shared" si="488"/>
        <v>0.50560000000000005</v>
      </c>
      <c r="AO358">
        <f t="shared" si="489"/>
        <v>3.1600000000000003E-2</v>
      </c>
      <c r="AP358">
        <f t="shared" si="490"/>
        <v>8.1212</v>
      </c>
      <c r="AQ358">
        <f t="shared" si="491"/>
        <v>0.97959999999999992</v>
      </c>
      <c r="AR358">
        <f t="shared" si="492"/>
        <v>7.4576000000000002</v>
      </c>
      <c r="AS358">
        <f t="shared" si="493"/>
        <v>6.3200000000000006E-2</v>
      </c>
      <c r="AT358">
        <f t="shared" si="494"/>
        <v>2.8755999999999999</v>
      </c>
      <c r="AU358">
        <f t="shared" si="495"/>
        <v>2.6543999999999999</v>
      </c>
      <c r="AV358">
        <f t="shared" si="496"/>
        <v>3.0335999999999999</v>
      </c>
      <c r="AW358">
        <f t="shared" si="497"/>
        <v>0</v>
      </c>
      <c r="AX358">
        <f t="shared" si="498"/>
        <v>0.22120000000000004</v>
      </c>
      <c r="AY358">
        <f t="shared" si="499"/>
        <v>5.9092000000000002</v>
      </c>
      <c r="AZ358">
        <f t="shared" si="500"/>
        <v>4.4871999999999996</v>
      </c>
      <c r="BA358">
        <f t="shared" si="501"/>
        <v>2.37</v>
      </c>
      <c r="BB358">
        <f t="shared" si="502"/>
        <v>1.5167999999999999</v>
      </c>
      <c r="BC358">
        <f t="shared" si="503"/>
        <v>5.1507999999999994</v>
      </c>
      <c r="BD358">
        <f t="shared" si="504"/>
        <v>1.8011999999999997</v>
      </c>
      <c r="BE358">
        <f t="shared" si="505"/>
        <v>1.4851999999999999</v>
      </c>
      <c r="BF358">
        <f t="shared" si="506"/>
        <v>0</v>
      </c>
      <c r="BG358">
        <f t="shared" si="507"/>
        <v>2.37</v>
      </c>
      <c r="BH358">
        <f t="shared" si="508"/>
        <v>0.50560000000000005</v>
      </c>
      <c r="BI358">
        <f t="shared" si="509"/>
        <v>0.28439999999999999</v>
      </c>
      <c r="BJ358">
        <f t="shared" si="510"/>
        <v>0.18959999999999999</v>
      </c>
      <c r="BK358">
        <f t="shared" si="511"/>
        <v>87.879600000000011</v>
      </c>
      <c r="BL358">
        <f t="shared" si="512"/>
        <v>85.098799999999997</v>
      </c>
      <c r="BM358">
        <f t="shared" si="513"/>
        <v>2.4332000000000003</v>
      </c>
      <c r="BN358">
        <f t="shared" si="514"/>
        <v>0</v>
      </c>
      <c r="BO358">
        <f t="shared" si="515"/>
        <v>0.66359999999999997</v>
      </c>
      <c r="BP358">
        <f t="shared" si="516"/>
        <v>99.224000000000004</v>
      </c>
      <c r="BQ358">
        <f t="shared" si="517"/>
        <v>25.185199999999998</v>
      </c>
      <c r="BR358">
        <f t="shared" si="518"/>
        <v>83.360799999999998</v>
      </c>
      <c r="BS358">
        <f t="shared" si="519"/>
        <v>4.3292000000000002</v>
      </c>
      <c r="BT358">
        <f t="shared" si="520"/>
        <v>36.624400000000001</v>
      </c>
      <c r="BU358">
        <f t="shared" si="521"/>
        <v>217.69239999999999</v>
      </c>
      <c r="BV358" s="11">
        <f t="shared" si="522"/>
        <v>289.67720000000003</v>
      </c>
      <c r="BW358" s="11">
        <f t="shared" si="523"/>
        <v>13.177200000000001</v>
      </c>
      <c r="BX358" s="11">
        <f t="shared" si="524"/>
        <v>226.19280000000001</v>
      </c>
      <c r="BY358">
        <f t="shared" si="525"/>
        <v>71.257999999999996</v>
      </c>
      <c r="BZ358">
        <f t="shared" si="526"/>
        <v>19.0548</v>
      </c>
      <c r="CA358">
        <f t="shared" si="527"/>
        <v>8.6268000000000011</v>
      </c>
      <c r="CB358">
        <f t="shared" si="528"/>
        <v>0.34760000000000002</v>
      </c>
      <c r="CC358" s="11">
        <f t="shared" si="529"/>
        <v>214.21640000000002</v>
      </c>
      <c r="CD358" s="11">
        <f t="shared" si="530"/>
        <v>213.3948</v>
      </c>
      <c r="CE358" s="11">
        <f t="shared" si="531"/>
        <v>79.189599999999999</v>
      </c>
      <c r="CF358">
        <f t="shared" si="532"/>
        <v>10.238400000000002</v>
      </c>
      <c r="CG358">
        <f t="shared" si="533"/>
        <v>16.653199999999998</v>
      </c>
      <c r="CH358">
        <f t="shared" si="534"/>
        <v>2.0540000000000003</v>
      </c>
      <c r="CI358" s="11">
        <f t="shared" si="535"/>
        <v>83.487200000000001</v>
      </c>
      <c r="CJ358">
        <f t="shared" si="536"/>
        <v>5.5616000000000003</v>
      </c>
      <c r="CK358">
        <f t="shared" si="537"/>
        <v>21.108799999999999</v>
      </c>
      <c r="CL358">
        <f t="shared" si="538"/>
        <v>3.6655999999999995</v>
      </c>
      <c r="CM358">
        <f t="shared" si="539"/>
        <v>1.3588</v>
      </c>
      <c r="CN358">
        <f t="shared" si="540"/>
        <v>84.277199999999993</v>
      </c>
      <c r="CO358">
        <f t="shared" si="541"/>
        <v>121.31240000000001</v>
      </c>
      <c r="CP358">
        <f t="shared" si="542"/>
        <v>6.3200000000000006E-2</v>
      </c>
      <c r="CQ358">
        <f t="shared" si="543"/>
        <v>7.3943999999999992</v>
      </c>
      <c r="CR358">
        <f t="shared" si="544"/>
        <v>24.521599999999999</v>
      </c>
      <c r="CT358" s="18">
        <f>'PASO 1 - SETUP CAMPAÑA'!H99</f>
        <v>316</v>
      </c>
      <c r="CU358">
        <v>13.5</v>
      </c>
      <c r="CV358">
        <v>13.01</v>
      </c>
      <c r="CW358">
        <v>0.56000000000000005</v>
      </c>
      <c r="CX358">
        <v>3.84</v>
      </c>
      <c r="CY358">
        <v>3.71</v>
      </c>
      <c r="CZ358">
        <v>0.32</v>
      </c>
      <c r="DA358">
        <v>13.15</v>
      </c>
      <c r="DB358">
        <v>10.26</v>
      </c>
      <c r="DC358">
        <v>1.99</v>
      </c>
      <c r="DD358">
        <v>2.75</v>
      </c>
      <c r="DE358">
        <v>21.83</v>
      </c>
      <c r="DF358">
        <v>0.84</v>
      </c>
      <c r="DG358">
        <v>22.4</v>
      </c>
      <c r="DH358">
        <v>21.52</v>
      </c>
      <c r="DI358">
        <v>24.12</v>
      </c>
      <c r="DJ358">
        <v>2.08</v>
      </c>
      <c r="DK358">
        <v>43.14</v>
      </c>
      <c r="DL358">
        <v>4.54</v>
      </c>
      <c r="DM358">
        <v>2.19</v>
      </c>
      <c r="DN358">
        <v>36.58</v>
      </c>
      <c r="DO358">
        <v>19.8</v>
      </c>
      <c r="DP358">
        <v>6.03</v>
      </c>
      <c r="DQ358">
        <v>1.17</v>
      </c>
      <c r="DR358">
        <v>50.54</v>
      </c>
      <c r="DS358">
        <v>27.41</v>
      </c>
      <c r="DT358">
        <v>7.85</v>
      </c>
      <c r="DU358">
        <v>35.56</v>
      </c>
      <c r="DV358">
        <v>17.489999999999998</v>
      </c>
      <c r="DW358">
        <v>8.56</v>
      </c>
      <c r="DX358">
        <v>12.54</v>
      </c>
      <c r="DY358">
        <v>7.39</v>
      </c>
      <c r="DZ358">
        <v>0.06</v>
      </c>
      <c r="EA358">
        <v>5.8</v>
      </c>
      <c r="EB358">
        <v>0.16</v>
      </c>
      <c r="EC358">
        <v>0.01</v>
      </c>
      <c r="ED358">
        <v>2.57</v>
      </c>
      <c r="EE358">
        <v>0.31</v>
      </c>
      <c r="EF358">
        <v>2.36</v>
      </c>
      <c r="EG358">
        <v>0.02</v>
      </c>
      <c r="EH358">
        <v>0.91</v>
      </c>
      <c r="EI358">
        <v>0.84</v>
      </c>
      <c r="EJ358">
        <v>0.96</v>
      </c>
      <c r="EK358">
        <v>0</v>
      </c>
      <c r="EL358">
        <v>7.0000000000000007E-2</v>
      </c>
      <c r="EM358">
        <v>1.87</v>
      </c>
      <c r="EN358">
        <v>1.42</v>
      </c>
      <c r="EO358">
        <v>0.75</v>
      </c>
      <c r="EP358">
        <v>0.48</v>
      </c>
      <c r="EQ358">
        <v>1.63</v>
      </c>
      <c r="ER358">
        <v>0.56999999999999995</v>
      </c>
      <c r="ES358">
        <v>0.47</v>
      </c>
      <c r="ET358">
        <v>0</v>
      </c>
      <c r="EU358">
        <v>0.75</v>
      </c>
      <c r="EV358">
        <v>0.16</v>
      </c>
      <c r="EW358">
        <v>0.09</v>
      </c>
      <c r="EX358">
        <v>0.06</v>
      </c>
      <c r="EY358">
        <v>27.81</v>
      </c>
      <c r="EZ358">
        <v>26.93</v>
      </c>
      <c r="FA358">
        <v>0.77</v>
      </c>
      <c r="FB358">
        <v>0</v>
      </c>
      <c r="FC358">
        <v>0.21</v>
      </c>
      <c r="FD358">
        <v>31.4</v>
      </c>
      <c r="FE358">
        <v>7.97</v>
      </c>
      <c r="FF358">
        <v>26.38</v>
      </c>
      <c r="FG358">
        <v>1.37</v>
      </c>
      <c r="FH358">
        <v>11.59</v>
      </c>
      <c r="FI358">
        <v>68.89</v>
      </c>
      <c r="FJ358">
        <v>91.67</v>
      </c>
      <c r="FK358">
        <v>4.17</v>
      </c>
      <c r="FL358">
        <v>71.58</v>
      </c>
      <c r="FM358">
        <v>22.55</v>
      </c>
      <c r="FN358">
        <v>6.03</v>
      </c>
      <c r="FO358">
        <v>2.73</v>
      </c>
      <c r="FP358">
        <v>0.11</v>
      </c>
      <c r="FQ358">
        <v>67.790000000000006</v>
      </c>
      <c r="FR358">
        <v>67.53</v>
      </c>
      <c r="FS358">
        <v>25.06</v>
      </c>
      <c r="FT358">
        <v>3.24</v>
      </c>
      <c r="FU358">
        <v>5.27</v>
      </c>
      <c r="FV358">
        <v>0.65</v>
      </c>
      <c r="FW358">
        <v>26.42</v>
      </c>
      <c r="FX358">
        <v>1.76</v>
      </c>
      <c r="FY358">
        <v>6.68</v>
      </c>
      <c r="FZ358">
        <v>1.1599999999999999</v>
      </c>
      <c r="GA358">
        <v>0.43</v>
      </c>
      <c r="GB358">
        <v>26.67</v>
      </c>
      <c r="GC358">
        <v>38.39</v>
      </c>
      <c r="GD358">
        <v>0.02</v>
      </c>
      <c r="GE358">
        <v>2.34</v>
      </c>
      <c r="GF358">
        <v>7.76</v>
      </c>
    </row>
    <row r="359" spans="2:188" x14ac:dyDescent="0.35">
      <c r="B359" t="str">
        <f>IF(AND(F359&gt;='PASO 2 - CHANNEL INPUT '!$G$4,F359&lt;='PASO 2 - CHANNEL INPUT '!$H$4),"OK","FUERA")</f>
        <v>OK</v>
      </c>
      <c r="C359" s="18" t="str">
        <f>IF(AND(F359&gt;='PASO 2 - CHANNEL INPUT '!$G$8,F359&lt;='PASO 2 - CHANNEL INPUT '!$H$8),"OK","FUERA")</f>
        <v>OK</v>
      </c>
      <c r="D359" t="str">
        <f>IF(AND(F359&gt;='PASO 1 - SETUP CAMPAÑA'!$C$3,F359&lt;='PASO 1 - SETUP CAMPAÑA'!$C$4),"OK","FUERA")</f>
        <v>OK</v>
      </c>
      <c r="E359" t="s">
        <v>12</v>
      </c>
      <c r="F359">
        <v>72</v>
      </c>
      <c r="G359" s="11">
        <f t="shared" si="545"/>
        <v>40.92</v>
      </c>
      <c r="H359">
        <f t="shared" si="456"/>
        <v>39.815999999999995</v>
      </c>
      <c r="I359">
        <f t="shared" si="457"/>
        <v>1.9440000000000004</v>
      </c>
      <c r="J359">
        <f t="shared" si="458"/>
        <v>10.319999999999999</v>
      </c>
      <c r="K359">
        <f t="shared" si="459"/>
        <v>10.176</v>
      </c>
      <c r="L359">
        <f t="shared" si="460"/>
        <v>0.40800000000000003</v>
      </c>
      <c r="M359">
        <f t="shared" si="461"/>
        <v>26.304000000000002</v>
      </c>
      <c r="N359">
        <f t="shared" si="462"/>
        <v>31.008000000000003</v>
      </c>
      <c r="O359">
        <f t="shared" si="463"/>
        <v>3.3839999999999999</v>
      </c>
      <c r="P359">
        <f t="shared" si="464"/>
        <v>3.456</v>
      </c>
      <c r="Q359">
        <f t="shared" si="465"/>
        <v>50.688000000000002</v>
      </c>
      <c r="R359">
        <f t="shared" si="466"/>
        <v>1.7999999999999998</v>
      </c>
      <c r="S359">
        <f t="shared" si="467"/>
        <v>51.384</v>
      </c>
      <c r="T359">
        <f t="shared" si="468"/>
        <v>48.911999999999992</v>
      </c>
      <c r="U359" s="11">
        <f t="shared" si="469"/>
        <v>56.423999999999999</v>
      </c>
      <c r="V359">
        <f t="shared" si="470"/>
        <v>7.2480000000000002</v>
      </c>
      <c r="W359">
        <f t="shared" si="471"/>
        <v>108.11999999999999</v>
      </c>
      <c r="X359">
        <f t="shared" si="472"/>
        <v>10.704000000000001</v>
      </c>
      <c r="Y359">
        <f t="shared" si="473"/>
        <v>3.4319999999999999</v>
      </c>
      <c r="Z359">
        <f t="shared" si="474"/>
        <v>89.712000000000003</v>
      </c>
      <c r="AA359">
        <f t="shared" si="475"/>
        <v>44.543999999999997</v>
      </c>
      <c r="AB359">
        <f t="shared" si="476"/>
        <v>13.608000000000001</v>
      </c>
      <c r="AC359">
        <f t="shared" si="477"/>
        <v>3.4079999999999999</v>
      </c>
      <c r="AD359" s="11">
        <f t="shared" si="478"/>
        <v>125.95199999999998</v>
      </c>
      <c r="AE359">
        <f t="shared" si="479"/>
        <v>60.503999999999998</v>
      </c>
      <c r="AF359">
        <f t="shared" si="480"/>
        <v>19.488</v>
      </c>
      <c r="AG359">
        <f t="shared" si="481"/>
        <v>82.031999999999996</v>
      </c>
      <c r="AH359">
        <f t="shared" si="482"/>
        <v>48.695999999999998</v>
      </c>
      <c r="AI359">
        <f t="shared" si="483"/>
        <v>21.815999999999999</v>
      </c>
      <c r="AJ359">
        <f t="shared" si="484"/>
        <v>24.983999999999998</v>
      </c>
      <c r="AK359">
        <f t="shared" si="485"/>
        <v>12.984</v>
      </c>
      <c r="AL359">
        <f t="shared" si="486"/>
        <v>0.64800000000000002</v>
      </c>
      <c r="AM359">
        <f t="shared" si="487"/>
        <v>11.304</v>
      </c>
      <c r="AN359">
        <f t="shared" si="488"/>
        <v>0.24</v>
      </c>
      <c r="AO359">
        <f t="shared" si="489"/>
        <v>2.4E-2</v>
      </c>
      <c r="AP359">
        <f t="shared" si="490"/>
        <v>4.032</v>
      </c>
      <c r="AQ359">
        <f t="shared" si="491"/>
        <v>0.57599999999999996</v>
      </c>
      <c r="AR359">
        <f t="shared" si="492"/>
        <v>3.3359999999999999</v>
      </c>
      <c r="AS359">
        <f t="shared" si="493"/>
        <v>0.312</v>
      </c>
      <c r="AT359">
        <f t="shared" si="494"/>
        <v>2.3280000000000003</v>
      </c>
      <c r="AU359">
        <f t="shared" si="495"/>
        <v>1.776</v>
      </c>
      <c r="AV359">
        <f t="shared" si="496"/>
        <v>3.8880000000000008</v>
      </c>
      <c r="AW359">
        <f t="shared" si="497"/>
        <v>0</v>
      </c>
      <c r="AX359">
        <f t="shared" si="498"/>
        <v>0</v>
      </c>
      <c r="AY359">
        <f t="shared" si="499"/>
        <v>5.3280000000000003</v>
      </c>
      <c r="AZ359">
        <f t="shared" si="500"/>
        <v>2.8319999999999999</v>
      </c>
      <c r="BA359">
        <f t="shared" si="501"/>
        <v>3.3119999999999998</v>
      </c>
      <c r="BB359">
        <f t="shared" si="502"/>
        <v>1.056</v>
      </c>
      <c r="BC359">
        <f t="shared" si="503"/>
        <v>2.2080000000000002</v>
      </c>
      <c r="BD359">
        <f t="shared" si="504"/>
        <v>0.83999999999999986</v>
      </c>
      <c r="BE359">
        <f t="shared" si="505"/>
        <v>3.9359999999999995</v>
      </c>
      <c r="BF359">
        <f t="shared" si="506"/>
        <v>0.24</v>
      </c>
      <c r="BG359">
        <f t="shared" si="507"/>
        <v>1.9679999999999997</v>
      </c>
      <c r="BH359">
        <f t="shared" si="508"/>
        <v>0.52800000000000002</v>
      </c>
      <c r="BI359">
        <f t="shared" si="509"/>
        <v>0.16800000000000004</v>
      </c>
      <c r="BJ359">
        <f t="shared" si="510"/>
        <v>0</v>
      </c>
      <c r="BK359">
        <f t="shared" si="511"/>
        <v>57.552000000000007</v>
      </c>
      <c r="BL359">
        <f t="shared" si="512"/>
        <v>56.591999999999999</v>
      </c>
      <c r="BM359">
        <f t="shared" si="513"/>
        <v>0.38400000000000001</v>
      </c>
      <c r="BN359">
        <f t="shared" si="514"/>
        <v>0</v>
      </c>
      <c r="BO359">
        <f t="shared" si="515"/>
        <v>0.81600000000000006</v>
      </c>
      <c r="BP359">
        <f t="shared" si="516"/>
        <v>73.343999999999994</v>
      </c>
      <c r="BQ359">
        <f t="shared" si="517"/>
        <v>14.831999999999999</v>
      </c>
      <c r="BR359">
        <f t="shared" si="518"/>
        <v>64.775999999999996</v>
      </c>
      <c r="BS359">
        <f t="shared" si="519"/>
        <v>3.1680000000000001</v>
      </c>
      <c r="BT359">
        <f t="shared" si="520"/>
        <v>21</v>
      </c>
      <c r="BU359">
        <f t="shared" si="521"/>
        <v>158.51999999999998</v>
      </c>
      <c r="BV359" s="11">
        <f t="shared" si="522"/>
        <v>214.17599999999999</v>
      </c>
      <c r="BW359" s="11">
        <f t="shared" si="523"/>
        <v>6.3120000000000003</v>
      </c>
      <c r="BX359" s="11">
        <f t="shared" si="524"/>
        <v>163.82400000000001</v>
      </c>
      <c r="BY359">
        <f t="shared" si="525"/>
        <v>44.28</v>
      </c>
      <c r="BZ359">
        <f t="shared" si="526"/>
        <v>13.608000000000001</v>
      </c>
      <c r="CA359">
        <f t="shared" si="527"/>
        <v>2.2320000000000002</v>
      </c>
      <c r="CB359">
        <f t="shared" si="528"/>
        <v>0.45600000000000002</v>
      </c>
      <c r="CC359" s="11">
        <f t="shared" si="529"/>
        <v>166.32</v>
      </c>
      <c r="CD359" s="11">
        <f t="shared" si="530"/>
        <v>156.6</v>
      </c>
      <c r="CE359" s="11">
        <f t="shared" si="531"/>
        <v>52.512</v>
      </c>
      <c r="CF359">
        <f t="shared" si="532"/>
        <v>9.3840000000000003</v>
      </c>
      <c r="CG359">
        <f t="shared" si="533"/>
        <v>13.511999999999999</v>
      </c>
      <c r="CH359">
        <f t="shared" si="534"/>
        <v>1.728</v>
      </c>
      <c r="CI359" s="11">
        <f t="shared" si="535"/>
        <v>64.224000000000004</v>
      </c>
      <c r="CJ359">
        <f t="shared" si="536"/>
        <v>3.24</v>
      </c>
      <c r="CK359">
        <f t="shared" si="537"/>
        <v>17.616</v>
      </c>
      <c r="CL359">
        <f t="shared" si="538"/>
        <v>4.08</v>
      </c>
      <c r="CM359">
        <f t="shared" si="539"/>
        <v>2.64</v>
      </c>
      <c r="CN359">
        <f t="shared" si="540"/>
        <v>59.736000000000004</v>
      </c>
      <c r="CO359">
        <f t="shared" si="541"/>
        <v>83.712000000000003</v>
      </c>
      <c r="CP359">
        <f t="shared" si="542"/>
        <v>1.2</v>
      </c>
      <c r="CQ359">
        <f t="shared" si="543"/>
        <v>6.3599999999999994</v>
      </c>
      <c r="CR359">
        <f t="shared" si="544"/>
        <v>19.2</v>
      </c>
      <c r="CT359" s="18">
        <f>'PASO 1 - SETUP CAMPAÑA'!H100</f>
        <v>240</v>
      </c>
      <c r="CU359">
        <v>17.05</v>
      </c>
      <c r="CV359">
        <v>16.59</v>
      </c>
      <c r="CW359">
        <v>0.81</v>
      </c>
      <c r="CX359">
        <v>4.3</v>
      </c>
      <c r="CY359">
        <v>4.24</v>
      </c>
      <c r="CZ359">
        <v>0.17</v>
      </c>
      <c r="DA359">
        <v>10.96</v>
      </c>
      <c r="DB359">
        <v>12.92</v>
      </c>
      <c r="DC359">
        <v>1.41</v>
      </c>
      <c r="DD359">
        <v>1.44</v>
      </c>
      <c r="DE359">
        <v>21.12</v>
      </c>
      <c r="DF359">
        <v>0.75</v>
      </c>
      <c r="DG359">
        <v>21.41</v>
      </c>
      <c r="DH359">
        <v>20.38</v>
      </c>
      <c r="DI359">
        <v>23.51</v>
      </c>
      <c r="DJ359">
        <v>3.02</v>
      </c>
      <c r="DK359">
        <v>45.05</v>
      </c>
      <c r="DL359">
        <v>4.46</v>
      </c>
      <c r="DM359">
        <v>1.43</v>
      </c>
      <c r="DN359">
        <v>37.380000000000003</v>
      </c>
      <c r="DO359">
        <v>18.559999999999999</v>
      </c>
      <c r="DP359">
        <v>5.67</v>
      </c>
      <c r="DQ359">
        <v>1.42</v>
      </c>
      <c r="DR359">
        <v>52.48</v>
      </c>
      <c r="DS359">
        <v>25.21</v>
      </c>
      <c r="DT359">
        <v>8.1199999999999992</v>
      </c>
      <c r="DU359">
        <v>34.18</v>
      </c>
      <c r="DV359">
        <v>20.29</v>
      </c>
      <c r="DW359">
        <v>9.09</v>
      </c>
      <c r="DX359">
        <v>10.41</v>
      </c>
      <c r="DY359">
        <v>5.41</v>
      </c>
      <c r="DZ359">
        <v>0.27</v>
      </c>
      <c r="EA359">
        <v>4.71</v>
      </c>
      <c r="EB359">
        <v>0.1</v>
      </c>
      <c r="EC359">
        <v>0.01</v>
      </c>
      <c r="ED359">
        <v>1.68</v>
      </c>
      <c r="EE359">
        <v>0.24</v>
      </c>
      <c r="EF359">
        <v>1.39</v>
      </c>
      <c r="EG359">
        <v>0.13</v>
      </c>
      <c r="EH359">
        <v>0.97</v>
      </c>
      <c r="EI359">
        <v>0.74</v>
      </c>
      <c r="EJ359">
        <v>1.62</v>
      </c>
      <c r="EK359">
        <v>0</v>
      </c>
      <c r="EL359">
        <v>0</v>
      </c>
      <c r="EM359">
        <v>2.2200000000000002</v>
      </c>
      <c r="EN359">
        <v>1.18</v>
      </c>
      <c r="EO359">
        <v>1.38</v>
      </c>
      <c r="EP359">
        <v>0.44</v>
      </c>
      <c r="EQ359">
        <v>0.92</v>
      </c>
      <c r="ER359">
        <v>0.35</v>
      </c>
      <c r="ES359">
        <v>1.64</v>
      </c>
      <c r="ET359">
        <v>0.1</v>
      </c>
      <c r="EU359">
        <v>0.82</v>
      </c>
      <c r="EV359">
        <v>0.22</v>
      </c>
      <c r="EW359">
        <v>7.0000000000000007E-2</v>
      </c>
      <c r="EX359">
        <v>0</v>
      </c>
      <c r="EY359">
        <v>23.98</v>
      </c>
      <c r="EZ359">
        <v>23.58</v>
      </c>
      <c r="FA359">
        <v>0.16</v>
      </c>
      <c r="FB359">
        <v>0</v>
      </c>
      <c r="FC359">
        <v>0.34</v>
      </c>
      <c r="FD359">
        <v>30.56</v>
      </c>
      <c r="FE359">
        <v>6.18</v>
      </c>
      <c r="FF359">
        <v>26.99</v>
      </c>
      <c r="FG359">
        <v>1.32</v>
      </c>
      <c r="FH359">
        <v>8.75</v>
      </c>
      <c r="FI359">
        <v>66.05</v>
      </c>
      <c r="FJ359">
        <v>89.24</v>
      </c>
      <c r="FK359">
        <v>2.63</v>
      </c>
      <c r="FL359">
        <v>68.260000000000005</v>
      </c>
      <c r="FM359">
        <v>18.45</v>
      </c>
      <c r="FN359">
        <v>5.67</v>
      </c>
      <c r="FO359">
        <v>0.93</v>
      </c>
      <c r="FP359">
        <v>0.19</v>
      </c>
      <c r="FQ359">
        <v>69.3</v>
      </c>
      <c r="FR359">
        <v>65.25</v>
      </c>
      <c r="FS359">
        <v>21.88</v>
      </c>
      <c r="FT359">
        <v>3.91</v>
      </c>
      <c r="FU359">
        <v>5.63</v>
      </c>
      <c r="FV359">
        <v>0.72</v>
      </c>
      <c r="FW359">
        <v>26.76</v>
      </c>
      <c r="FX359">
        <v>1.35</v>
      </c>
      <c r="FY359">
        <v>7.34</v>
      </c>
      <c r="FZ359">
        <v>1.7</v>
      </c>
      <c r="GA359">
        <v>1.1000000000000001</v>
      </c>
      <c r="GB359">
        <v>24.89</v>
      </c>
      <c r="GC359">
        <v>34.880000000000003</v>
      </c>
      <c r="GD359">
        <v>0.5</v>
      </c>
      <c r="GE359">
        <v>2.65</v>
      </c>
      <c r="GF359">
        <v>8</v>
      </c>
    </row>
    <row r="360" spans="2:188" x14ac:dyDescent="0.35">
      <c r="B360" t="str">
        <f>IF(AND(F360&gt;='PASO 2 - CHANNEL INPUT '!$G$4,F360&lt;='PASO 2 - CHANNEL INPUT '!$H$4),"OK","FUERA")</f>
        <v>OK</v>
      </c>
      <c r="C360" s="18" t="str">
        <f>IF(AND(F360&gt;='PASO 2 - CHANNEL INPUT '!$G$8,F360&lt;='PASO 2 - CHANNEL INPUT '!$H$8),"OK","FUERA")</f>
        <v>OK</v>
      </c>
      <c r="D360" t="str">
        <f>IF(AND(F360&gt;='PASO 1 - SETUP CAMPAÑA'!$C$3,F360&lt;='PASO 1 - SETUP CAMPAÑA'!$C$4),"OK","FUERA")</f>
        <v>OK</v>
      </c>
      <c r="E360" t="s">
        <v>12</v>
      </c>
      <c r="F360">
        <v>73</v>
      </c>
      <c r="G360" s="11">
        <f t="shared" si="545"/>
        <v>31.919799999999999</v>
      </c>
      <c r="H360">
        <f t="shared" si="456"/>
        <v>30.758200000000006</v>
      </c>
      <c r="I360">
        <f t="shared" si="457"/>
        <v>1.1858</v>
      </c>
      <c r="J360">
        <f t="shared" si="458"/>
        <v>9.946200000000001</v>
      </c>
      <c r="K360">
        <f t="shared" si="459"/>
        <v>9.3895999999999997</v>
      </c>
      <c r="L360">
        <f t="shared" si="460"/>
        <v>0.53239999999999998</v>
      </c>
      <c r="M360">
        <f t="shared" si="461"/>
        <v>29.475599999999996</v>
      </c>
      <c r="N360">
        <f t="shared" si="462"/>
        <v>30.975999999999999</v>
      </c>
      <c r="O360">
        <f t="shared" si="463"/>
        <v>5.3723999999999998</v>
      </c>
      <c r="P360">
        <f t="shared" si="464"/>
        <v>5.2029999999999994</v>
      </c>
      <c r="Q360">
        <f t="shared" si="465"/>
        <v>56.143999999999998</v>
      </c>
      <c r="R360">
        <f t="shared" si="466"/>
        <v>1.1616</v>
      </c>
      <c r="S360">
        <f t="shared" si="467"/>
        <v>56.652200000000001</v>
      </c>
      <c r="T360">
        <f t="shared" si="468"/>
        <v>54.619400000000006</v>
      </c>
      <c r="U360" s="11">
        <f t="shared" si="469"/>
        <v>59.362600000000008</v>
      </c>
      <c r="V360">
        <f t="shared" si="470"/>
        <v>4.6947999999999999</v>
      </c>
      <c r="W360">
        <f t="shared" si="471"/>
        <v>94.888199999999998</v>
      </c>
      <c r="X360">
        <f t="shared" si="472"/>
        <v>9.655800000000001</v>
      </c>
      <c r="Y360">
        <f t="shared" si="473"/>
        <v>2.7587999999999995</v>
      </c>
      <c r="Z360">
        <f t="shared" si="474"/>
        <v>76.7624</v>
      </c>
      <c r="AA360">
        <f t="shared" si="475"/>
        <v>44.455399999999997</v>
      </c>
      <c r="AB360">
        <f t="shared" si="476"/>
        <v>11.979000000000001</v>
      </c>
      <c r="AC360">
        <f t="shared" si="477"/>
        <v>4.8641999999999994</v>
      </c>
      <c r="AD360" s="11">
        <f t="shared" si="478"/>
        <v>111.1506</v>
      </c>
      <c r="AE360">
        <f t="shared" si="479"/>
        <v>67.179200000000009</v>
      </c>
      <c r="AF360">
        <f t="shared" si="480"/>
        <v>18.271000000000001</v>
      </c>
      <c r="AG360">
        <f t="shared" si="481"/>
        <v>86.466599999999985</v>
      </c>
      <c r="AH360">
        <f t="shared" si="482"/>
        <v>45.641199999999998</v>
      </c>
      <c r="AI360">
        <f t="shared" si="483"/>
        <v>15.488</v>
      </c>
      <c r="AJ360">
        <f t="shared" si="484"/>
        <v>27.176600000000004</v>
      </c>
      <c r="AK360">
        <f t="shared" si="485"/>
        <v>12.3178</v>
      </c>
      <c r="AL360">
        <f t="shared" si="486"/>
        <v>0.16940000000000002</v>
      </c>
      <c r="AM360">
        <f t="shared" si="487"/>
        <v>13.2616</v>
      </c>
      <c r="AN360">
        <f t="shared" si="488"/>
        <v>0.24199999999999999</v>
      </c>
      <c r="AO360">
        <f t="shared" si="489"/>
        <v>7.2599999999999998E-2</v>
      </c>
      <c r="AP360">
        <f t="shared" si="490"/>
        <v>6.7759999999999989</v>
      </c>
      <c r="AQ360">
        <f t="shared" si="491"/>
        <v>0</v>
      </c>
      <c r="AR360">
        <f t="shared" si="492"/>
        <v>3.7026000000000003</v>
      </c>
      <c r="AS360">
        <f t="shared" si="493"/>
        <v>0</v>
      </c>
      <c r="AT360">
        <f t="shared" si="494"/>
        <v>1.5004</v>
      </c>
      <c r="AU360">
        <f t="shared" si="495"/>
        <v>0.31459999999999999</v>
      </c>
      <c r="AV360">
        <f t="shared" si="496"/>
        <v>3.2427999999999999</v>
      </c>
      <c r="AW360">
        <f t="shared" si="497"/>
        <v>0</v>
      </c>
      <c r="AX360">
        <f t="shared" si="498"/>
        <v>9.6800000000000011E-2</v>
      </c>
      <c r="AY360">
        <f t="shared" si="499"/>
        <v>3.5573999999999999</v>
      </c>
      <c r="AZ360">
        <f t="shared" si="500"/>
        <v>2.6620000000000004</v>
      </c>
      <c r="BA360">
        <f t="shared" si="501"/>
        <v>3.9445999999999994</v>
      </c>
      <c r="BB360">
        <f t="shared" si="502"/>
        <v>0.75019999999999998</v>
      </c>
      <c r="BC360">
        <f t="shared" si="503"/>
        <v>1.5730000000000002</v>
      </c>
      <c r="BD360">
        <f t="shared" si="504"/>
        <v>2.0327999999999999</v>
      </c>
      <c r="BE360">
        <f t="shared" si="505"/>
        <v>2.2021999999999999</v>
      </c>
      <c r="BF360">
        <f t="shared" si="506"/>
        <v>0</v>
      </c>
      <c r="BG360">
        <f t="shared" si="507"/>
        <v>1.3793999999999997</v>
      </c>
      <c r="BH360">
        <f t="shared" si="508"/>
        <v>0.24199999999999999</v>
      </c>
      <c r="BI360">
        <f t="shared" si="509"/>
        <v>1.0164</v>
      </c>
      <c r="BJ360">
        <f t="shared" si="510"/>
        <v>0.16940000000000002</v>
      </c>
      <c r="BK360">
        <f t="shared" si="511"/>
        <v>56.821600000000004</v>
      </c>
      <c r="BL360">
        <f t="shared" si="512"/>
        <v>55.103399999999993</v>
      </c>
      <c r="BM360">
        <f t="shared" si="513"/>
        <v>2.0811999999999999</v>
      </c>
      <c r="BN360">
        <f t="shared" si="514"/>
        <v>0</v>
      </c>
      <c r="BO360">
        <f t="shared" si="515"/>
        <v>0.26619999999999999</v>
      </c>
      <c r="BP360">
        <f t="shared" si="516"/>
        <v>64.299399999999991</v>
      </c>
      <c r="BQ360">
        <f t="shared" si="517"/>
        <v>16.335000000000001</v>
      </c>
      <c r="BR360">
        <f t="shared" si="518"/>
        <v>52.272000000000006</v>
      </c>
      <c r="BS360">
        <f t="shared" si="519"/>
        <v>4.6947999999999999</v>
      </c>
      <c r="BT360">
        <f t="shared" si="520"/>
        <v>21.416999999999998</v>
      </c>
      <c r="BU360">
        <f t="shared" si="521"/>
        <v>162.93860000000001</v>
      </c>
      <c r="BV360" s="11">
        <f t="shared" si="522"/>
        <v>215.64619999999999</v>
      </c>
      <c r="BW360" s="11">
        <f t="shared" si="523"/>
        <v>5.4691999999999998</v>
      </c>
      <c r="BX360" s="11">
        <f t="shared" si="524"/>
        <v>166.61699999999996</v>
      </c>
      <c r="BY360">
        <f t="shared" si="525"/>
        <v>40.3172</v>
      </c>
      <c r="BZ360">
        <f t="shared" si="526"/>
        <v>11.979000000000001</v>
      </c>
      <c r="CA360">
        <f t="shared" si="527"/>
        <v>2.5167999999999999</v>
      </c>
      <c r="CB360">
        <f t="shared" si="528"/>
        <v>0.45979999999999999</v>
      </c>
      <c r="CC360" s="11">
        <f t="shared" si="529"/>
        <v>166.27819999999997</v>
      </c>
      <c r="CD360" s="11">
        <f t="shared" si="530"/>
        <v>159.13920000000002</v>
      </c>
      <c r="CE360" s="11">
        <f t="shared" si="531"/>
        <v>50.723200000000006</v>
      </c>
      <c r="CF360">
        <f t="shared" si="532"/>
        <v>9.655800000000001</v>
      </c>
      <c r="CG360">
        <f t="shared" si="533"/>
        <v>12.850199999999999</v>
      </c>
      <c r="CH360">
        <f t="shared" si="534"/>
        <v>1.5246</v>
      </c>
      <c r="CI360" s="11">
        <f t="shared" si="535"/>
        <v>56.652200000000001</v>
      </c>
      <c r="CJ360">
        <f t="shared" si="536"/>
        <v>2.7829999999999999</v>
      </c>
      <c r="CK360">
        <f t="shared" si="537"/>
        <v>16.359199999999998</v>
      </c>
      <c r="CL360">
        <f t="shared" si="538"/>
        <v>3.6783999999999999</v>
      </c>
      <c r="CM360">
        <f t="shared" si="539"/>
        <v>1.3793999999999997</v>
      </c>
      <c r="CN360">
        <f t="shared" si="540"/>
        <v>58.515599999999999</v>
      </c>
      <c r="CO360">
        <f t="shared" si="541"/>
        <v>84.603200000000001</v>
      </c>
      <c r="CP360">
        <f t="shared" si="542"/>
        <v>0.65339999999999998</v>
      </c>
      <c r="CQ360">
        <f t="shared" si="543"/>
        <v>6.9211999999999998</v>
      </c>
      <c r="CR360">
        <f t="shared" si="544"/>
        <v>21.779999999999998</v>
      </c>
      <c r="CT360" s="18">
        <f>'PASO 1 - SETUP CAMPAÑA'!H101</f>
        <v>242</v>
      </c>
      <c r="CU360">
        <v>13.19</v>
      </c>
      <c r="CV360">
        <v>12.71</v>
      </c>
      <c r="CW360">
        <v>0.49</v>
      </c>
      <c r="CX360">
        <v>4.1100000000000003</v>
      </c>
      <c r="CY360">
        <v>3.88</v>
      </c>
      <c r="CZ360">
        <v>0.22</v>
      </c>
      <c r="DA360">
        <v>12.18</v>
      </c>
      <c r="DB360">
        <v>12.8</v>
      </c>
      <c r="DC360">
        <v>2.2200000000000002</v>
      </c>
      <c r="DD360">
        <v>2.15</v>
      </c>
      <c r="DE360">
        <v>23.2</v>
      </c>
      <c r="DF360">
        <v>0.48</v>
      </c>
      <c r="DG360">
        <v>23.41</v>
      </c>
      <c r="DH360">
        <v>22.57</v>
      </c>
      <c r="DI360">
        <v>24.53</v>
      </c>
      <c r="DJ360">
        <v>1.94</v>
      </c>
      <c r="DK360">
        <v>39.21</v>
      </c>
      <c r="DL360">
        <v>3.99</v>
      </c>
      <c r="DM360">
        <v>1.1399999999999999</v>
      </c>
      <c r="DN360">
        <v>31.72</v>
      </c>
      <c r="DO360">
        <v>18.37</v>
      </c>
      <c r="DP360">
        <v>4.95</v>
      </c>
      <c r="DQ360">
        <v>2.0099999999999998</v>
      </c>
      <c r="DR360">
        <v>45.93</v>
      </c>
      <c r="DS360">
        <v>27.76</v>
      </c>
      <c r="DT360">
        <v>7.55</v>
      </c>
      <c r="DU360">
        <v>35.729999999999997</v>
      </c>
      <c r="DV360">
        <v>18.86</v>
      </c>
      <c r="DW360">
        <v>6.4</v>
      </c>
      <c r="DX360">
        <v>11.23</v>
      </c>
      <c r="DY360">
        <v>5.09</v>
      </c>
      <c r="DZ360">
        <v>7.0000000000000007E-2</v>
      </c>
      <c r="EA360">
        <v>5.48</v>
      </c>
      <c r="EB360">
        <v>0.1</v>
      </c>
      <c r="EC360">
        <v>0.03</v>
      </c>
      <c r="ED360">
        <v>2.8</v>
      </c>
      <c r="EE360">
        <v>0</v>
      </c>
      <c r="EF360">
        <v>1.53</v>
      </c>
      <c r="EG360">
        <v>0</v>
      </c>
      <c r="EH360">
        <v>0.62</v>
      </c>
      <c r="EI360">
        <v>0.13</v>
      </c>
      <c r="EJ360">
        <v>1.34</v>
      </c>
      <c r="EK360">
        <v>0</v>
      </c>
      <c r="EL360">
        <v>0.04</v>
      </c>
      <c r="EM360">
        <v>1.47</v>
      </c>
      <c r="EN360">
        <v>1.1000000000000001</v>
      </c>
      <c r="EO360">
        <v>1.63</v>
      </c>
      <c r="EP360">
        <v>0.31</v>
      </c>
      <c r="EQ360">
        <v>0.65</v>
      </c>
      <c r="ER360">
        <v>0.84</v>
      </c>
      <c r="ES360">
        <v>0.91</v>
      </c>
      <c r="ET360">
        <v>0</v>
      </c>
      <c r="EU360">
        <v>0.56999999999999995</v>
      </c>
      <c r="EV360">
        <v>0.1</v>
      </c>
      <c r="EW360">
        <v>0.42</v>
      </c>
      <c r="EX360">
        <v>7.0000000000000007E-2</v>
      </c>
      <c r="EY360">
        <v>23.48</v>
      </c>
      <c r="EZ360">
        <v>22.77</v>
      </c>
      <c r="FA360">
        <v>0.86</v>
      </c>
      <c r="FB360">
        <v>0</v>
      </c>
      <c r="FC360">
        <v>0.11</v>
      </c>
      <c r="FD360">
        <v>26.57</v>
      </c>
      <c r="FE360">
        <v>6.75</v>
      </c>
      <c r="FF360">
        <v>21.6</v>
      </c>
      <c r="FG360">
        <v>1.94</v>
      </c>
      <c r="FH360">
        <v>8.85</v>
      </c>
      <c r="FI360">
        <v>67.33</v>
      </c>
      <c r="FJ360">
        <v>89.11</v>
      </c>
      <c r="FK360">
        <v>2.2599999999999998</v>
      </c>
      <c r="FL360">
        <v>68.849999999999994</v>
      </c>
      <c r="FM360">
        <v>16.66</v>
      </c>
      <c r="FN360">
        <v>4.95</v>
      </c>
      <c r="FO360">
        <v>1.04</v>
      </c>
      <c r="FP360">
        <v>0.19</v>
      </c>
      <c r="FQ360">
        <v>68.709999999999994</v>
      </c>
      <c r="FR360">
        <v>65.760000000000005</v>
      </c>
      <c r="FS360">
        <v>20.96</v>
      </c>
      <c r="FT360">
        <v>3.99</v>
      </c>
      <c r="FU360">
        <v>5.31</v>
      </c>
      <c r="FV360">
        <v>0.63</v>
      </c>
      <c r="FW360">
        <v>23.41</v>
      </c>
      <c r="FX360">
        <v>1.1499999999999999</v>
      </c>
      <c r="FY360">
        <v>6.76</v>
      </c>
      <c r="FZ360">
        <v>1.52</v>
      </c>
      <c r="GA360">
        <v>0.56999999999999995</v>
      </c>
      <c r="GB360">
        <v>24.18</v>
      </c>
      <c r="GC360">
        <v>34.96</v>
      </c>
      <c r="GD360">
        <v>0.27</v>
      </c>
      <c r="GE360">
        <v>2.86</v>
      </c>
      <c r="GF360">
        <v>9</v>
      </c>
    </row>
    <row r="361" spans="2:188" x14ac:dyDescent="0.35">
      <c r="B361" t="str">
        <f>IF(AND(F361&gt;='PASO 2 - CHANNEL INPUT '!$G$4,F361&lt;='PASO 2 - CHANNEL INPUT '!$H$4),"OK","FUERA")</f>
        <v>OK</v>
      </c>
      <c r="C361" s="18" t="str">
        <f>IF(AND(F361&gt;='PASO 2 - CHANNEL INPUT '!$G$8,F361&lt;='PASO 2 - CHANNEL INPUT '!$H$8),"OK","FUERA")</f>
        <v>OK</v>
      </c>
      <c r="D361" t="str">
        <f>IF(AND(F361&gt;='PASO 1 - SETUP CAMPAÑA'!$C$3,F361&lt;='PASO 1 - SETUP CAMPAÑA'!$C$4),"OK","FUERA")</f>
        <v>OK</v>
      </c>
      <c r="E361" t="s">
        <v>12</v>
      </c>
      <c r="F361">
        <v>74</v>
      </c>
      <c r="G361" s="11">
        <f t="shared" si="545"/>
        <v>34.6706</v>
      </c>
      <c r="H361">
        <f t="shared" si="456"/>
        <v>33.159200000000006</v>
      </c>
      <c r="I361">
        <f t="shared" si="457"/>
        <v>2.0152000000000001</v>
      </c>
      <c r="J361">
        <f t="shared" si="458"/>
        <v>13.1904</v>
      </c>
      <c r="K361">
        <f t="shared" si="459"/>
        <v>12.7782</v>
      </c>
      <c r="L361">
        <f t="shared" si="460"/>
        <v>0.41220000000000001</v>
      </c>
      <c r="M361">
        <f t="shared" si="461"/>
        <v>23.609900000000003</v>
      </c>
      <c r="N361">
        <f t="shared" si="462"/>
        <v>27.983800000000002</v>
      </c>
      <c r="O361">
        <f t="shared" si="463"/>
        <v>2.1525999999999996</v>
      </c>
      <c r="P361">
        <f t="shared" si="464"/>
        <v>3.5724</v>
      </c>
      <c r="Q361">
        <f t="shared" si="465"/>
        <v>48.891500000000008</v>
      </c>
      <c r="R361">
        <f t="shared" si="466"/>
        <v>0.57250000000000001</v>
      </c>
      <c r="S361">
        <f t="shared" si="467"/>
        <v>49.1205</v>
      </c>
      <c r="T361">
        <f t="shared" si="468"/>
        <v>46.578600000000002</v>
      </c>
      <c r="U361" s="11">
        <f t="shared" si="469"/>
        <v>53.608899999999998</v>
      </c>
      <c r="V361">
        <f t="shared" si="470"/>
        <v>6.3433000000000002</v>
      </c>
      <c r="W361">
        <f t="shared" si="471"/>
        <v>87.15740000000001</v>
      </c>
      <c r="X361">
        <f t="shared" si="472"/>
        <v>7.2822000000000005</v>
      </c>
      <c r="Y361">
        <f t="shared" si="473"/>
        <v>2.5876999999999999</v>
      </c>
      <c r="Z361">
        <f t="shared" si="474"/>
        <v>70.875500000000002</v>
      </c>
      <c r="AA361">
        <f t="shared" si="475"/>
        <v>37.464399999999998</v>
      </c>
      <c r="AB361">
        <f t="shared" si="476"/>
        <v>9.2973999999999997</v>
      </c>
      <c r="AC361">
        <f t="shared" si="477"/>
        <v>3.6182000000000003</v>
      </c>
      <c r="AD361" s="11">
        <f t="shared" si="478"/>
        <v>101.14930000000001</v>
      </c>
      <c r="AE361">
        <f t="shared" si="479"/>
        <v>56.837800000000001</v>
      </c>
      <c r="AF361">
        <f t="shared" si="480"/>
        <v>21.823699999999999</v>
      </c>
      <c r="AG361">
        <f t="shared" si="481"/>
        <v>84.752899999999997</v>
      </c>
      <c r="AH361">
        <f t="shared" si="482"/>
        <v>44.746600000000001</v>
      </c>
      <c r="AI361">
        <f t="shared" si="483"/>
        <v>22.281700000000001</v>
      </c>
      <c r="AJ361">
        <f t="shared" si="484"/>
        <v>22.693900000000003</v>
      </c>
      <c r="AK361">
        <f t="shared" si="485"/>
        <v>16.4422</v>
      </c>
      <c r="AL361">
        <f t="shared" si="486"/>
        <v>6.8699999999999997E-2</v>
      </c>
      <c r="AM361">
        <f t="shared" si="487"/>
        <v>11.2668</v>
      </c>
      <c r="AN361">
        <f t="shared" si="488"/>
        <v>0.3664</v>
      </c>
      <c r="AO361">
        <f t="shared" si="489"/>
        <v>0</v>
      </c>
      <c r="AP361">
        <f t="shared" si="490"/>
        <v>8.1752999999999982</v>
      </c>
      <c r="AQ361">
        <f t="shared" si="491"/>
        <v>0.48089999999999999</v>
      </c>
      <c r="AR361">
        <f t="shared" si="492"/>
        <v>2.5190000000000001</v>
      </c>
      <c r="AS361">
        <f t="shared" si="493"/>
        <v>0</v>
      </c>
      <c r="AT361">
        <f t="shared" si="494"/>
        <v>3.6869000000000001</v>
      </c>
      <c r="AU361">
        <f t="shared" si="495"/>
        <v>0.6412000000000001</v>
      </c>
      <c r="AV361">
        <f t="shared" si="496"/>
        <v>2.8167</v>
      </c>
      <c r="AW361">
        <f t="shared" si="497"/>
        <v>0</v>
      </c>
      <c r="AX361">
        <f t="shared" si="498"/>
        <v>0</v>
      </c>
      <c r="AY361">
        <f t="shared" si="499"/>
        <v>3.4807999999999999</v>
      </c>
      <c r="AZ361">
        <f t="shared" si="500"/>
        <v>1.4885000000000002</v>
      </c>
      <c r="BA361">
        <f t="shared" si="501"/>
        <v>1.4427000000000001</v>
      </c>
      <c r="BB361">
        <f t="shared" si="502"/>
        <v>1.0305000000000002</v>
      </c>
      <c r="BC361">
        <f t="shared" si="503"/>
        <v>3.6411000000000002</v>
      </c>
      <c r="BD361">
        <f t="shared" si="504"/>
        <v>0.38930000000000003</v>
      </c>
      <c r="BE361">
        <f t="shared" si="505"/>
        <v>3.1830999999999996</v>
      </c>
      <c r="BF361">
        <f t="shared" si="506"/>
        <v>9.1600000000000001E-2</v>
      </c>
      <c r="BG361">
        <f t="shared" si="507"/>
        <v>2.2670999999999997</v>
      </c>
      <c r="BH361">
        <f t="shared" si="508"/>
        <v>0.16030000000000003</v>
      </c>
      <c r="BI361">
        <f t="shared" si="509"/>
        <v>9.1600000000000001E-2</v>
      </c>
      <c r="BJ361">
        <f t="shared" si="510"/>
        <v>0.48089999999999999</v>
      </c>
      <c r="BK361">
        <f t="shared" si="511"/>
        <v>60.433100000000003</v>
      </c>
      <c r="BL361">
        <f t="shared" si="512"/>
        <v>59.4255</v>
      </c>
      <c r="BM361">
        <f t="shared" si="513"/>
        <v>1.145</v>
      </c>
      <c r="BN361">
        <f t="shared" si="514"/>
        <v>0</v>
      </c>
      <c r="BO361">
        <f t="shared" si="515"/>
        <v>0.50380000000000003</v>
      </c>
      <c r="BP361">
        <f t="shared" si="516"/>
        <v>63.020800000000001</v>
      </c>
      <c r="BQ361">
        <f t="shared" si="517"/>
        <v>13.2362</v>
      </c>
      <c r="BR361">
        <f t="shared" si="518"/>
        <v>54.685199999999995</v>
      </c>
      <c r="BS361">
        <f t="shared" si="519"/>
        <v>2.7709000000000001</v>
      </c>
      <c r="BT361">
        <f t="shared" si="520"/>
        <v>19.167300000000001</v>
      </c>
      <c r="BU361">
        <f t="shared" si="521"/>
        <v>153.26970000000003</v>
      </c>
      <c r="BV361" s="11">
        <f t="shared" si="522"/>
        <v>205.04660000000001</v>
      </c>
      <c r="BW361" s="11">
        <f t="shared" si="523"/>
        <v>5.8394999999999992</v>
      </c>
      <c r="BX361" s="11">
        <f t="shared" si="524"/>
        <v>147.08670000000001</v>
      </c>
      <c r="BY361">
        <f t="shared" si="525"/>
        <v>32.6096</v>
      </c>
      <c r="BZ361">
        <f t="shared" si="526"/>
        <v>9.2973999999999997</v>
      </c>
      <c r="CA361">
        <f t="shared" si="527"/>
        <v>3.3433999999999999</v>
      </c>
      <c r="CB361">
        <f t="shared" si="528"/>
        <v>1.0076000000000001</v>
      </c>
      <c r="CC361" s="11">
        <f t="shared" si="529"/>
        <v>149.28509999999997</v>
      </c>
      <c r="CD361" s="11">
        <f t="shared" si="530"/>
        <v>142.82729999999998</v>
      </c>
      <c r="CE361" s="11">
        <f t="shared" si="531"/>
        <v>47.425899999999999</v>
      </c>
      <c r="CF361">
        <f t="shared" si="532"/>
        <v>8.8622999999999994</v>
      </c>
      <c r="CG361">
        <f t="shared" si="533"/>
        <v>11.610300000000001</v>
      </c>
      <c r="CH361">
        <f t="shared" si="534"/>
        <v>0.66409999999999991</v>
      </c>
      <c r="CI361" s="11">
        <f t="shared" si="535"/>
        <v>47.632000000000005</v>
      </c>
      <c r="CJ361">
        <f t="shared" si="536"/>
        <v>2.7709000000000001</v>
      </c>
      <c r="CK361">
        <f t="shared" si="537"/>
        <v>14.907899999999998</v>
      </c>
      <c r="CL361">
        <f t="shared" si="538"/>
        <v>2.7709000000000001</v>
      </c>
      <c r="CM361">
        <f t="shared" si="539"/>
        <v>2.5190000000000001</v>
      </c>
      <c r="CN361">
        <f t="shared" si="540"/>
        <v>50.792200000000001</v>
      </c>
      <c r="CO361">
        <f t="shared" si="541"/>
        <v>75.226500000000001</v>
      </c>
      <c r="CP361">
        <f t="shared" si="542"/>
        <v>0.1832</v>
      </c>
      <c r="CQ361">
        <f t="shared" si="543"/>
        <v>4.1449000000000007</v>
      </c>
      <c r="CR361">
        <f t="shared" si="544"/>
        <v>18.594799999999999</v>
      </c>
      <c r="CT361" s="18">
        <f>'PASO 1 - SETUP CAMPAÑA'!H102</f>
        <v>229</v>
      </c>
      <c r="CU361">
        <v>15.14</v>
      </c>
      <c r="CV361">
        <v>14.48</v>
      </c>
      <c r="CW361">
        <v>0.88</v>
      </c>
      <c r="CX361">
        <v>5.76</v>
      </c>
      <c r="CY361">
        <v>5.58</v>
      </c>
      <c r="CZ361">
        <v>0.18</v>
      </c>
      <c r="DA361">
        <v>10.31</v>
      </c>
      <c r="DB361">
        <v>12.22</v>
      </c>
      <c r="DC361">
        <v>0.94</v>
      </c>
      <c r="DD361">
        <v>1.56</v>
      </c>
      <c r="DE361">
        <v>21.35</v>
      </c>
      <c r="DF361">
        <v>0.25</v>
      </c>
      <c r="DG361">
        <v>21.45</v>
      </c>
      <c r="DH361">
        <v>20.34</v>
      </c>
      <c r="DI361">
        <v>23.41</v>
      </c>
      <c r="DJ361">
        <v>2.77</v>
      </c>
      <c r="DK361">
        <v>38.06</v>
      </c>
      <c r="DL361">
        <v>3.18</v>
      </c>
      <c r="DM361">
        <v>1.1299999999999999</v>
      </c>
      <c r="DN361">
        <v>30.95</v>
      </c>
      <c r="DO361">
        <v>16.36</v>
      </c>
      <c r="DP361">
        <v>4.0599999999999996</v>
      </c>
      <c r="DQ361">
        <v>1.58</v>
      </c>
      <c r="DR361">
        <v>44.17</v>
      </c>
      <c r="DS361">
        <v>24.82</v>
      </c>
      <c r="DT361">
        <v>9.5299999999999994</v>
      </c>
      <c r="DU361">
        <v>37.01</v>
      </c>
      <c r="DV361">
        <v>19.54</v>
      </c>
      <c r="DW361">
        <v>9.73</v>
      </c>
      <c r="DX361">
        <v>9.91</v>
      </c>
      <c r="DY361">
        <v>7.18</v>
      </c>
      <c r="DZ361">
        <v>0.03</v>
      </c>
      <c r="EA361">
        <v>4.92</v>
      </c>
      <c r="EB361">
        <v>0.16</v>
      </c>
      <c r="EC361">
        <v>0</v>
      </c>
      <c r="ED361">
        <v>3.57</v>
      </c>
      <c r="EE361">
        <v>0.21</v>
      </c>
      <c r="EF361">
        <v>1.1000000000000001</v>
      </c>
      <c r="EG361">
        <v>0</v>
      </c>
      <c r="EH361">
        <v>1.61</v>
      </c>
      <c r="EI361">
        <v>0.28000000000000003</v>
      </c>
      <c r="EJ361">
        <v>1.23</v>
      </c>
      <c r="EK361">
        <v>0</v>
      </c>
      <c r="EL361">
        <v>0</v>
      </c>
      <c r="EM361">
        <v>1.52</v>
      </c>
      <c r="EN361">
        <v>0.65</v>
      </c>
      <c r="EO361">
        <v>0.63</v>
      </c>
      <c r="EP361">
        <v>0.45</v>
      </c>
      <c r="EQ361">
        <v>1.59</v>
      </c>
      <c r="ER361">
        <v>0.17</v>
      </c>
      <c r="ES361">
        <v>1.39</v>
      </c>
      <c r="ET361">
        <v>0.04</v>
      </c>
      <c r="EU361">
        <v>0.99</v>
      </c>
      <c r="EV361">
        <v>7.0000000000000007E-2</v>
      </c>
      <c r="EW361">
        <v>0.04</v>
      </c>
      <c r="EX361">
        <v>0.21</v>
      </c>
      <c r="EY361">
        <v>26.39</v>
      </c>
      <c r="EZ361">
        <v>25.95</v>
      </c>
      <c r="FA361">
        <v>0.5</v>
      </c>
      <c r="FB361">
        <v>0</v>
      </c>
      <c r="FC361">
        <v>0.22</v>
      </c>
      <c r="FD361">
        <v>27.52</v>
      </c>
      <c r="FE361">
        <v>5.78</v>
      </c>
      <c r="FF361">
        <v>23.88</v>
      </c>
      <c r="FG361">
        <v>1.21</v>
      </c>
      <c r="FH361">
        <v>8.3699999999999992</v>
      </c>
      <c r="FI361">
        <v>66.930000000000007</v>
      </c>
      <c r="FJ361">
        <v>89.54</v>
      </c>
      <c r="FK361">
        <v>2.5499999999999998</v>
      </c>
      <c r="FL361">
        <v>64.23</v>
      </c>
      <c r="FM361">
        <v>14.24</v>
      </c>
      <c r="FN361">
        <v>4.0599999999999996</v>
      </c>
      <c r="FO361">
        <v>1.46</v>
      </c>
      <c r="FP361">
        <v>0.44</v>
      </c>
      <c r="FQ361">
        <v>65.19</v>
      </c>
      <c r="FR361">
        <v>62.37</v>
      </c>
      <c r="FS361">
        <v>20.71</v>
      </c>
      <c r="FT361">
        <v>3.87</v>
      </c>
      <c r="FU361">
        <v>5.07</v>
      </c>
      <c r="FV361">
        <v>0.28999999999999998</v>
      </c>
      <c r="FW361">
        <v>20.8</v>
      </c>
      <c r="FX361">
        <v>1.21</v>
      </c>
      <c r="FY361">
        <v>6.51</v>
      </c>
      <c r="FZ361">
        <v>1.21</v>
      </c>
      <c r="GA361">
        <v>1.1000000000000001</v>
      </c>
      <c r="GB361">
        <v>22.18</v>
      </c>
      <c r="GC361">
        <v>32.85</v>
      </c>
      <c r="GD361">
        <v>0.08</v>
      </c>
      <c r="GE361">
        <v>1.81</v>
      </c>
      <c r="GF361">
        <v>8.1199999999999992</v>
      </c>
    </row>
    <row r="362" spans="2:188" x14ac:dyDescent="0.35">
      <c r="B362" t="str">
        <f>IF(AND(F362&gt;='PASO 2 - CHANNEL INPUT '!$G$4,F362&lt;='PASO 2 - CHANNEL INPUT '!$H$4),"OK","FUERA")</f>
        <v>OK</v>
      </c>
      <c r="C362" s="18" t="str">
        <f>IF(AND(F362&gt;='PASO 2 - CHANNEL INPUT '!$G$8,F362&lt;='PASO 2 - CHANNEL INPUT '!$H$8),"OK","FUERA")</f>
        <v>OK</v>
      </c>
      <c r="D362" t="str">
        <f>IF(AND(F362&gt;='PASO 1 - SETUP CAMPAÑA'!$C$3,F362&lt;='PASO 1 - SETUP CAMPAÑA'!$C$4),"OK","FUERA")</f>
        <v>OK</v>
      </c>
      <c r="E362" t="s">
        <v>12</v>
      </c>
      <c r="F362">
        <v>75</v>
      </c>
      <c r="G362" s="11">
        <f t="shared" si="545"/>
        <v>37.761200000000002</v>
      </c>
      <c r="H362">
        <f t="shared" si="456"/>
        <v>36.582000000000001</v>
      </c>
      <c r="I362">
        <f t="shared" si="457"/>
        <v>1.1792</v>
      </c>
      <c r="J362">
        <f t="shared" si="458"/>
        <v>15.651199999999999</v>
      </c>
      <c r="K362">
        <f t="shared" si="459"/>
        <v>15.463599999999998</v>
      </c>
      <c r="L362">
        <f t="shared" si="460"/>
        <v>0.2412</v>
      </c>
      <c r="M362">
        <f t="shared" si="461"/>
        <v>32.079599999999999</v>
      </c>
      <c r="N362">
        <f t="shared" si="462"/>
        <v>25.969200000000001</v>
      </c>
      <c r="O362">
        <f t="shared" si="463"/>
        <v>3.2160000000000002</v>
      </c>
      <c r="P362">
        <f t="shared" si="464"/>
        <v>2.0904000000000003</v>
      </c>
      <c r="Q362">
        <f t="shared" si="465"/>
        <v>55.154399999999995</v>
      </c>
      <c r="R362">
        <f t="shared" si="466"/>
        <v>0.18760000000000002</v>
      </c>
      <c r="S362">
        <f t="shared" si="467"/>
        <v>55.208000000000006</v>
      </c>
      <c r="T362">
        <f t="shared" si="468"/>
        <v>53.546399999999998</v>
      </c>
      <c r="U362" s="11">
        <f t="shared" si="469"/>
        <v>62.417200000000001</v>
      </c>
      <c r="V362">
        <f t="shared" si="470"/>
        <v>8.0667999999999989</v>
      </c>
      <c r="W362">
        <f t="shared" si="471"/>
        <v>108.45959999999999</v>
      </c>
      <c r="X362">
        <f t="shared" si="472"/>
        <v>6.1372</v>
      </c>
      <c r="Y362">
        <f t="shared" si="473"/>
        <v>3.8592</v>
      </c>
      <c r="Z362">
        <f t="shared" si="474"/>
        <v>93.585599999999999</v>
      </c>
      <c r="AA362">
        <f t="shared" si="475"/>
        <v>39.208400000000005</v>
      </c>
      <c r="AB362">
        <f t="shared" si="476"/>
        <v>9.5407999999999991</v>
      </c>
      <c r="AC362">
        <f t="shared" si="477"/>
        <v>3.9931999999999999</v>
      </c>
      <c r="AD362" s="11">
        <f t="shared" si="478"/>
        <v>127.0856</v>
      </c>
      <c r="AE362">
        <f t="shared" si="479"/>
        <v>72.842399999999998</v>
      </c>
      <c r="AF362">
        <f t="shared" si="480"/>
        <v>30.525200000000002</v>
      </c>
      <c r="AG362">
        <f t="shared" si="481"/>
        <v>111.0056</v>
      </c>
      <c r="AH362">
        <f t="shared" si="482"/>
        <v>64.855999999999995</v>
      </c>
      <c r="AI362">
        <f t="shared" si="483"/>
        <v>22.297599999999999</v>
      </c>
      <c r="AJ362">
        <f t="shared" si="484"/>
        <v>31.355999999999998</v>
      </c>
      <c r="AK362">
        <f t="shared" si="485"/>
        <v>19.0548</v>
      </c>
      <c r="AL362">
        <f t="shared" si="486"/>
        <v>0.21440000000000001</v>
      </c>
      <c r="AM362">
        <f t="shared" si="487"/>
        <v>15.034800000000001</v>
      </c>
      <c r="AN362">
        <f t="shared" si="488"/>
        <v>0.37520000000000003</v>
      </c>
      <c r="AO362">
        <f t="shared" si="489"/>
        <v>0</v>
      </c>
      <c r="AP362">
        <f t="shared" si="490"/>
        <v>9.6480000000000015</v>
      </c>
      <c r="AQ362">
        <f t="shared" si="491"/>
        <v>0.53600000000000003</v>
      </c>
      <c r="AR362">
        <f t="shared" si="492"/>
        <v>7.6648000000000005</v>
      </c>
      <c r="AS362">
        <f t="shared" si="493"/>
        <v>0.1608</v>
      </c>
      <c r="AT362">
        <f t="shared" si="494"/>
        <v>1.2060000000000002</v>
      </c>
      <c r="AU362">
        <f t="shared" si="495"/>
        <v>0.42880000000000001</v>
      </c>
      <c r="AV362">
        <f t="shared" si="496"/>
        <v>2.6531999999999996</v>
      </c>
      <c r="AW362">
        <f t="shared" si="497"/>
        <v>0</v>
      </c>
      <c r="AX362">
        <f t="shared" si="498"/>
        <v>0.13400000000000001</v>
      </c>
      <c r="AY362">
        <f t="shared" si="499"/>
        <v>2.8676000000000004</v>
      </c>
      <c r="AZ362">
        <f t="shared" si="500"/>
        <v>1.9563999999999999</v>
      </c>
      <c r="BA362">
        <f t="shared" si="501"/>
        <v>4.7168000000000001</v>
      </c>
      <c r="BB362">
        <f t="shared" si="502"/>
        <v>1.4472</v>
      </c>
      <c r="BC362">
        <f t="shared" si="503"/>
        <v>1.6616</v>
      </c>
      <c r="BD362">
        <f t="shared" si="504"/>
        <v>0.64319999999999999</v>
      </c>
      <c r="BE362">
        <f t="shared" si="505"/>
        <v>2.278</v>
      </c>
      <c r="BF362">
        <f t="shared" si="506"/>
        <v>0</v>
      </c>
      <c r="BG362">
        <f t="shared" si="507"/>
        <v>1.5811999999999999</v>
      </c>
      <c r="BH362">
        <f t="shared" si="508"/>
        <v>0.34839999999999999</v>
      </c>
      <c r="BI362">
        <f t="shared" si="509"/>
        <v>0.29480000000000001</v>
      </c>
      <c r="BJ362">
        <f t="shared" si="510"/>
        <v>0.1072</v>
      </c>
      <c r="BK362">
        <f t="shared" si="511"/>
        <v>71.716800000000006</v>
      </c>
      <c r="BL362">
        <f t="shared" si="512"/>
        <v>70.055199999999999</v>
      </c>
      <c r="BM362">
        <f t="shared" si="513"/>
        <v>1.6884000000000001</v>
      </c>
      <c r="BN362">
        <f t="shared" si="514"/>
        <v>0</v>
      </c>
      <c r="BO362">
        <f t="shared" si="515"/>
        <v>0.34839999999999999</v>
      </c>
      <c r="BP362">
        <f t="shared" si="516"/>
        <v>79.676400000000001</v>
      </c>
      <c r="BQ362">
        <f t="shared" si="517"/>
        <v>13.132</v>
      </c>
      <c r="BR362">
        <f t="shared" si="518"/>
        <v>70.1892</v>
      </c>
      <c r="BS362">
        <f t="shared" si="519"/>
        <v>5.4939999999999989</v>
      </c>
      <c r="BT362">
        <f t="shared" si="520"/>
        <v>16.0532</v>
      </c>
      <c r="BU362">
        <f t="shared" si="521"/>
        <v>191.45919999999998</v>
      </c>
      <c r="BV362" s="11">
        <f t="shared" si="522"/>
        <v>245.54160000000002</v>
      </c>
      <c r="BW362" s="11">
        <f t="shared" si="523"/>
        <v>4.1004000000000005</v>
      </c>
      <c r="BX362" s="11">
        <f t="shared" si="524"/>
        <v>156.78</v>
      </c>
      <c r="BY362">
        <f t="shared" si="525"/>
        <v>35.510000000000005</v>
      </c>
      <c r="BZ362">
        <f t="shared" si="526"/>
        <v>9.5407999999999991</v>
      </c>
      <c r="CA362">
        <f t="shared" si="527"/>
        <v>2.3048000000000002</v>
      </c>
      <c r="CB362">
        <f t="shared" si="528"/>
        <v>0.4556</v>
      </c>
      <c r="CC362" s="11">
        <f t="shared" si="529"/>
        <v>172.21680000000001</v>
      </c>
      <c r="CD362" s="11">
        <f t="shared" si="530"/>
        <v>149.54399999999998</v>
      </c>
      <c r="CE362" s="11">
        <f t="shared" si="531"/>
        <v>47.677199999999999</v>
      </c>
      <c r="CF362">
        <f t="shared" si="532"/>
        <v>7.5844000000000005</v>
      </c>
      <c r="CG362">
        <f t="shared" si="533"/>
        <v>11.202399999999999</v>
      </c>
      <c r="CH362">
        <f t="shared" si="534"/>
        <v>0.18760000000000002</v>
      </c>
      <c r="CI362" s="11">
        <f t="shared" si="535"/>
        <v>53.492800000000003</v>
      </c>
      <c r="CJ362">
        <f t="shared" si="536"/>
        <v>3.3768000000000002</v>
      </c>
      <c r="CK362">
        <f t="shared" si="537"/>
        <v>13.6412</v>
      </c>
      <c r="CL362">
        <f t="shared" si="538"/>
        <v>3.0016000000000003</v>
      </c>
      <c r="CM362">
        <f t="shared" si="539"/>
        <v>1.3668</v>
      </c>
      <c r="CN362">
        <f t="shared" si="540"/>
        <v>57.753999999999998</v>
      </c>
      <c r="CO362">
        <f t="shared" si="541"/>
        <v>82.651200000000003</v>
      </c>
      <c r="CP362">
        <f t="shared" si="542"/>
        <v>0.18760000000000002</v>
      </c>
      <c r="CQ362">
        <f t="shared" si="543"/>
        <v>10.854000000000001</v>
      </c>
      <c r="CR362">
        <f t="shared" si="544"/>
        <v>15.517200000000001</v>
      </c>
      <c r="CT362" s="18">
        <f>'PASO 1 - SETUP CAMPAÑA'!H103</f>
        <v>268</v>
      </c>
      <c r="CU362">
        <v>14.09</v>
      </c>
      <c r="CV362">
        <v>13.65</v>
      </c>
      <c r="CW362">
        <v>0.44</v>
      </c>
      <c r="CX362">
        <v>5.84</v>
      </c>
      <c r="CY362">
        <v>5.77</v>
      </c>
      <c r="CZ362">
        <v>0.09</v>
      </c>
      <c r="DA362">
        <v>11.97</v>
      </c>
      <c r="DB362">
        <v>9.69</v>
      </c>
      <c r="DC362">
        <v>1.2</v>
      </c>
      <c r="DD362">
        <v>0.78</v>
      </c>
      <c r="DE362">
        <v>20.58</v>
      </c>
      <c r="DF362">
        <v>7.0000000000000007E-2</v>
      </c>
      <c r="DG362">
        <v>20.6</v>
      </c>
      <c r="DH362">
        <v>19.98</v>
      </c>
      <c r="DI362">
        <v>23.29</v>
      </c>
      <c r="DJ362">
        <v>3.01</v>
      </c>
      <c r="DK362">
        <v>40.47</v>
      </c>
      <c r="DL362">
        <v>2.29</v>
      </c>
      <c r="DM362">
        <v>1.44</v>
      </c>
      <c r="DN362">
        <v>34.92</v>
      </c>
      <c r="DO362">
        <v>14.63</v>
      </c>
      <c r="DP362">
        <v>3.56</v>
      </c>
      <c r="DQ362">
        <v>1.49</v>
      </c>
      <c r="DR362">
        <v>47.42</v>
      </c>
      <c r="DS362">
        <v>27.18</v>
      </c>
      <c r="DT362">
        <v>11.39</v>
      </c>
      <c r="DU362">
        <v>41.42</v>
      </c>
      <c r="DV362">
        <v>24.2</v>
      </c>
      <c r="DW362">
        <v>8.32</v>
      </c>
      <c r="DX362">
        <v>11.7</v>
      </c>
      <c r="DY362">
        <v>7.11</v>
      </c>
      <c r="DZ362">
        <v>0.08</v>
      </c>
      <c r="EA362">
        <v>5.61</v>
      </c>
      <c r="EB362">
        <v>0.14000000000000001</v>
      </c>
      <c r="EC362">
        <v>0</v>
      </c>
      <c r="ED362">
        <v>3.6</v>
      </c>
      <c r="EE362">
        <v>0.2</v>
      </c>
      <c r="EF362">
        <v>2.86</v>
      </c>
      <c r="EG362">
        <v>0.06</v>
      </c>
      <c r="EH362">
        <v>0.45</v>
      </c>
      <c r="EI362">
        <v>0.16</v>
      </c>
      <c r="EJ362">
        <v>0.99</v>
      </c>
      <c r="EK362">
        <v>0</v>
      </c>
      <c r="EL362">
        <v>0.05</v>
      </c>
      <c r="EM362">
        <v>1.07</v>
      </c>
      <c r="EN362">
        <v>0.73</v>
      </c>
      <c r="EO362">
        <v>1.76</v>
      </c>
      <c r="EP362">
        <v>0.54</v>
      </c>
      <c r="EQ362">
        <v>0.62</v>
      </c>
      <c r="ER362">
        <v>0.24</v>
      </c>
      <c r="ES362">
        <v>0.85</v>
      </c>
      <c r="ET362">
        <v>0</v>
      </c>
      <c r="EU362">
        <v>0.59</v>
      </c>
      <c r="EV362">
        <v>0.13</v>
      </c>
      <c r="EW362">
        <v>0.11</v>
      </c>
      <c r="EX362">
        <v>0.04</v>
      </c>
      <c r="EY362">
        <v>26.76</v>
      </c>
      <c r="EZ362">
        <v>26.14</v>
      </c>
      <c r="FA362">
        <v>0.63</v>
      </c>
      <c r="FB362">
        <v>0</v>
      </c>
      <c r="FC362">
        <v>0.13</v>
      </c>
      <c r="FD362">
        <v>29.73</v>
      </c>
      <c r="FE362">
        <v>4.9000000000000004</v>
      </c>
      <c r="FF362">
        <v>26.19</v>
      </c>
      <c r="FG362">
        <v>2.0499999999999998</v>
      </c>
      <c r="FH362">
        <v>5.99</v>
      </c>
      <c r="FI362">
        <v>71.44</v>
      </c>
      <c r="FJ362">
        <v>91.62</v>
      </c>
      <c r="FK362">
        <v>1.53</v>
      </c>
      <c r="FL362">
        <v>58.5</v>
      </c>
      <c r="FM362">
        <v>13.25</v>
      </c>
      <c r="FN362">
        <v>3.56</v>
      </c>
      <c r="FO362">
        <v>0.86</v>
      </c>
      <c r="FP362">
        <v>0.17</v>
      </c>
      <c r="FQ362">
        <v>64.260000000000005</v>
      </c>
      <c r="FR362">
        <v>55.8</v>
      </c>
      <c r="FS362">
        <v>17.79</v>
      </c>
      <c r="FT362">
        <v>2.83</v>
      </c>
      <c r="FU362">
        <v>4.18</v>
      </c>
      <c r="FV362">
        <v>7.0000000000000007E-2</v>
      </c>
      <c r="FW362">
        <v>19.96</v>
      </c>
      <c r="FX362">
        <v>1.26</v>
      </c>
      <c r="FY362">
        <v>5.09</v>
      </c>
      <c r="FZ362">
        <v>1.1200000000000001</v>
      </c>
      <c r="GA362">
        <v>0.51</v>
      </c>
      <c r="GB362">
        <v>21.55</v>
      </c>
      <c r="GC362">
        <v>30.84</v>
      </c>
      <c r="GD362">
        <v>7.0000000000000007E-2</v>
      </c>
      <c r="GE362">
        <v>4.05</v>
      </c>
      <c r="GF362">
        <v>5.79</v>
      </c>
    </row>
    <row r="363" spans="2:188" x14ac:dyDescent="0.35">
      <c r="B363" t="str">
        <f>IF(AND(F363&gt;='PASO 2 - CHANNEL INPUT '!$G$4,F363&lt;='PASO 2 - CHANNEL INPUT '!$H$4),"OK","FUERA")</f>
        <v>OK</v>
      </c>
      <c r="C363" s="18" t="str">
        <f>IF(AND(F363&gt;='PASO 2 - CHANNEL INPUT '!$G$8,F363&lt;='PASO 2 - CHANNEL INPUT '!$H$8),"OK","FUERA")</f>
        <v>OK</v>
      </c>
      <c r="D363" t="str">
        <f>IF(AND(F363&gt;='PASO 1 - SETUP CAMPAÑA'!$C$3,F363&lt;='PASO 1 - SETUP CAMPAÑA'!$C$4),"OK","FUERA")</f>
        <v>OK</v>
      </c>
      <c r="E363" t="s">
        <v>12</v>
      </c>
      <c r="F363">
        <v>76</v>
      </c>
      <c r="G363" s="11">
        <f t="shared" si="545"/>
        <v>31.437000000000001</v>
      </c>
      <c r="H363">
        <f t="shared" si="456"/>
        <v>30.198000000000004</v>
      </c>
      <c r="I363">
        <f t="shared" si="457"/>
        <v>1.5329999999999999</v>
      </c>
      <c r="J363">
        <f t="shared" si="458"/>
        <v>11.025</v>
      </c>
      <c r="K363">
        <f t="shared" si="459"/>
        <v>11.025</v>
      </c>
      <c r="L363">
        <f t="shared" si="460"/>
        <v>0</v>
      </c>
      <c r="M363">
        <f t="shared" si="461"/>
        <v>18.837</v>
      </c>
      <c r="N363">
        <f t="shared" si="462"/>
        <v>17.766000000000002</v>
      </c>
      <c r="O363">
        <f t="shared" si="463"/>
        <v>4.41</v>
      </c>
      <c r="P363">
        <f t="shared" si="464"/>
        <v>2.9819999999999998</v>
      </c>
      <c r="Q363">
        <f t="shared" si="465"/>
        <v>36.834000000000003</v>
      </c>
      <c r="R363">
        <f t="shared" si="466"/>
        <v>0.46200000000000002</v>
      </c>
      <c r="S363">
        <f t="shared" si="467"/>
        <v>37.085999999999999</v>
      </c>
      <c r="T363">
        <f t="shared" si="468"/>
        <v>34.902000000000001</v>
      </c>
      <c r="U363" s="11">
        <f t="shared" si="469"/>
        <v>41.642999999999994</v>
      </c>
      <c r="V363">
        <f t="shared" si="470"/>
        <v>4.7249999999999996</v>
      </c>
      <c r="W363">
        <f t="shared" si="471"/>
        <v>76.692000000000007</v>
      </c>
      <c r="X363">
        <f t="shared" si="472"/>
        <v>5.2290000000000001</v>
      </c>
      <c r="Y363">
        <f t="shared" si="473"/>
        <v>2.0789999999999997</v>
      </c>
      <c r="Z363">
        <f t="shared" si="474"/>
        <v>62.643000000000001</v>
      </c>
      <c r="AA363">
        <f t="shared" si="475"/>
        <v>31.458000000000002</v>
      </c>
      <c r="AB363">
        <f t="shared" si="476"/>
        <v>6.887999999999999</v>
      </c>
      <c r="AC363">
        <f t="shared" si="477"/>
        <v>2.1839999999999997</v>
      </c>
      <c r="AD363" s="11">
        <f t="shared" si="478"/>
        <v>87.48599999999999</v>
      </c>
      <c r="AE363">
        <f t="shared" si="479"/>
        <v>58.022999999999996</v>
      </c>
      <c r="AF363">
        <f t="shared" si="480"/>
        <v>15.057</v>
      </c>
      <c r="AG363">
        <f t="shared" si="481"/>
        <v>80.051999999999992</v>
      </c>
      <c r="AH363">
        <f t="shared" si="482"/>
        <v>41.706000000000003</v>
      </c>
      <c r="AI363">
        <f t="shared" si="483"/>
        <v>12.831</v>
      </c>
      <c r="AJ363">
        <f t="shared" si="484"/>
        <v>21.273</v>
      </c>
      <c r="AK363">
        <f t="shared" si="485"/>
        <v>13.523999999999999</v>
      </c>
      <c r="AL363">
        <f t="shared" si="486"/>
        <v>0</v>
      </c>
      <c r="AM363">
        <f t="shared" si="487"/>
        <v>13.481999999999999</v>
      </c>
      <c r="AN363">
        <f t="shared" si="488"/>
        <v>0.504</v>
      </c>
      <c r="AO363">
        <f t="shared" si="489"/>
        <v>0</v>
      </c>
      <c r="AP363">
        <f t="shared" si="490"/>
        <v>6.9720000000000004</v>
      </c>
      <c r="AQ363">
        <f t="shared" si="491"/>
        <v>0</v>
      </c>
      <c r="AR363">
        <f t="shared" si="492"/>
        <v>2.9399999999999995</v>
      </c>
      <c r="AS363">
        <f t="shared" si="493"/>
        <v>0.16800000000000001</v>
      </c>
      <c r="AT363">
        <f t="shared" si="494"/>
        <v>1.4490000000000001</v>
      </c>
      <c r="AU363">
        <f t="shared" si="495"/>
        <v>0.54599999999999993</v>
      </c>
      <c r="AV363">
        <f t="shared" si="496"/>
        <v>3.633</v>
      </c>
      <c r="AW363">
        <f t="shared" si="497"/>
        <v>0</v>
      </c>
      <c r="AX363">
        <f t="shared" si="498"/>
        <v>0</v>
      </c>
      <c r="AY363">
        <f t="shared" si="499"/>
        <v>4.0529999999999999</v>
      </c>
      <c r="AZ363">
        <f t="shared" si="500"/>
        <v>2.8560000000000003</v>
      </c>
      <c r="BA363">
        <f t="shared" si="501"/>
        <v>2.4989999999999997</v>
      </c>
      <c r="BB363">
        <f t="shared" si="502"/>
        <v>0.46200000000000002</v>
      </c>
      <c r="BC363">
        <f t="shared" si="503"/>
        <v>1.3650000000000002</v>
      </c>
      <c r="BD363">
        <f t="shared" si="504"/>
        <v>1.3650000000000002</v>
      </c>
      <c r="BE363">
        <f t="shared" si="505"/>
        <v>2.1420000000000003</v>
      </c>
      <c r="BF363">
        <f t="shared" si="506"/>
        <v>0</v>
      </c>
      <c r="BG363">
        <f t="shared" si="507"/>
        <v>1.407</v>
      </c>
      <c r="BH363">
        <f t="shared" si="508"/>
        <v>0.33600000000000002</v>
      </c>
      <c r="BI363">
        <f t="shared" si="509"/>
        <v>0.67200000000000004</v>
      </c>
      <c r="BJ363">
        <f t="shared" si="510"/>
        <v>0.378</v>
      </c>
      <c r="BK363">
        <f t="shared" si="511"/>
        <v>56.762999999999998</v>
      </c>
      <c r="BL363">
        <f t="shared" si="512"/>
        <v>54.558000000000007</v>
      </c>
      <c r="BM363">
        <f t="shared" si="513"/>
        <v>1.512</v>
      </c>
      <c r="BN363">
        <f t="shared" si="514"/>
        <v>0</v>
      </c>
      <c r="BO363">
        <f t="shared" si="515"/>
        <v>0.84</v>
      </c>
      <c r="BP363">
        <f t="shared" si="516"/>
        <v>61.529999999999994</v>
      </c>
      <c r="BQ363">
        <f t="shared" si="517"/>
        <v>10.731000000000002</v>
      </c>
      <c r="BR363">
        <f t="shared" si="518"/>
        <v>54.536999999999999</v>
      </c>
      <c r="BS363">
        <f t="shared" si="519"/>
        <v>1.512</v>
      </c>
      <c r="BT363">
        <f t="shared" si="520"/>
        <v>12.243</v>
      </c>
      <c r="BU363">
        <f t="shared" si="521"/>
        <v>138.32700000000003</v>
      </c>
      <c r="BV363" s="11">
        <f t="shared" si="522"/>
        <v>189.714</v>
      </c>
      <c r="BW363" s="11">
        <f t="shared" si="523"/>
        <v>4.9559999999999995</v>
      </c>
      <c r="BX363" s="11">
        <f t="shared" si="524"/>
        <v>113.42100000000001</v>
      </c>
      <c r="BY363">
        <f t="shared" si="525"/>
        <v>28.601999999999997</v>
      </c>
      <c r="BZ363">
        <f t="shared" si="526"/>
        <v>6.887999999999999</v>
      </c>
      <c r="CA363">
        <f t="shared" si="527"/>
        <v>1.554</v>
      </c>
      <c r="CB363">
        <f t="shared" si="528"/>
        <v>6.3E-2</v>
      </c>
      <c r="CC363" s="11">
        <f t="shared" si="529"/>
        <v>131.31299999999999</v>
      </c>
      <c r="CD363" s="11">
        <f t="shared" si="530"/>
        <v>108.633</v>
      </c>
      <c r="CE363" s="11">
        <f t="shared" si="531"/>
        <v>35.301000000000002</v>
      </c>
      <c r="CF363">
        <f t="shared" si="532"/>
        <v>8.8830000000000009</v>
      </c>
      <c r="CG363">
        <f t="shared" si="533"/>
        <v>6.7830000000000004</v>
      </c>
      <c r="CH363">
        <f t="shared" si="534"/>
        <v>0.92400000000000004</v>
      </c>
      <c r="CI363" s="11">
        <f t="shared" si="535"/>
        <v>37.022999999999996</v>
      </c>
      <c r="CJ363">
        <f t="shared" si="536"/>
        <v>3.9060000000000006</v>
      </c>
      <c r="CK363">
        <f t="shared" si="537"/>
        <v>12.18</v>
      </c>
      <c r="CL363">
        <f t="shared" si="538"/>
        <v>4.4940000000000007</v>
      </c>
      <c r="CM363">
        <f t="shared" si="539"/>
        <v>1.8480000000000001</v>
      </c>
      <c r="CN363">
        <f t="shared" si="540"/>
        <v>41.222999999999999</v>
      </c>
      <c r="CO363">
        <f t="shared" si="541"/>
        <v>59.136000000000003</v>
      </c>
      <c r="CP363">
        <f t="shared" si="542"/>
        <v>6.3E-2</v>
      </c>
      <c r="CQ363">
        <f t="shared" si="543"/>
        <v>5.0819999999999999</v>
      </c>
      <c r="CR363">
        <f t="shared" si="544"/>
        <v>8.9459999999999997</v>
      </c>
      <c r="CT363" s="18">
        <f>'PASO 1 - SETUP CAMPAÑA'!H104</f>
        <v>210</v>
      </c>
      <c r="CU363">
        <v>14.97</v>
      </c>
      <c r="CV363">
        <v>14.38</v>
      </c>
      <c r="CW363">
        <v>0.73</v>
      </c>
      <c r="CX363">
        <v>5.25</v>
      </c>
      <c r="CY363">
        <v>5.25</v>
      </c>
      <c r="CZ363">
        <v>0</v>
      </c>
      <c r="DA363">
        <v>8.9700000000000006</v>
      </c>
      <c r="DB363">
        <v>8.4600000000000009</v>
      </c>
      <c r="DC363">
        <v>2.1</v>
      </c>
      <c r="DD363">
        <v>1.42</v>
      </c>
      <c r="DE363">
        <v>17.54</v>
      </c>
      <c r="DF363">
        <v>0.22</v>
      </c>
      <c r="DG363">
        <v>17.66</v>
      </c>
      <c r="DH363">
        <v>16.62</v>
      </c>
      <c r="DI363">
        <v>19.829999999999998</v>
      </c>
      <c r="DJ363">
        <v>2.25</v>
      </c>
      <c r="DK363">
        <v>36.520000000000003</v>
      </c>
      <c r="DL363">
        <v>2.4900000000000002</v>
      </c>
      <c r="DM363">
        <v>0.99</v>
      </c>
      <c r="DN363">
        <v>29.83</v>
      </c>
      <c r="DO363">
        <v>14.98</v>
      </c>
      <c r="DP363">
        <v>3.28</v>
      </c>
      <c r="DQ363">
        <v>1.04</v>
      </c>
      <c r="DR363">
        <v>41.66</v>
      </c>
      <c r="DS363">
        <v>27.63</v>
      </c>
      <c r="DT363">
        <v>7.17</v>
      </c>
      <c r="DU363">
        <v>38.119999999999997</v>
      </c>
      <c r="DV363">
        <v>19.86</v>
      </c>
      <c r="DW363">
        <v>6.11</v>
      </c>
      <c r="DX363">
        <v>10.130000000000001</v>
      </c>
      <c r="DY363">
        <v>6.44</v>
      </c>
      <c r="DZ363">
        <v>0</v>
      </c>
      <c r="EA363">
        <v>6.42</v>
      </c>
      <c r="EB363">
        <v>0.24</v>
      </c>
      <c r="EC363">
        <v>0</v>
      </c>
      <c r="ED363">
        <v>3.32</v>
      </c>
      <c r="EE363">
        <v>0</v>
      </c>
      <c r="EF363">
        <v>1.4</v>
      </c>
      <c r="EG363">
        <v>0.08</v>
      </c>
      <c r="EH363">
        <v>0.69</v>
      </c>
      <c r="EI363">
        <v>0.26</v>
      </c>
      <c r="EJ363">
        <v>1.73</v>
      </c>
      <c r="EK363">
        <v>0</v>
      </c>
      <c r="EL363">
        <v>0</v>
      </c>
      <c r="EM363">
        <v>1.93</v>
      </c>
      <c r="EN363">
        <v>1.36</v>
      </c>
      <c r="EO363">
        <v>1.19</v>
      </c>
      <c r="EP363">
        <v>0.22</v>
      </c>
      <c r="EQ363">
        <v>0.65</v>
      </c>
      <c r="ER363">
        <v>0.65</v>
      </c>
      <c r="ES363">
        <v>1.02</v>
      </c>
      <c r="ET363">
        <v>0</v>
      </c>
      <c r="EU363">
        <v>0.67</v>
      </c>
      <c r="EV363">
        <v>0.16</v>
      </c>
      <c r="EW363">
        <v>0.32</v>
      </c>
      <c r="EX363">
        <v>0.18</v>
      </c>
      <c r="EY363">
        <v>27.03</v>
      </c>
      <c r="EZ363">
        <v>25.98</v>
      </c>
      <c r="FA363">
        <v>0.72</v>
      </c>
      <c r="FB363">
        <v>0</v>
      </c>
      <c r="FC363">
        <v>0.4</v>
      </c>
      <c r="FD363">
        <v>29.3</v>
      </c>
      <c r="FE363">
        <v>5.1100000000000003</v>
      </c>
      <c r="FF363">
        <v>25.97</v>
      </c>
      <c r="FG363">
        <v>0.72</v>
      </c>
      <c r="FH363">
        <v>5.83</v>
      </c>
      <c r="FI363">
        <v>65.87</v>
      </c>
      <c r="FJ363">
        <v>90.34</v>
      </c>
      <c r="FK363">
        <v>2.36</v>
      </c>
      <c r="FL363">
        <v>54.01</v>
      </c>
      <c r="FM363">
        <v>13.62</v>
      </c>
      <c r="FN363">
        <v>3.28</v>
      </c>
      <c r="FO363">
        <v>0.74</v>
      </c>
      <c r="FP363">
        <v>0.03</v>
      </c>
      <c r="FQ363">
        <v>62.53</v>
      </c>
      <c r="FR363">
        <v>51.73</v>
      </c>
      <c r="FS363">
        <v>16.809999999999999</v>
      </c>
      <c r="FT363">
        <v>4.2300000000000004</v>
      </c>
      <c r="FU363">
        <v>3.23</v>
      </c>
      <c r="FV363">
        <v>0.44</v>
      </c>
      <c r="FW363">
        <v>17.63</v>
      </c>
      <c r="FX363">
        <v>1.86</v>
      </c>
      <c r="FY363">
        <v>5.8</v>
      </c>
      <c r="FZ363">
        <v>2.14</v>
      </c>
      <c r="GA363">
        <v>0.88</v>
      </c>
      <c r="GB363">
        <v>19.63</v>
      </c>
      <c r="GC363">
        <v>28.16</v>
      </c>
      <c r="GD363">
        <v>0.03</v>
      </c>
      <c r="GE363">
        <v>2.42</v>
      </c>
      <c r="GF363">
        <v>4.26</v>
      </c>
    </row>
    <row r="364" spans="2:188" x14ac:dyDescent="0.35">
      <c r="B364" t="str">
        <f>IF(AND(F364&gt;='PASO 2 - CHANNEL INPUT '!$G$4,F364&lt;='PASO 2 - CHANNEL INPUT '!$H$4),"OK","FUERA")</f>
        <v>OK</v>
      </c>
      <c r="C364" s="18" t="str">
        <f>IF(AND(F364&gt;='PASO 2 - CHANNEL INPUT '!$G$8,F364&lt;='PASO 2 - CHANNEL INPUT '!$H$8),"OK","FUERA")</f>
        <v>OK</v>
      </c>
      <c r="D364" t="str">
        <f>IF(AND(F364&gt;='PASO 1 - SETUP CAMPAÑA'!$C$3,F364&lt;='PASO 1 - SETUP CAMPAÑA'!$C$4),"OK","FUERA")</f>
        <v>OK</v>
      </c>
      <c r="E364" t="s">
        <v>12</v>
      </c>
      <c r="F364">
        <v>77</v>
      </c>
      <c r="G364" s="11">
        <f t="shared" si="545"/>
        <v>44.308999999999997</v>
      </c>
      <c r="H364">
        <f t="shared" si="456"/>
        <v>42.981499999999997</v>
      </c>
      <c r="I364">
        <f t="shared" si="457"/>
        <v>1.6814999999999998</v>
      </c>
      <c r="J364">
        <f t="shared" si="458"/>
        <v>12.950499999999998</v>
      </c>
      <c r="K364">
        <f t="shared" si="459"/>
        <v>12.950499999999998</v>
      </c>
      <c r="L364">
        <f t="shared" si="460"/>
        <v>0.11800000000000001</v>
      </c>
      <c r="M364">
        <f t="shared" si="461"/>
        <v>36.963499999999996</v>
      </c>
      <c r="N364">
        <f t="shared" si="462"/>
        <v>27.346499999999999</v>
      </c>
      <c r="O364">
        <f t="shared" si="463"/>
        <v>1.7994999999999999</v>
      </c>
      <c r="P364">
        <f t="shared" si="464"/>
        <v>3.1270000000000002</v>
      </c>
      <c r="Q364">
        <f t="shared" si="465"/>
        <v>59.973499999999994</v>
      </c>
      <c r="R364">
        <f t="shared" si="466"/>
        <v>0.35399999999999998</v>
      </c>
      <c r="S364">
        <f t="shared" si="467"/>
        <v>60.327499999999993</v>
      </c>
      <c r="T364">
        <f t="shared" si="468"/>
        <v>59</v>
      </c>
      <c r="U364" s="11">
        <f t="shared" si="469"/>
        <v>66.375</v>
      </c>
      <c r="V364">
        <f t="shared" si="470"/>
        <v>7.5520000000000005</v>
      </c>
      <c r="W364">
        <f t="shared" si="471"/>
        <v>114.10599999999999</v>
      </c>
      <c r="X364">
        <f t="shared" si="472"/>
        <v>7.9650000000000007</v>
      </c>
      <c r="Y364">
        <f t="shared" si="473"/>
        <v>2.242</v>
      </c>
      <c r="Z364">
        <f t="shared" si="474"/>
        <v>94.429500000000004</v>
      </c>
      <c r="AA364">
        <f t="shared" si="475"/>
        <v>41.653999999999996</v>
      </c>
      <c r="AB364">
        <f t="shared" si="476"/>
        <v>9.7940000000000005</v>
      </c>
      <c r="AC364">
        <f t="shared" si="477"/>
        <v>3.0090000000000003</v>
      </c>
      <c r="AD364" s="11">
        <f t="shared" si="478"/>
        <v>131.21599999999998</v>
      </c>
      <c r="AE364">
        <f t="shared" si="479"/>
        <v>80.800500000000014</v>
      </c>
      <c r="AF364">
        <f t="shared" si="480"/>
        <v>21.712</v>
      </c>
      <c r="AG364">
        <f t="shared" si="481"/>
        <v>124.66699999999999</v>
      </c>
      <c r="AH364">
        <f t="shared" si="482"/>
        <v>64.722999999999999</v>
      </c>
      <c r="AI364">
        <f t="shared" si="483"/>
        <v>19.470000000000002</v>
      </c>
      <c r="AJ364">
        <f t="shared" si="484"/>
        <v>23.6</v>
      </c>
      <c r="AK364">
        <f t="shared" si="485"/>
        <v>22.803500000000003</v>
      </c>
      <c r="AL364">
        <f t="shared" si="486"/>
        <v>0</v>
      </c>
      <c r="AM364">
        <f t="shared" si="487"/>
        <v>17.965499999999999</v>
      </c>
      <c r="AN364">
        <f t="shared" si="488"/>
        <v>0.64900000000000002</v>
      </c>
      <c r="AO364">
        <f t="shared" si="489"/>
        <v>0.17699999999999999</v>
      </c>
      <c r="AP364">
        <f t="shared" si="490"/>
        <v>11.298500000000001</v>
      </c>
      <c r="AQ364">
        <f t="shared" si="491"/>
        <v>0</v>
      </c>
      <c r="AR364">
        <f t="shared" si="492"/>
        <v>9.115499999999999</v>
      </c>
      <c r="AS364">
        <f t="shared" si="493"/>
        <v>1.7404999999999999</v>
      </c>
      <c r="AT364">
        <f t="shared" si="494"/>
        <v>2.0354999999999999</v>
      </c>
      <c r="AU364">
        <f t="shared" si="495"/>
        <v>0.73750000000000004</v>
      </c>
      <c r="AV364">
        <f t="shared" si="496"/>
        <v>3.0090000000000003</v>
      </c>
      <c r="AW364">
        <f t="shared" si="497"/>
        <v>0</v>
      </c>
      <c r="AX364">
        <f t="shared" si="498"/>
        <v>0.32450000000000001</v>
      </c>
      <c r="AY364">
        <f t="shared" si="499"/>
        <v>4.0709999999999997</v>
      </c>
      <c r="AZ364">
        <f t="shared" si="500"/>
        <v>1.8585</v>
      </c>
      <c r="BA364">
        <f t="shared" si="501"/>
        <v>1.5635000000000001</v>
      </c>
      <c r="BB364">
        <f t="shared" si="502"/>
        <v>2.0945</v>
      </c>
      <c r="BC364">
        <f t="shared" si="503"/>
        <v>3.8350000000000004</v>
      </c>
      <c r="BD364">
        <f t="shared" si="504"/>
        <v>0.53100000000000003</v>
      </c>
      <c r="BE364">
        <f t="shared" si="505"/>
        <v>1.9470000000000001</v>
      </c>
      <c r="BF364">
        <f t="shared" si="506"/>
        <v>0.14749999999999999</v>
      </c>
      <c r="BG364">
        <f t="shared" si="507"/>
        <v>1.0620000000000001</v>
      </c>
      <c r="BH364">
        <f t="shared" si="508"/>
        <v>1.121</v>
      </c>
      <c r="BI364">
        <f t="shared" si="509"/>
        <v>0.82600000000000007</v>
      </c>
      <c r="BJ364">
        <f t="shared" si="510"/>
        <v>1.2094999999999998</v>
      </c>
      <c r="BK364">
        <f t="shared" si="511"/>
        <v>86.287499999999994</v>
      </c>
      <c r="BL364">
        <f t="shared" si="512"/>
        <v>81.655999999999992</v>
      </c>
      <c r="BM364">
        <f t="shared" si="513"/>
        <v>3.0385</v>
      </c>
      <c r="BN364">
        <f t="shared" si="514"/>
        <v>0</v>
      </c>
      <c r="BO364">
        <f t="shared" si="515"/>
        <v>1.829</v>
      </c>
      <c r="BP364">
        <f t="shared" si="516"/>
        <v>79.531999999999996</v>
      </c>
      <c r="BQ364">
        <f t="shared" si="517"/>
        <v>17.788499999999999</v>
      </c>
      <c r="BR364">
        <f t="shared" si="518"/>
        <v>65.489999999999995</v>
      </c>
      <c r="BS364">
        <f t="shared" si="519"/>
        <v>4.8675000000000006</v>
      </c>
      <c r="BT364">
        <f t="shared" si="520"/>
        <v>14.012499999999999</v>
      </c>
      <c r="BU364">
        <f t="shared" si="521"/>
        <v>204.8775</v>
      </c>
      <c r="BV364" s="11">
        <f t="shared" si="522"/>
        <v>270.6035</v>
      </c>
      <c r="BW364" s="11">
        <f t="shared" si="523"/>
        <v>4.5135000000000005</v>
      </c>
      <c r="BX364" s="11">
        <f t="shared" si="524"/>
        <v>148.798</v>
      </c>
      <c r="BY364">
        <f t="shared" si="525"/>
        <v>35.016499999999994</v>
      </c>
      <c r="BZ364">
        <f t="shared" si="526"/>
        <v>9.7940000000000005</v>
      </c>
      <c r="CA364">
        <f t="shared" si="527"/>
        <v>3.8054999999999999</v>
      </c>
      <c r="CB364">
        <f t="shared" si="528"/>
        <v>0.53100000000000003</v>
      </c>
      <c r="CC364" s="11">
        <f t="shared" si="529"/>
        <v>175.52500000000001</v>
      </c>
      <c r="CD364" s="11">
        <f t="shared" si="530"/>
        <v>142.75049999999999</v>
      </c>
      <c r="CE364" s="11">
        <f t="shared" si="531"/>
        <v>42.362000000000002</v>
      </c>
      <c r="CF364">
        <f t="shared" si="532"/>
        <v>7.4634999999999998</v>
      </c>
      <c r="CG364">
        <f t="shared" si="533"/>
        <v>8.3485000000000014</v>
      </c>
      <c r="CH364">
        <f t="shared" si="534"/>
        <v>0.23600000000000002</v>
      </c>
      <c r="CI364" s="11">
        <f t="shared" si="535"/>
        <v>45.990500000000004</v>
      </c>
      <c r="CJ364">
        <f t="shared" si="536"/>
        <v>3.2450000000000001</v>
      </c>
      <c r="CK364">
        <f t="shared" si="537"/>
        <v>8.6140000000000008</v>
      </c>
      <c r="CL364">
        <f t="shared" si="538"/>
        <v>2.3305000000000002</v>
      </c>
      <c r="CM364">
        <f t="shared" si="539"/>
        <v>2.0649999999999999</v>
      </c>
      <c r="CN364">
        <f t="shared" si="540"/>
        <v>45.134999999999998</v>
      </c>
      <c r="CO364">
        <f t="shared" si="541"/>
        <v>71.272000000000006</v>
      </c>
      <c r="CP364">
        <f t="shared" si="542"/>
        <v>0.17699999999999999</v>
      </c>
      <c r="CQ364">
        <f t="shared" si="543"/>
        <v>2.714</v>
      </c>
      <c r="CR364">
        <f t="shared" si="544"/>
        <v>12.567</v>
      </c>
      <c r="CT364" s="18">
        <f>'PASO 1 - SETUP CAMPAÑA'!H105</f>
        <v>295</v>
      </c>
      <c r="CU364">
        <v>15.02</v>
      </c>
      <c r="CV364">
        <v>14.57</v>
      </c>
      <c r="CW364">
        <v>0.56999999999999995</v>
      </c>
      <c r="CX364">
        <v>4.3899999999999997</v>
      </c>
      <c r="CY364">
        <v>4.3899999999999997</v>
      </c>
      <c r="CZ364">
        <v>0.04</v>
      </c>
      <c r="DA364">
        <v>12.53</v>
      </c>
      <c r="DB364">
        <v>9.27</v>
      </c>
      <c r="DC364">
        <v>0.61</v>
      </c>
      <c r="DD364">
        <v>1.06</v>
      </c>
      <c r="DE364">
        <v>20.329999999999998</v>
      </c>
      <c r="DF364">
        <v>0.12</v>
      </c>
      <c r="DG364">
        <v>20.45</v>
      </c>
      <c r="DH364">
        <v>20</v>
      </c>
      <c r="DI364">
        <v>22.5</v>
      </c>
      <c r="DJ364">
        <v>2.56</v>
      </c>
      <c r="DK364">
        <v>38.68</v>
      </c>
      <c r="DL364">
        <v>2.7</v>
      </c>
      <c r="DM364">
        <v>0.76</v>
      </c>
      <c r="DN364">
        <v>32.01</v>
      </c>
      <c r="DO364">
        <v>14.12</v>
      </c>
      <c r="DP364">
        <v>3.32</v>
      </c>
      <c r="DQ364">
        <v>1.02</v>
      </c>
      <c r="DR364">
        <v>44.48</v>
      </c>
      <c r="DS364">
        <v>27.39</v>
      </c>
      <c r="DT364">
        <v>7.36</v>
      </c>
      <c r="DU364">
        <v>42.26</v>
      </c>
      <c r="DV364">
        <v>21.94</v>
      </c>
      <c r="DW364">
        <v>6.6</v>
      </c>
      <c r="DX364">
        <v>8</v>
      </c>
      <c r="DY364">
        <v>7.73</v>
      </c>
      <c r="DZ364">
        <v>0</v>
      </c>
      <c r="EA364">
        <v>6.09</v>
      </c>
      <c r="EB364">
        <v>0.22</v>
      </c>
      <c r="EC364">
        <v>0.06</v>
      </c>
      <c r="ED364">
        <v>3.83</v>
      </c>
      <c r="EE364">
        <v>0</v>
      </c>
      <c r="EF364">
        <v>3.09</v>
      </c>
      <c r="EG364">
        <v>0.59</v>
      </c>
      <c r="EH364">
        <v>0.69</v>
      </c>
      <c r="EI364">
        <v>0.25</v>
      </c>
      <c r="EJ364">
        <v>1.02</v>
      </c>
      <c r="EK364">
        <v>0</v>
      </c>
      <c r="EL364">
        <v>0.11</v>
      </c>
      <c r="EM364">
        <v>1.38</v>
      </c>
      <c r="EN364">
        <v>0.63</v>
      </c>
      <c r="EO364">
        <v>0.53</v>
      </c>
      <c r="EP364">
        <v>0.71</v>
      </c>
      <c r="EQ364">
        <v>1.3</v>
      </c>
      <c r="ER364">
        <v>0.18</v>
      </c>
      <c r="ES364">
        <v>0.66</v>
      </c>
      <c r="ET364">
        <v>0.05</v>
      </c>
      <c r="EU364">
        <v>0.36</v>
      </c>
      <c r="EV364">
        <v>0.38</v>
      </c>
      <c r="EW364">
        <v>0.28000000000000003</v>
      </c>
      <c r="EX364">
        <v>0.41</v>
      </c>
      <c r="EY364">
        <v>29.25</v>
      </c>
      <c r="EZ364">
        <v>27.68</v>
      </c>
      <c r="FA364">
        <v>1.03</v>
      </c>
      <c r="FB364">
        <v>0</v>
      </c>
      <c r="FC364">
        <v>0.62</v>
      </c>
      <c r="FD364">
        <v>26.96</v>
      </c>
      <c r="FE364">
        <v>6.03</v>
      </c>
      <c r="FF364">
        <v>22.2</v>
      </c>
      <c r="FG364">
        <v>1.65</v>
      </c>
      <c r="FH364">
        <v>4.75</v>
      </c>
      <c r="FI364">
        <v>69.45</v>
      </c>
      <c r="FJ364">
        <v>91.73</v>
      </c>
      <c r="FK364">
        <v>1.53</v>
      </c>
      <c r="FL364">
        <v>50.44</v>
      </c>
      <c r="FM364">
        <v>11.87</v>
      </c>
      <c r="FN364">
        <v>3.32</v>
      </c>
      <c r="FO364">
        <v>1.29</v>
      </c>
      <c r="FP364">
        <v>0.18</v>
      </c>
      <c r="FQ364">
        <v>59.5</v>
      </c>
      <c r="FR364">
        <v>48.39</v>
      </c>
      <c r="FS364">
        <v>14.36</v>
      </c>
      <c r="FT364">
        <v>2.5299999999999998</v>
      </c>
      <c r="FU364">
        <v>2.83</v>
      </c>
      <c r="FV364">
        <v>0.08</v>
      </c>
      <c r="FW364">
        <v>15.59</v>
      </c>
      <c r="FX364">
        <v>1.1000000000000001</v>
      </c>
      <c r="FY364">
        <v>2.92</v>
      </c>
      <c r="FZ364">
        <v>0.79</v>
      </c>
      <c r="GA364">
        <v>0.7</v>
      </c>
      <c r="GB364">
        <v>15.3</v>
      </c>
      <c r="GC364">
        <v>24.16</v>
      </c>
      <c r="GD364">
        <v>0.06</v>
      </c>
      <c r="GE364">
        <v>0.92</v>
      </c>
      <c r="GF364">
        <v>4.26</v>
      </c>
    </row>
    <row r="365" spans="2:188" x14ac:dyDescent="0.35">
      <c r="B365" t="str">
        <f>IF(AND(F365&gt;='PASO 2 - CHANNEL INPUT '!$G$4,F365&lt;='PASO 2 - CHANNEL INPUT '!$H$4),"OK","FUERA")</f>
        <v>OK</v>
      </c>
      <c r="C365" s="18" t="str">
        <f>IF(AND(F365&gt;='PASO 2 - CHANNEL INPUT '!$G$8,F365&lt;='PASO 2 - CHANNEL INPUT '!$H$8),"OK","FUERA")</f>
        <v>OK</v>
      </c>
      <c r="D365" t="str">
        <f>IF(AND(F365&gt;='PASO 1 - SETUP CAMPAÑA'!$C$3,F365&lt;='PASO 1 - SETUP CAMPAÑA'!$C$4),"OK","FUERA")</f>
        <v>OK</v>
      </c>
      <c r="E365" t="s">
        <v>12</v>
      </c>
      <c r="F365">
        <v>78</v>
      </c>
      <c r="G365" s="11">
        <f t="shared" si="545"/>
        <v>35.178999999999995</v>
      </c>
      <c r="H365">
        <f t="shared" si="456"/>
        <v>34.112200000000001</v>
      </c>
      <c r="I365">
        <f t="shared" si="457"/>
        <v>1.2191999999999998</v>
      </c>
      <c r="J365">
        <f t="shared" si="458"/>
        <v>11.531600000000001</v>
      </c>
      <c r="K365">
        <f t="shared" si="459"/>
        <v>11.1252</v>
      </c>
      <c r="L365">
        <f t="shared" si="460"/>
        <v>0.43180000000000002</v>
      </c>
      <c r="M365">
        <f t="shared" si="461"/>
        <v>40.817800000000005</v>
      </c>
      <c r="N365">
        <f t="shared" si="462"/>
        <v>27.812999999999995</v>
      </c>
      <c r="O365">
        <f t="shared" si="463"/>
        <v>2.2098</v>
      </c>
      <c r="P365">
        <f t="shared" si="464"/>
        <v>2.5145999999999997</v>
      </c>
      <c r="Q365">
        <f t="shared" si="465"/>
        <v>60.3504</v>
      </c>
      <c r="R365">
        <f t="shared" si="466"/>
        <v>2.7940000000000005</v>
      </c>
      <c r="S365">
        <f t="shared" si="467"/>
        <v>62.356999999999999</v>
      </c>
      <c r="T365">
        <f t="shared" si="468"/>
        <v>58.496200000000002</v>
      </c>
      <c r="U365" s="11">
        <f t="shared" si="469"/>
        <v>65.455799999999996</v>
      </c>
      <c r="V365">
        <f t="shared" si="470"/>
        <v>4.9783999999999997</v>
      </c>
      <c r="W365">
        <f t="shared" si="471"/>
        <v>96.240600000000001</v>
      </c>
      <c r="X365">
        <f t="shared" si="472"/>
        <v>4.572000000000001</v>
      </c>
      <c r="Y365">
        <f t="shared" si="473"/>
        <v>1.6510000000000002</v>
      </c>
      <c r="Z365">
        <f t="shared" si="474"/>
        <v>74.040999999999997</v>
      </c>
      <c r="AA365">
        <f t="shared" si="475"/>
        <v>39.8018</v>
      </c>
      <c r="AB365">
        <f t="shared" si="476"/>
        <v>6.0198000000000009</v>
      </c>
      <c r="AC365">
        <f t="shared" si="477"/>
        <v>2.7686000000000002</v>
      </c>
      <c r="AD365" s="11">
        <f t="shared" si="478"/>
        <v>107.1118</v>
      </c>
      <c r="AE365">
        <f t="shared" si="479"/>
        <v>69.138800000000003</v>
      </c>
      <c r="AF365">
        <f t="shared" si="480"/>
        <v>21.767800000000001</v>
      </c>
      <c r="AG365">
        <f t="shared" si="481"/>
        <v>93.853000000000009</v>
      </c>
      <c r="AH365">
        <f t="shared" si="482"/>
        <v>55.168799999999997</v>
      </c>
      <c r="AI365">
        <f t="shared" si="483"/>
        <v>17.145</v>
      </c>
      <c r="AJ365">
        <f t="shared" si="484"/>
        <v>26.314399999999999</v>
      </c>
      <c r="AK365">
        <f t="shared" si="485"/>
        <v>15.341600000000001</v>
      </c>
      <c r="AL365">
        <f t="shared" si="486"/>
        <v>0.43180000000000002</v>
      </c>
      <c r="AM365">
        <f t="shared" si="487"/>
        <v>16.306799999999999</v>
      </c>
      <c r="AN365">
        <f t="shared" si="488"/>
        <v>0.27940000000000004</v>
      </c>
      <c r="AO365">
        <f t="shared" si="489"/>
        <v>0.30479999999999996</v>
      </c>
      <c r="AP365">
        <f t="shared" si="490"/>
        <v>9.2455999999999996</v>
      </c>
      <c r="AQ365">
        <f t="shared" si="491"/>
        <v>0</v>
      </c>
      <c r="AR365">
        <f t="shared" si="492"/>
        <v>4.9530000000000003</v>
      </c>
      <c r="AS365">
        <f t="shared" si="493"/>
        <v>3.5051999999999999</v>
      </c>
      <c r="AT365">
        <f t="shared" si="494"/>
        <v>1.4477999999999998</v>
      </c>
      <c r="AU365">
        <f t="shared" si="495"/>
        <v>1.3716000000000002</v>
      </c>
      <c r="AV365">
        <f t="shared" si="496"/>
        <v>1.27</v>
      </c>
      <c r="AW365">
        <f t="shared" si="497"/>
        <v>0</v>
      </c>
      <c r="AX365">
        <f t="shared" si="498"/>
        <v>0.20320000000000002</v>
      </c>
      <c r="AY365">
        <f t="shared" si="499"/>
        <v>2.3367999999999998</v>
      </c>
      <c r="AZ365">
        <f t="shared" si="500"/>
        <v>3.3782000000000001</v>
      </c>
      <c r="BA365">
        <f t="shared" si="501"/>
        <v>1.5748</v>
      </c>
      <c r="BB365">
        <f t="shared" si="502"/>
        <v>0.55880000000000007</v>
      </c>
      <c r="BC365">
        <f t="shared" si="503"/>
        <v>1.5748</v>
      </c>
      <c r="BD365">
        <f t="shared" si="504"/>
        <v>1.7018</v>
      </c>
      <c r="BE365">
        <f t="shared" si="505"/>
        <v>1.6256000000000002</v>
      </c>
      <c r="BF365">
        <f t="shared" si="506"/>
        <v>0.40640000000000004</v>
      </c>
      <c r="BG365">
        <f t="shared" si="507"/>
        <v>1.9558</v>
      </c>
      <c r="BH365">
        <f t="shared" si="508"/>
        <v>0.53339999999999999</v>
      </c>
      <c r="BI365">
        <f t="shared" si="509"/>
        <v>0.43180000000000002</v>
      </c>
      <c r="BJ365">
        <f t="shared" si="510"/>
        <v>1.4224000000000001</v>
      </c>
      <c r="BK365">
        <f t="shared" si="511"/>
        <v>69.291200000000003</v>
      </c>
      <c r="BL365">
        <f t="shared" si="512"/>
        <v>66.319400000000002</v>
      </c>
      <c r="BM365">
        <f t="shared" si="513"/>
        <v>2.7178000000000004</v>
      </c>
      <c r="BN365">
        <f t="shared" si="514"/>
        <v>0</v>
      </c>
      <c r="BO365">
        <f t="shared" si="515"/>
        <v>1.0922000000000001</v>
      </c>
      <c r="BP365">
        <f t="shared" si="516"/>
        <v>65.938400000000001</v>
      </c>
      <c r="BQ365">
        <f t="shared" si="517"/>
        <v>10.845799999999999</v>
      </c>
      <c r="BR365">
        <f t="shared" si="518"/>
        <v>58.597800000000007</v>
      </c>
      <c r="BS365">
        <f t="shared" si="519"/>
        <v>5.4609999999999994</v>
      </c>
      <c r="BT365">
        <f t="shared" si="520"/>
        <v>12.547600000000001</v>
      </c>
      <c r="BU365">
        <f t="shared" si="521"/>
        <v>174.57420000000002</v>
      </c>
      <c r="BV365" s="11">
        <f t="shared" si="522"/>
        <v>232.91800000000001</v>
      </c>
      <c r="BW365" s="11">
        <f t="shared" si="523"/>
        <v>4.2417999999999996</v>
      </c>
      <c r="BX365" s="11">
        <f t="shared" si="524"/>
        <v>128.04140000000001</v>
      </c>
      <c r="BY365">
        <f t="shared" si="525"/>
        <v>29.057600000000001</v>
      </c>
      <c r="BZ365">
        <f t="shared" si="526"/>
        <v>6.0198000000000009</v>
      </c>
      <c r="CA365">
        <f t="shared" si="527"/>
        <v>2.0574000000000003</v>
      </c>
      <c r="CB365">
        <f t="shared" si="528"/>
        <v>0.8889999999999999</v>
      </c>
      <c r="CC365" s="11">
        <f t="shared" si="529"/>
        <v>161.1122</v>
      </c>
      <c r="CD365" s="11">
        <f t="shared" si="530"/>
        <v>123.08840000000001</v>
      </c>
      <c r="CE365" s="11">
        <f t="shared" si="531"/>
        <v>34.645600000000002</v>
      </c>
      <c r="CF365">
        <f t="shared" si="532"/>
        <v>6.5277999999999992</v>
      </c>
      <c r="CG365">
        <f t="shared" si="533"/>
        <v>7.1374000000000004</v>
      </c>
      <c r="CH365">
        <f t="shared" si="534"/>
        <v>0.96519999999999995</v>
      </c>
      <c r="CI365" s="11">
        <f t="shared" si="535"/>
        <v>37.515799999999999</v>
      </c>
      <c r="CJ365">
        <f t="shared" si="536"/>
        <v>4.2417999999999996</v>
      </c>
      <c r="CK365">
        <f t="shared" si="537"/>
        <v>7.2389999999999999</v>
      </c>
      <c r="CL365">
        <f t="shared" si="538"/>
        <v>1.4477999999999998</v>
      </c>
      <c r="CM365">
        <f t="shared" si="539"/>
        <v>0.93980000000000008</v>
      </c>
      <c r="CN365">
        <f t="shared" si="540"/>
        <v>41.732199999999999</v>
      </c>
      <c r="CO365">
        <f t="shared" si="541"/>
        <v>58.369199999999999</v>
      </c>
      <c r="CP365">
        <f t="shared" si="542"/>
        <v>0</v>
      </c>
      <c r="CQ365">
        <f t="shared" si="543"/>
        <v>3.9624000000000001</v>
      </c>
      <c r="CR365">
        <f t="shared" si="544"/>
        <v>14.884400000000001</v>
      </c>
      <c r="CT365" s="18">
        <f>'PASO 1 - SETUP CAMPAÑA'!H106</f>
        <v>254</v>
      </c>
      <c r="CU365">
        <v>13.85</v>
      </c>
      <c r="CV365">
        <v>13.43</v>
      </c>
      <c r="CW365">
        <v>0.48</v>
      </c>
      <c r="CX365">
        <v>4.54</v>
      </c>
      <c r="CY365">
        <v>4.38</v>
      </c>
      <c r="CZ365">
        <v>0.17</v>
      </c>
      <c r="DA365">
        <v>16.07</v>
      </c>
      <c r="DB365">
        <v>10.95</v>
      </c>
      <c r="DC365">
        <v>0.87</v>
      </c>
      <c r="DD365">
        <v>0.99</v>
      </c>
      <c r="DE365">
        <v>23.76</v>
      </c>
      <c r="DF365">
        <v>1.1000000000000001</v>
      </c>
      <c r="DG365">
        <v>24.55</v>
      </c>
      <c r="DH365">
        <v>23.03</v>
      </c>
      <c r="DI365">
        <v>25.77</v>
      </c>
      <c r="DJ365">
        <v>1.96</v>
      </c>
      <c r="DK365">
        <v>37.89</v>
      </c>
      <c r="DL365">
        <v>1.8</v>
      </c>
      <c r="DM365">
        <v>0.65</v>
      </c>
      <c r="DN365">
        <v>29.15</v>
      </c>
      <c r="DO365">
        <v>15.67</v>
      </c>
      <c r="DP365">
        <v>2.37</v>
      </c>
      <c r="DQ365">
        <v>1.0900000000000001</v>
      </c>
      <c r="DR365">
        <v>42.17</v>
      </c>
      <c r="DS365">
        <v>27.22</v>
      </c>
      <c r="DT365">
        <v>8.57</v>
      </c>
      <c r="DU365">
        <v>36.950000000000003</v>
      </c>
      <c r="DV365">
        <v>21.72</v>
      </c>
      <c r="DW365">
        <v>6.75</v>
      </c>
      <c r="DX365">
        <v>10.36</v>
      </c>
      <c r="DY365">
        <v>6.04</v>
      </c>
      <c r="DZ365">
        <v>0.17</v>
      </c>
      <c r="EA365">
        <v>6.42</v>
      </c>
      <c r="EB365">
        <v>0.11</v>
      </c>
      <c r="EC365">
        <v>0.12</v>
      </c>
      <c r="ED365">
        <v>3.64</v>
      </c>
      <c r="EE365">
        <v>0</v>
      </c>
      <c r="EF365">
        <v>1.95</v>
      </c>
      <c r="EG365">
        <v>1.38</v>
      </c>
      <c r="EH365">
        <v>0.56999999999999995</v>
      </c>
      <c r="EI365">
        <v>0.54</v>
      </c>
      <c r="EJ365">
        <v>0.5</v>
      </c>
      <c r="EK365">
        <v>0</v>
      </c>
      <c r="EL365">
        <v>0.08</v>
      </c>
      <c r="EM365">
        <v>0.92</v>
      </c>
      <c r="EN365">
        <v>1.33</v>
      </c>
      <c r="EO365">
        <v>0.62</v>
      </c>
      <c r="EP365">
        <v>0.22</v>
      </c>
      <c r="EQ365">
        <v>0.62</v>
      </c>
      <c r="ER365">
        <v>0.67</v>
      </c>
      <c r="ES365">
        <v>0.64</v>
      </c>
      <c r="ET365">
        <v>0.16</v>
      </c>
      <c r="EU365">
        <v>0.77</v>
      </c>
      <c r="EV365">
        <v>0.21</v>
      </c>
      <c r="EW365">
        <v>0.17</v>
      </c>
      <c r="EX365">
        <v>0.56000000000000005</v>
      </c>
      <c r="EY365">
        <v>27.28</v>
      </c>
      <c r="EZ365">
        <v>26.11</v>
      </c>
      <c r="FA365">
        <v>1.07</v>
      </c>
      <c r="FB365">
        <v>0</v>
      </c>
      <c r="FC365">
        <v>0.43</v>
      </c>
      <c r="FD365">
        <v>25.96</v>
      </c>
      <c r="FE365">
        <v>4.2699999999999996</v>
      </c>
      <c r="FF365">
        <v>23.07</v>
      </c>
      <c r="FG365">
        <v>2.15</v>
      </c>
      <c r="FH365">
        <v>4.9400000000000004</v>
      </c>
      <c r="FI365">
        <v>68.73</v>
      </c>
      <c r="FJ365">
        <v>91.7</v>
      </c>
      <c r="FK365">
        <v>1.67</v>
      </c>
      <c r="FL365">
        <v>50.41</v>
      </c>
      <c r="FM365">
        <v>11.44</v>
      </c>
      <c r="FN365">
        <v>2.37</v>
      </c>
      <c r="FO365">
        <v>0.81</v>
      </c>
      <c r="FP365">
        <v>0.35</v>
      </c>
      <c r="FQ365">
        <v>63.43</v>
      </c>
      <c r="FR365">
        <v>48.46</v>
      </c>
      <c r="FS365">
        <v>13.64</v>
      </c>
      <c r="FT365">
        <v>2.57</v>
      </c>
      <c r="FU365">
        <v>2.81</v>
      </c>
      <c r="FV365">
        <v>0.38</v>
      </c>
      <c r="FW365">
        <v>14.77</v>
      </c>
      <c r="FX365">
        <v>1.67</v>
      </c>
      <c r="FY365">
        <v>2.85</v>
      </c>
      <c r="FZ365">
        <v>0.56999999999999995</v>
      </c>
      <c r="GA365">
        <v>0.37</v>
      </c>
      <c r="GB365">
        <v>16.43</v>
      </c>
      <c r="GC365">
        <v>22.98</v>
      </c>
      <c r="GD365">
        <v>0</v>
      </c>
      <c r="GE365">
        <v>1.56</v>
      </c>
      <c r="GF365">
        <v>5.86</v>
      </c>
    </row>
    <row r="366" spans="2:188" x14ac:dyDescent="0.35">
      <c r="B366" t="str">
        <f>IF(AND(F366&gt;='PASO 2 - CHANNEL INPUT '!$G$4,F366&lt;='PASO 2 - CHANNEL INPUT '!$H$4),"OK","FUERA")</f>
        <v>OK</v>
      </c>
      <c r="C366" s="18" t="str">
        <f>IF(AND(F366&gt;='PASO 2 - CHANNEL INPUT '!$G$8,F366&lt;='PASO 2 - CHANNEL INPUT '!$H$8),"OK","FUERA")</f>
        <v>OK</v>
      </c>
      <c r="D366" t="str">
        <f>IF(AND(F366&gt;='PASO 1 - SETUP CAMPAÑA'!$C$3,F366&lt;='PASO 1 - SETUP CAMPAÑA'!$C$4),"OK","FUERA")</f>
        <v>OK</v>
      </c>
      <c r="E366" t="s">
        <v>12</v>
      </c>
      <c r="F366">
        <v>79</v>
      </c>
      <c r="G366" s="11">
        <f t="shared" si="545"/>
        <v>27.004300000000004</v>
      </c>
      <c r="H366">
        <f t="shared" si="456"/>
        <v>26.009300000000003</v>
      </c>
      <c r="I366">
        <f t="shared" si="457"/>
        <v>1.0547</v>
      </c>
      <c r="J366">
        <f t="shared" si="458"/>
        <v>10.905200000000001</v>
      </c>
      <c r="K366">
        <f t="shared" si="459"/>
        <v>10.905200000000001</v>
      </c>
      <c r="L366">
        <f t="shared" si="460"/>
        <v>0</v>
      </c>
      <c r="M366">
        <f t="shared" si="461"/>
        <v>21.830300000000001</v>
      </c>
      <c r="N366">
        <f t="shared" si="462"/>
        <v>20.974599999999999</v>
      </c>
      <c r="O366">
        <f t="shared" si="463"/>
        <v>2.1093999999999999</v>
      </c>
      <c r="P366">
        <f t="shared" si="464"/>
        <v>2.3282999999999996</v>
      </c>
      <c r="Q366">
        <f t="shared" si="465"/>
        <v>40.138300000000001</v>
      </c>
      <c r="R366">
        <f t="shared" si="466"/>
        <v>0.995</v>
      </c>
      <c r="S366">
        <f t="shared" si="467"/>
        <v>40.416899999999998</v>
      </c>
      <c r="T366">
        <f t="shared" si="468"/>
        <v>38.188100000000006</v>
      </c>
      <c r="U366" s="11">
        <f t="shared" si="469"/>
        <v>44.078499999999998</v>
      </c>
      <c r="V366">
        <f t="shared" si="470"/>
        <v>6.6267000000000005</v>
      </c>
      <c r="W366">
        <f t="shared" si="471"/>
        <v>73.172300000000007</v>
      </c>
      <c r="X366">
        <f t="shared" si="472"/>
        <v>4.3581000000000003</v>
      </c>
      <c r="Y366">
        <f t="shared" si="473"/>
        <v>1.4726000000000001</v>
      </c>
      <c r="Z366">
        <f t="shared" si="474"/>
        <v>63.978500000000004</v>
      </c>
      <c r="AA366">
        <f t="shared" si="475"/>
        <v>27.760499999999997</v>
      </c>
      <c r="AB366">
        <f t="shared" si="476"/>
        <v>5.7709999999999999</v>
      </c>
      <c r="AC366">
        <f t="shared" si="477"/>
        <v>1.5323</v>
      </c>
      <c r="AD366" s="11">
        <f t="shared" si="478"/>
        <v>84.973000000000013</v>
      </c>
      <c r="AE366">
        <f t="shared" si="479"/>
        <v>54.028499999999994</v>
      </c>
      <c r="AF366">
        <f t="shared" si="480"/>
        <v>18.308</v>
      </c>
      <c r="AG366">
        <f t="shared" si="481"/>
        <v>72.794199999999989</v>
      </c>
      <c r="AH366">
        <f t="shared" si="482"/>
        <v>42.347200000000001</v>
      </c>
      <c r="AI366">
        <f t="shared" si="483"/>
        <v>13.4922</v>
      </c>
      <c r="AJ366">
        <f t="shared" si="484"/>
        <v>17.691100000000002</v>
      </c>
      <c r="AK366">
        <f t="shared" si="485"/>
        <v>18.944799999999997</v>
      </c>
      <c r="AL366">
        <f t="shared" si="486"/>
        <v>0</v>
      </c>
      <c r="AM366">
        <f t="shared" si="487"/>
        <v>9.2933000000000003</v>
      </c>
      <c r="AN366">
        <f t="shared" si="488"/>
        <v>0.51739999999999997</v>
      </c>
      <c r="AO366">
        <f t="shared" si="489"/>
        <v>0.11939999999999999</v>
      </c>
      <c r="AP366">
        <f t="shared" si="490"/>
        <v>6.6067999999999998</v>
      </c>
      <c r="AQ366">
        <f t="shared" si="491"/>
        <v>0</v>
      </c>
      <c r="AR366">
        <f t="shared" si="492"/>
        <v>6.3480999999999996</v>
      </c>
      <c r="AS366">
        <f t="shared" si="493"/>
        <v>0.51739999999999997</v>
      </c>
      <c r="AT366">
        <f t="shared" si="494"/>
        <v>1.9501999999999999</v>
      </c>
      <c r="AU366">
        <f t="shared" si="495"/>
        <v>1.0149000000000001</v>
      </c>
      <c r="AV366">
        <f t="shared" si="496"/>
        <v>1.6915000000000002</v>
      </c>
      <c r="AW366">
        <f t="shared" si="497"/>
        <v>0</v>
      </c>
      <c r="AX366">
        <f t="shared" si="498"/>
        <v>0</v>
      </c>
      <c r="AY366">
        <f t="shared" si="499"/>
        <v>2.7064000000000004</v>
      </c>
      <c r="AZ366">
        <f t="shared" si="500"/>
        <v>1.4128999999999998</v>
      </c>
      <c r="BA366">
        <f t="shared" si="501"/>
        <v>3.0049000000000001</v>
      </c>
      <c r="BB366">
        <f t="shared" si="502"/>
        <v>0.995</v>
      </c>
      <c r="BC366">
        <f t="shared" si="503"/>
        <v>1.8308</v>
      </c>
      <c r="BD366">
        <f t="shared" si="504"/>
        <v>1.0149000000000001</v>
      </c>
      <c r="BE366">
        <f t="shared" si="505"/>
        <v>0.6964999999999999</v>
      </c>
      <c r="BF366">
        <f t="shared" si="506"/>
        <v>0</v>
      </c>
      <c r="BG366">
        <f t="shared" si="507"/>
        <v>1.2537</v>
      </c>
      <c r="BH366">
        <f t="shared" si="508"/>
        <v>0.33830000000000005</v>
      </c>
      <c r="BI366">
        <f t="shared" si="509"/>
        <v>0.4975</v>
      </c>
      <c r="BJ366">
        <f t="shared" si="510"/>
        <v>0.67660000000000009</v>
      </c>
      <c r="BK366">
        <f t="shared" si="511"/>
        <v>60.038300000000007</v>
      </c>
      <c r="BL366">
        <f t="shared" si="512"/>
        <v>57.351800000000004</v>
      </c>
      <c r="BM366">
        <f t="shared" si="513"/>
        <v>1.4327999999999999</v>
      </c>
      <c r="BN366">
        <f t="shared" si="514"/>
        <v>0</v>
      </c>
      <c r="BO366">
        <f t="shared" si="515"/>
        <v>1.5920000000000001</v>
      </c>
      <c r="BP366">
        <f t="shared" si="516"/>
        <v>50.028600000000004</v>
      </c>
      <c r="BQ366">
        <f t="shared" si="517"/>
        <v>7.5819000000000001</v>
      </c>
      <c r="BR366">
        <f t="shared" si="518"/>
        <v>44.436699999999995</v>
      </c>
      <c r="BS366">
        <f t="shared" si="519"/>
        <v>2.4477000000000002</v>
      </c>
      <c r="BT366">
        <f t="shared" si="520"/>
        <v>11.104200000000001</v>
      </c>
      <c r="BU366">
        <f t="shared" si="521"/>
        <v>136.13589999999999</v>
      </c>
      <c r="BV366" s="11">
        <f t="shared" si="522"/>
        <v>181.20940000000002</v>
      </c>
      <c r="BW366" s="11">
        <f t="shared" si="523"/>
        <v>3.0844999999999998</v>
      </c>
      <c r="BX366" s="11">
        <f t="shared" si="524"/>
        <v>98.186600000000013</v>
      </c>
      <c r="BY366">
        <f t="shared" si="525"/>
        <v>18.447299999999998</v>
      </c>
      <c r="BZ366">
        <f t="shared" si="526"/>
        <v>5.7709999999999999</v>
      </c>
      <c r="CA366">
        <f t="shared" si="527"/>
        <v>1.7512000000000001</v>
      </c>
      <c r="CB366">
        <f t="shared" si="528"/>
        <v>1.9900000000000001E-2</v>
      </c>
      <c r="CC366" s="11">
        <f t="shared" si="529"/>
        <v>114.70360000000001</v>
      </c>
      <c r="CD366" s="11">
        <f t="shared" si="530"/>
        <v>93.549899999999994</v>
      </c>
      <c r="CE366" s="11">
        <f t="shared" si="531"/>
        <v>30.626100000000001</v>
      </c>
      <c r="CF366">
        <f t="shared" si="532"/>
        <v>6.6863999999999999</v>
      </c>
      <c r="CG366">
        <f t="shared" si="533"/>
        <v>8.2783999999999995</v>
      </c>
      <c r="CH366">
        <f t="shared" si="534"/>
        <v>0.89550000000000007</v>
      </c>
      <c r="CI366" s="11">
        <f t="shared" si="535"/>
        <v>31.203199999999999</v>
      </c>
      <c r="CJ366">
        <f t="shared" si="536"/>
        <v>3.5024000000000002</v>
      </c>
      <c r="CK366">
        <f t="shared" si="537"/>
        <v>8.4773999999999994</v>
      </c>
      <c r="CL366">
        <f t="shared" si="538"/>
        <v>2.9651000000000001</v>
      </c>
      <c r="CM366">
        <f t="shared" si="539"/>
        <v>2.3481999999999998</v>
      </c>
      <c r="CN366">
        <f t="shared" si="540"/>
        <v>28.596299999999999</v>
      </c>
      <c r="CO366">
        <f t="shared" si="541"/>
        <v>47.5411</v>
      </c>
      <c r="CP366">
        <f t="shared" si="542"/>
        <v>1.9900000000000001E-2</v>
      </c>
      <c r="CQ366">
        <f t="shared" si="543"/>
        <v>5.8506</v>
      </c>
      <c r="CR366">
        <f t="shared" si="544"/>
        <v>12.2584</v>
      </c>
      <c r="CT366" s="18">
        <f>'PASO 1 - SETUP CAMPAÑA'!H107</f>
        <v>199</v>
      </c>
      <c r="CU366">
        <v>13.57</v>
      </c>
      <c r="CV366">
        <v>13.07</v>
      </c>
      <c r="CW366">
        <v>0.53</v>
      </c>
      <c r="CX366">
        <v>5.48</v>
      </c>
      <c r="CY366">
        <v>5.48</v>
      </c>
      <c r="CZ366">
        <v>0</v>
      </c>
      <c r="DA366">
        <v>10.97</v>
      </c>
      <c r="DB366">
        <v>10.54</v>
      </c>
      <c r="DC366">
        <v>1.06</v>
      </c>
      <c r="DD366">
        <v>1.17</v>
      </c>
      <c r="DE366">
        <v>20.170000000000002</v>
      </c>
      <c r="DF366">
        <v>0.5</v>
      </c>
      <c r="DG366">
        <v>20.309999999999999</v>
      </c>
      <c r="DH366">
        <v>19.190000000000001</v>
      </c>
      <c r="DI366">
        <v>22.15</v>
      </c>
      <c r="DJ366">
        <v>3.33</v>
      </c>
      <c r="DK366">
        <v>36.770000000000003</v>
      </c>
      <c r="DL366">
        <v>2.19</v>
      </c>
      <c r="DM366">
        <v>0.74</v>
      </c>
      <c r="DN366">
        <v>32.15</v>
      </c>
      <c r="DO366">
        <v>13.95</v>
      </c>
      <c r="DP366">
        <v>2.9</v>
      </c>
      <c r="DQ366">
        <v>0.77</v>
      </c>
      <c r="DR366">
        <v>42.7</v>
      </c>
      <c r="DS366">
        <v>27.15</v>
      </c>
      <c r="DT366">
        <v>9.1999999999999993</v>
      </c>
      <c r="DU366">
        <v>36.58</v>
      </c>
      <c r="DV366">
        <v>21.28</v>
      </c>
      <c r="DW366">
        <v>6.78</v>
      </c>
      <c r="DX366">
        <v>8.89</v>
      </c>
      <c r="DY366">
        <v>9.52</v>
      </c>
      <c r="DZ366">
        <v>0</v>
      </c>
      <c r="EA366">
        <v>4.67</v>
      </c>
      <c r="EB366">
        <v>0.26</v>
      </c>
      <c r="EC366">
        <v>0.06</v>
      </c>
      <c r="ED366">
        <v>3.32</v>
      </c>
      <c r="EE366">
        <v>0</v>
      </c>
      <c r="EF366">
        <v>3.19</v>
      </c>
      <c r="EG366">
        <v>0.26</v>
      </c>
      <c r="EH366">
        <v>0.98</v>
      </c>
      <c r="EI366">
        <v>0.51</v>
      </c>
      <c r="EJ366">
        <v>0.85</v>
      </c>
      <c r="EK366">
        <v>0</v>
      </c>
      <c r="EL366">
        <v>0</v>
      </c>
      <c r="EM366">
        <v>1.36</v>
      </c>
      <c r="EN366">
        <v>0.71</v>
      </c>
      <c r="EO366">
        <v>1.51</v>
      </c>
      <c r="EP366">
        <v>0.5</v>
      </c>
      <c r="EQ366">
        <v>0.92</v>
      </c>
      <c r="ER366">
        <v>0.51</v>
      </c>
      <c r="ES366">
        <v>0.35</v>
      </c>
      <c r="ET366">
        <v>0</v>
      </c>
      <c r="EU366">
        <v>0.63</v>
      </c>
      <c r="EV366">
        <v>0.17</v>
      </c>
      <c r="EW366">
        <v>0.25</v>
      </c>
      <c r="EX366">
        <v>0.34</v>
      </c>
      <c r="EY366">
        <v>30.17</v>
      </c>
      <c r="EZ366">
        <v>28.82</v>
      </c>
      <c r="FA366">
        <v>0.72</v>
      </c>
      <c r="FB366">
        <v>0</v>
      </c>
      <c r="FC366">
        <v>0.8</v>
      </c>
      <c r="FD366">
        <v>25.14</v>
      </c>
      <c r="FE366">
        <v>3.81</v>
      </c>
      <c r="FF366">
        <v>22.33</v>
      </c>
      <c r="FG366">
        <v>1.23</v>
      </c>
      <c r="FH366">
        <v>5.58</v>
      </c>
      <c r="FI366">
        <v>68.41</v>
      </c>
      <c r="FJ366">
        <v>91.06</v>
      </c>
      <c r="FK366">
        <v>1.55</v>
      </c>
      <c r="FL366">
        <v>49.34</v>
      </c>
      <c r="FM366">
        <v>9.27</v>
      </c>
      <c r="FN366">
        <v>2.9</v>
      </c>
      <c r="FO366">
        <v>0.88</v>
      </c>
      <c r="FP366">
        <v>0.01</v>
      </c>
      <c r="FQ366">
        <v>57.64</v>
      </c>
      <c r="FR366">
        <v>47.01</v>
      </c>
      <c r="FS366">
        <v>15.39</v>
      </c>
      <c r="FT366">
        <v>3.36</v>
      </c>
      <c r="FU366">
        <v>4.16</v>
      </c>
      <c r="FV366">
        <v>0.45</v>
      </c>
      <c r="FW366">
        <v>15.68</v>
      </c>
      <c r="FX366">
        <v>1.76</v>
      </c>
      <c r="FY366">
        <v>4.26</v>
      </c>
      <c r="FZ366">
        <v>1.49</v>
      </c>
      <c r="GA366">
        <v>1.18</v>
      </c>
      <c r="GB366">
        <v>14.37</v>
      </c>
      <c r="GC366">
        <v>23.89</v>
      </c>
      <c r="GD366">
        <v>0.01</v>
      </c>
      <c r="GE366">
        <v>2.94</v>
      </c>
      <c r="GF366">
        <v>6.16</v>
      </c>
    </row>
    <row r="367" spans="2:188" x14ac:dyDescent="0.35">
      <c r="B367" t="str">
        <f>IF(AND(F367&gt;='PASO 2 - CHANNEL INPUT '!$G$4,F367&lt;='PASO 2 - CHANNEL INPUT '!$H$4),"OK","FUERA")</f>
        <v>OK</v>
      </c>
      <c r="C367" s="18" t="str">
        <f>IF(AND(F367&gt;='PASO 2 - CHANNEL INPUT '!$G$8,F367&lt;='PASO 2 - CHANNEL INPUT '!$H$8),"OK","FUERA")</f>
        <v>OK</v>
      </c>
      <c r="D367" t="str">
        <f>IF(AND(F367&gt;='PASO 1 - SETUP CAMPAÑA'!$C$3,F367&lt;='PASO 1 - SETUP CAMPAÑA'!$C$4),"OK","FUERA")</f>
        <v>OK</v>
      </c>
      <c r="E367" t="s">
        <v>12</v>
      </c>
      <c r="F367">
        <v>80</v>
      </c>
      <c r="G367" s="11">
        <f t="shared" si="545"/>
        <v>23.0184</v>
      </c>
      <c r="H367">
        <f t="shared" si="456"/>
        <v>21.859200000000001</v>
      </c>
      <c r="I367">
        <f t="shared" si="457"/>
        <v>1.3984000000000001</v>
      </c>
      <c r="J367">
        <f t="shared" si="458"/>
        <v>9.1815999999999995</v>
      </c>
      <c r="K367">
        <f t="shared" si="459"/>
        <v>8.9791999999999987</v>
      </c>
      <c r="L367">
        <f t="shared" si="460"/>
        <v>0.20240000000000002</v>
      </c>
      <c r="M367">
        <f t="shared" si="461"/>
        <v>19.209599999999998</v>
      </c>
      <c r="N367">
        <f t="shared" si="462"/>
        <v>15.621600000000001</v>
      </c>
      <c r="O367">
        <f t="shared" si="463"/>
        <v>2.5759999999999996</v>
      </c>
      <c r="P367">
        <f t="shared" si="464"/>
        <v>1.7663999999999997</v>
      </c>
      <c r="Q367">
        <f t="shared" si="465"/>
        <v>33.616799999999998</v>
      </c>
      <c r="R367">
        <f t="shared" si="466"/>
        <v>0.40480000000000005</v>
      </c>
      <c r="S367">
        <f t="shared" si="467"/>
        <v>33.653599999999997</v>
      </c>
      <c r="T367">
        <f t="shared" si="468"/>
        <v>31.924000000000003</v>
      </c>
      <c r="U367" s="11">
        <f t="shared" si="469"/>
        <v>38.290399999999998</v>
      </c>
      <c r="V367">
        <f t="shared" si="470"/>
        <v>4.5448000000000004</v>
      </c>
      <c r="W367">
        <f t="shared" si="471"/>
        <v>65.117599999999996</v>
      </c>
      <c r="X367">
        <f t="shared" si="472"/>
        <v>3.2016</v>
      </c>
      <c r="Y367">
        <f t="shared" si="473"/>
        <v>2.1896</v>
      </c>
      <c r="Z367">
        <f t="shared" si="474"/>
        <v>59.5608</v>
      </c>
      <c r="AA367">
        <f t="shared" si="475"/>
        <v>21.601600000000001</v>
      </c>
      <c r="AB367">
        <f t="shared" si="476"/>
        <v>4.7472000000000003</v>
      </c>
      <c r="AC367">
        <f t="shared" si="477"/>
        <v>3.3488000000000002</v>
      </c>
      <c r="AD367" s="11">
        <f t="shared" si="478"/>
        <v>77.942399999999992</v>
      </c>
      <c r="AE367">
        <f t="shared" si="479"/>
        <v>53.727999999999994</v>
      </c>
      <c r="AF367">
        <f t="shared" si="480"/>
        <v>17.406400000000001</v>
      </c>
      <c r="AG367">
        <f t="shared" si="481"/>
        <v>70.287999999999997</v>
      </c>
      <c r="AH367">
        <f t="shared" si="482"/>
        <v>35.898400000000002</v>
      </c>
      <c r="AI367">
        <f t="shared" si="483"/>
        <v>13.7264</v>
      </c>
      <c r="AJ367">
        <f t="shared" si="484"/>
        <v>21.527999999999999</v>
      </c>
      <c r="AK367">
        <f t="shared" si="485"/>
        <v>12.346399999999999</v>
      </c>
      <c r="AL367">
        <f t="shared" si="486"/>
        <v>0.8647999999999999</v>
      </c>
      <c r="AM367">
        <f t="shared" si="487"/>
        <v>10.414400000000001</v>
      </c>
      <c r="AN367">
        <f t="shared" si="488"/>
        <v>9.1999999999999998E-2</v>
      </c>
      <c r="AO367">
        <f t="shared" si="489"/>
        <v>0.12880000000000003</v>
      </c>
      <c r="AP367">
        <f t="shared" si="490"/>
        <v>7.5439999999999987</v>
      </c>
      <c r="AQ367">
        <f t="shared" si="491"/>
        <v>5.5199999999999992E-2</v>
      </c>
      <c r="AR367">
        <f t="shared" si="492"/>
        <v>6.4951999999999996</v>
      </c>
      <c r="AS367">
        <f t="shared" si="493"/>
        <v>0.47839999999999999</v>
      </c>
      <c r="AT367">
        <f t="shared" si="494"/>
        <v>1.5272000000000001</v>
      </c>
      <c r="AU367">
        <f t="shared" si="495"/>
        <v>1.3064</v>
      </c>
      <c r="AV367">
        <f t="shared" si="496"/>
        <v>2.6863999999999999</v>
      </c>
      <c r="AW367">
        <f t="shared" si="497"/>
        <v>0</v>
      </c>
      <c r="AX367">
        <f t="shared" si="498"/>
        <v>0</v>
      </c>
      <c r="AY367">
        <f t="shared" si="499"/>
        <v>3.9927999999999999</v>
      </c>
      <c r="AZ367">
        <f t="shared" si="500"/>
        <v>1.5455999999999999</v>
      </c>
      <c r="BA367">
        <f t="shared" si="501"/>
        <v>2.3920000000000003</v>
      </c>
      <c r="BB367">
        <f t="shared" si="502"/>
        <v>1.6560000000000001</v>
      </c>
      <c r="BC367">
        <f t="shared" si="503"/>
        <v>3.4224000000000006</v>
      </c>
      <c r="BD367">
        <f t="shared" si="504"/>
        <v>1.1223999999999998</v>
      </c>
      <c r="BE367">
        <f t="shared" si="505"/>
        <v>2.5759999999999996</v>
      </c>
      <c r="BF367">
        <f t="shared" si="506"/>
        <v>0</v>
      </c>
      <c r="BG367">
        <f t="shared" si="507"/>
        <v>0.77279999999999993</v>
      </c>
      <c r="BH367">
        <f t="shared" si="508"/>
        <v>0.11039999999999998</v>
      </c>
      <c r="BI367">
        <f t="shared" si="509"/>
        <v>0.66239999999999999</v>
      </c>
      <c r="BJ367">
        <f t="shared" si="510"/>
        <v>0.55200000000000005</v>
      </c>
      <c r="BK367">
        <f t="shared" si="511"/>
        <v>57.647199999999991</v>
      </c>
      <c r="BL367">
        <f t="shared" si="512"/>
        <v>56.083200000000005</v>
      </c>
      <c r="BM367">
        <f t="shared" si="513"/>
        <v>1.1223999999999998</v>
      </c>
      <c r="BN367">
        <f t="shared" si="514"/>
        <v>0</v>
      </c>
      <c r="BO367">
        <f t="shared" si="515"/>
        <v>0.49680000000000002</v>
      </c>
      <c r="BP367">
        <f t="shared" si="516"/>
        <v>47.950400000000002</v>
      </c>
      <c r="BQ367">
        <f t="shared" si="517"/>
        <v>7.2679999999999998</v>
      </c>
      <c r="BR367">
        <f t="shared" si="518"/>
        <v>42.669600000000003</v>
      </c>
      <c r="BS367">
        <f t="shared" si="519"/>
        <v>2.7416</v>
      </c>
      <c r="BT367">
        <f t="shared" si="520"/>
        <v>8.6111999999999984</v>
      </c>
      <c r="BU367">
        <f t="shared" si="521"/>
        <v>125.764</v>
      </c>
      <c r="BV367" s="11">
        <f t="shared" si="522"/>
        <v>166.75919999999999</v>
      </c>
      <c r="BW367" s="11">
        <f t="shared" si="523"/>
        <v>4.8759999999999994</v>
      </c>
      <c r="BX367" s="11">
        <f t="shared" si="524"/>
        <v>83.903999999999996</v>
      </c>
      <c r="BY367">
        <f t="shared" si="525"/>
        <v>18.123999999999999</v>
      </c>
      <c r="BZ367">
        <f t="shared" si="526"/>
        <v>4.7472000000000003</v>
      </c>
      <c r="CA367">
        <f t="shared" si="527"/>
        <v>0.84640000000000004</v>
      </c>
      <c r="CB367">
        <f t="shared" si="528"/>
        <v>0.71760000000000002</v>
      </c>
      <c r="CC367" s="11">
        <f t="shared" si="529"/>
        <v>112.27680000000001</v>
      </c>
      <c r="CD367" s="11">
        <f t="shared" si="530"/>
        <v>80.224000000000004</v>
      </c>
      <c r="CE367" s="11">
        <f t="shared" si="531"/>
        <v>22.9816</v>
      </c>
      <c r="CF367">
        <f t="shared" si="532"/>
        <v>7.0839999999999996</v>
      </c>
      <c r="CG367">
        <f t="shared" si="533"/>
        <v>7.3416000000000006</v>
      </c>
      <c r="CH367">
        <f t="shared" si="534"/>
        <v>0.60719999999999996</v>
      </c>
      <c r="CI367" s="11">
        <f t="shared" si="535"/>
        <v>25.244800000000001</v>
      </c>
      <c r="CJ367">
        <f t="shared" si="536"/>
        <v>3.3120000000000003</v>
      </c>
      <c r="CK367">
        <f t="shared" si="537"/>
        <v>7.4335999999999993</v>
      </c>
      <c r="CL367">
        <f t="shared" si="538"/>
        <v>3.036</v>
      </c>
      <c r="CM367">
        <f t="shared" si="539"/>
        <v>1.6008</v>
      </c>
      <c r="CN367">
        <f t="shared" si="540"/>
        <v>27.655199999999997</v>
      </c>
      <c r="CO367">
        <f t="shared" si="541"/>
        <v>39.081599999999995</v>
      </c>
      <c r="CP367">
        <f t="shared" si="542"/>
        <v>0.31280000000000002</v>
      </c>
      <c r="CQ367">
        <f t="shared" si="543"/>
        <v>4.1216000000000008</v>
      </c>
      <c r="CR367">
        <f t="shared" si="544"/>
        <v>9.2736000000000001</v>
      </c>
      <c r="CT367" s="18">
        <f>'PASO 1 - SETUP CAMPAÑA'!H108</f>
        <v>184</v>
      </c>
      <c r="CU367">
        <v>12.51</v>
      </c>
      <c r="CV367">
        <v>11.88</v>
      </c>
      <c r="CW367">
        <v>0.76</v>
      </c>
      <c r="CX367">
        <v>4.99</v>
      </c>
      <c r="CY367">
        <v>4.88</v>
      </c>
      <c r="CZ367">
        <v>0.11</v>
      </c>
      <c r="DA367">
        <v>10.44</v>
      </c>
      <c r="DB367">
        <v>8.49</v>
      </c>
      <c r="DC367">
        <v>1.4</v>
      </c>
      <c r="DD367">
        <v>0.96</v>
      </c>
      <c r="DE367">
        <v>18.27</v>
      </c>
      <c r="DF367">
        <v>0.22</v>
      </c>
      <c r="DG367">
        <v>18.29</v>
      </c>
      <c r="DH367">
        <v>17.350000000000001</v>
      </c>
      <c r="DI367">
        <v>20.81</v>
      </c>
      <c r="DJ367">
        <v>2.4700000000000002</v>
      </c>
      <c r="DK367">
        <v>35.39</v>
      </c>
      <c r="DL367">
        <v>1.74</v>
      </c>
      <c r="DM367">
        <v>1.19</v>
      </c>
      <c r="DN367">
        <v>32.369999999999997</v>
      </c>
      <c r="DO367">
        <v>11.74</v>
      </c>
      <c r="DP367">
        <v>2.58</v>
      </c>
      <c r="DQ367">
        <v>1.82</v>
      </c>
      <c r="DR367">
        <v>42.36</v>
      </c>
      <c r="DS367">
        <v>29.2</v>
      </c>
      <c r="DT367">
        <v>9.4600000000000009</v>
      </c>
      <c r="DU367">
        <v>38.200000000000003</v>
      </c>
      <c r="DV367">
        <v>19.510000000000002</v>
      </c>
      <c r="DW367">
        <v>7.46</v>
      </c>
      <c r="DX367">
        <v>11.7</v>
      </c>
      <c r="DY367">
        <v>6.71</v>
      </c>
      <c r="DZ367">
        <v>0.47</v>
      </c>
      <c r="EA367">
        <v>5.66</v>
      </c>
      <c r="EB367">
        <v>0.05</v>
      </c>
      <c r="EC367">
        <v>7.0000000000000007E-2</v>
      </c>
      <c r="ED367">
        <v>4.0999999999999996</v>
      </c>
      <c r="EE367">
        <v>0.03</v>
      </c>
      <c r="EF367">
        <v>3.53</v>
      </c>
      <c r="EG367">
        <v>0.26</v>
      </c>
      <c r="EH367">
        <v>0.83</v>
      </c>
      <c r="EI367">
        <v>0.71</v>
      </c>
      <c r="EJ367">
        <v>1.46</v>
      </c>
      <c r="EK367">
        <v>0</v>
      </c>
      <c r="EL367">
        <v>0</v>
      </c>
      <c r="EM367">
        <v>2.17</v>
      </c>
      <c r="EN367">
        <v>0.84</v>
      </c>
      <c r="EO367">
        <v>1.3</v>
      </c>
      <c r="EP367">
        <v>0.9</v>
      </c>
      <c r="EQ367">
        <v>1.86</v>
      </c>
      <c r="ER367">
        <v>0.61</v>
      </c>
      <c r="ES367">
        <v>1.4</v>
      </c>
      <c r="ET367">
        <v>0</v>
      </c>
      <c r="EU367">
        <v>0.42</v>
      </c>
      <c r="EV367">
        <v>0.06</v>
      </c>
      <c r="EW367">
        <v>0.36</v>
      </c>
      <c r="EX367">
        <v>0.3</v>
      </c>
      <c r="EY367">
        <v>31.33</v>
      </c>
      <c r="EZ367">
        <v>30.48</v>
      </c>
      <c r="FA367">
        <v>0.61</v>
      </c>
      <c r="FB367">
        <v>0</v>
      </c>
      <c r="FC367">
        <v>0.27</v>
      </c>
      <c r="FD367">
        <v>26.06</v>
      </c>
      <c r="FE367">
        <v>3.95</v>
      </c>
      <c r="FF367">
        <v>23.19</v>
      </c>
      <c r="FG367">
        <v>1.49</v>
      </c>
      <c r="FH367">
        <v>4.68</v>
      </c>
      <c r="FI367">
        <v>68.349999999999994</v>
      </c>
      <c r="FJ367">
        <v>90.63</v>
      </c>
      <c r="FK367">
        <v>2.65</v>
      </c>
      <c r="FL367">
        <v>45.6</v>
      </c>
      <c r="FM367">
        <v>9.85</v>
      </c>
      <c r="FN367">
        <v>2.58</v>
      </c>
      <c r="FO367">
        <v>0.46</v>
      </c>
      <c r="FP367">
        <v>0.39</v>
      </c>
      <c r="FQ367">
        <v>61.02</v>
      </c>
      <c r="FR367">
        <v>43.6</v>
      </c>
      <c r="FS367">
        <v>12.49</v>
      </c>
      <c r="FT367">
        <v>3.85</v>
      </c>
      <c r="FU367">
        <v>3.99</v>
      </c>
      <c r="FV367">
        <v>0.33</v>
      </c>
      <c r="FW367">
        <v>13.72</v>
      </c>
      <c r="FX367">
        <v>1.8</v>
      </c>
      <c r="FY367">
        <v>4.04</v>
      </c>
      <c r="FZ367">
        <v>1.65</v>
      </c>
      <c r="GA367">
        <v>0.87</v>
      </c>
      <c r="GB367">
        <v>15.03</v>
      </c>
      <c r="GC367">
        <v>21.24</v>
      </c>
      <c r="GD367">
        <v>0.17</v>
      </c>
      <c r="GE367">
        <v>2.2400000000000002</v>
      </c>
      <c r="GF367">
        <v>5.04</v>
      </c>
    </row>
    <row r="368" spans="2:188" x14ac:dyDescent="0.35">
      <c r="B368" t="str">
        <f>IF(AND(F368&gt;='PASO 2 - CHANNEL INPUT '!$G$4,F368&lt;='PASO 2 - CHANNEL INPUT '!$H$4),"OK","FUERA")</f>
        <v>OK</v>
      </c>
      <c r="C368" s="18" t="str">
        <f>IF(AND(F368&gt;='PASO 2 - CHANNEL INPUT '!$G$8,F368&lt;='PASO 2 - CHANNEL INPUT '!$H$8),"OK","FUERA")</f>
        <v>OK</v>
      </c>
      <c r="D368" t="str">
        <f>IF(AND(F368&gt;='PASO 1 - SETUP CAMPAÑA'!$C$3,F368&lt;='PASO 1 - SETUP CAMPAÑA'!$C$4),"OK","FUERA")</f>
        <v>FUERA</v>
      </c>
      <c r="E368" t="s">
        <v>12</v>
      </c>
      <c r="F368">
        <v>81</v>
      </c>
      <c r="G368" s="11">
        <f t="shared" si="545"/>
        <v>20.4678</v>
      </c>
      <c r="H368">
        <f t="shared" si="456"/>
        <v>20.119199999999999</v>
      </c>
      <c r="I368">
        <f t="shared" si="457"/>
        <v>0.54779999999999995</v>
      </c>
      <c r="J368">
        <f t="shared" si="458"/>
        <v>7.0716000000000001</v>
      </c>
      <c r="K368">
        <f t="shared" si="459"/>
        <v>7.0716000000000001</v>
      </c>
      <c r="L368">
        <f t="shared" si="460"/>
        <v>0</v>
      </c>
      <c r="M368">
        <f t="shared" si="461"/>
        <v>23.156999999999996</v>
      </c>
      <c r="N368">
        <f t="shared" si="462"/>
        <v>15.853</v>
      </c>
      <c r="O368">
        <f t="shared" si="463"/>
        <v>2.0916000000000001</v>
      </c>
      <c r="P368">
        <f t="shared" si="464"/>
        <v>1.0955999999999999</v>
      </c>
      <c r="Q368">
        <f t="shared" si="465"/>
        <v>36.553200000000004</v>
      </c>
      <c r="R368">
        <f t="shared" si="466"/>
        <v>0.34859999999999997</v>
      </c>
      <c r="S368">
        <f t="shared" si="467"/>
        <v>36.901800000000001</v>
      </c>
      <c r="T368">
        <f t="shared" si="468"/>
        <v>35.374599999999994</v>
      </c>
      <c r="U368" s="11">
        <f t="shared" si="469"/>
        <v>39.391800000000003</v>
      </c>
      <c r="V368">
        <f t="shared" si="470"/>
        <v>3.3365999999999993</v>
      </c>
      <c r="W368">
        <f t="shared" si="471"/>
        <v>61.668999999999997</v>
      </c>
      <c r="X368">
        <f t="shared" si="472"/>
        <v>4.4488000000000003</v>
      </c>
      <c r="Y368">
        <f t="shared" si="473"/>
        <v>1.9421999999999997</v>
      </c>
      <c r="Z368">
        <f t="shared" si="474"/>
        <v>53.684400000000004</v>
      </c>
      <c r="AA368">
        <f t="shared" si="475"/>
        <v>24.136400000000002</v>
      </c>
      <c r="AB368">
        <f t="shared" si="476"/>
        <v>6.0589999999999993</v>
      </c>
      <c r="AC368">
        <f t="shared" si="477"/>
        <v>2.3073999999999999</v>
      </c>
      <c r="AD368" s="11">
        <f t="shared" si="478"/>
        <v>72.790999999999997</v>
      </c>
      <c r="AE368">
        <f t="shared" si="479"/>
        <v>43.027200000000008</v>
      </c>
      <c r="AF368">
        <f t="shared" si="480"/>
        <v>15.371600000000001</v>
      </c>
      <c r="AG368">
        <f t="shared" si="481"/>
        <v>70.052000000000007</v>
      </c>
      <c r="AH368">
        <f t="shared" si="482"/>
        <v>34.727200000000003</v>
      </c>
      <c r="AI368">
        <f t="shared" si="483"/>
        <v>9.7607999999999997</v>
      </c>
      <c r="AJ368">
        <f t="shared" si="484"/>
        <v>15.521000000000001</v>
      </c>
      <c r="AK368">
        <f t="shared" si="485"/>
        <v>12.200999999999999</v>
      </c>
      <c r="AL368">
        <f t="shared" si="486"/>
        <v>0.28220000000000001</v>
      </c>
      <c r="AM368">
        <f t="shared" si="487"/>
        <v>7.9845999999999995</v>
      </c>
      <c r="AN368">
        <f t="shared" si="488"/>
        <v>0.23240000000000002</v>
      </c>
      <c r="AO368">
        <f t="shared" si="489"/>
        <v>0.1328</v>
      </c>
      <c r="AP368">
        <f t="shared" si="490"/>
        <v>4.2329999999999997</v>
      </c>
      <c r="AQ368">
        <f t="shared" si="491"/>
        <v>0</v>
      </c>
      <c r="AR368">
        <f t="shared" si="492"/>
        <v>7.6526000000000005</v>
      </c>
      <c r="AS368">
        <f t="shared" si="493"/>
        <v>1.6102000000000001</v>
      </c>
      <c r="AT368">
        <f t="shared" si="494"/>
        <v>1.6932</v>
      </c>
      <c r="AU368">
        <f t="shared" si="495"/>
        <v>0.54779999999999995</v>
      </c>
      <c r="AV368">
        <f t="shared" si="496"/>
        <v>1.6433999999999997</v>
      </c>
      <c r="AW368">
        <f t="shared" si="497"/>
        <v>0</v>
      </c>
      <c r="AX368">
        <f t="shared" si="498"/>
        <v>0</v>
      </c>
      <c r="AY368">
        <f t="shared" si="499"/>
        <v>2.1911999999999998</v>
      </c>
      <c r="AZ368">
        <f t="shared" si="500"/>
        <v>1.7596000000000001</v>
      </c>
      <c r="BA368">
        <f t="shared" si="501"/>
        <v>1.0125999999999999</v>
      </c>
      <c r="BB368">
        <f t="shared" si="502"/>
        <v>0</v>
      </c>
      <c r="BC368">
        <f t="shared" si="503"/>
        <v>0.63080000000000003</v>
      </c>
      <c r="BD368">
        <f t="shared" si="504"/>
        <v>1.4940000000000002</v>
      </c>
      <c r="BE368">
        <f t="shared" si="505"/>
        <v>1.7596000000000001</v>
      </c>
      <c r="BF368">
        <f t="shared" si="506"/>
        <v>0</v>
      </c>
      <c r="BG368">
        <f t="shared" si="507"/>
        <v>0.76359999999999995</v>
      </c>
      <c r="BH368">
        <f t="shared" si="508"/>
        <v>8.3000000000000004E-2</v>
      </c>
      <c r="BI368">
        <f t="shared" si="509"/>
        <v>0.78019999999999989</v>
      </c>
      <c r="BJ368">
        <f t="shared" si="510"/>
        <v>1.3280000000000001</v>
      </c>
      <c r="BK368">
        <f t="shared" si="511"/>
        <v>47.973999999999997</v>
      </c>
      <c r="BL368">
        <f t="shared" si="512"/>
        <v>45.201799999999999</v>
      </c>
      <c r="BM368">
        <f t="shared" si="513"/>
        <v>2.7721999999999998</v>
      </c>
      <c r="BN368">
        <f t="shared" si="514"/>
        <v>0</v>
      </c>
      <c r="BO368">
        <f t="shared" si="515"/>
        <v>0.43159999999999998</v>
      </c>
      <c r="BP368">
        <f t="shared" si="516"/>
        <v>46.861800000000002</v>
      </c>
      <c r="BQ368">
        <f t="shared" si="517"/>
        <v>8.8643999999999998</v>
      </c>
      <c r="BR368">
        <f t="shared" si="518"/>
        <v>41.599599999999995</v>
      </c>
      <c r="BS368">
        <f t="shared" si="519"/>
        <v>1.3114000000000001</v>
      </c>
      <c r="BT368">
        <f t="shared" si="520"/>
        <v>9.213000000000001</v>
      </c>
      <c r="BU368">
        <f t="shared" si="521"/>
        <v>116.59839999999998</v>
      </c>
      <c r="BV368" s="11">
        <f t="shared" si="522"/>
        <v>154.71200000000002</v>
      </c>
      <c r="BW368" s="11">
        <f t="shared" si="523"/>
        <v>3.2536</v>
      </c>
      <c r="BX368" s="11">
        <f t="shared" si="524"/>
        <v>71.894600000000011</v>
      </c>
      <c r="BY368">
        <f t="shared" si="525"/>
        <v>16.151799999999998</v>
      </c>
      <c r="BZ368">
        <f t="shared" si="526"/>
        <v>6.0589999999999993</v>
      </c>
      <c r="CA368">
        <f t="shared" si="527"/>
        <v>0.38179999999999997</v>
      </c>
      <c r="CB368">
        <f t="shared" si="528"/>
        <v>0.11620000000000001</v>
      </c>
      <c r="CC368" s="11">
        <f t="shared" si="529"/>
        <v>95.101399999999998</v>
      </c>
      <c r="CD368" s="11">
        <f t="shared" si="530"/>
        <v>66.018200000000007</v>
      </c>
      <c r="CE368" s="11">
        <f t="shared" si="531"/>
        <v>18.973800000000001</v>
      </c>
      <c r="CF368">
        <f t="shared" si="532"/>
        <v>5.1958000000000002</v>
      </c>
      <c r="CG368">
        <f t="shared" si="533"/>
        <v>3.6520000000000006</v>
      </c>
      <c r="CH368">
        <f t="shared" si="534"/>
        <v>0.33200000000000002</v>
      </c>
      <c r="CI368" s="11">
        <f t="shared" si="535"/>
        <v>18.757999999999999</v>
      </c>
      <c r="CJ368">
        <f t="shared" si="536"/>
        <v>1.3446000000000002</v>
      </c>
      <c r="CK368">
        <f t="shared" si="537"/>
        <v>3.8843999999999994</v>
      </c>
      <c r="CL368">
        <f t="shared" si="538"/>
        <v>1.3114000000000001</v>
      </c>
      <c r="CM368">
        <f t="shared" si="539"/>
        <v>0.28220000000000001</v>
      </c>
      <c r="CN368">
        <f t="shared" si="540"/>
        <v>22.493000000000002</v>
      </c>
      <c r="CO368">
        <f t="shared" si="541"/>
        <v>31.589800000000004</v>
      </c>
      <c r="CP368">
        <f t="shared" si="542"/>
        <v>0.1328</v>
      </c>
      <c r="CQ368">
        <f t="shared" si="543"/>
        <v>3.3531999999999997</v>
      </c>
      <c r="CR368">
        <f t="shared" si="544"/>
        <v>6.6234000000000011</v>
      </c>
      <c r="CT368" s="18">
        <f>'PASO 1 - SETUP CAMPAÑA'!H109</f>
        <v>166</v>
      </c>
      <c r="CU368">
        <v>12.33</v>
      </c>
      <c r="CV368">
        <v>12.12</v>
      </c>
      <c r="CW368">
        <v>0.33</v>
      </c>
      <c r="CX368">
        <v>4.26</v>
      </c>
      <c r="CY368">
        <v>4.26</v>
      </c>
      <c r="CZ368">
        <v>0</v>
      </c>
      <c r="DA368">
        <v>13.95</v>
      </c>
      <c r="DB368">
        <v>9.5500000000000007</v>
      </c>
      <c r="DC368">
        <v>1.26</v>
      </c>
      <c r="DD368">
        <v>0.66</v>
      </c>
      <c r="DE368">
        <v>22.02</v>
      </c>
      <c r="DF368">
        <v>0.21</v>
      </c>
      <c r="DG368">
        <v>22.23</v>
      </c>
      <c r="DH368">
        <v>21.31</v>
      </c>
      <c r="DI368">
        <v>23.73</v>
      </c>
      <c r="DJ368">
        <v>2.0099999999999998</v>
      </c>
      <c r="DK368">
        <v>37.15</v>
      </c>
      <c r="DL368">
        <v>2.68</v>
      </c>
      <c r="DM368">
        <v>1.17</v>
      </c>
      <c r="DN368">
        <v>32.340000000000003</v>
      </c>
      <c r="DO368">
        <v>14.54</v>
      </c>
      <c r="DP368">
        <v>3.65</v>
      </c>
      <c r="DQ368">
        <v>1.39</v>
      </c>
      <c r="DR368">
        <v>43.85</v>
      </c>
      <c r="DS368">
        <v>25.92</v>
      </c>
      <c r="DT368">
        <v>9.26</v>
      </c>
      <c r="DU368">
        <v>42.2</v>
      </c>
      <c r="DV368">
        <v>20.92</v>
      </c>
      <c r="DW368">
        <v>5.88</v>
      </c>
      <c r="DX368">
        <v>9.35</v>
      </c>
      <c r="DY368">
        <v>7.35</v>
      </c>
      <c r="DZ368">
        <v>0.17</v>
      </c>
      <c r="EA368">
        <v>4.8099999999999996</v>
      </c>
      <c r="EB368">
        <v>0.14000000000000001</v>
      </c>
      <c r="EC368">
        <v>0.08</v>
      </c>
      <c r="ED368">
        <v>2.5499999999999998</v>
      </c>
      <c r="EE368">
        <v>0</v>
      </c>
      <c r="EF368">
        <v>4.6100000000000003</v>
      </c>
      <c r="EG368">
        <v>0.97</v>
      </c>
      <c r="EH368">
        <v>1.02</v>
      </c>
      <c r="EI368">
        <v>0.33</v>
      </c>
      <c r="EJ368">
        <v>0.99</v>
      </c>
      <c r="EK368">
        <v>0</v>
      </c>
      <c r="EL368">
        <v>0</v>
      </c>
      <c r="EM368">
        <v>1.32</v>
      </c>
      <c r="EN368">
        <v>1.06</v>
      </c>
      <c r="EO368">
        <v>0.61</v>
      </c>
      <c r="EP368">
        <v>0</v>
      </c>
      <c r="EQ368">
        <v>0.38</v>
      </c>
      <c r="ER368">
        <v>0.9</v>
      </c>
      <c r="ES368">
        <v>1.06</v>
      </c>
      <c r="ET368">
        <v>0</v>
      </c>
      <c r="EU368">
        <v>0.46</v>
      </c>
      <c r="EV368">
        <v>0.05</v>
      </c>
      <c r="EW368">
        <v>0.47</v>
      </c>
      <c r="EX368">
        <v>0.8</v>
      </c>
      <c r="EY368">
        <v>28.9</v>
      </c>
      <c r="EZ368">
        <v>27.23</v>
      </c>
      <c r="FA368">
        <v>1.67</v>
      </c>
      <c r="FB368">
        <v>0</v>
      </c>
      <c r="FC368">
        <v>0.26</v>
      </c>
      <c r="FD368">
        <v>28.23</v>
      </c>
      <c r="FE368">
        <v>5.34</v>
      </c>
      <c r="FF368">
        <v>25.06</v>
      </c>
      <c r="FG368">
        <v>0.79</v>
      </c>
      <c r="FH368">
        <v>5.55</v>
      </c>
      <c r="FI368">
        <v>70.239999999999995</v>
      </c>
      <c r="FJ368">
        <v>93.2</v>
      </c>
      <c r="FK368">
        <v>1.96</v>
      </c>
      <c r="FL368">
        <v>43.31</v>
      </c>
      <c r="FM368">
        <v>9.73</v>
      </c>
      <c r="FN368">
        <v>3.65</v>
      </c>
      <c r="FO368">
        <v>0.23</v>
      </c>
      <c r="FP368">
        <v>7.0000000000000007E-2</v>
      </c>
      <c r="FQ368">
        <v>57.29</v>
      </c>
      <c r="FR368">
        <v>39.770000000000003</v>
      </c>
      <c r="FS368">
        <v>11.43</v>
      </c>
      <c r="FT368">
        <v>3.13</v>
      </c>
      <c r="FU368">
        <v>2.2000000000000002</v>
      </c>
      <c r="FV368">
        <v>0.2</v>
      </c>
      <c r="FW368">
        <v>11.3</v>
      </c>
      <c r="FX368">
        <v>0.81</v>
      </c>
      <c r="FY368">
        <v>2.34</v>
      </c>
      <c r="FZ368">
        <v>0.79</v>
      </c>
      <c r="GA368">
        <v>0.17</v>
      </c>
      <c r="GB368">
        <v>13.55</v>
      </c>
      <c r="GC368">
        <v>19.03</v>
      </c>
      <c r="GD368">
        <v>0.08</v>
      </c>
      <c r="GE368">
        <v>2.02</v>
      </c>
      <c r="GF368">
        <v>3.99</v>
      </c>
    </row>
    <row r="369" spans="2:188" x14ac:dyDescent="0.35">
      <c r="B369" t="str">
        <f>IF(AND(F369&gt;='PASO 2 - CHANNEL INPUT '!$G$4,F369&lt;='PASO 2 - CHANNEL INPUT '!$H$4),"OK","FUERA")</f>
        <v>OK</v>
      </c>
      <c r="C369" s="18" t="str">
        <f>IF(AND(F369&gt;='PASO 2 - CHANNEL INPUT '!$G$8,F369&lt;='PASO 2 - CHANNEL INPUT '!$H$8),"OK","FUERA")</f>
        <v>OK</v>
      </c>
      <c r="D369" t="str">
        <f>IF(AND(F369&gt;='PASO 1 - SETUP CAMPAÑA'!$C$3,F369&lt;='PASO 1 - SETUP CAMPAÑA'!$C$4),"OK","FUERA")</f>
        <v>FUERA</v>
      </c>
      <c r="E369" t="s">
        <v>12</v>
      </c>
      <c r="F369">
        <v>82</v>
      </c>
      <c r="G369" s="11">
        <f t="shared" si="545"/>
        <v>22.3386</v>
      </c>
      <c r="H369">
        <f t="shared" si="456"/>
        <v>21.706199999999999</v>
      </c>
      <c r="I369">
        <f t="shared" si="457"/>
        <v>0.85560000000000003</v>
      </c>
      <c r="J369">
        <f t="shared" si="458"/>
        <v>7.0866000000000007</v>
      </c>
      <c r="K369">
        <f t="shared" si="459"/>
        <v>7.0308000000000002</v>
      </c>
      <c r="L369">
        <f t="shared" si="460"/>
        <v>5.5799999999999995E-2</v>
      </c>
      <c r="M369">
        <f t="shared" si="461"/>
        <v>25.965600000000002</v>
      </c>
      <c r="N369">
        <f t="shared" si="462"/>
        <v>15.735600000000002</v>
      </c>
      <c r="O369">
        <f t="shared" si="463"/>
        <v>1.8042</v>
      </c>
      <c r="P369">
        <f t="shared" si="464"/>
        <v>1.3391999999999999</v>
      </c>
      <c r="Q369">
        <f t="shared" si="465"/>
        <v>37.292999999999999</v>
      </c>
      <c r="R369">
        <f t="shared" si="466"/>
        <v>0.96719999999999995</v>
      </c>
      <c r="S369">
        <f t="shared" si="467"/>
        <v>37.4604</v>
      </c>
      <c r="T369">
        <f t="shared" si="468"/>
        <v>36.474600000000002</v>
      </c>
      <c r="U369" s="11">
        <f t="shared" si="469"/>
        <v>40.399199999999993</v>
      </c>
      <c r="V369">
        <f t="shared" si="470"/>
        <v>3.6641999999999997</v>
      </c>
      <c r="W369">
        <f t="shared" si="471"/>
        <v>61.472999999999992</v>
      </c>
      <c r="X369">
        <f t="shared" si="472"/>
        <v>3.0317999999999996</v>
      </c>
      <c r="Y369">
        <f t="shared" si="473"/>
        <v>2.1017999999999999</v>
      </c>
      <c r="Z369">
        <f t="shared" si="474"/>
        <v>53.6982</v>
      </c>
      <c r="AA369">
        <f t="shared" si="475"/>
        <v>20.311199999999999</v>
      </c>
      <c r="AB369">
        <f t="shared" si="476"/>
        <v>4.3710000000000004</v>
      </c>
      <c r="AC369">
        <f t="shared" si="477"/>
        <v>2.0832000000000002</v>
      </c>
      <c r="AD369" s="11">
        <f t="shared" si="478"/>
        <v>70.959000000000003</v>
      </c>
      <c r="AE369">
        <f t="shared" si="479"/>
        <v>52.972799999999999</v>
      </c>
      <c r="AF369">
        <f t="shared" si="480"/>
        <v>17.3352</v>
      </c>
      <c r="AG369">
        <f t="shared" si="481"/>
        <v>74.083799999999997</v>
      </c>
      <c r="AH369">
        <f t="shared" si="482"/>
        <v>41.198999999999998</v>
      </c>
      <c r="AI369">
        <f t="shared" si="483"/>
        <v>16.460999999999999</v>
      </c>
      <c r="AJ369">
        <f t="shared" si="484"/>
        <v>17.186399999999999</v>
      </c>
      <c r="AK369">
        <f t="shared" si="485"/>
        <v>11.997</v>
      </c>
      <c r="AL369">
        <f t="shared" si="486"/>
        <v>0.40920000000000001</v>
      </c>
      <c r="AM369">
        <f t="shared" si="487"/>
        <v>8.9466000000000001</v>
      </c>
      <c r="AN369">
        <f t="shared" si="488"/>
        <v>0.14880000000000002</v>
      </c>
      <c r="AO369">
        <f t="shared" si="489"/>
        <v>0</v>
      </c>
      <c r="AP369">
        <f t="shared" si="490"/>
        <v>7.2168000000000001</v>
      </c>
      <c r="AQ369">
        <f t="shared" si="491"/>
        <v>0.3906</v>
      </c>
      <c r="AR369">
        <f t="shared" si="492"/>
        <v>3.7571999999999997</v>
      </c>
      <c r="AS369">
        <f t="shared" si="493"/>
        <v>0.46500000000000002</v>
      </c>
      <c r="AT369">
        <f t="shared" si="494"/>
        <v>2.5110000000000001</v>
      </c>
      <c r="AU369">
        <f t="shared" si="495"/>
        <v>1.2462</v>
      </c>
      <c r="AV369">
        <f t="shared" si="496"/>
        <v>2.1017999999999999</v>
      </c>
      <c r="AW369">
        <f t="shared" si="497"/>
        <v>0</v>
      </c>
      <c r="AX369">
        <f t="shared" si="498"/>
        <v>0</v>
      </c>
      <c r="AY369">
        <f t="shared" si="499"/>
        <v>3.3480000000000003</v>
      </c>
      <c r="AZ369">
        <f t="shared" si="500"/>
        <v>1.8785999999999998</v>
      </c>
      <c r="BA369">
        <f t="shared" si="501"/>
        <v>1.4322000000000001</v>
      </c>
      <c r="BB369">
        <f t="shared" si="502"/>
        <v>0.3906</v>
      </c>
      <c r="BC369">
        <f t="shared" si="503"/>
        <v>2.1947999999999999</v>
      </c>
      <c r="BD369">
        <f t="shared" si="504"/>
        <v>2.5296000000000003</v>
      </c>
      <c r="BE369">
        <f t="shared" si="505"/>
        <v>1.1532</v>
      </c>
      <c r="BF369">
        <f t="shared" si="506"/>
        <v>0</v>
      </c>
      <c r="BG369">
        <f t="shared" si="507"/>
        <v>0.81840000000000002</v>
      </c>
      <c r="BH369">
        <f t="shared" si="508"/>
        <v>0.78120000000000001</v>
      </c>
      <c r="BI369">
        <f t="shared" si="509"/>
        <v>1.0416000000000001</v>
      </c>
      <c r="BJ369">
        <f t="shared" si="510"/>
        <v>0.74399999999999999</v>
      </c>
      <c r="BK369">
        <f t="shared" si="511"/>
        <v>52.377600000000001</v>
      </c>
      <c r="BL369">
        <f t="shared" si="512"/>
        <v>49.755000000000003</v>
      </c>
      <c r="BM369">
        <f t="shared" si="513"/>
        <v>2.6412</v>
      </c>
      <c r="BN369">
        <f t="shared" si="514"/>
        <v>0</v>
      </c>
      <c r="BO369">
        <f t="shared" si="515"/>
        <v>0.14880000000000002</v>
      </c>
      <c r="BP369">
        <f t="shared" si="516"/>
        <v>54.404999999999994</v>
      </c>
      <c r="BQ369">
        <f t="shared" si="517"/>
        <v>5.7473999999999998</v>
      </c>
      <c r="BR369">
        <f t="shared" si="518"/>
        <v>50.610600000000005</v>
      </c>
      <c r="BS369">
        <f t="shared" si="519"/>
        <v>5.3939999999999992</v>
      </c>
      <c r="BT369">
        <f t="shared" si="520"/>
        <v>13.224599999999999</v>
      </c>
      <c r="BU369">
        <f t="shared" si="521"/>
        <v>130.49760000000001</v>
      </c>
      <c r="BV369" s="11">
        <f t="shared" si="522"/>
        <v>172.18019999999999</v>
      </c>
      <c r="BW369" s="11">
        <f t="shared" si="523"/>
        <v>1.4322000000000001</v>
      </c>
      <c r="BX369" s="11">
        <f t="shared" si="524"/>
        <v>67.648199999999989</v>
      </c>
      <c r="BY369">
        <f t="shared" si="525"/>
        <v>12.648000000000001</v>
      </c>
      <c r="BZ369">
        <f t="shared" si="526"/>
        <v>4.3710000000000004</v>
      </c>
      <c r="CA369">
        <f t="shared" si="527"/>
        <v>1.6554</v>
      </c>
      <c r="CB369">
        <f t="shared" si="528"/>
        <v>3.7200000000000004E-2</v>
      </c>
      <c r="CC369" s="11">
        <f t="shared" si="529"/>
        <v>115.878</v>
      </c>
      <c r="CD369" s="11">
        <f t="shared" si="530"/>
        <v>63.72359999999999</v>
      </c>
      <c r="CE369" s="11">
        <f t="shared" si="531"/>
        <v>23.956800000000001</v>
      </c>
      <c r="CF369">
        <f t="shared" si="532"/>
        <v>3.5339999999999998</v>
      </c>
      <c r="CG369">
        <f t="shared" si="533"/>
        <v>6.5286</v>
      </c>
      <c r="CH369">
        <f t="shared" si="534"/>
        <v>0</v>
      </c>
      <c r="CI369" s="11">
        <f t="shared" si="535"/>
        <v>18.841799999999999</v>
      </c>
      <c r="CJ369">
        <f t="shared" si="536"/>
        <v>1.2648000000000001</v>
      </c>
      <c r="CK369">
        <f t="shared" si="537"/>
        <v>5.1335999999999995</v>
      </c>
      <c r="CL369">
        <f t="shared" si="538"/>
        <v>1.86</v>
      </c>
      <c r="CM369">
        <f t="shared" si="539"/>
        <v>1.0601999999999998</v>
      </c>
      <c r="CN369">
        <f t="shared" si="540"/>
        <v>24.9984</v>
      </c>
      <c r="CO369">
        <f t="shared" si="541"/>
        <v>32.066400000000002</v>
      </c>
      <c r="CP369">
        <f t="shared" si="542"/>
        <v>1.0044</v>
      </c>
      <c r="CQ369">
        <f t="shared" si="543"/>
        <v>2.0646</v>
      </c>
      <c r="CR369">
        <f t="shared" si="544"/>
        <v>9.8021999999999991</v>
      </c>
      <c r="CT369" s="18">
        <f>'PASO 1 - SETUP CAMPAÑA'!H110</f>
        <v>186</v>
      </c>
      <c r="CU369">
        <v>12.01</v>
      </c>
      <c r="CV369">
        <v>11.67</v>
      </c>
      <c r="CW369">
        <v>0.46</v>
      </c>
      <c r="CX369">
        <v>3.81</v>
      </c>
      <c r="CY369">
        <v>3.78</v>
      </c>
      <c r="CZ369">
        <v>0.03</v>
      </c>
      <c r="DA369">
        <v>13.96</v>
      </c>
      <c r="DB369">
        <v>8.4600000000000009</v>
      </c>
      <c r="DC369">
        <v>0.97</v>
      </c>
      <c r="DD369">
        <v>0.72</v>
      </c>
      <c r="DE369">
        <v>20.05</v>
      </c>
      <c r="DF369">
        <v>0.52</v>
      </c>
      <c r="DG369">
        <v>20.14</v>
      </c>
      <c r="DH369">
        <v>19.61</v>
      </c>
      <c r="DI369">
        <v>21.72</v>
      </c>
      <c r="DJ369">
        <v>1.97</v>
      </c>
      <c r="DK369">
        <v>33.049999999999997</v>
      </c>
      <c r="DL369">
        <v>1.63</v>
      </c>
      <c r="DM369">
        <v>1.1299999999999999</v>
      </c>
      <c r="DN369">
        <v>28.87</v>
      </c>
      <c r="DO369">
        <v>10.92</v>
      </c>
      <c r="DP369">
        <v>2.35</v>
      </c>
      <c r="DQ369">
        <v>1.1200000000000001</v>
      </c>
      <c r="DR369">
        <v>38.15</v>
      </c>
      <c r="DS369">
        <v>28.48</v>
      </c>
      <c r="DT369">
        <v>9.32</v>
      </c>
      <c r="DU369">
        <v>39.83</v>
      </c>
      <c r="DV369">
        <v>22.15</v>
      </c>
      <c r="DW369">
        <v>8.85</v>
      </c>
      <c r="DX369">
        <v>9.24</v>
      </c>
      <c r="DY369">
        <v>6.45</v>
      </c>
      <c r="DZ369">
        <v>0.22</v>
      </c>
      <c r="EA369">
        <v>4.8099999999999996</v>
      </c>
      <c r="EB369">
        <v>0.08</v>
      </c>
      <c r="EC369">
        <v>0</v>
      </c>
      <c r="ED369">
        <v>3.88</v>
      </c>
      <c r="EE369">
        <v>0.21</v>
      </c>
      <c r="EF369">
        <v>2.02</v>
      </c>
      <c r="EG369">
        <v>0.25</v>
      </c>
      <c r="EH369">
        <v>1.35</v>
      </c>
      <c r="EI369">
        <v>0.67</v>
      </c>
      <c r="EJ369">
        <v>1.1299999999999999</v>
      </c>
      <c r="EK369">
        <v>0</v>
      </c>
      <c r="EL369">
        <v>0</v>
      </c>
      <c r="EM369">
        <v>1.8</v>
      </c>
      <c r="EN369">
        <v>1.01</v>
      </c>
      <c r="EO369">
        <v>0.77</v>
      </c>
      <c r="EP369">
        <v>0.21</v>
      </c>
      <c r="EQ369">
        <v>1.18</v>
      </c>
      <c r="ER369">
        <v>1.36</v>
      </c>
      <c r="ES369">
        <v>0.62</v>
      </c>
      <c r="ET369">
        <v>0</v>
      </c>
      <c r="EU369">
        <v>0.44</v>
      </c>
      <c r="EV369">
        <v>0.42</v>
      </c>
      <c r="EW369">
        <v>0.56000000000000005</v>
      </c>
      <c r="EX369">
        <v>0.4</v>
      </c>
      <c r="EY369">
        <v>28.16</v>
      </c>
      <c r="EZ369">
        <v>26.75</v>
      </c>
      <c r="FA369">
        <v>1.42</v>
      </c>
      <c r="FB369">
        <v>0</v>
      </c>
      <c r="FC369">
        <v>0.08</v>
      </c>
      <c r="FD369">
        <v>29.25</v>
      </c>
      <c r="FE369">
        <v>3.09</v>
      </c>
      <c r="FF369">
        <v>27.21</v>
      </c>
      <c r="FG369">
        <v>2.9</v>
      </c>
      <c r="FH369">
        <v>7.11</v>
      </c>
      <c r="FI369">
        <v>70.16</v>
      </c>
      <c r="FJ369">
        <v>92.57</v>
      </c>
      <c r="FK369">
        <v>0.77</v>
      </c>
      <c r="FL369">
        <v>36.369999999999997</v>
      </c>
      <c r="FM369">
        <v>6.8</v>
      </c>
      <c r="FN369">
        <v>2.35</v>
      </c>
      <c r="FO369">
        <v>0.89</v>
      </c>
      <c r="FP369">
        <v>0.02</v>
      </c>
      <c r="FQ369">
        <v>62.3</v>
      </c>
      <c r="FR369">
        <v>34.26</v>
      </c>
      <c r="FS369">
        <v>12.88</v>
      </c>
      <c r="FT369">
        <v>1.9</v>
      </c>
      <c r="FU369">
        <v>3.51</v>
      </c>
      <c r="FV369">
        <v>0</v>
      </c>
      <c r="FW369">
        <v>10.130000000000001</v>
      </c>
      <c r="FX369">
        <v>0.68</v>
      </c>
      <c r="FY369">
        <v>2.76</v>
      </c>
      <c r="FZ369">
        <v>1</v>
      </c>
      <c r="GA369">
        <v>0.56999999999999995</v>
      </c>
      <c r="GB369">
        <v>13.44</v>
      </c>
      <c r="GC369">
        <v>17.239999999999998</v>
      </c>
      <c r="GD369">
        <v>0.54</v>
      </c>
      <c r="GE369">
        <v>1.1100000000000001</v>
      </c>
      <c r="GF369">
        <v>5.27</v>
      </c>
    </row>
    <row r="370" spans="2:188" x14ac:dyDescent="0.35">
      <c r="B370" t="str">
        <f>IF(AND(F370&gt;='PASO 2 - CHANNEL INPUT '!$G$4,F370&lt;='PASO 2 - CHANNEL INPUT '!$H$4),"OK","FUERA")</f>
        <v>OK</v>
      </c>
      <c r="C370" s="18" t="str">
        <f>IF(AND(F370&gt;='PASO 2 - CHANNEL INPUT '!$G$8,F370&lt;='PASO 2 - CHANNEL INPUT '!$H$8),"OK","FUERA")</f>
        <v>OK</v>
      </c>
      <c r="D370" t="str">
        <f>IF(AND(F370&gt;='PASO 1 - SETUP CAMPAÑA'!$C$3,F370&lt;='PASO 1 - SETUP CAMPAÑA'!$C$4),"OK","FUERA")</f>
        <v>FUERA</v>
      </c>
      <c r="E370" t="s">
        <v>12</v>
      </c>
      <c r="F370">
        <v>83</v>
      </c>
      <c r="G370" s="11">
        <f t="shared" si="545"/>
        <v>12.400399999999999</v>
      </c>
      <c r="H370">
        <f t="shared" si="456"/>
        <v>11.646399999999998</v>
      </c>
      <c r="I370">
        <f t="shared" si="457"/>
        <v>0.81199999999999994</v>
      </c>
      <c r="J370">
        <f t="shared" si="458"/>
        <v>6.5191999999999997</v>
      </c>
      <c r="K370">
        <f t="shared" si="459"/>
        <v>6.5191999999999997</v>
      </c>
      <c r="L370">
        <f t="shared" si="460"/>
        <v>0</v>
      </c>
      <c r="M370">
        <f t="shared" si="461"/>
        <v>13.467599999999999</v>
      </c>
      <c r="N370">
        <f t="shared" si="462"/>
        <v>7.2731999999999992</v>
      </c>
      <c r="O370">
        <f t="shared" si="463"/>
        <v>0.71919999999999995</v>
      </c>
      <c r="P370">
        <f t="shared" si="464"/>
        <v>0.6611999999999999</v>
      </c>
      <c r="Q370">
        <f t="shared" si="465"/>
        <v>18.8384</v>
      </c>
      <c r="R370">
        <f t="shared" si="466"/>
        <v>1.0324</v>
      </c>
      <c r="S370">
        <f t="shared" si="467"/>
        <v>19.383600000000001</v>
      </c>
      <c r="T370">
        <f t="shared" si="468"/>
        <v>18.768799999999999</v>
      </c>
      <c r="U370" s="11">
        <f t="shared" si="469"/>
        <v>23.629200000000001</v>
      </c>
      <c r="V370">
        <f t="shared" si="470"/>
        <v>2.8884000000000003</v>
      </c>
      <c r="W370">
        <f t="shared" si="471"/>
        <v>33.848799999999997</v>
      </c>
      <c r="X370">
        <f t="shared" si="472"/>
        <v>1.5080000000000002</v>
      </c>
      <c r="Y370">
        <f t="shared" si="473"/>
        <v>0.9860000000000001</v>
      </c>
      <c r="Z370">
        <f t="shared" si="474"/>
        <v>29.104400000000002</v>
      </c>
      <c r="AA370">
        <f t="shared" si="475"/>
        <v>14.2796</v>
      </c>
      <c r="AB370">
        <f t="shared" si="476"/>
        <v>2.3548</v>
      </c>
      <c r="AC370">
        <f t="shared" si="477"/>
        <v>0.9396000000000001</v>
      </c>
      <c r="AD370" s="11">
        <f t="shared" si="478"/>
        <v>40.252000000000002</v>
      </c>
      <c r="AE370">
        <f t="shared" si="479"/>
        <v>32.213200000000001</v>
      </c>
      <c r="AF370">
        <f t="shared" si="480"/>
        <v>7.3659999999999997</v>
      </c>
      <c r="AG370">
        <f t="shared" si="481"/>
        <v>40.669600000000003</v>
      </c>
      <c r="AH370">
        <f t="shared" si="482"/>
        <v>23.466799999999999</v>
      </c>
      <c r="AI370">
        <f t="shared" si="483"/>
        <v>13.026800000000001</v>
      </c>
      <c r="AJ370">
        <f t="shared" si="484"/>
        <v>8.41</v>
      </c>
      <c r="AK370">
        <f t="shared" si="485"/>
        <v>9.3148</v>
      </c>
      <c r="AL370">
        <f t="shared" si="486"/>
        <v>0.30159999999999998</v>
      </c>
      <c r="AM370">
        <f t="shared" si="487"/>
        <v>7.0412000000000008</v>
      </c>
      <c r="AN370">
        <f t="shared" si="488"/>
        <v>0.33639999999999998</v>
      </c>
      <c r="AO370">
        <f t="shared" si="489"/>
        <v>0.11600000000000001</v>
      </c>
      <c r="AP370">
        <f t="shared" si="490"/>
        <v>4.2571999999999992</v>
      </c>
      <c r="AQ370">
        <f t="shared" si="491"/>
        <v>0</v>
      </c>
      <c r="AR370">
        <f t="shared" si="492"/>
        <v>1.7052</v>
      </c>
      <c r="AS370">
        <f t="shared" si="493"/>
        <v>0.11600000000000001</v>
      </c>
      <c r="AT370">
        <f t="shared" si="494"/>
        <v>2.0068000000000001</v>
      </c>
      <c r="AU370">
        <f t="shared" si="495"/>
        <v>0.54519999999999991</v>
      </c>
      <c r="AV370">
        <f t="shared" si="496"/>
        <v>1.1948000000000001</v>
      </c>
      <c r="AW370">
        <f t="shared" si="497"/>
        <v>0</v>
      </c>
      <c r="AX370">
        <f t="shared" si="498"/>
        <v>0</v>
      </c>
      <c r="AY370">
        <f t="shared" si="499"/>
        <v>1.7283999999999999</v>
      </c>
      <c r="AZ370">
        <f t="shared" si="500"/>
        <v>1.0903999999999998</v>
      </c>
      <c r="BA370">
        <f t="shared" si="501"/>
        <v>2.3431999999999999</v>
      </c>
      <c r="BB370">
        <f t="shared" si="502"/>
        <v>0.48719999999999997</v>
      </c>
      <c r="BC370">
        <f t="shared" si="503"/>
        <v>0.8468</v>
      </c>
      <c r="BD370">
        <f t="shared" si="504"/>
        <v>0.55679999999999996</v>
      </c>
      <c r="BE370">
        <f t="shared" si="505"/>
        <v>1.1832</v>
      </c>
      <c r="BF370">
        <f t="shared" si="506"/>
        <v>0.25520000000000004</v>
      </c>
      <c r="BG370">
        <f t="shared" si="507"/>
        <v>1.0671999999999999</v>
      </c>
      <c r="BH370">
        <f t="shared" si="508"/>
        <v>0.17400000000000002</v>
      </c>
      <c r="BI370">
        <f t="shared" si="509"/>
        <v>0.10439999999999999</v>
      </c>
      <c r="BJ370">
        <f t="shared" si="510"/>
        <v>0.22040000000000001</v>
      </c>
      <c r="BK370">
        <f t="shared" si="511"/>
        <v>35.542400000000001</v>
      </c>
      <c r="BL370">
        <f t="shared" si="512"/>
        <v>34.753600000000006</v>
      </c>
      <c r="BM370">
        <f t="shared" si="513"/>
        <v>0.8236</v>
      </c>
      <c r="BN370">
        <f t="shared" si="514"/>
        <v>0</v>
      </c>
      <c r="BO370">
        <f t="shared" si="515"/>
        <v>0.52200000000000002</v>
      </c>
      <c r="BP370">
        <f t="shared" si="516"/>
        <v>31.366399999999999</v>
      </c>
      <c r="BQ370">
        <f t="shared" si="517"/>
        <v>4.8372000000000002</v>
      </c>
      <c r="BR370">
        <f t="shared" si="518"/>
        <v>27.700799999999997</v>
      </c>
      <c r="BS370">
        <f t="shared" si="519"/>
        <v>0.9860000000000001</v>
      </c>
      <c r="BT370">
        <f t="shared" si="520"/>
        <v>5.5680000000000005</v>
      </c>
      <c r="BU370">
        <f t="shared" si="521"/>
        <v>79.854399999999998</v>
      </c>
      <c r="BV370" s="11">
        <f t="shared" si="522"/>
        <v>104.66679999999999</v>
      </c>
      <c r="BW370" s="11">
        <f t="shared" si="523"/>
        <v>1.6239999999999999</v>
      </c>
      <c r="BX370" s="11">
        <f t="shared" si="524"/>
        <v>40.205599999999997</v>
      </c>
      <c r="BY370">
        <f t="shared" si="525"/>
        <v>6.4959999999999996</v>
      </c>
      <c r="BZ370">
        <f t="shared" si="526"/>
        <v>2.3548</v>
      </c>
      <c r="CA370">
        <f t="shared" si="527"/>
        <v>0.75400000000000011</v>
      </c>
      <c r="CB370">
        <f t="shared" si="528"/>
        <v>0</v>
      </c>
      <c r="CC370" s="11">
        <f t="shared" si="529"/>
        <v>70.040800000000004</v>
      </c>
      <c r="CD370" s="11">
        <f t="shared" si="530"/>
        <v>37.804400000000001</v>
      </c>
      <c r="CE370" s="11">
        <f t="shared" si="531"/>
        <v>11.251999999999999</v>
      </c>
      <c r="CF370">
        <f t="shared" si="532"/>
        <v>1.5891999999999999</v>
      </c>
      <c r="CG370">
        <f t="shared" si="533"/>
        <v>1.8096000000000001</v>
      </c>
      <c r="CH370">
        <f t="shared" si="534"/>
        <v>0</v>
      </c>
      <c r="CI370" s="11">
        <f t="shared" si="535"/>
        <v>10.44</v>
      </c>
      <c r="CJ370">
        <f t="shared" si="536"/>
        <v>1.2063999999999999</v>
      </c>
      <c r="CK370">
        <f t="shared" si="537"/>
        <v>3.1783999999999999</v>
      </c>
      <c r="CL370">
        <f t="shared" si="538"/>
        <v>1.5428000000000002</v>
      </c>
      <c r="CM370">
        <f t="shared" si="539"/>
        <v>1.3688</v>
      </c>
      <c r="CN370">
        <f t="shared" si="540"/>
        <v>11.855200000000002</v>
      </c>
      <c r="CO370">
        <f t="shared" si="541"/>
        <v>20.833600000000001</v>
      </c>
      <c r="CP370">
        <f t="shared" si="542"/>
        <v>6.9599999999999995E-2</v>
      </c>
      <c r="CQ370">
        <f t="shared" si="543"/>
        <v>1.4848000000000001</v>
      </c>
      <c r="CR370">
        <f t="shared" si="544"/>
        <v>3.4684000000000004</v>
      </c>
      <c r="CT370" s="18">
        <f>'PASO 1 - SETUP CAMPAÑA'!H111</f>
        <v>116</v>
      </c>
      <c r="CU370">
        <v>10.69</v>
      </c>
      <c r="CV370">
        <v>10.039999999999999</v>
      </c>
      <c r="CW370">
        <v>0.7</v>
      </c>
      <c r="CX370">
        <v>5.62</v>
      </c>
      <c r="CY370">
        <v>5.62</v>
      </c>
      <c r="CZ370">
        <v>0</v>
      </c>
      <c r="DA370">
        <v>11.61</v>
      </c>
      <c r="DB370">
        <v>6.27</v>
      </c>
      <c r="DC370">
        <v>0.62</v>
      </c>
      <c r="DD370">
        <v>0.56999999999999995</v>
      </c>
      <c r="DE370">
        <v>16.239999999999998</v>
      </c>
      <c r="DF370">
        <v>0.89</v>
      </c>
      <c r="DG370">
        <v>16.71</v>
      </c>
      <c r="DH370">
        <v>16.18</v>
      </c>
      <c r="DI370">
        <v>20.37</v>
      </c>
      <c r="DJ370">
        <v>2.4900000000000002</v>
      </c>
      <c r="DK370">
        <v>29.18</v>
      </c>
      <c r="DL370">
        <v>1.3</v>
      </c>
      <c r="DM370">
        <v>0.85</v>
      </c>
      <c r="DN370">
        <v>25.09</v>
      </c>
      <c r="DO370">
        <v>12.31</v>
      </c>
      <c r="DP370">
        <v>2.0299999999999998</v>
      </c>
      <c r="DQ370">
        <v>0.81</v>
      </c>
      <c r="DR370">
        <v>34.700000000000003</v>
      </c>
      <c r="DS370">
        <v>27.77</v>
      </c>
      <c r="DT370">
        <v>6.35</v>
      </c>
      <c r="DU370">
        <v>35.06</v>
      </c>
      <c r="DV370">
        <v>20.23</v>
      </c>
      <c r="DW370">
        <v>11.23</v>
      </c>
      <c r="DX370">
        <v>7.25</v>
      </c>
      <c r="DY370">
        <v>8.0299999999999994</v>
      </c>
      <c r="DZ370">
        <v>0.26</v>
      </c>
      <c r="EA370">
        <v>6.07</v>
      </c>
      <c r="EB370">
        <v>0.28999999999999998</v>
      </c>
      <c r="EC370">
        <v>0.1</v>
      </c>
      <c r="ED370">
        <v>3.67</v>
      </c>
      <c r="EE370">
        <v>0</v>
      </c>
      <c r="EF370">
        <v>1.47</v>
      </c>
      <c r="EG370">
        <v>0.1</v>
      </c>
      <c r="EH370">
        <v>1.73</v>
      </c>
      <c r="EI370">
        <v>0.47</v>
      </c>
      <c r="EJ370">
        <v>1.03</v>
      </c>
      <c r="EK370">
        <v>0</v>
      </c>
      <c r="EL370">
        <v>0</v>
      </c>
      <c r="EM370">
        <v>1.49</v>
      </c>
      <c r="EN370">
        <v>0.94</v>
      </c>
      <c r="EO370">
        <v>2.02</v>
      </c>
      <c r="EP370">
        <v>0.42</v>
      </c>
      <c r="EQ370">
        <v>0.73</v>
      </c>
      <c r="ER370">
        <v>0.48</v>
      </c>
      <c r="ES370">
        <v>1.02</v>
      </c>
      <c r="ET370">
        <v>0.22</v>
      </c>
      <c r="EU370">
        <v>0.92</v>
      </c>
      <c r="EV370">
        <v>0.15</v>
      </c>
      <c r="EW370">
        <v>0.09</v>
      </c>
      <c r="EX370">
        <v>0.19</v>
      </c>
      <c r="EY370">
        <v>30.64</v>
      </c>
      <c r="EZ370">
        <v>29.96</v>
      </c>
      <c r="FA370">
        <v>0.71</v>
      </c>
      <c r="FB370">
        <v>0</v>
      </c>
      <c r="FC370">
        <v>0.45</v>
      </c>
      <c r="FD370">
        <v>27.04</v>
      </c>
      <c r="FE370">
        <v>4.17</v>
      </c>
      <c r="FF370">
        <v>23.88</v>
      </c>
      <c r="FG370">
        <v>0.85</v>
      </c>
      <c r="FH370">
        <v>4.8</v>
      </c>
      <c r="FI370">
        <v>68.84</v>
      </c>
      <c r="FJ370">
        <v>90.23</v>
      </c>
      <c r="FK370">
        <v>1.4</v>
      </c>
      <c r="FL370">
        <v>34.659999999999997</v>
      </c>
      <c r="FM370">
        <v>5.6</v>
      </c>
      <c r="FN370">
        <v>2.0299999999999998</v>
      </c>
      <c r="FO370">
        <v>0.65</v>
      </c>
      <c r="FP370">
        <v>0</v>
      </c>
      <c r="FQ370">
        <v>60.38</v>
      </c>
      <c r="FR370">
        <v>32.590000000000003</v>
      </c>
      <c r="FS370">
        <v>9.6999999999999993</v>
      </c>
      <c r="FT370">
        <v>1.37</v>
      </c>
      <c r="FU370">
        <v>1.56</v>
      </c>
      <c r="FV370">
        <v>0</v>
      </c>
      <c r="FW370">
        <v>9</v>
      </c>
      <c r="FX370">
        <v>1.04</v>
      </c>
      <c r="FY370">
        <v>2.74</v>
      </c>
      <c r="FZ370">
        <v>1.33</v>
      </c>
      <c r="GA370">
        <v>1.18</v>
      </c>
      <c r="GB370">
        <v>10.220000000000001</v>
      </c>
      <c r="GC370">
        <v>17.96</v>
      </c>
      <c r="GD370">
        <v>0.06</v>
      </c>
      <c r="GE370">
        <v>1.28</v>
      </c>
      <c r="GF370">
        <v>2.99</v>
      </c>
    </row>
    <row r="371" spans="2:188" x14ac:dyDescent="0.35">
      <c r="B371" t="str">
        <f>IF(AND(F371&gt;='PASO 2 - CHANNEL INPUT '!$G$4,F371&lt;='PASO 2 - CHANNEL INPUT '!$H$4),"OK","FUERA")</f>
        <v>OK</v>
      </c>
      <c r="C371" s="18" t="str">
        <f>IF(AND(F371&gt;='PASO 2 - CHANNEL INPUT '!$G$8,F371&lt;='PASO 2 - CHANNEL INPUT '!$H$8),"OK","FUERA")</f>
        <v>OK</v>
      </c>
      <c r="D371" t="str">
        <f>IF(AND(F371&gt;='PASO 1 - SETUP CAMPAÑA'!$C$3,F371&lt;='PASO 1 - SETUP CAMPAÑA'!$C$4),"OK","FUERA")</f>
        <v>FUERA</v>
      </c>
      <c r="E371" t="s">
        <v>12</v>
      </c>
      <c r="F371">
        <v>84</v>
      </c>
      <c r="G371" s="11">
        <f t="shared" si="545"/>
        <v>13.208</v>
      </c>
      <c r="H371">
        <f t="shared" si="456"/>
        <v>12.396800000000001</v>
      </c>
      <c r="I371">
        <f t="shared" si="457"/>
        <v>0.90479999999999994</v>
      </c>
      <c r="J371">
        <f t="shared" si="458"/>
        <v>6.1151999999999997</v>
      </c>
      <c r="K371">
        <f t="shared" si="459"/>
        <v>6.1151999999999997</v>
      </c>
      <c r="L371">
        <f t="shared" si="460"/>
        <v>0</v>
      </c>
      <c r="M371">
        <f t="shared" si="461"/>
        <v>8.5488000000000017</v>
      </c>
      <c r="N371">
        <f t="shared" si="462"/>
        <v>7.0823999999999998</v>
      </c>
      <c r="O371">
        <f t="shared" si="463"/>
        <v>0.6552</v>
      </c>
      <c r="P371">
        <f t="shared" si="464"/>
        <v>0.74880000000000002</v>
      </c>
      <c r="Q371">
        <f t="shared" si="465"/>
        <v>15.3088</v>
      </c>
      <c r="R371">
        <f t="shared" si="466"/>
        <v>7.2800000000000004E-2</v>
      </c>
      <c r="S371">
        <f t="shared" si="467"/>
        <v>15.3504</v>
      </c>
      <c r="T371">
        <f t="shared" si="468"/>
        <v>14.112800000000002</v>
      </c>
      <c r="U371" s="11">
        <f t="shared" si="469"/>
        <v>18.636800000000001</v>
      </c>
      <c r="V371">
        <f t="shared" si="470"/>
        <v>2.2776000000000001</v>
      </c>
      <c r="W371">
        <f t="shared" si="471"/>
        <v>35.037599999999998</v>
      </c>
      <c r="X371">
        <f t="shared" si="472"/>
        <v>1.8824000000000001</v>
      </c>
      <c r="Y371">
        <f t="shared" si="473"/>
        <v>0.6552</v>
      </c>
      <c r="Z371">
        <f t="shared" si="474"/>
        <v>27.248000000000001</v>
      </c>
      <c r="AA371">
        <f t="shared" si="475"/>
        <v>15.703999999999999</v>
      </c>
      <c r="AB371">
        <f t="shared" si="476"/>
        <v>2.444</v>
      </c>
      <c r="AC371">
        <f t="shared" si="477"/>
        <v>2.5791999999999997</v>
      </c>
      <c r="AD371" s="11">
        <f t="shared" si="478"/>
        <v>41.714399999999998</v>
      </c>
      <c r="AE371">
        <f t="shared" si="479"/>
        <v>31.106399999999997</v>
      </c>
      <c r="AF371">
        <f t="shared" si="480"/>
        <v>6.3439999999999994</v>
      </c>
      <c r="AG371">
        <f t="shared" si="481"/>
        <v>43.513600000000004</v>
      </c>
      <c r="AH371">
        <f t="shared" si="482"/>
        <v>21.496800000000004</v>
      </c>
      <c r="AI371">
        <f t="shared" si="483"/>
        <v>7.5712000000000002</v>
      </c>
      <c r="AJ371">
        <f t="shared" si="484"/>
        <v>8.621599999999999</v>
      </c>
      <c r="AK371">
        <f t="shared" si="485"/>
        <v>7.5712000000000002</v>
      </c>
      <c r="AL371">
        <f t="shared" si="486"/>
        <v>0.13519999999999999</v>
      </c>
      <c r="AM371">
        <f t="shared" si="487"/>
        <v>6.1984000000000004</v>
      </c>
      <c r="AN371">
        <f t="shared" si="488"/>
        <v>9.3600000000000003E-2</v>
      </c>
      <c r="AO371">
        <f t="shared" si="489"/>
        <v>5.2000000000000005E-2</v>
      </c>
      <c r="AP371">
        <f t="shared" si="490"/>
        <v>3.4423999999999997</v>
      </c>
      <c r="AQ371">
        <f t="shared" si="491"/>
        <v>0</v>
      </c>
      <c r="AR371">
        <f t="shared" si="492"/>
        <v>4.0039999999999996</v>
      </c>
      <c r="AS371">
        <f t="shared" si="493"/>
        <v>0.59279999999999988</v>
      </c>
      <c r="AT371">
        <f t="shared" si="494"/>
        <v>1.1024</v>
      </c>
      <c r="AU371">
        <f t="shared" si="495"/>
        <v>0.87359999999999993</v>
      </c>
      <c r="AV371">
        <f t="shared" si="496"/>
        <v>1.5912000000000002</v>
      </c>
      <c r="AW371">
        <f t="shared" si="497"/>
        <v>0</v>
      </c>
      <c r="AX371">
        <f t="shared" si="498"/>
        <v>0.45760000000000001</v>
      </c>
      <c r="AY371">
        <f t="shared" si="499"/>
        <v>2.86</v>
      </c>
      <c r="AZ371">
        <f t="shared" si="500"/>
        <v>1.3624000000000001</v>
      </c>
      <c r="BA371">
        <f t="shared" si="501"/>
        <v>1.3520000000000001</v>
      </c>
      <c r="BB371">
        <f t="shared" si="502"/>
        <v>0.28079999999999999</v>
      </c>
      <c r="BC371">
        <f t="shared" si="503"/>
        <v>1.4976</v>
      </c>
      <c r="BD371">
        <f t="shared" si="504"/>
        <v>8.320000000000001E-2</v>
      </c>
      <c r="BE371">
        <f t="shared" si="505"/>
        <v>0.33280000000000004</v>
      </c>
      <c r="BF371">
        <f t="shared" si="506"/>
        <v>0</v>
      </c>
      <c r="BG371">
        <f t="shared" si="507"/>
        <v>0.34320000000000001</v>
      </c>
      <c r="BH371">
        <f t="shared" si="508"/>
        <v>4.1600000000000005E-2</v>
      </c>
      <c r="BI371">
        <f t="shared" si="509"/>
        <v>0.54079999999999995</v>
      </c>
      <c r="BJ371">
        <f t="shared" si="510"/>
        <v>0.1976</v>
      </c>
      <c r="BK371">
        <f t="shared" si="511"/>
        <v>31.480799999999995</v>
      </c>
      <c r="BL371">
        <f t="shared" si="512"/>
        <v>30.284800000000001</v>
      </c>
      <c r="BM371">
        <f t="shared" si="513"/>
        <v>0.91520000000000001</v>
      </c>
      <c r="BN371">
        <f t="shared" si="514"/>
        <v>0</v>
      </c>
      <c r="BO371">
        <f t="shared" si="515"/>
        <v>0.46800000000000008</v>
      </c>
      <c r="BP371">
        <f t="shared" si="516"/>
        <v>27.82</v>
      </c>
      <c r="BQ371">
        <f t="shared" si="517"/>
        <v>3.2967999999999997</v>
      </c>
      <c r="BR371">
        <f t="shared" si="518"/>
        <v>25.635999999999999</v>
      </c>
      <c r="BS371">
        <f t="shared" si="519"/>
        <v>2.2880000000000003</v>
      </c>
      <c r="BT371">
        <f t="shared" si="520"/>
        <v>5.2831999999999999</v>
      </c>
      <c r="BU371">
        <f t="shared" si="521"/>
        <v>70.80319999999999</v>
      </c>
      <c r="BV371" s="11">
        <f t="shared" si="522"/>
        <v>94.047200000000004</v>
      </c>
      <c r="BW371" s="11">
        <f t="shared" si="523"/>
        <v>1.8824000000000001</v>
      </c>
      <c r="BX371" s="11">
        <f t="shared" si="524"/>
        <v>39.1768</v>
      </c>
      <c r="BY371">
        <f t="shared" si="525"/>
        <v>6.1463999999999999</v>
      </c>
      <c r="BZ371">
        <f t="shared" si="526"/>
        <v>2.444</v>
      </c>
      <c r="CA371">
        <f t="shared" si="527"/>
        <v>0.58240000000000003</v>
      </c>
      <c r="CB371">
        <f t="shared" si="528"/>
        <v>0</v>
      </c>
      <c r="CC371" s="11">
        <f t="shared" si="529"/>
        <v>54.974399999999996</v>
      </c>
      <c r="CD371" s="11">
        <f t="shared" si="530"/>
        <v>37.793600000000005</v>
      </c>
      <c r="CE371" s="11">
        <f t="shared" si="531"/>
        <v>10.4</v>
      </c>
      <c r="CF371">
        <f t="shared" si="532"/>
        <v>3.2135999999999996</v>
      </c>
      <c r="CG371">
        <f t="shared" si="533"/>
        <v>1.6432000000000002</v>
      </c>
      <c r="CH371">
        <f t="shared" si="534"/>
        <v>0</v>
      </c>
      <c r="CI371" s="11">
        <f t="shared" si="535"/>
        <v>11.086399999999999</v>
      </c>
      <c r="CJ371">
        <f t="shared" si="536"/>
        <v>0.93600000000000017</v>
      </c>
      <c r="CK371">
        <f t="shared" si="537"/>
        <v>2.2256</v>
      </c>
      <c r="CL371">
        <f t="shared" si="538"/>
        <v>0.78</v>
      </c>
      <c r="CM371">
        <f t="shared" si="539"/>
        <v>0.54079999999999995</v>
      </c>
      <c r="CN371">
        <f t="shared" si="540"/>
        <v>10.8368</v>
      </c>
      <c r="CO371">
        <f t="shared" si="541"/>
        <v>18.283199999999997</v>
      </c>
      <c r="CP371">
        <f t="shared" si="542"/>
        <v>0.46800000000000008</v>
      </c>
      <c r="CQ371">
        <f t="shared" si="543"/>
        <v>1.0191999999999999</v>
      </c>
      <c r="CR371">
        <f t="shared" si="544"/>
        <v>3.4943999999999997</v>
      </c>
      <c r="CT371" s="18">
        <f>'PASO 1 - SETUP CAMPAÑA'!H112</f>
        <v>104</v>
      </c>
      <c r="CU371">
        <v>12.7</v>
      </c>
      <c r="CV371">
        <v>11.92</v>
      </c>
      <c r="CW371">
        <v>0.87</v>
      </c>
      <c r="CX371">
        <v>5.88</v>
      </c>
      <c r="CY371">
        <v>5.88</v>
      </c>
      <c r="CZ371">
        <v>0</v>
      </c>
      <c r="DA371">
        <v>8.2200000000000006</v>
      </c>
      <c r="DB371">
        <v>6.81</v>
      </c>
      <c r="DC371">
        <v>0.63</v>
      </c>
      <c r="DD371">
        <v>0.72</v>
      </c>
      <c r="DE371">
        <v>14.72</v>
      </c>
      <c r="DF371">
        <v>7.0000000000000007E-2</v>
      </c>
      <c r="DG371">
        <v>14.76</v>
      </c>
      <c r="DH371">
        <v>13.57</v>
      </c>
      <c r="DI371">
        <v>17.920000000000002</v>
      </c>
      <c r="DJ371">
        <v>2.19</v>
      </c>
      <c r="DK371">
        <v>33.69</v>
      </c>
      <c r="DL371">
        <v>1.81</v>
      </c>
      <c r="DM371">
        <v>0.63</v>
      </c>
      <c r="DN371">
        <v>26.2</v>
      </c>
      <c r="DO371">
        <v>15.1</v>
      </c>
      <c r="DP371">
        <v>2.35</v>
      </c>
      <c r="DQ371">
        <v>2.48</v>
      </c>
      <c r="DR371">
        <v>40.11</v>
      </c>
      <c r="DS371">
        <v>29.91</v>
      </c>
      <c r="DT371">
        <v>6.1</v>
      </c>
      <c r="DU371">
        <v>41.84</v>
      </c>
      <c r="DV371">
        <v>20.67</v>
      </c>
      <c r="DW371">
        <v>7.28</v>
      </c>
      <c r="DX371">
        <v>8.2899999999999991</v>
      </c>
      <c r="DY371">
        <v>7.28</v>
      </c>
      <c r="DZ371">
        <v>0.13</v>
      </c>
      <c r="EA371">
        <v>5.96</v>
      </c>
      <c r="EB371">
        <v>0.09</v>
      </c>
      <c r="EC371">
        <v>0.05</v>
      </c>
      <c r="ED371">
        <v>3.31</v>
      </c>
      <c r="EE371">
        <v>0</v>
      </c>
      <c r="EF371">
        <v>3.85</v>
      </c>
      <c r="EG371">
        <v>0.56999999999999995</v>
      </c>
      <c r="EH371">
        <v>1.06</v>
      </c>
      <c r="EI371">
        <v>0.84</v>
      </c>
      <c r="EJ371">
        <v>1.53</v>
      </c>
      <c r="EK371">
        <v>0</v>
      </c>
      <c r="EL371">
        <v>0.44</v>
      </c>
      <c r="EM371">
        <v>2.75</v>
      </c>
      <c r="EN371">
        <v>1.31</v>
      </c>
      <c r="EO371">
        <v>1.3</v>
      </c>
      <c r="EP371">
        <v>0.27</v>
      </c>
      <c r="EQ371">
        <v>1.44</v>
      </c>
      <c r="ER371">
        <v>0.08</v>
      </c>
      <c r="ES371">
        <v>0.32</v>
      </c>
      <c r="ET371">
        <v>0</v>
      </c>
      <c r="EU371">
        <v>0.33</v>
      </c>
      <c r="EV371">
        <v>0.04</v>
      </c>
      <c r="EW371">
        <v>0.52</v>
      </c>
      <c r="EX371">
        <v>0.19</v>
      </c>
      <c r="EY371">
        <v>30.27</v>
      </c>
      <c r="EZ371">
        <v>29.12</v>
      </c>
      <c r="FA371">
        <v>0.88</v>
      </c>
      <c r="FB371">
        <v>0</v>
      </c>
      <c r="FC371">
        <v>0.45</v>
      </c>
      <c r="FD371">
        <v>26.75</v>
      </c>
      <c r="FE371">
        <v>3.17</v>
      </c>
      <c r="FF371">
        <v>24.65</v>
      </c>
      <c r="FG371">
        <v>2.2000000000000002</v>
      </c>
      <c r="FH371">
        <v>5.08</v>
      </c>
      <c r="FI371">
        <v>68.08</v>
      </c>
      <c r="FJ371">
        <v>90.43</v>
      </c>
      <c r="FK371">
        <v>1.81</v>
      </c>
      <c r="FL371">
        <v>37.67</v>
      </c>
      <c r="FM371">
        <v>5.91</v>
      </c>
      <c r="FN371">
        <v>2.35</v>
      </c>
      <c r="FO371">
        <v>0.56000000000000005</v>
      </c>
      <c r="FP371">
        <v>0</v>
      </c>
      <c r="FQ371">
        <v>52.86</v>
      </c>
      <c r="FR371">
        <v>36.340000000000003</v>
      </c>
      <c r="FS371">
        <v>10</v>
      </c>
      <c r="FT371">
        <v>3.09</v>
      </c>
      <c r="FU371">
        <v>1.58</v>
      </c>
      <c r="FV371">
        <v>0</v>
      </c>
      <c r="FW371">
        <v>10.66</v>
      </c>
      <c r="FX371">
        <v>0.9</v>
      </c>
      <c r="FY371">
        <v>2.14</v>
      </c>
      <c r="FZ371">
        <v>0.75</v>
      </c>
      <c r="GA371">
        <v>0.52</v>
      </c>
      <c r="GB371">
        <v>10.42</v>
      </c>
      <c r="GC371">
        <v>17.579999999999998</v>
      </c>
      <c r="GD371">
        <v>0.45</v>
      </c>
      <c r="GE371">
        <v>0.98</v>
      </c>
      <c r="GF371">
        <v>3.36</v>
      </c>
    </row>
    <row r="372" spans="2:188" x14ac:dyDescent="0.35">
      <c r="B372" t="str">
        <f>IF(AND(F372&gt;='PASO 2 - CHANNEL INPUT '!$G$4,F372&lt;='PASO 2 - CHANNEL INPUT '!$H$4),"OK","FUERA")</f>
        <v>OK</v>
      </c>
      <c r="C372" s="18" t="str">
        <f>IF(AND(F372&gt;='PASO 2 - CHANNEL INPUT '!$G$8,F372&lt;='PASO 2 - CHANNEL INPUT '!$H$8),"OK","FUERA")</f>
        <v>OK</v>
      </c>
      <c r="D372" t="str">
        <f>IF(AND(F372&gt;='PASO 1 - SETUP CAMPAÑA'!$C$3,F372&lt;='PASO 1 - SETUP CAMPAÑA'!$C$4),"OK","FUERA")</f>
        <v>FUERA</v>
      </c>
      <c r="E372" t="s">
        <v>12</v>
      </c>
      <c r="F372">
        <v>85</v>
      </c>
      <c r="G372" s="11">
        <f t="shared" si="545"/>
        <v>10.316799999999999</v>
      </c>
      <c r="H372">
        <f t="shared" si="456"/>
        <v>10.1608</v>
      </c>
      <c r="I372">
        <f t="shared" si="457"/>
        <v>0.1976</v>
      </c>
      <c r="J372">
        <f t="shared" si="458"/>
        <v>4.42</v>
      </c>
      <c r="K372">
        <f t="shared" si="459"/>
        <v>4.3887999999999998</v>
      </c>
      <c r="L372">
        <f t="shared" si="460"/>
        <v>2.0800000000000003E-2</v>
      </c>
      <c r="M372">
        <f t="shared" si="461"/>
        <v>11.752000000000001</v>
      </c>
      <c r="N372">
        <f t="shared" si="462"/>
        <v>8.9231999999999996</v>
      </c>
      <c r="O372">
        <f t="shared" si="463"/>
        <v>1.9136</v>
      </c>
      <c r="P372">
        <f t="shared" si="464"/>
        <v>1.0295999999999998</v>
      </c>
      <c r="Q372">
        <f t="shared" si="465"/>
        <v>19.084000000000003</v>
      </c>
      <c r="R372">
        <f t="shared" si="466"/>
        <v>0.14560000000000001</v>
      </c>
      <c r="S372">
        <f t="shared" si="467"/>
        <v>19.084000000000003</v>
      </c>
      <c r="T372">
        <f t="shared" si="468"/>
        <v>17.492800000000003</v>
      </c>
      <c r="U372" s="11">
        <f t="shared" si="469"/>
        <v>20.228000000000002</v>
      </c>
      <c r="V372">
        <f t="shared" si="470"/>
        <v>3.016</v>
      </c>
      <c r="W372">
        <f t="shared" si="471"/>
        <v>29.858400000000003</v>
      </c>
      <c r="X372">
        <f t="shared" si="472"/>
        <v>1.3832000000000002</v>
      </c>
      <c r="Y372">
        <f t="shared" si="473"/>
        <v>0.624</v>
      </c>
      <c r="Z372">
        <f t="shared" si="474"/>
        <v>24.107199999999999</v>
      </c>
      <c r="AA372">
        <f t="shared" si="475"/>
        <v>13.124799999999997</v>
      </c>
      <c r="AB372">
        <f t="shared" si="476"/>
        <v>1.9551999999999996</v>
      </c>
      <c r="AC372">
        <f t="shared" si="477"/>
        <v>1.2063999999999999</v>
      </c>
      <c r="AD372" s="11">
        <f t="shared" si="478"/>
        <v>36.035999999999994</v>
      </c>
      <c r="AE372">
        <f t="shared" si="479"/>
        <v>29.327999999999996</v>
      </c>
      <c r="AF372">
        <f t="shared" si="480"/>
        <v>6.1984000000000004</v>
      </c>
      <c r="AG372">
        <f t="shared" si="481"/>
        <v>44.189599999999999</v>
      </c>
      <c r="AH372">
        <f t="shared" si="482"/>
        <v>24.627200000000002</v>
      </c>
      <c r="AI372">
        <f t="shared" si="483"/>
        <v>5.5223999999999993</v>
      </c>
      <c r="AJ372">
        <f t="shared" si="484"/>
        <v>7.5816000000000008</v>
      </c>
      <c r="AK372">
        <f t="shared" si="485"/>
        <v>8.84</v>
      </c>
      <c r="AL372">
        <f t="shared" si="486"/>
        <v>0</v>
      </c>
      <c r="AM372">
        <f t="shared" si="487"/>
        <v>6.0528000000000004</v>
      </c>
      <c r="AN372">
        <f t="shared" si="488"/>
        <v>0.35360000000000003</v>
      </c>
      <c r="AO372">
        <f t="shared" si="489"/>
        <v>8.320000000000001E-2</v>
      </c>
      <c r="AP372">
        <f t="shared" si="490"/>
        <v>0.83200000000000007</v>
      </c>
      <c r="AQ372">
        <f t="shared" si="491"/>
        <v>0</v>
      </c>
      <c r="AR372">
        <f t="shared" si="492"/>
        <v>3.5255999999999998</v>
      </c>
      <c r="AS372">
        <f t="shared" si="493"/>
        <v>0</v>
      </c>
      <c r="AT372">
        <f t="shared" si="494"/>
        <v>1.7784</v>
      </c>
      <c r="AU372">
        <f t="shared" si="495"/>
        <v>0.47839999999999999</v>
      </c>
      <c r="AV372">
        <f t="shared" si="496"/>
        <v>1.3935999999999999</v>
      </c>
      <c r="AW372">
        <f t="shared" si="497"/>
        <v>0</v>
      </c>
      <c r="AX372">
        <f t="shared" si="498"/>
        <v>0.1976</v>
      </c>
      <c r="AY372">
        <f t="shared" si="499"/>
        <v>2.0696000000000003</v>
      </c>
      <c r="AZ372">
        <f t="shared" si="500"/>
        <v>0.63439999999999996</v>
      </c>
      <c r="BA372">
        <f t="shared" si="501"/>
        <v>0.80080000000000007</v>
      </c>
      <c r="BB372">
        <f t="shared" si="502"/>
        <v>0.27039999999999997</v>
      </c>
      <c r="BC372">
        <f t="shared" si="503"/>
        <v>0.6552</v>
      </c>
      <c r="BD372">
        <f t="shared" si="504"/>
        <v>0.26</v>
      </c>
      <c r="BE372">
        <f t="shared" si="505"/>
        <v>0.40560000000000002</v>
      </c>
      <c r="BF372">
        <f t="shared" si="506"/>
        <v>0</v>
      </c>
      <c r="BG372">
        <f t="shared" si="507"/>
        <v>0.63439999999999996</v>
      </c>
      <c r="BH372">
        <f t="shared" si="508"/>
        <v>0.14560000000000001</v>
      </c>
      <c r="BI372">
        <f t="shared" si="509"/>
        <v>1.2375999999999998</v>
      </c>
      <c r="BJ372">
        <f t="shared" si="510"/>
        <v>0.36399999999999999</v>
      </c>
      <c r="BK372">
        <f t="shared" si="511"/>
        <v>29.608800000000002</v>
      </c>
      <c r="BL372">
        <f t="shared" si="512"/>
        <v>27.2376</v>
      </c>
      <c r="BM372">
        <f t="shared" si="513"/>
        <v>2.2048000000000001</v>
      </c>
      <c r="BN372">
        <f t="shared" si="514"/>
        <v>0</v>
      </c>
      <c r="BO372">
        <f t="shared" si="515"/>
        <v>0.41600000000000004</v>
      </c>
      <c r="BP372">
        <f t="shared" si="516"/>
        <v>25.615199999999998</v>
      </c>
      <c r="BQ372">
        <f t="shared" si="517"/>
        <v>2.9119999999999999</v>
      </c>
      <c r="BR372">
        <f t="shared" si="518"/>
        <v>23.098400000000002</v>
      </c>
      <c r="BS372">
        <f t="shared" si="519"/>
        <v>2.0696000000000003</v>
      </c>
      <c r="BT372">
        <f t="shared" si="520"/>
        <v>4.2744000000000009</v>
      </c>
      <c r="BU372">
        <f t="shared" si="521"/>
        <v>73.174400000000006</v>
      </c>
      <c r="BV372" s="11">
        <f t="shared" si="522"/>
        <v>93.568799999999996</v>
      </c>
      <c r="BW372" s="11">
        <f t="shared" si="523"/>
        <v>1.9136</v>
      </c>
      <c r="BX372" s="11">
        <f t="shared" si="524"/>
        <v>37.512799999999999</v>
      </c>
      <c r="BY372">
        <f t="shared" si="525"/>
        <v>3.5983999999999998</v>
      </c>
      <c r="BZ372">
        <f t="shared" si="526"/>
        <v>1.9551999999999996</v>
      </c>
      <c r="CA372">
        <f t="shared" si="527"/>
        <v>0.68640000000000001</v>
      </c>
      <c r="CB372">
        <f t="shared" si="528"/>
        <v>3.1199999999999999E-2</v>
      </c>
      <c r="CC372" s="11">
        <f t="shared" si="529"/>
        <v>57.813600000000008</v>
      </c>
      <c r="CD372" s="11">
        <f t="shared" si="530"/>
        <v>34.527999999999999</v>
      </c>
      <c r="CE372" s="11">
        <f t="shared" si="531"/>
        <v>12.2096</v>
      </c>
      <c r="CF372">
        <f t="shared" si="532"/>
        <v>1.8408</v>
      </c>
      <c r="CG372">
        <f t="shared" si="533"/>
        <v>2.2776000000000001</v>
      </c>
      <c r="CH372">
        <f t="shared" si="534"/>
        <v>0</v>
      </c>
      <c r="CI372" s="11">
        <f t="shared" si="535"/>
        <v>10.649600000000001</v>
      </c>
      <c r="CJ372">
        <f t="shared" si="536"/>
        <v>1.1648000000000001</v>
      </c>
      <c r="CK372">
        <f t="shared" si="537"/>
        <v>2.6415999999999999</v>
      </c>
      <c r="CL372">
        <f t="shared" si="538"/>
        <v>1.0815999999999999</v>
      </c>
      <c r="CM372">
        <f t="shared" si="539"/>
        <v>0.28079999999999999</v>
      </c>
      <c r="CN372">
        <f t="shared" si="540"/>
        <v>10.233600000000001</v>
      </c>
      <c r="CO372">
        <f t="shared" si="541"/>
        <v>15.423199999999998</v>
      </c>
      <c r="CP372">
        <f t="shared" si="542"/>
        <v>0.12479999999999999</v>
      </c>
      <c r="CQ372">
        <f t="shared" si="543"/>
        <v>1.0815999999999999</v>
      </c>
      <c r="CR372">
        <f t="shared" si="544"/>
        <v>3.6191999999999998</v>
      </c>
      <c r="CT372" s="18">
        <f>'PASO 1 - SETUP CAMPAÑA'!H113</f>
        <v>104</v>
      </c>
      <c r="CU372">
        <v>9.92</v>
      </c>
      <c r="CV372">
        <v>9.77</v>
      </c>
      <c r="CW372">
        <v>0.19</v>
      </c>
      <c r="CX372">
        <v>4.25</v>
      </c>
      <c r="CY372">
        <v>4.22</v>
      </c>
      <c r="CZ372">
        <v>0.02</v>
      </c>
      <c r="DA372">
        <v>11.3</v>
      </c>
      <c r="DB372">
        <v>8.58</v>
      </c>
      <c r="DC372">
        <v>1.84</v>
      </c>
      <c r="DD372">
        <v>0.99</v>
      </c>
      <c r="DE372">
        <v>18.350000000000001</v>
      </c>
      <c r="DF372">
        <v>0.14000000000000001</v>
      </c>
      <c r="DG372">
        <v>18.350000000000001</v>
      </c>
      <c r="DH372">
        <v>16.82</v>
      </c>
      <c r="DI372">
        <v>19.45</v>
      </c>
      <c r="DJ372">
        <v>2.9</v>
      </c>
      <c r="DK372">
        <v>28.71</v>
      </c>
      <c r="DL372">
        <v>1.33</v>
      </c>
      <c r="DM372">
        <v>0.6</v>
      </c>
      <c r="DN372">
        <v>23.18</v>
      </c>
      <c r="DO372">
        <v>12.62</v>
      </c>
      <c r="DP372">
        <v>1.88</v>
      </c>
      <c r="DQ372">
        <v>1.1599999999999999</v>
      </c>
      <c r="DR372">
        <v>34.65</v>
      </c>
      <c r="DS372">
        <v>28.2</v>
      </c>
      <c r="DT372">
        <v>5.96</v>
      </c>
      <c r="DU372">
        <v>42.49</v>
      </c>
      <c r="DV372">
        <v>23.68</v>
      </c>
      <c r="DW372">
        <v>5.31</v>
      </c>
      <c r="DX372">
        <v>7.29</v>
      </c>
      <c r="DY372">
        <v>8.5</v>
      </c>
      <c r="DZ372">
        <v>0</v>
      </c>
      <c r="EA372">
        <v>5.82</v>
      </c>
      <c r="EB372">
        <v>0.34</v>
      </c>
      <c r="EC372">
        <v>0.08</v>
      </c>
      <c r="ED372">
        <v>0.8</v>
      </c>
      <c r="EE372">
        <v>0</v>
      </c>
      <c r="EF372">
        <v>3.39</v>
      </c>
      <c r="EG372">
        <v>0</v>
      </c>
      <c r="EH372">
        <v>1.71</v>
      </c>
      <c r="EI372">
        <v>0.46</v>
      </c>
      <c r="EJ372">
        <v>1.34</v>
      </c>
      <c r="EK372">
        <v>0</v>
      </c>
      <c r="EL372">
        <v>0.19</v>
      </c>
      <c r="EM372">
        <v>1.99</v>
      </c>
      <c r="EN372">
        <v>0.61</v>
      </c>
      <c r="EO372">
        <v>0.77</v>
      </c>
      <c r="EP372">
        <v>0.26</v>
      </c>
      <c r="EQ372">
        <v>0.63</v>
      </c>
      <c r="ER372">
        <v>0.25</v>
      </c>
      <c r="ES372">
        <v>0.39</v>
      </c>
      <c r="ET372">
        <v>0</v>
      </c>
      <c r="EU372">
        <v>0.61</v>
      </c>
      <c r="EV372">
        <v>0.14000000000000001</v>
      </c>
      <c r="EW372">
        <v>1.19</v>
      </c>
      <c r="EX372">
        <v>0.35</v>
      </c>
      <c r="EY372">
        <v>28.47</v>
      </c>
      <c r="EZ372">
        <v>26.19</v>
      </c>
      <c r="FA372">
        <v>2.12</v>
      </c>
      <c r="FB372">
        <v>0</v>
      </c>
      <c r="FC372">
        <v>0.4</v>
      </c>
      <c r="FD372">
        <v>24.63</v>
      </c>
      <c r="FE372">
        <v>2.8</v>
      </c>
      <c r="FF372">
        <v>22.21</v>
      </c>
      <c r="FG372">
        <v>1.99</v>
      </c>
      <c r="FH372">
        <v>4.1100000000000003</v>
      </c>
      <c r="FI372">
        <v>70.36</v>
      </c>
      <c r="FJ372">
        <v>89.97</v>
      </c>
      <c r="FK372">
        <v>1.84</v>
      </c>
      <c r="FL372">
        <v>36.07</v>
      </c>
      <c r="FM372">
        <v>3.46</v>
      </c>
      <c r="FN372">
        <v>1.88</v>
      </c>
      <c r="FO372">
        <v>0.66</v>
      </c>
      <c r="FP372">
        <v>0.03</v>
      </c>
      <c r="FQ372">
        <v>55.59</v>
      </c>
      <c r="FR372">
        <v>33.200000000000003</v>
      </c>
      <c r="FS372">
        <v>11.74</v>
      </c>
      <c r="FT372">
        <v>1.77</v>
      </c>
      <c r="FU372">
        <v>2.19</v>
      </c>
      <c r="FV372">
        <v>0</v>
      </c>
      <c r="FW372">
        <v>10.24</v>
      </c>
      <c r="FX372">
        <v>1.1200000000000001</v>
      </c>
      <c r="FY372">
        <v>2.54</v>
      </c>
      <c r="FZ372">
        <v>1.04</v>
      </c>
      <c r="GA372">
        <v>0.27</v>
      </c>
      <c r="GB372">
        <v>9.84</v>
      </c>
      <c r="GC372">
        <v>14.83</v>
      </c>
      <c r="GD372">
        <v>0.12</v>
      </c>
      <c r="GE372">
        <v>1.04</v>
      </c>
      <c r="GF372">
        <v>3.48</v>
      </c>
    </row>
    <row r="373" spans="2:188" x14ac:dyDescent="0.35">
      <c r="B373" t="str">
        <f>IF(AND(F373&gt;='PASO 2 - CHANNEL INPUT '!$G$4,F373&lt;='PASO 2 - CHANNEL INPUT '!$H$4),"OK","FUERA")</f>
        <v>OK</v>
      </c>
      <c r="C373" s="18" t="str">
        <f>IF(AND(F373&gt;='PASO 2 - CHANNEL INPUT '!$G$8,F373&lt;='PASO 2 - CHANNEL INPUT '!$H$8),"OK","FUERA")</f>
        <v>OK</v>
      </c>
      <c r="D373" t="str">
        <f>IF(AND(F373&gt;='PASO 1 - SETUP CAMPAÑA'!$C$3,F373&lt;='PASO 1 - SETUP CAMPAÑA'!$C$4),"OK","FUERA")</f>
        <v>FUERA</v>
      </c>
      <c r="E373" t="s">
        <v>12</v>
      </c>
      <c r="F373">
        <v>86</v>
      </c>
      <c r="G373" s="11">
        <f t="shared" si="545"/>
        <v>11.396000000000001</v>
      </c>
      <c r="H373">
        <f t="shared" si="456"/>
        <v>11.167199999999999</v>
      </c>
      <c r="I373">
        <f t="shared" si="457"/>
        <v>0.27279999999999999</v>
      </c>
      <c r="J373">
        <f t="shared" si="458"/>
        <v>3.7839999999999998</v>
      </c>
      <c r="K373">
        <f t="shared" si="459"/>
        <v>3.74</v>
      </c>
      <c r="L373">
        <f t="shared" si="460"/>
        <v>3.5200000000000002E-2</v>
      </c>
      <c r="M373">
        <f t="shared" si="461"/>
        <v>11.7128</v>
      </c>
      <c r="N373">
        <f t="shared" si="462"/>
        <v>6.8903999999999996</v>
      </c>
      <c r="O373">
        <f t="shared" si="463"/>
        <v>0.25519999999999998</v>
      </c>
      <c r="P373">
        <f t="shared" si="464"/>
        <v>0.75680000000000003</v>
      </c>
      <c r="Q373">
        <f t="shared" si="465"/>
        <v>18.251199999999997</v>
      </c>
      <c r="R373">
        <f t="shared" si="466"/>
        <v>0.38720000000000004</v>
      </c>
      <c r="S373">
        <f t="shared" si="467"/>
        <v>18.524000000000001</v>
      </c>
      <c r="T373">
        <f t="shared" si="468"/>
        <v>17.2744</v>
      </c>
      <c r="U373" s="11">
        <f t="shared" si="469"/>
        <v>19.078399999999998</v>
      </c>
      <c r="V373">
        <f t="shared" si="470"/>
        <v>0.93279999999999996</v>
      </c>
      <c r="W373">
        <f t="shared" si="471"/>
        <v>27.667200000000001</v>
      </c>
      <c r="X373">
        <f t="shared" si="472"/>
        <v>0.78320000000000001</v>
      </c>
      <c r="Y373">
        <f t="shared" si="473"/>
        <v>7.9199999999999993E-2</v>
      </c>
      <c r="Z373">
        <f t="shared" si="474"/>
        <v>20.8384</v>
      </c>
      <c r="AA373">
        <f t="shared" si="475"/>
        <v>10.463200000000001</v>
      </c>
      <c r="AB373">
        <f t="shared" si="476"/>
        <v>0.84479999999999988</v>
      </c>
      <c r="AC373">
        <f t="shared" si="477"/>
        <v>0.47520000000000001</v>
      </c>
      <c r="AD373" s="11">
        <f t="shared" si="478"/>
        <v>30.008000000000003</v>
      </c>
      <c r="AE373">
        <f t="shared" si="479"/>
        <v>29.532800000000002</v>
      </c>
      <c r="AF373">
        <f t="shared" si="480"/>
        <v>11.096799999999998</v>
      </c>
      <c r="AG373">
        <f t="shared" si="481"/>
        <v>36.1768</v>
      </c>
      <c r="AH373">
        <f t="shared" si="482"/>
        <v>15.549600000000002</v>
      </c>
      <c r="AI373">
        <f t="shared" si="483"/>
        <v>6.5207999999999995</v>
      </c>
      <c r="AJ373">
        <f t="shared" si="484"/>
        <v>8.764800000000001</v>
      </c>
      <c r="AK373">
        <f t="shared" si="485"/>
        <v>4.6288</v>
      </c>
      <c r="AL373">
        <f t="shared" si="486"/>
        <v>0.16719999999999999</v>
      </c>
      <c r="AM373">
        <f t="shared" si="487"/>
        <v>5.5440000000000005</v>
      </c>
      <c r="AN373">
        <f t="shared" si="488"/>
        <v>0.14960000000000001</v>
      </c>
      <c r="AO373">
        <f t="shared" si="489"/>
        <v>0</v>
      </c>
      <c r="AP373">
        <f t="shared" si="490"/>
        <v>3.2295999999999996</v>
      </c>
      <c r="AQ373">
        <f t="shared" si="491"/>
        <v>0</v>
      </c>
      <c r="AR373">
        <f t="shared" si="492"/>
        <v>3.6079999999999997</v>
      </c>
      <c r="AS373">
        <f t="shared" si="493"/>
        <v>0.60719999999999996</v>
      </c>
      <c r="AT373">
        <f t="shared" si="494"/>
        <v>0.88879999999999992</v>
      </c>
      <c r="AU373">
        <f t="shared" si="495"/>
        <v>0.42239999999999994</v>
      </c>
      <c r="AV373">
        <f t="shared" si="496"/>
        <v>1.2319999999999998</v>
      </c>
      <c r="AW373">
        <f t="shared" si="497"/>
        <v>0</v>
      </c>
      <c r="AX373">
        <f t="shared" si="498"/>
        <v>0</v>
      </c>
      <c r="AY373">
        <f t="shared" si="499"/>
        <v>1.6632</v>
      </c>
      <c r="AZ373">
        <f t="shared" si="500"/>
        <v>0.51039999999999996</v>
      </c>
      <c r="BA373">
        <f t="shared" si="501"/>
        <v>1.6280000000000001</v>
      </c>
      <c r="BB373">
        <f t="shared" si="502"/>
        <v>0.31679999999999997</v>
      </c>
      <c r="BC373">
        <f t="shared" si="503"/>
        <v>1.2231999999999998</v>
      </c>
      <c r="BD373">
        <f t="shared" si="504"/>
        <v>0.1144</v>
      </c>
      <c r="BE373">
        <f t="shared" si="505"/>
        <v>0.92400000000000004</v>
      </c>
      <c r="BF373">
        <f t="shared" si="506"/>
        <v>0</v>
      </c>
      <c r="BG373">
        <f t="shared" si="507"/>
        <v>0.29920000000000002</v>
      </c>
      <c r="BH373">
        <f t="shared" si="508"/>
        <v>8.8000000000000005E-3</v>
      </c>
      <c r="BI373">
        <f t="shared" si="509"/>
        <v>0.28160000000000002</v>
      </c>
      <c r="BJ373">
        <f t="shared" si="510"/>
        <v>0.29039999999999999</v>
      </c>
      <c r="BK373">
        <f t="shared" si="511"/>
        <v>26.523199999999999</v>
      </c>
      <c r="BL373">
        <f t="shared" si="512"/>
        <v>25.1768</v>
      </c>
      <c r="BM373">
        <f t="shared" si="513"/>
        <v>0.90639999999999998</v>
      </c>
      <c r="BN373">
        <f t="shared" si="514"/>
        <v>0</v>
      </c>
      <c r="BO373">
        <f t="shared" si="515"/>
        <v>0.54559999999999997</v>
      </c>
      <c r="BP373">
        <f t="shared" si="516"/>
        <v>24.648800000000001</v>
      </c>
      <c r="BQ373">
        <f t="shared" si="517"/>
        <v>3.0623999999999998</v>
      </c>
      <c r="BR373">
        <f t="shared" si="518"/>
        <v>22.114399999999996</v>
      </c>
      <c r="BS373">
        <f t="shared" si="519"/>
        <v>1.7775999999999998</v>
      </c>
      <c r="BT373">
        <f t="shared" si="520"/>
        <v>5.2447999999999997</v>
      </c>
      <c r="BU373">
        <f t="shared" si="521"/>
        <v>61.670400000000001</v>
      </c>
      <c r="BV373" s="11">
        <f t="shared" si="522"/>
        <v>81.479200000000006</v>
      </c>
      <c r="BW373" s="11">
        <f t="shared" si="523"/>
        <v>1.5488000000000002</v>
      </c>
      <c r="BX373" s="11">
        <f t="shared" si="524"/>
        <v>31.266400000000001</v>
      </c>
      <c r="BY373">
        <f t="shared" si="525"/>
        <v>3.1328</v>
      </c>
      <c r="BZ373">
        <f t="shared" si="526"/>
        <v>0.84479999999999988</v>
      </c>
      <c r="CA373">
        <f t="shared" si="527"/>
        <v>0.1144</v>
      </c>
      <c r="CB373">
        <f t="shared" si="528"/>
        <v>3.5200000000000002E-2</v>
      </c>
      <c r="CC373" s="11">
        <f t="shared" si="529"/>
        <v>55.396000000000008</v>
      </c>
      <c r="CD373" s="11">
        <f t="shared" si="530"/>
        <v>28.098399999999998</v>
      </c>
      <c r="CE373" s="11">
        <f t="shared" si="531"/>
        <v>9.0023999999999997</v>
      </c>
      <c r="CF373">
        <f t="shared" si="532"/>
        <v>1.8832000000000002</v>
      </c>
      <c r="CG373">
        <f t="shared" si="533"/>
        <v>3.1415999999999995</v>
      </c>
      <c r="CH373">
        <f t="shared" si="534"/>
        <v>2.6399999999999996E-2</v>
      </c>
      <c r="CI373" s="11">
        <f t="shared" si="535"/>
        <v>7.2687999999999997</v>
      </c>
      <c r="CJ373">
        <f t="shared" si="536"/>
        <v>1.6719999999999999</v>
      </c>
      <c r="CK373">
        <f t="shared" si="537"/>
        <v>2.3056000000000001</v>
      </c>
      <c r="CL373">
        <f t="shared" si="538"/>
        <v>0.75680000000000003</v>
      </c>
      <c r="CM373">
        <f t="shared" si="539"/>
        <v>0.57200000000000006</v>
      </c>
      <c r="CN373">
        <f t="shared" si="540"/>
        <v>10.34</v>
      </c>
      <c r="CO373">
        <f t="shared" si="541"/>
        <v>13.7456</v>
      </c>
      <c r="CP373">
        <f t="shared" si="542"/>
        <v>0</v>
      </c>
      <c r="CQ373">
        <f t="shared" si="543"/>
        <v>1.2143999999999999</v>
      </c>
      <c r="CR373">
        <f t="shared" si="544"/>
        <v>4.3559999999999999</v>
      </c>
      <c r="CT373" s="18">
        <f>'PASO 1 - SETUP CAMPAÑA'!H114</f>
        <v>88</v>
      </c>
      <c r="CU373">
        <v>12.95</v>
      </c>
      <c r="CV373">
        <v>12.69</v>
      </c>
      <c r="CW373">
        <v>0.31</v>
      </c>
      <c r="CX373">
        <v>4.3</v>
      </c>
      <c r="CY373">
        <v>4.25</v>
      </c>
      <c r="CZ373">
        <v>0.04</v>
      </c>
      <c r="DA373">
        <v>13.31</v>
      </c>
      <c r="DB373">
        <v>7.83</v>
      </c>
      <c r="DC373">
        <v>0.28999999999999998</v>
      </c>
      <c r="DD373">
        <v>0.86</v>
      </c>
      <c r="DE373">
        <v>20.74</v>
      </c>
      <c r="DF373">
        <v>0.44</v>
      </c>
      <c r="DG373">
        <v>21.05</v>
      </c>
      <c r="DH373">
        <v>19.63</v>
      </c>
      <c r="DI373">
        <v>21.68</v>
      </c>
      <c r="DJ373">
        <v>1.06</v>
      </c>
      <c r="DK373">
        <v>31.44</v>
      </c>
      <c r="DL373">
        <v>0.89</v>
      </c>
      <c r="DM373">
        <v>0.09</v>
      </c>
      <c r="DN373">
        <v>23.68</v>
      </c>
      <c r="DO373">
        <v>11.89</v>
      </c>
      <c r="DP373">
        <v>0.96</v>
      </c>
      <c r="DQ373">
        <v>0.54</v>
      </c>
      <c r="DR373">
        <v>34.1</v>
      </c>
      <c r="DS373">
        <v>33.56</v>
      </c>
      <c r="DT373">
        <v>12.61</v>
      </c>
      <c r="DU373">
        <v>41.11</v>
      </c>
      <c r="DV373">
        <v>17.670000000000002</v>
      </c>
      <c r="DW373">
        <v>7.41</v>
      </c>
      <c r="DX373">
        <v>9.9600000000000009</v>
      </c>
      <c r="DY373">
        <v>5.26</v>
      </c>
      <c r="DZ373">
        <v>0.19</v>
      </c>
      <c r="EA373">
        <v>6.3</v>
      </c>
      <c r="EB373">
        <v>0.17</v>
      </c>
      <c r="EC373">
        <v>0</v>
      </c>
      <c r="ED373">
        <v>3.67</v>
      </c>
      <c r="EE373">
        <v>0</v>
      </c>
      <c r="EF373">
        <v>4.0999999999999996</v>
      </c>
      <c r="EG373">
        <v>0.69</v>
      </c>
      <c r="EH373">
        <v>1.01</v>
      </c>
      <c r="EI373">
        <v>0.48</v>
      </c>
      <c r="EJ373">
        <v>1.4</v>
      </c>
      <c r="EK373">
        <v>0</v>
      </c>
      <c r="EL373">
        <v>0</v>
      </c>
      <c r="EM373">
        <v>1.89</v>
      </c>
      <c r="EN373">
        <v>0.57999999999999996</v>
      </c>
      <c r="EO373">
        <v>1.85</v>
      </c>
      <c r="EP373">
        <v>0.36</v>
      </c>
      <c r="EQ373">
        <v>1.39</v>
      </c>
      <c r="ER373">
        <v>0.13</v>
      </c>
      <c r="ES373">
        <v>1.05</v>
      </c>
      <c r="ET373">
        <v>0</v>
      </c>
      <c r="EU373">
        <v>0.34</v>
      </c>
      <c r="EV373">
        <v>0.01</v>
      </c>
      <c r="EW373">
        <v>0.32</v>
      </c>
      <c r="EX373">
        <v>0.33</v>
      </c>
      <c r="EY373">
        <v>30.14</v>
      </c>
      <c r="EZ373">
        <v>28.61</v>
      </c>
      <c r="FA373">
        <v>1.03</v>
      </c>
      <c r="FB373">
        <v>0</v>
      </c>
      <c r="FC373">
        <v>0.62</v>
      </c>
      <c r="FD373">
        <v>28.01</v>
      </c>
      <c r="FE373">
        <v>3.48</v>
      </c>
      <c r="FF373">
        <v>25.13</v>
      </c>
      <c r="FG373">
        <v>2.02</v>
      </c>
      <c r="FH373">
        <v>5.96</v>
      </c>
      <c r="FI373">
        <v>70.08</v>
      </c>
      <c r="FJ373">
        <v>92.59</v>
      </c>
      <c r="FK373">
        <v>1.76</v>
      </c>
      <c r="FL373">
        <v>35.53</v>
      </c>
      <c r="FM373">
        <v>3.56</v>
      </c>
      <c r="FN373">
        <v>0.96</v>
      </c>
      <c r="FO373">
        <v>0.13</v>
      </c>
      <c r="FP373">
        <v>0.04</v>
      </c>
      <c r="FQ373">
        <v>62.95</v>
      </c>
      <c r="FR373">
        <v>31.93</v>
      </c>
      <c r="FS373">
        <v>10.23</v>
      </c>
      <c r="FT373">
        <v>2.14</v>
      </c>
      <c r="FU373">
        <v>3.57</v>
      </c>
      <c r="FV373">
        <v>0.03</v>
      </c>
      <c r="FW373">
        <v>8.26</v>
      </c>
      <c r="FX373">
        <v>1.9</v>
      </c>
      <c r="FY373">
        <v>2.62</v>
      </c>
      <c r="FZ373">
        <v>0.86</v>
      </c>
      <c r="GA373">
        <v>0.65</v>
      </c>
      <c r="GB373">
        <v>11.75</v>
      </c>
      <c r="GC373">
        <v>15.62</v>
      </c>
      <c r="GD373">
        <v>0</v>
      </c>
      <c r="GE373">
        <v>1.38</v>
      </c>
      <c r="GF373">
        <v>4.95</v>
      </c>
    </row>
    <row r="374" spans="2:188" x14ac:dyDescent="0.35">
      <c r="B374" t="str">
        <f>IF(AND(F374&gt;='PASO 2 - CHANNEL INPUT '!$G$4,F374&lt;='PASO 2 - CHANNEL INPUT '!$H$4),"OK","FUERA")</f>
        <v>OK</v>
      </c>
      <c r="C374" s="18" t="str">
        <f>IF(AND(F374&gt;='PASO 2 - CHANNEL INPUT '!$G$8,F374&lt;='PASO 2 - CHANNEL INPUT '!$H$8),"OK","FUERA")</f>
        <v>OK</v>
      </c>
      <c r="D374" t="str">
        <f>IF(AND(F374&gt;='PASO 1 - SETUP CAMPAÑA'!$C$3,F374&lt;='PASO 1 - SETUP CAMPAÑA'!$C$4),"OK","FUERA")</f>
        <v>FUERA</v>
      </c>
      <c r="E374" t="s">
        <v>12</v>
      </c>
      <c r="F374">
        <v>87</v>
      </c>
      <c r="G374" s="11">
        <f t="shared" si="545"/>
        <v>8.9175000000000004</v>
      </c>
      <c r="H374">
        <f t="shared" si="456"/>
        <v>8.5724999999999998</v>
      </c>
      <c r="I374">
        <f t="shared" si="457"/>
        <v>0.35249999999999992</v>
      </c>
      <c r="J374">
        <f t="shared" si="458"/>
        <v>4.665</v>
      </c>
      <c r="K374">
        <f t="shared" si="459"/>
        <v>4.665</v>
      </c>
      <c r="L374">
        <f t="shared" si="460"/>
        <v>0</v>
      </c>
      <c r="M374">
        <f t="shared" si="461"/>
        <v>8.5950000000000006</v>
      </c>
      <c r="N374">
        <f t="shared" si="462"/>
        <v>5.9850000000000003</v>
      </c>
      <c r="O374">
        <f t="shared" si="463"/>
        <v>1.0649999999999999</v>
      </c>
      <c r="P374">
        <f t="shared" si="464"/>
        <v>0.42000000000000004</v>
      </c>
      <c r="Q374">
        <f t="shared" si="465"/>
        <v>14.445000000000002</v>
      </c>
      <c r="R374">
        <f t="shared" si="466"/>
        <v>0.09</v>
      </c>
      <c r="S374">
        <f t="shared" si="467"/>
        <v>14.459999999999999</v>
      </c>
      <c r="T374">
        <f t="shared" si="468"/>
        <v>13.635</v>
      </c>
      <c r="U374" s="11">
        <f t="shared" si="469"/>
        <v>16.5</v>
      </c>
      <c r="V374">
        <f t="shared" si="470"/>
        <v>1.3425</v>
      </c>
      <c r="W374">
        <f t="shared" si="471"/>
        <v>23.647500000000001</v>
      </c>
      <c r="X374">
        <f t="shared" si="472"/>
        <v>0.47250000000000003</v>
      </c>
      <c r="Y374">
        <f t="shared" si="473"/>
        <v>0.54749999999999999</v>
      </c>
      <c r="Z374">
        <f t="shared" si="474"/>
        <v>20.384999999999998</v>
      </c>
      <c r="AA374">
        <f t="shared" si="475"/>
        <v>7.3125</v>
      </c>
      <c r="AB374">
        <f t="shared" si="476"/>
        <v>0.84749999999999992</v>
      </c>
      <c r="AC374">
        <f t="shared" si="477"/>
        <v>0.51749999999999996</v>
      </c>
      <c r="AD374" s="11">
        <f t="shared" si="478"/>
        <v>25.7925</v>
      </c>
      <c r="AE374">
        <f t="shared" si="479"/>
        <v>19.597499999999997</v>
      </c>
      <c r="AF374">
        <f t="shared" si="480"/>
        <v>5.9924999999999997</v>
      </c>
      <c r="AG374">
        <f t="shared" si="481"/>
        <v>31.4175</v>
      </c>
      <c r="AH374">
        <f t="shared" si="482"/>
        <v>17.227499999999999</v>
      </c>
      <c r="AI374">
        <f t="shared" si="483"/>
        <v>6.7724999999999991</v>
      </c>
      <c r="AJ374">
        <f t="shared" si="484"/>
        <v>7.1924999999999999</v>
      </c>
      <c r="AK374">
        <f t="shared" si="485"/>
        <v>5.7149999999999999</v>
      </c>
      <c r="AL374">
        <f t="shared" si="486"/>
        <v>0</v>
      </c>
      <c r="AM374">
        <f t="shared" si="487"/>
        <v>4.38</v>
      </c>
      <c r="AN374">
        <f t="shared" si="488"/>
        <v>0.10500000000000001</v>
      </c>
      <c r="AO374">
        <f t="shared" si="489"/>
        <v>0</v>
      </c>
      <c r="AP374">
        <f t="shared" si="490"/>
        <v>1.44</v>
      </c>
      <c r="AQ374">
        <f t="shared" si="491"/>
        <v>0</v>
      </c>
      <c r="AR374">
        <f t="shared" si="492"/>
        <v>1.2</v>
      </c>
      <c r="AS374">
        <f t="shared" si="493"/>
        <v>0</v>
      </c>
      <c r="AT374">
        <f t="shared" si="494"/>
        <v>0.375</v>
      </c>
      <c r="AU374">
        <f t="shared" si="495"/>
        <v>0.96000000000000008</v>
      </c>
      <c r="AV374">
        <f t="shared" si="496"/>
        <v>1.1325000000000001</v>
      </c>
      <c r="AW374">
        <f t="shared" si="497"/>
        <v>0</v>
      </c>
      <c r="AX374">
        <f t="shared" si="498"/>
        <v>0.17249999999999999</v>
      </c>
      <c r="AY374">
        <f t="shared" si="499"/>
        <v>2.2650000000000001</v>
      </c>
      <c r="AZ374">
        <f t="shared" si="500"/>
        <v>0.42749999999999994</v>
      </c>
      <c r="BA374">
        <f t="shared" si="501"/>
        <v>1.08</v>
      </c>
      <c r="BB374">
        <f t="shared" si="502"/>
        <v>0</v>
      </c>
      <c r="BC374">
        <f t="shared" si="503"/>
        <v>1.1100000000000001</v>
      </c>
      <c r="BD374">
        <f t="shared" si="504"/>
        <v>0.34499999999999997</v>
      </c>
      <c r="BE374">
        <f t="shared" si="505"/>
        <v>1.6050000000000002</v>
      </c>
      <c r="BF374">
        <f t="shared" si="506"/>
        <v>0</v>
      </c>
      <c r="BG374">
        <f t="shared" si="507"/>
        <v>0.17249999999999999</v>
      </c>
      <c r="BH374">
        <f t="shared" si="508"/>
        <v>5.2500000000000005E-2</v>
      </c>
      <c r="BI374">
        <f t="shared" si="509"/>
        <v>0.90749999999999997</v>
      </c>
      <c r="BJ374">
        <f t="shared" si="510"/>
        <v>0.77249999999999996</v>
      </c>
      <c r="BK374">
        <f t="shared" si="511"/>
        <v>22.740000000000002</v>
      </c>
      <c r="BL374">
        <f t="shared" si="512"/>
        <v>20.2575</v>
      </c>
      <c r="BM374">
        <f t="shared" si="513"/>
        <v>2.1675</v>
      </c>
      <c r="BN374">
        <f t="shared" si="514"/>
        <v>0</v>
      </c>
      <c r="BO374">
        <f t="shared" si="515"/>
        <v>0.45749999999999996</v>
      </c>
      <c r="BP374">
        <f t="shared" si="516"/>
        <v>21.63</v>
      </c>
      <c r="BQ374">
        <f t="shared" si="517"/>
        <v>4.1324999999999994</v>
      </c>
      <c r="BR374">
        <f t="shared" si="518"/>
        <v>18.134999999999998</v>
      </c>
      <c r="BS374">
        <f t="shared" si="519"/>
        <v>1.38</v>
      </c>
      <c r="BT374">
        <f t="shared" si="520"/>
        <v>2.7675000000000001</v>
      </c>
      <c r="BU374">
        <f t="shared" si="521"/>
        <v>53.085000000000001</v>
      </c>
      <c r="BV374" s="11">
        <f t="shared" si="522"/>
        <v>68.715000000000003</v>
      </c>
      <c r="BW374" s="11">
        <f t="shared" si="523"/>
        <v>0.72750000000000004</v>
      </c>
      <c r="BX374" s="11">
        <f t="shared" si="524"/>
        <v>24.052499999999998</v>
      </c>
      <c r="BY374">
        <f t="shared" si="525"/>
        <v>2.8649999999999998</v>
      </c>
      <c r="BZ374">
        <f t="shared" si="526"/>
        <v>0.84749999999999992</v>
      </c>
      <c r="CA374">
        <f t="shared" si="527"/>
        <v>0.38250000000000001</v>
      </c>
      <c r="CB374">
        <f t="shared" si="528"/>
        <v>7.5000000000000006E-3</v>
      </c>
      <c r="CC374" s="11">
        <f t="shared" si="529"/>
        <v>44.954999999999998</v>
      </c>
      <c r="CD374" s="11">
        <f t="shared" si="530"/>
        <v>21.51</v>
      </c>
      <c r="CE374" s="11">
        <f t="shared" si="531"/>
        <v>8.5874999999999986</v>
      </c>
      <c r="CF374">
        <f t="shared" si="532"/>
        <v>0.83250000000000002</v>
      </c>
      <c r="CG374">
        <f t="shared" si="533"/>
        <v>1.9725000000000001</v>
      </c>
      <c r="CH374">
        <f t="shared" si="534"/>
        <v>0</v>
      </c>
      <c r="CI374" s="11">
        <f t="shared" si="535"/>
        <v>6.9375</v>
      </c>
      <c r="CJ374">
        <f t="shared" si="536"/>
        <v>0.90749999999999997</v>
      </c>
      <c r="CK374">
        <f t="shared" si="537"/>
        <v>3.1725000000000003</v>
      </c>
      <c r="CL374">
        <f t="shared" si="538"/>
        <v>0.66749999999999998</v>
      </c>
      <c r="CM374">
        <f t="shared" si="539"/>
        <v>0.71250000000000002</v>
      </c>
      <c r="CN374">
        <f t="shared" si="540"/>
        <v>8.625</v>
      </c>
      <c r="CO374">
        <f t="shared" si="541"/>
        <v>11.505000000000001</v>
      </c>
      <c r="CP374">
        <f t="shared" si="542"/>
        <v>0.21000000000000002</v>
      </c>
      <c r="CQ374">
        <f t="shared" si="543"/>
        <v>1.4324999999999999</v>
      </c>
      <c r="CR374">
        <f t="shared" si="544"/>
        <v>4.2299999999999995</v>
      </c>
      <c r="CT374" s="18">
        <f>'PASO 1 - SETUP CAMPAÑA'!H115</f>
        <v>75</v>
      </c>
      <c r="CU374">
        <v>11.89</v>
      </c>
      <c r="CV374">
        <v>11.43</v>
      </c>
      <c r="CW374">
        <v>0.47</v>
      </c>
      <c r="CX374">
        <v>6.22</v>
      </c>
      <c r="CY374">
        <v>6.22</v>
      </c>
      <c r="CZ374">
        <v>0</v>
      </c>
      <c r="DA374">
        <v>11.46</v>
      </c>
      <c r="DB374">
        <v>7.98</v>
      </c>
      <c r="DC374">
        <v>1.42</v>
      </c>
      <c r="DD374">
        <v>0.56000000000000005</v>
      </c>
      <c r="DE374">
        <v>19.260000000000002</v>
      </c>
      <c r="DF374">
        <v>0.12</v>
      </c>
      <c r="DG374">
        <v>19.28</v>
      </c>
      <c r="DH374">
        <v>18.18</v>
      </c>
      <c r="DI374">
        <v>22</v>
      </c>
      <c r="DJ374">
        <v>1.79</v>
      </c>
      <c r="DK374">
        <v>31.53</v>
      </c>
      <c r="DL374">
        <v>0.63</v>
      </c>
      <c r="DM374">
        <v>0.73</v>
      </c>
      <c r="DN374">
        <v>27.18</v>
      </c>
      <c r="DO374">
        <v>9.75</v>
      </c>
      <c r="DP374">
        <v>1.1299999999999999</v>
      </c>
      <c r="DQ374">
        <v>0.69</v>
      </c>
      <c r="DR374">
        <v>34.39</v>
      </c>
      <c r="DS374">
        <v>26.13</v>
      </c>
      <c r="DT374">
        <v>7.99</v>
      </c>
      <c r="DU374">
        <v>41.89</v>
      </c>
      <c r="DV374">
        <v>22.97</v>
      </c>
      <c r="DW374">
        <v>9.0299999999999994</v>
      </c>
      <c r="DX374">
        <v>9.59</v>
      </c>
      <c r="DY374">
        <v>7.62</v>
      </c>
      <c r="DZ374">
        <v>0</v>
      </c>
      <c r="EA374">
        <v>5.84</v>
      </c>
      <c r="EB374">
        <v>0.14000000000000001</v>
      </c>
      <c r="EC374">
        <v>0</v>
      </c>
      <c r="ED374">
        <v>1.92</v>
      </c>
      <c r="EE374">
        <v>0</v>
      </c>
      <c r="EF374">
        <v>1.6</v>
      </c>
      <c r="EG374">
        <v>0</v>
      </c>
      <c r="EH374">
        <v>0.5</v>
      </c>
      <c r="EI374">
        <v>1.28</v>
      </c>
      <c r="EJ374">
        <v>1.51</v>
      </c>
      <c r="EK374">
        <v>0</v>
      </c>
      <c r="EL374">
        <v>0.23</v>
      </c>
      <c r="EM374">
        <v>3.02</v>
      </c>
      <c r="EN374">
        <v>0.56999999999999995</v>
      </c>
      <c r="EO374">
        <v>1.44</v>
      </c>
      <c r="EP374">
        <v>0</v>
      </c>
      <c r="EQ374">
        <v>1.48</v>
      </c>
      <c r="ER374">
        <v>0.46</v>
      </c>
      <c r="ES374">
        <v>2.14</v>
      </c>
      <c r="ET374">
        <v>0</v>
      </c>
      <c r="EU374">
        <v>0.23</v>
      </c>
      <c r="EV374">
        <v>7.0000000000000007E-2</v>
      </c>
      <c r="EW374">
        <v>1.21</v>
      </c>
      <c r="EX374">
        <v>1.03</v>
      </c>
      <c r="EY374">
        <v>30.32</v>
      </c>
      <c r="EZ374">
        <v>27.01</v>
      </c>
      <c r="FA374">
        <v>2.89</v>
      </c>
      <c r="FB374">
        <v>0</v>
      </c>
      <c r="FC374">
        <v>0.61</v>
      </c>
      <c r="FD374">
        <v>28.84</v>
      </c>
      <c r="FE374">
        <v>5.51</v>
      </c>
      <c r="FF374">
        <v>24.18</v>
      </c>
      <c r="FG374">
        <v>1.84</v>
      </c>
      <c r="FH374">
        <v>3.69</v>
      </c>
      <c r="FI374">
        <v>70.78</v>
      </c>
      <c r="FJ374">
        <v>91.62</v>
      </c>
      <c r="FK374">
        <v>0.97</v>
      </c>
      <c r="FL374">
        <v>32.07</v>
      </c>
      <c r="FM374">
        <v>3.82</v>
      </c>
      <c r="FN374">
        <v>1.1299999999999999</v>
      </c>
      <c r="FO374">
        <v>0.51</v>
      </c>
      <c r="FP374">
        <v>0.01</v>
      </c>
      <c r="FQ374">
        <v>59.94</v>
      </c>
      <c r="FR374">
        <v>28.68</v>
      </c>
      <c r="FS374">
        <v>11.45</v>
      </c>
      <c r="FT374">
        <v>1.1100000000000001</v>
      </c>
      <c r="FU374">
        <v>2.63</v>
      </c>
      <c r="FV374">
        <v>0</v>
      </c>
      <c r="FW374">
        <v>9.25</v>
      </c>
      <c r="FX374">
        <v>1.21</v>
      </c>
      <c r="FY374">
        <v>4.2300000000000004</v>
      </c>
      <c r="FZ374">
        <v>0.89</v>
      </c>
      <c r="GA374">
        <v>0.95</v>
      </c>
      <c r="GB374">
        <v>11.5</v>
      </c>
      <c r="GC374">
        <v>15.34</v>
      </c>
      <c r="GD374">
        <v>0.28000000000000003</v>
      </c>
      <c r="GE374">
        <v>1.91</v>
      </c>
      <c r="GF374">
        <v>5.64</v>
      </c>
    </row>
    <row r="375" spans="2:188" x14ac:dyDescent="0.35">
      <c r="B375" t="str">
        <f>IF(AND(F375&gt;='PASO 2 - CHANNEL INPUT '!$G$4,F375&lt;='PASO 2 - CHANNEL INPUT '!$H$4),"OK","FUERA")</f>
        <v>OK</v>
      </c>
      <c r="C375" s="18" t="str">
        <f>IF(AND(F375&gt;='PASO 2 - CHANNEL INPUT '!$G$8,F375&lt;='PASO 2 - CHANNEL INPUT '!$H$8),"OK","FUERA")</f>
        <v>OK</v>
      </c>
      <c r="D375" t="str">
        <f>IF(AND(F375&gt;='PASO 1 - SETUP CAMPAÑA'!$C$3,F375&lt;='PASO 1 - SETUP CAMPAÑA'!$C$4),"OK","FUERA")</f>
        <v>FUERA</v>
      </c>
      <c r="E375" t="s">
        <v>12</v>
      </c>
      <c r="F375">
        <v>88</v>
      </c>
      <c r="G375" s="11">
        <f t="shared" si="545"/>
        <v>5.7797999999999998</v>
      </c>
      <c r="H375">
        <f t="shared" si="456"/>
        <v>5.6589</v>
      </c>
      <c r="I375">
        <f t="shared" si="457"/>
        <v>0.1482</v>
      </c>
      <c r="J375">
        <f t="shared" si="458"/>
        <v>2.1722999999999999</v>
      </c>
      <c r="K375">
        <f t="shared" si="459"/>
        <v>2.1722999999999999</v>
      </c>
      <c r="L375">
        <f t="shared" si="460"/>
        <v>0</v>
      </c>
      <c r="M375">
        <f t="shared" si="461"/>
        <v>4.4654999999999996</v>
      </c>
      <c r="N375">
        <f t="shared" si="462"/>
        <v>3.3890999999999996</v>
      </c>
      <c r="O375">
        <f t="shared" si="463"/>
        <v>0.18719999999999998</v>
      </c>
      <c r="P375">
        <f t="shared" si="464"/>
        <v>0.24179999999999999</v>
      </c>
      <c r="Q375">
        <f t="shared" si="465"/>
        <v>7.4919000000000011</v>
      </c>
      <c r="R375">
        <f t="shared" si="466"/>
        <v>3.1200000000000002E-2</v>
      </c>
      <c r="S375">
        <f t="shared" si="467"/>
        <v>7.4919000000000011</v>
      </c>
      <c r="T375">
        <f t="shared" si="468"/>
        <v>6.9849000000000006</v>
      </c>
      <c r="U375" s="11">
        <f t="shared" si="469"/>
        <v>8.5449000000000002</v>
      </c>
      <c r="V375">
        <f t="shared" si="470"/>
        <v>0.98280000000000001</v>
      </c>
      <c r="W375">
        <f t="shared" si="471"/>
        <v>11.2866</v>
      </c>
      <c r="X375">
        <f t="shared" si="472"/>
        <v>0.11309999999999999</v>
      </c>
      <c r="Y375">
        <f t="shared" si="473"/>
        <v>7.4099999999999999E-2</v>
      </c>
      <c r="Z375">
        <f t="shared" si="474"/>
        <v>9.3054000000000006</v>
      </c>
      <c r="AA375">
        <f t="shared" si="475"/>
        <v>3.8804999999999996</v>
      </c>
      <c r="AB375">
        <f t="shared" si="476"/>
        <v>0.19109999999999999</v>
      </c>
      <c r="AC375">
        <f t="shared" si="477"/>
        <v>0.33150000000000002</v>
      </c>
      <c r="AD375" s="11">
        <f t="shared" si="478"/>
        <v>13.1859</v>
      </c>
      <c r="AE375">
        <f t="shared" si="479"/>
        <v>12.1875</v>
      </c>
      <c r="AF375">
        <f t="shared" si="480"/>
        <v>2.8391999999999999</v>
      </c>
      <c r="AG375">
        <f t="shared" si="481"/>
        <v>13.7982</v>
      </c>
      <c r="AH375">
        <f t="shared" si="482"/>
        <v>9.5238000000000014</v>
      </c>
      <c r="AI375">
        <f t="shared" si="483"/>
        <v>3.7712999999999997</v>
      </c>
      <c r="AJ375">
        <f t="shared" si="484"/>
        <v>3.4865999999999997</v>
      </c>
      <c r="AK375">
        <f t="shared" si="485"/>
        <v>2.7689999999999997</v>
      </c>
      <c r="AL375">
        <f t="shared" si="486"/>
        <v>0</v>
      </c>
      <c r="AM375">
        <f t="shared" si="487"/>
        <v>2.6091000000000002</v>
      </c>
      <c r="AN375">
        <f t="shared" si="488"/>
        <v>3.1200000000000002E-2</v>
      </c>
      <c r="AO375">
        <f t="shared" si="489"/>
        <v>0</v>
      </c>
      <c r="AP375">
        <f t="shared" si="490"/>
        <v>1.1934</v>
      </c>
      <c r="AQ375">
        <f t="shared" si="491"/>
        <v>0</v>
      </c>
      <c r="AR375">
        <f t="shared" si="492"/>
        <v>0.43290000000000001</v>
      </c>
      <c r="AS375">
        <f t="shared" si="493"/>
        <v>0</v>
      </c>
      <c r="AT375">
        <f t="shared" si="494"/>
        <v>0.36659999999999993</v>
      </c>
      <c r="AU375">
        <f t="shared" si="495"/>
        <v>0.1053</v>
      </c>
      <c r="AV375">
        <f t="shared" si="496"/>
        <v>1.0841999999999998</v>
      </c>
      <c r="AW375">
        <f t="shared" si="497"/>
        <v>0</v>
      </c>
      <c r="AX375">
        <f t="shared" si="498"/>
        <v>0</v>
      </c>
      <c r="AY375">
        <f t="shared" si="499"/>
        <v>1.0841999999999998</v>
      </c>
      <c r="AZ375">
        <f t="shared" si="500"/>
        <v>1.0374000000000001</v>
      </c>
      <c r="BA375">
        <f t="shared" si="501"/>
        <v>0.28079999999999999</v>
      </c>
      <c r="BB375">
        <f t="shared" si="502"/>
        <v>7.0199999999999999E-2</v>
      </c>
      <c r="BC375">
        <f t="shared" si="503"/>
        <v>0.56159999999999999</v>
      </c>
      <c r="BD375">
        <f t="shared" si="504"/>
        <v>0.28860000000000002</v>
      </c>
      <c r="BE375">
        <f t="shared" si="505"/>
        <v>0.26910000000000001</v>
      </c>
      <c r="BF375">
        <f t="shared" si="506"/>
        <v>0</v>
      </c>
      <c r="BG375">
        <f t="shared" si="507"/>
        <v>0.19890000000000002</v>
      </c>
      <c r="BH375">
        <f t="shared" si="508"/>
        <v>2.7300000000000005E-2</v>
      </c>
      <c r="BI375">
        <f t="shared" si="509"/>
        <v>0.34710000000000002</v>
      </c>
      <c r="BJ375">
        <f t="shared" si="510"/>
        <v>0.15989999999999999</v>
      </c>
      <c r="BK375">
        <f t="shared" si="511"/>
        <v>12.312299999999999</v>
      </c>
      <c r="BL375">
        <f t="shared" si="512"/>
        <v>11.703900000000001</v>
      </c>
      <c r="BM375">
        <f t="shared" si="513"/>
        <v>0.73319999999999985</v>
      </c>
      <c r="BN375">
        <f t="shared" si="514"/>
        <v>0</v>
      </c>
      <c r="BO375">
        <f t="shared" si="515"/>
        <v>0</v>
      </c>
      <c r="BP375">
        <f t="shared" si="516"/>
        <v>9.4770000000000003</v>
      </c>
      <c r="BQ375">
        <f t="shared" si="517"/>
        <v>1.2870000000000001</v>
      </c>
      <c r="BR375">
        <f t="shared" si="518"/>
        <v>8.4474</v>
      </c>
      <c r="BS375">
        <f t="shared" si="519"/>
        <v>0.56940000000000002</v>
      </c>
      <c r="BT375">
        <f t="shared" si="520"/>
        <v>1.7862</v>
      </c>
      <c r="BU375">
        <f t="shared" si="521"/>
        <v>26.976299999999998</v>
      </c>
      <c r="BV375" s="11">
        <f t="shared" si="522"/>
        <v>35.170200000000001</v>
      </c>
      <c r="BW375" s="11">
        <f t="shared" si="523"/>
        <v>0.76049999999999995</v>
      </c>
      <c r="BX375" s="11">
        <f t="shared" si="524"/>
        <v>10.7094</v>
      </c>
      <c r="BY375">
        <f t="shared" si="525"/>
        <v>0.96330000000000016</v>
      </c>
      <c r="BZ375">
        <f t="shared" si="526"/>
        <v>0.19109999999999999</v>
      </c>
      <c r="CA375">
        <f t="shared" si="527"/>
        <v>0.17550000000000002</v>
      </c>
      <c r="CB375">
        <f t="shared" si="528"/>
        <v>0</v>
      </c>
      <c r="CC375" s="11">
        <f t="shared" si="529"/>
        <v>19.644299999999998</v>
      </c>
      <c r="CD375" s="11">
        <f t="shared" si="530"/>
        <v>9.8631000000000011</v>
      </c>
      <c r="CE375" s="11">
        <f t="shared" si="531"/>
        <v>3.6542999999999997</v>
      </c>
      <c r="CF375">
        <f t="shared" si="532"/>
        <v>1.0218</v>
      </c>
      <c r="CG375">
        <f t="shared" si="533"/>
        <v>0.51090000000000002</v>
      </c>
      <c r="CH375">
        <f t="shared" si="534"/>
        <v>0</v>
      </c>
      <c r="CI375" s="11">
        <f t="shared" si="535"/>
        <v>2.8002000000000002</v>
      </c>
      <c r="CJ375">
        <f t="shared" si="536"/>
        <v>0.30420000000000003</v>
      </c>
      <c r="CK375">
        <f t="shared" si="537"/>
        <v>0.34320000000000001</v>
      </c>
      <c r="CL375">
        <f t="shared" si="538"/>
        <v>0.15989999999999999</v>
      </c>
      <c r="CM375">
        <f t="shared" si="539"/>
        <v>0</v>
      </c>
      <c r="CN375">
        <f t="shared" si="540"/>
        <v>2.1918000000000002</v>
      </c>
      <c r="CO375">
        <f t="shared" si="541"/>
        <v>5.1558000000000002</v>
      </c>
      <c r="CP375">
        <f t="shared" si="542"/>
        <v>0</v>
      </c>
      <c r="CQ375">
        <f t="shared" si="543"/>
        <v>0.35489999999999999</v>
      </c>
      <c r="CR375">
        <f t="shared" si="544"/>
        <v>1.0919999999999999</v>
      </c>
      <c r="CT375" s="18">
        <f>'PASO 1 - SETUP CAMPAÑA'!H116</f>
        <v>39</v>
      </c>
      <c r="CU375">
        <v>14.82</v>
      </c>
      <c r="CV375">
        <v>14.51</v>
      </c>
      <c r="CW375">
        <v>0.38</v>
      </c>
      <c r="CX375">
        <v>5.57</v>
      </c>
      <c r="CY375">
        <v>5.57</v>
      </c>
      <c r="CZ375">
        <v>0</v>
      </c>
      <c r="DA375">
        <v>11.45</v>
      </c>
      <c r="DB375">
        <v>8.69</v>
      </c>
      <c r="DC375">
        <v>0.48</v>
      </c>
      <c r="DD375">
        <v>0.62</v>
      </c>
      <c r="DE375">
        <v>19.21</v>
      </c>
      <c r="DF375">
        <v>0.08</v>
      </c>
      <c r="DG375">
        <v>19.21</v>
      </c>
      <c r="DH375">
        <v>17.91</v>
      </c>
      <c r="DI375">
        <v>21.91</v>
      </c>
      <c r="DJ375">
        <v>2.52</v>
      </c>
      <c r="DK375">
        <v>28.94</v>
      </c>
      <c r="DL375">
        <v>0.28999999999999998</v>
      </c>
      <c r="DM375">
        <v>0.19</v>
      </c>
      <c r="DN375">
        <v>23.86</v>
      </c>
      <c r="DO375">
        <v>9.9499999999999993</v>
      </c>
      <c r="DP375">
        <v>0.49</v>
      </c>
      <c r="DQ375">
        <v>0.85</v>
      </c>
      <c r="DR375">
        <v>33.81</v>
      </c>
      <c r="DS375">
        <v>31.25</v>
      </c>
      <c r="DT375">
        <v>7.28</v>
      </c>
      <c r="DU375">
        <v>35.380000000000003</v>
      </c>
      <c r="DV375">
        <v>24.42</v>
      </c>
      <c r="DW375">
        <v>9.67</v>
      </c>
      <c r="DX375">
        <v>8.94</v>
      </c>
      <c r="DY375">
        <v>7.1</v>
      </c>
      <c r="DZ375">
        <v>0</v>
      </c>
      <c r="EA375">
        <v>6.69</v>
      </c>
      <c r="EB375">
        <v>0.08</v>
      </c>
      <c r="EC375">
        <v>0</v>
      </c>
      <c r="ED375">
        <v>3.06</v>
      </c>
      <c r="EE375">
        <v>0</v>
      </c>
      <c r="EF375">
        <v>1.1100000000000001</v>
      </c>
      <c r="EG375">
        <v>0</v>
      </c>
      <c r="EH375">
        <v>0.94</v>
      </c>
      <c r="EI375">
        <v>0.27</v>
      </c>
      <c r="EJ375">
        <v>2.78</v>
      </c>
      <c r="EK375">
        <v>0</v>
      </c>
      <c r="EL375">
        <v>0</v>
      </c>
      <c r="EM375">
        <v>2.78</v>
      </c>
      <c r="EN375">
        <v>2.66</v>
      </c>
      <c r="EO375">
        <v>0.72</v>
      </c>
      <c r="EP375">
        <v>0.18</v>
      </c>
      <c r="EQ375">
        <v>1.44</v>
      </c>
      <c r="ER375">
        <v>0.74</v>
      </c>
      <c r="ES375">
        <v>0.69</v>
      </c>
      <c r="ET375">
        <v>0</v>
      </c>
      <c r="EU375">
        <v>0.51</v>
      </c>
      <c r="EV375">
        <v>7.0000000000000007E-2</v>
      </c>
      <c r="EW375">
        <v>0.89</v>
      </c>
      <c r="EX375">
        <v>0.41</v>
      </c>
      <c r="EY375">
        <v>31.57</v>
      </c>
      <c r="EZ375">
        <v>30.01</v>
      </c>
      <c r="FA375">
        <v>1.88</v>
      </c>
      <c r="FB375">
        <v>0</v>
      </c>
      <c r="FC375">
        <v>0</v>
      </c>
      <c r="FD375">
        <v>24.3</v>
      </c>
      <c r="FE375">
        <v>3.3</v>
      </c>
      <c r="FF375">
        <v>21.66</v>
      </c>
      <c r="FG375">
        <v>1.46</v>
      </c>
      <c r="FH375">
        <v>4.58</v>
      </c>
      <c r="FI375">
        <v>69.17</v>
      </c>
      <c r="FJ375">
        <v>90.18</v>
      </c>
      <c r="FK375">
        <v>1.95</v>
      </c>
      <c r="FL375">
        <v>27.46</v>
      </c>
      <c r="FM375">
        <v>2.4700000000000002</v>
      </c>
      <c r="FN375">
        <v>0.49</v>
      </c>
      <c r="FO375">
        <v>0.45</v>
      </c>
      <c r="FP375">
        <v>0</v>
      </c>
      <c r="FQ375">
        <v>50.37</v>
      </c>
      <c r="FR375">
        <v>25.29</v>
      </c>
      <c r="FS375">
        <v>9.3699999999999992</v>
      </c>
      <c r="FT375">
        <v>2.62</v>
      </c>
      <c r="FU375">
        <v>1.31</v>
      </c>
      <c r="FV375">
        <v>0</v>
      </c>
      <c r="FW375">
        <v>7.18</v>
      </c>
      <c r="FX375">
        <v>0.78</v>
      </c>
      <c r="FY375">
        <v>0.88</v>
      </c>
      <c r="FZ375">
        <v>0.41</v>
      </c>
      <c r="GA375">
        <v>0</v>
      </c>
      <c r="GB375">
        <v>5.62</v>
      </c>
      <c r="GC375">
        <v>13.22</v>
      </c>
      <c r="GD375">
        <v>0</v>
      </c>
      <c r="GE375">
        <v>0.91</v>
      </c>
      <c r="GF375">
        <v>2.8</v>
      </c>
    </row>
    <row r="376" spans="2:188" x14ac:dyDescent="0.35">
      <c r="B376" t="str">
        <f>IF(AND(F376&gt;='PASO 2 - CHANNEL INPUT '!$G$4,F376&lt;='PASO 2 - CHANNEL INPUT '!$H$4),"OK","FUERA")</f>
        <v>OK</v>
      </c>
      <c r="C376" s="18" t="str">
        <f>IF(AND(F376&gt;='PASO 2 - CHANNEL INPUT '!$G$8,F376&lt;='PASO 2 - CHANNEL INPUT '!$H$8),"OK","FUERA")</f>
        <v>OK</v>
      </c>
      <c r="D376" t="str">
        <f>IF(AND(F376&gt;='PASO 1 - SETUP CAMPAÑA'!$C$3,F376&lt;='PASO 1 - SETUP CAMPAÑA'!$C$4),"OK","FUERA")</f>
        <v>FUERA</v>
      </c>
      <c r="E376" t="s">
        <v>12</v>
      </c>
      <c r="F376">
        <v>89</v>
      </c>
      <c r="G376" s="11">
        <f t="shared" si="545"/>
        <v>4.3784999999999998</v>
      </c>
      <c r="H376">
        <f t="shared" si="456"/>
        <v>4.2929999999999993</v>
      </c>
      <c r="I376">
        <f t="shared" si="457"/>
        <v>8.5500000000000007E-2</v>
      </c>
      <c r="J376">
        <f t="shared" si="458"/>
        <v>2.4660000000000002</v>
      </c>
      <c r="K376">
        <f t="shared" si="459"/>
        <v>2.4615</v>
      </c>
      <c r="L376">
        <f t="shared" si="460"/>
        <v>4.5000000000000005E-3</v>
      </c>
      <c r="M376">
        <f t="shared" si="461"/>
        <v>6.0524999999999993</v>
      </c>
      <c r="N376">
        <f t="shared" si="462"/>
        <v>4.0679999999999996</v>
      </c>
      <c r="O376">
        <f t="shared" si="463"/>
        <v>0.44549999999999995</v>
      </c>
      <c r="P376">
        <f t="shared" si="464"/>
        <v>0.36899999999999994</v>
      </c>
      <c r="Q376">
        <f t="shared" si="465"/>
        <v>9.7560000000000002</v>
      </c>
      <c r="R376">
        <f t="shared" si="466"/>
        <v>0</v>
      </c>
      <c r="S376">
        <f t="shared" si="467"/>
        <v>9.7560000000000002</v>
      </c>
      <c r="T376">
        <f t="shared" si="468"/>
        <v>9.2970000000000006</v>
      </c>
      <c r="U376" s="11">
        <f t="shared" si="469"/>
        <v>10.341000000000001</v>
      </c>
      <c r="V376">
        <f t="shared" si="470"/>
        <v>1.5075000000000001</v>
      </c>
      <c r="W376">
        <f t="shared" si="471"/>
        <v>12.851999999999999</v>
      </c>
      <c r="X376">
        <f t="shared" si="472"/>
        <v>0.46799999999999997</v>
      </c>
      <c r="Y376">
        <f t="shared" si="473"/>
        <v>0.15749999999999997</v>
      </c>
      <c r="Z376">
        <f t="shared" si="474"/>
        <v>10.989000000000001</v>
      </c>
      <c r="AA376">
        <f t="shared" si="475"/>
        <v>4.4279999999999999</v>
      </c>
      <c r="AB376">
        <f t="shared" si="476"/>
        <v>0.54899999999999993</v>
      </c>
      <c r="AC376">
        <f t="shared" si="477"/>
        <v>0.18449999999999997</v>
      </c>
      <c r="AD376" s="11">
        <f t="shared" si="478"/>
        <v>14.859000000000002</v>
      </c>
      <c r="AE376">
        <f t="shared" si="479"/>
        <v>12.541500000000001</v>
      </c>
      <c r="AF376">
        <f t="shared" si="480"/>
        <v>2.7855000000000003</v>
      </c>
      <c r="AG376">
        <f t="shared" si="481"/>
        <v>17.653499999999998</v>
      </c>
      <c r="AH376">
        <f t="shared" si="482"/>
        <v>10.250999999999999</v>
      </c>
      <c r="AI376">
        <f t="shared" si="483"/>
        <v>2.6819999999999999</v>
      </c>
      <c r="AJ376">
        <f t="shared" si="484"/>
        <v>2.3984999999999999</v>
      </c>
      <c r="AK376">
        <f t="shared" si="485"/>
        <v>3.1185</v>
      </c>
      <c r="AL376">
        <f t="shared" si="486"/>
        <v>0</v>
      </c>
      <c r="AM376">
        <f t="shared" si="487"/>
        <v>2.8170000000000002</v>
      </c>
      <c r="AN376">
        <f t="shared" si="488"/>
        <v>0.1125</v>
      </c>
      <c r="AO376">
        <f t="shared" si="489"/>
        <v>0</v>
      </c>
      <c r="AP376">
        <f t="shared" si="490"/>
        <v>1.2195</v>
      </c>
      <c r="AQ376">
        <f t="shared" si="491"/>
        <v>0</v>
      </c>
      <c r="AR376">
        <f t="shared" si="492"/>
        <v>0.96749999999999992</v>
      </c>
      <c r="AS376">
        <f t="shared" si="493"/>
        <v>3.1500000000000007E-2</v>
      </c>
      <c r="AT376">
        <f t="shared" si="494"/>
        <v>0.49500000000000005</v>
      </c>
      <c r="AU376">
        <f t="shared" si="495"/>
        <v>0.39149999999999996</v>
      </c>
      <c r="AV376">
        <f t="shared" si="496"/>
        <v>0.67499999999999993</v>
      </c>
      <c r="AW376">
        <f t="shared" si="497"/>
        <v>0</v>
      </c>
      <c r="AX376">
        <f t="shared" si="498"/>
        <v>0</v>
      </c>
      <c r="AY376">
        <f t="shared" si="499"/>
        <v>0.94049999999999989</v>
      </c>
      <c r="AZ376">
        <f t="shared" si="500"/>
        <v>0</v>
      </c>
      <c r="BA376">
        <f t="shared" si="501"/>
        <v>1.1700000000000002</v>
      </c>
      <c r="BB376">
        <f t="shared" si="502"/>
        <v>0.24300000000000002</v>
      </c>
      <c r="BC376">
        <f t="shared" si="503"/>
        <v>0.63449999999999995</v>
      </c>
      <c r="BD376">
        <f t="shared" si="504"/>
        <v>0.41399999999999998</v>
      </c>
      <c r="BE376">
        <f t="shared" si="505"/>
        <v>0.4995</v>
      </c>
      <c r="BF376">
        <f t="shared" si="506"/>
        <v>0.24750000000000003</v>
      </c>
      <c r="BG376">
        <f t="shared" si="507"/>
        <v>3.6000000000000004E-2</v>
      </c>
      <c r="BH376">
        <f t="shared" si="508"/>
        <v>0.15300000000000002</v>
      </c>
      <c r="BI376">
        <f t="shared" si="509"/>
        <v>0.27899999999999997</v>
      </c>
      <c r="BJ376">
        <f t="shared" si="510"/>
        <v>0.12600000000000003</v>
      </c>
      <c r="BK376">
        <f t="shared" si="511"/>
        <v>13.706999999999999</v>
      </c>
      <c r="BL376">
        <f t="shared" si="512"/>
        <v>13.311</v>
      </c>
      <c r="BM376">
        <f t="shared" si="513"/>
        <v>0.47250000000000003</v>
      </c>
      <c r="BN376">
        <f t="shared" si="514"/>
        <v>0</v>
      </c>
      <c r="BO376">
        <f t="shared" si="515"/>
        <v>4.4999999999999998E-2</v>
      </c>
      <c r="BP376">
        <f t="shared" si="516"/>
        <v>10.7865</v>
      </c>
      <c r="BQ376">
        <f t="shared" si="517"/>
        <v>1.6740000000000002</v>
      </c>
      <c r="BR376">
        <f t="shared" si="518"/>
        <v>9.2790000000000017</v>
      </c>
      <c r="BS376">
        <f t="shared" si="519"/>
        <v>1.044</v>
      </c>
      <c r="BT376">
        <f t="shared" si="520"/>
        <v>0.70200000000000007</v>
      </c>
      <c r="BU376">
        <f t="shared" si="521"/>
        <v>31.1265</v>
      </c>
      <c r="BV376" s="11">
        <f t="shared" si="522"/>
        <v>40.216500000000003</v>
      </c>
      <c r="BW376" s="11">
        <f t="shared" si="523"/>
        <v>0.82799999999999996</v>
      </c>
      <c r="BX376" s="11">
        <f t="shared" si="524"/>
        <v>11.456999999999999</v>
      </c>
      <c r="BY376">
        <f t="shared" si="525"/>
        <v>1.3815</v>
      </c>
      <c r="BZ376">
        <f t="shared" si="526"/>
        <v>0.54899999999999993</v>
      </c>
      <c r="CA376">
        <f t="shared" si="527"/>
        <v>0.23399999999999999</v>
      </c>
      <c r="CB376">
        <f t="shared" si="528"/>
        <v>4.5000000000000005E-3</v>
      </c>
      <c r="CC376" s="11">
        <f t="shared" si="529"/>
        <v>21.9375</v>
      </c>
      <c r="CD376" s="11">
        <f t="shared" si="530"/>
        <v>10.1655</v>
      </c>
      <c r="CE376" s="11">
        <f t="shared" si="531"/>
        <v>2.8260000000000005</v>
      </c>
      <c r="CF376">
        <f t="shared" si="532"/>
        <v>0.31950000000000001</v>
      </c>
      <c r="CG376">
        <f t="shared" si="533"/>
        <v>0.50849999999999995</v>
      </c>
      <c r="CH376">
        <f t="shared" si="534"/>
        <v>4.9500000000000002E-2</v>
      </c>
      <c r="CI376" s="11">
        <f t="shared" si="535"/>
        <v>2.7134999999999998</v>
      </c>
      <c r="CJ376">
        <f t="shared" si="536"/>
        <v>0.24300000000000002</v>
      </c>
      <c r="CK376">
        <f t="shared" si="537"/>
        <v>0.60299999999999998</v>
      </c>
      <c r="CL376">
        <f t="shared" si="538"/>
        <v>0.55349999999999999</v>
      </c>
      <c r="CM376">
        <f t="shared" si="539"/>
        <v>0.24300000000000002</v>
      </c>
      <c r="CN376">
        <f t="shared" si="540"/>
        <v>2.5470000000000002</v>
      </c>
      <c r="CO376">
        <f t="shared" si="541"/>
        <v>4.4369999999999994</v>
      </c>
      <c r="CP376">
        <f t="shared" si="542"/>
        <v>0</v>
      </c>
      <c r="CQ376">
        <f t="shared" si="543"/>
        <v>0.51749999999999996</v>
      </c>
      <c r="CR376">
        <f t="shared" si="544"/>
        <v>0.6885</v>
      </c>
      <c r="CT376" s="18">
        <f>'PASO 1 - SETUP CAMPAÑA'!H117</f>
        <v>45</v>
      </c>
      <c r="CU376">
        <v>9.73</v>
      </c>
      <c r="CV376">
        <v>9.5399999999999991</v>
      </c>
      <c r="CW376">
        <v>0.19</v>
      </c>
      <c r="CX376">
        <v>5.48</v>
      </c>
      <c r="CY376">
        <v>5.47</v>
      </c>
      <c r="CZ376">
        <v>0.01</v>
      </c>
      <c r="DA376">
        <v>13.45</v>
      </c>
      <c r="DB376">
        <v>9.0399999999999991</v>
      </c>
      <c r="DC376">
        <v>0.99</v>
      </c>
      <c r="DD376">
        <v>0.82</v>
      </c>
      <c r="DE376">
        <v>21.68</v>
      </c>
      <c r="DF376">
        <v>0</v>
      </c>
      <c r="DG376">
        <v>21.68</v>
      </c>
      <c r="DH376">
        <v>20.66</v>
      </c>
      <c r="DI376">
        <v>22.98</v>
      </c>
      <c r="DJ376">
        <v>3.35</v>
      </c>
      <c r="DK376">
        <v>28.56</v>
      </c>
      <c r="DL376">
        <v>1.04</v>
      </c>
      <c r="DM376">
        <v>0.35</v>
      </c>
      <c r="DN376">
        <v>24.42</v>
      </c>
      <c r="DO376">
        <v>9.84</v>
      </c>
      <c r="DP376">
        <v>1.22</v>
      </c>
      <c r="DQ376">
        <v>0.41</v>
      </c>
      <c r="DR376">
        <v>33.020000000000003</v>
      </c>
      <c r="DS376">
        <v>27.87</v>
      </c>
      <c r="DT376">
        <v>6.19</v>
      </c>
      <c r="DU376">
        <v>39.229999999999997</v>
      </c>
      <c r="DV376">
        <v>22.78</v>
      </c>
      <c r="DW376">
        <v>5.96</v>
      </c>
      <c r="DX376">
        <v>5.33</v>
      </c>
      <c r="DY376">
        <v>6.93</v>
      </c>
      <c r="DZ376">
        <v>0</v>
      </c>
      <c r="EA376">
        <v>6.26</v>
      </c>
      <c r="EB376">
        <v>0.25</v>
      </c>
      <c r="EC376">
        <v>0</v>
      </c>
      <c r="ED376">
        <v>2.71</v>
      </c>
      <c r="EE376">
        <v>0</v>
      </c>
      <c r="EF376">
        <v>2.15</v>
      </c>
      <c r="EG376">
        <v>7.0000000000000007E-2</v>
      </c>
      <c r="EH376">
        <v>1.1000000000000001</v>
      </c>
      <c r="EI376">
        <v>0.87</v>
      </c>
      <c r="EJ376">
        <v>1.5</v>
      </c>
      <c r="EK376">
        <v>0</v>
      </c>
      <c r="EL376">
        <v>0</v>
      </c>
      <c r="EM376">
        <v>2.09</v>
      </c>
      <c r="EN376">
        <v>0</v>
      </c>
      <c r="EO376">
        <v>2.6</v>
      </c>
      <c r="EP376">
        <v>0.54</v>
      </c>
      <c r="EQ376">
        <v>1.41</v>
      </c>
      <c r="ER376">
        <v>0.92</v>
      </c>
      <c r="ES376">
        <v>1.1100000000000001</v>
      </c>
      <c r="ET376">
        <v>0.55000000000000004</v>
      </c>
      <c r="EU376">
        <v>0.08</v>
      </c>
      <c r="EV376">
        <v>0.34</v>
      </c>
      <c r="EW376">
        <v>0.62</v>
      </c>
      <c r="EX376">
        <v>0.28000000000000003</v>
      </c>
      <c r="EY376">
        <v>30.46</v>
      </c>
      <c r="EZ376">
        <v>29.58</v>
      </c>
      <c r="FA376">
        <v>1.05</v>
      </c>
      <c r="FB376">
        <v>0</v>
      </c>
      <c r="FC376">
        <v>0.1</v>
      </c>
      <c r="FD376">
        <v>23.97</v>
      </c>
      <c r="FE376">
        <v>3.72</v>
      </c>
      <c r="FF376">
        <v>20.62</v>
      </c>
      <c r="FG376">
        <v>2.3199999999999998</v>
      </c>
      <c r="FH376">
        <v>1.56</v>
      </c>
      <c r="FI376">
        <v>69.17</v>
      </c>
      <c r="FJ376">
        <v>89.37</v>
      </c>
      <c r="FK376">
        <v>1.84</v>
      </c>
      <c r="FL376">
        <v>25.46</v>
      </c>
      <c r="FM376">
        <v>3.07</v>
      </c>
      <c r="FN376">
        <v>1.22</v>
      </c>
      <c r="FO376">
        <v>0.52</v>
      </c>
      <c r="FP376">
        <v>0.01</v>
      </c>
      <c r="FQ376">
        <v>48.75</v>
      </c>
      <c r="FR376">
        <v>22.59</v>
      </c>
      <c r="FS376">
        <v>6.28</v>
      </c>
      <c r="FT376">
        <v>0.71</v>
      </c>
      <c r="FU376">
        <v>1.1299999999999999</v>
      </c>
      <c r="FV376">
        <v>0.11</v>
      </c>
      <c r="FW376">
        <v>6.03</v>
      </c>
      <c r="FX376">
        <v>0.54</v>
      </c>
      <c r="FY376">
        <v>1.34</v>
      </c>
      <c r="FZ376">
        <v>1.23</v>
      </c>
      <c r="GA376">
        <v>0.54</v>
      </c>
      <c r="GB376">
        <v>5.66</v>
      </c>
      <c r="GC376">
        <v>9.86</v>
      </c>
      <c r="GD376">
        <v>0</v>
      </c>
      <c r="GE376">
        <v>1.1499999999999999</v>
      </c>
      <c r="GF376">
        <v>1.53</v>
      </c>
    </row>
    <row r="377" spans="2:188" x14ac:dyDescent="0.35">
      <c r="B377" t="str">
        <f>IF(AND(F377&gt;='PASO 2 - CHANNEL INPUT '!$G$4,F377&lt;='PASO 2 - CHANNEL INPUT '!$H$4),"OK","FUERA")</f>
        <v>OK</v>
      </c>
      <c r="C377" s="18" t="str">
        <f>IF(AND(F377&gt;='PASO 2 - CHANNEL INPUT '!$G$8,F377&lt;='PASO 2 - CHANNEL INPUT '!$H$8),"OK","FUERA")</f>
        <v>OK</v>
      </c>
      <c r="D377" t="str">
        <f>IF(AND(F377&gt;='PASO 1 - SETUP CAMPAÑA'!$C$3,F377&lt;='PASO 1 - SETUP CAMPAÑA'!$C$4),"OK","FUERA")</f>
        <v>FUERA</v>
      </c>
      <c r="E377" t="s">
        <v>12</v>
      </c>
      <c r="F377">
        <v>90</v>
      </c>
      <c r="G377" s="11">
        <f t="shared" si="545"/>
        <v>2.0941799999999997</v>
      </c>
      <c r="H377">
        <f t="shared" si="456"/>
        <v>2.0707999999999998</v>
      </c>
      <c r="I377">
        <f t="shared" si="457"/>
        <v>2.3380000000000001E-2</v>
      </c>
      <c r="J377">
        <f t="shared" si="458"/>
        <v>0.78155999999999992</v>
      </c>
      <c r="K377">
        <f t="shared" si="459"/>
        <v>0.78155999999999992</v>
      </c>
      <c r="L377">
        <f t="shared" si="460"/>
        <v>0</v>
      </c>
      <c r="M377">
        <f t="shared" si="461"/>
        <v>2.0607799999999998</v>
      </c>
      <c r="N377">
        <f t="shared" si="462"/>
        <v>0.93018999999999996</v>
      </c>
      <c r="O377">
        <f t="shared" si="463"/>
        <v>0.17201</v>
      </c>
      <c r="P377">
        <f t="shared" si="464"/>
        <v>0.1002</v>
      </c>
      <c r="Q377">
        <f t="shared" si="465"/>
        <v>3.0527600000000001</v>
      </c>
      <c r="R377">
        <f t="shared" si="466"/>
        <v>0</v>
      </c>
      <c r="S377">
        <f t="shared" si="467"/>
        <v>3.0527600000000001</v>
      </c>
      <c r="T377">
        <f t="shared" si="468"/>
        <v>2.8339899999999996</v>
      </c>
      <c r="U377" s="11">
        <f t="shared" si="469"/>
        <v>3.4418699999999998</v>
      </c>
      <c r="V377">
        <f t="shared" si="470"/>
        <v>0.24214999999999998</v>
      </c>
      <c r="W377">
        <f t="shared" si="471"/>
        <v>5.3523499999999986</v>
      </c>
      <c r="X377">
        <f t="shared" si="472"/>
        <v>0.22545000000000001</v>
      </c>
      <c r="Y377">
        <f t="shared" si="473"/>
        <v>0.16866999999999999</v>
      </c>
      <c r="Z377">
        <f t="shared" si="474"/>
        <v>3.95289</v>
      </c>
      <c r="AA377">
        <f t="shared" si="475"/>
        <v>2.2110799999999999</v>
      </c>
      <c r="AB377">
        <f t="shared" si="476"/>
        <v>0.39411999999999997</v>
      </c>
      <c r="AC377">
        <f t="shared" si="477"/>
        <v>0.17201</v>
      </c>
      <c r="AD377" s="11">
        <f t="shared" si="478"/>
        <v>6.2207499999999998</v>
      </c>
      <c r="AE377">
        <f t="shared" si="479"/>
        <v>4.1332499999999994</v>
      </c>
      <c r="AF377">
        <f t="shared" si="480"/>
        <v>1.1623199999999998</v>
      </c>
      <c r="AG377">
        <f t="shared" si="481"/>
        <v>5.9502100000000002</v>
      </c>
      <c r="AH377">
        <f t="shared" si="482"/>
        <v>4.2084000000000001</v>
      </c>
      <c r="AI377">
        <f t="shared" si="483"/>
        <v>1.1355999999999999</v>
      </c>
      <c r="AJ377">
        <f t="shared" si="484"/>
        <v>1.3861000000000001</v>
      </c>
      <c r="AK377">
        <f t="shared" si="485"/>
        <v>0.89344999999999997</v>
      </c>
      <c r="AL377">
        <f t="shared" si="486"/>
        <v>0</v>
      </c>
      <c r="AM377">
        <f t="shared" si="487"/>
        <v>0.70641000000000009</v>
      </c>
      <c r="AN377">
        <f t="shared" si="488"/>
        <v>0</v>
      </c>
      <c r="AO377">
        <f t="shared" si="489"/>
        <v>4.3419999999999993E-2</v>
      </c>
      <c r="AP377">
        <f t="shared" si="490"/>
        <v>0.45256999999999997</v>
      </c>
      <c r="AQ377">
        <f t="shared" si="491"/>
        <v>0</v>
      </c>
      <c r="AR377">
        <f t="shared" si="492"/>
        <v>0.46425999999999995</v>
      </c>
      <c r="AS377">
        <f t="shared" si="493"/>
        <v>0</v>
      </c>
      <c r="AT377">
        <f t="shared" si="494"/>
        <v>0.10353999999999999</v>
      </c>
      <c r="AU377">
        <f t="shared" si="495"/>
        <v>5.0099999999999997E-3</v>
      </c>
      <c r="AV377">
        <f t="shared" si="496"/>
        <v>6.5130000000000007E-2</v>
      </c>
      <c r="AW377">
        <f t="shared" si="497"/>
        <v>0</v>
      </c>
      <c r="AX377">
        <f t="shared" si="498"/>
        <v>0</v>
      </c>
      <c r="AY377">
        <f t="shared" si="499"/>
        <v>6.8469999999999989E-2</v>
      </c>
      <c r="AZ377">
        <f t="shared" si="500"/>
        <v>0.12692000000000001</v>
      </c>
      <c r="BA377">
        <f t="shared" si="501"/>
        <v>0.24548999999999999</v>
      </c>
      <c r="BB377">
        <f t="shared" si="502"/>
        <v>1.67E-3</v>
      </c>
      <c r="BC377">
        <f t="shared" si="503"/>
        <v>0.51268999999999998</v>
      </c>
      <c r="BD377">
        <f t="shared" si="504"/>
        <v>9.6859999999999988E-2</v>
      </c>
      <c r="BE377">
        <f t="shared" si="505"/>
        <v>8.5169999999999996E-2</v>
      </c>
      <c r="BF377">
        <f t="shared" si="506"/>
        <v>0</v>
      </c>
      <c r="BG377">
        <f t="shared" si="507"/>
        <v>7.1809999999999999E-2</v>
      </c>
      <c r="BH377">
        <f t="shared" si="508"/>
        <v>5.3440000000000001E-2</v>
      </c>
      <c r="BI377">
        <f t="shared" si="509"/>
        <v>6.3460000000000003E-2</v>
      </c>
      <c r="BJ377">
        <f t="shared" si="510"/>
        <v>2.3380000000000001E-2</v>
      </c>
      <c r="BK377">
        <f t="shared" si="511"/>
        <v>3.9996499999999995</v>
      </c>
      <c r="BL377">
        <f t="shared" si="512"/>
        <v>3.9111400000000001</v>
      </c>
      <c r="BM377">
        <f t="shared" si="513"/>
        <v>0.11856999999999998</v>
      </c>
      <c r="BN377">
        <f t="shared" si="514"/>
        <v>0</v>
      </c>
      <c r="BO377">
        <f t="shared" si="515"/>
        <v>0</v>
      </c>
      <c r="BP377">
        <f t="shared" si="516"/>
        <v>4.3369899999999992</v>
      </c>
      <c r="BQ377">
        <f t="shared" si="517"/>
        <v>0.57615000000000005</v>
      </c>
      <c r="BR377">
        <f t="shared" si="518"/>
        <v>4.06311</v>
      </c>
      <c r="BS377">
        <f t="shared" si="519"/>
        <v>5.5109999999999999E-2</v>
      </c>
      <c r="BT377">
        <f t="shared" si="520"/>
        <v>0.93853999999999993</v>
      </c>
      <c r="BU377">
        <f t="shared" si="521"/>
        <v>11.55139</v>
      </c>
      <c r="BV377" s="11">
        <f t="shared" si="522"/>
        <v>14.923119999999999</v>
      </c>
      <c r="BW377" s="11">
        <f t="shared" si="523"/>
        <v>0.31062000000000001</v>
      </c>
      <c r="BX377" s="11">
        <f t="shared" si="524"/>
        <v>4.5340499999999988</v>
      </c>
      <c r="BY377">
        <f t="shared" si="525"/>
        <v>0.68135999999999997</v>
      </c>
      <c r="BZ377">
        <f t="shared" si="526"/>
        <v>0.39411999999999997</v>
      </c>
      <c r="CA377">
        <f t="shared" si="527"/>
        <v>8.3499999999999998E-3</v>
      </c>
      <c r="CB377">
        <f t="shared" si="528"/>
        <v>0</v>
      </c>
      <c r="CC377" s="11">
        <f t="shared" si="529"/>
        <v>9.9398400000000002</v>
      </c>
      <c r="CD377" s="11">
        <f t="shared" si="530"/>
        <v>4.2334499999999995</v>
      </c>
      <c r="CE377" s="11">
        <f t="shared" si="531"/>
        <v>1.69004</v>
      </c>
      <c r="CF377">
        <f t="shared" si="532"/>
        <v>0.24548999999999999</v>
      </c>
      <c r="CG377">
        <f t="shared" si="533"/>
        <v>0.31896999999999998</v>
      </c>
      <c r="CH377">
        <f t="shared" si="534"/>
        <v>0</v>
      </c>
      <c r="CI377" s="11">
        <f t="shared" si="535"/>
        <v>1.3226399999999998</v>
      </c>
      <c r="CJ377">
        <f t="shared" si="536"/>
        <v>0.23880999999999999</v>
      </c>
      <c r="CK377">
        <f t="shared" si="537"/>
        <v>0.38911000000000001</v>
      </c>
      <c r="CL377">
        <f t="shared" si="538"/>
        <v>0.15030000000000002</v>
      </c>
      <c r="CM377">
        <f t="shared" si="539"/>
        <v>9.3520000000000006E-2</v>
      </c>
      <c r="CN377">
        <f t="shared" si="540"/>
        <v>1.1456200000000001</v>
      </c>
      <c r="CO377">
        <f t="shared" si="541"/>
        <v>1.7050700000000001</v>
      </c>
      <c r="CP377">
        <f t="shared" si="542"/>
        <v>0</v>
      </c>
      <c r="CQ377">
        <f t="shared" si="543"/>
        <v>0.34067999999999998</v>
      </c>
      <c r="CR377">
        <f t="shared" si="544"/>
        <v>0.41081999999999996</v>
      </c>
      <c r="CT377" s="18">
        <f>'PASO 1 - SETUP CAMPAÑA'!$H$118/10</f>
        <v>16.7</v>
      </c>
      <c r="CU377">
        <v>12.54</v>
      </c>
      <c r="CV377">
        <v>12.4</v>
      </c>
      <c r="CW377">
        <v>0.14000000000000001</v>
      </c>
      <c r="CX377">
        <v>4.68</v>
      </c>
      <c r="CY377">
        <v>4.68</v>
      </c>
      <c r="CZ377">
        <v>0</v>
      </c>
      <c r="DA377">
        <v>12.34</v>
      </c>
      <c r="DB377">
        <v>5.57</v>
      </c>
      <c r="DC377">
        <v>1.03</v>
      </c>
      <c r="DD377">
        <v>0.6</v>
      </c>
      <c r="DE377">
        <v>18.28</v>
      </c>
      <c r="DF377">
        <v>0</v>
      </c>
      <c r="DG377">
        <v>18.28</v>
      </c>
      <c r="DH377">
        <v>16.97</v>
      </c>
      <c r="DI377">
        <v>20.61</v>
      </c>
      <c r="DJ377">
        <v>1.45</v>
      </c>
      <c r="DK377">
        <v>32.049999999999997</v>
      </c>
      <c r="DL377">
        <v>1.35</v>
      </c>
      <c r="DM377">
        <v>1.01</v>
      </c>
      <c r="DN377">
        <v>23.67</v>
      </c>
      <c r="DO377">
        <v>13.24</v>
      </c>
      <c r="DP377">
        <v>2.36</v>
      </c>
      <c r="DQ377">
        <v>1.03</v>
      </c>
      <c r="DR377">
        <v>37.25</v>
      </c>
      <c r="DS377">
        <v>24.75</v>
      </c>
      <c r="DT377">
        <v>6.96</v>
      </c>
      <c r="DU377">
        <v>35.630000000000003</v>
      </c>
      <c r="DV377">
        <v>25.2</v>
      </c>
      <c r="DW377">
        <v>6.8</v>
      </c>
      <c r="DX377">
        <v>8.3000000000000007</v>
      </c>
      <c r="DY377">
        <v>5.35</v>
      </c>
      <c r="DZ377">
        <v>0</v>
      </c>
      <c r="EA377">
        <v>4.2300000000000004</v>
      </c>
      <c r="EB377">
        <v>0</v>
      </c>
      <c r="EC377">
        <v>0.26</v>
      </c>
      <c r="ED377">
        <v>2.71</v>
      </c>
      <c r="EE377">
        <v>0</v>
      </c>
      <c r="EF377">
        <v>2.78</v>
      </c>
      <c r="EG377">
        <v>0</v>
      </c>
      <c r="EH377">
        <v>0.62</v>
      </c>
      <c r="EI377">
        <v>0.03</v>
      </c>
      <c r="EJ377">
        <v>0.39</v>
      </c>
      <c r="EK377">
        <v>0</v>
      </c>
      <c r="EL377">
        <v>0</v>
      </c>
      <c r="EM377">
        <v>0.41</v>
      </c>
      <c r="EN377">
        <v>0.76</v>
      </c>
      <c r="EO377">
        <v>1.47</v>
      </c>
      <c r="EP377">
        <v>0.01</v>
      </c>
      <c r="EQ377">
        <v>3.07</v>
      </c>
      <c r="ER377">
        <v>0.57999999999999996</v>
      </c>
      <c r="ES377">
        <v>0.51</v>
      </c>
      <c r="ET377">
        <v>0</v>
      </c>
      <c r="EU377">
        <v>0.43</v>
      </c>
      <c r="EV377">
        <v>0.32</v>
      </c>
      <c r="EW377">
        <v>0.38</v>
      </c>
      <c r="EX377">
        <v>0.14000000000000001</v>
      </c>
      <c r="EY377">
        <v>23.95</v>
      </c>
      <c r="EZ377">
        <v>23.42</v>
      </c>
      <c r="FA377">
        <v>0.71</v>
      </c>
      <c r="FB377">
        <v>0</v>
      </c>
      <c r="FC377">
        <v>0</v>
      </c>
      <c r="FD377">
        <v>25.97</v>
      </c>
      <c r="FE377">
        <v>3.45</v>
      </c>
      <c r="FF377">
        <v>24.33</v>
      </c>
      <c r="FG377">
        <v>0.33</v>
      </c>
      <c r="FH377">
        <v>5.62</v>
      </c>
      <c r="FI377">
        <v>69.17</v>
      </c>
      <c r="FJ377">
        <v>89.36</v>
      </c>
      <c r="FK377">
        <v>1.86</v>
      </c>
      <c r="FL377">
        <v>27.15</v>
      </c>
      <c r="FM377">
        <v>4.08</v>
      </c>
      <c r="FN377">
        <v>2.36</v>
      </c>
      <c r="FO377">
        <v>0.05</v>
      </c>
      <c r="FP377">
        <v>0</v>
      </c>
      <c r="FQ377">
        <v>59.52</v>
      </c>
      <c r="FR377">
        <v>25.35</v>
      </c>
      <c r="FS377">
        <v>10.119999999999999</v>
      </c>
      <c r="FT377">
        <v>1.47</v>
      </c>
      <c r="FU377">
        <v>1.91</v>
      </c>
      <c r="FV377">
        <v>0</v>
      </c>
      <c r="FW377">
        <v>7.92</v>
      </c>
      <c r="FX377">
        <v>1.43</v>
      </c>
      <c r="FY377">
        <v>2.33</v>
      </c>
      <c r="FZ377">
        <v>0.9</v>
      </c>
      <c r="GA377">
        <v>0.56000000000000005</v>
      </c>
      <c r="GB377">
        <v>6.86</v>
      </c>
      <c r="GC377">
        <v>10.210000000000001</v>
      </c>
      <c r="GD377">
        <v>0</v>
      </c>
      <c r="GE377">
        <v>2.04</v>
      </c>
      <c r="GF377">
        <v>2.46</v>
      </c>
    </row>
    <row r="378" spans="2:188" x14ac:dyDescent="0.35">
      <c r="B378" t="str">
        <f>IF(AND(F378&gt;='PASO 2 - CHANNEL INPUT '!$G$4,F378&lt;='PASO 2 - CHANNEL INPUT '!$H$4),"OK","FUERA")</f>
        <v>OK</v>
      </c>
      <c r="C378" s="18" t="str">
        <f>IF(AND(F378&gt;='PASO 2 - CHANNEL INPUT '!$G$8,F378&lt;='PASO 2 - CHANNEL INPUT '!$H$8),"OK","FUERA")</f>
        <v>OK</v>
      </c>
      <c r="D378" t="str">
        <f>IF(AND(F378&gt;='PASO 1 - SETUP CAMPAÑA'!$C$3,F378&lt;='PASO 1 - SETUP CAMPAÑA'!$C$4),"OK","FUERA")</f>
        <v>FUERA</v>
      </c>
      <c r="E378" t="s">
        <v>12</v>
      </c>
      <c r="F378">
        <v>91</v>
      </c>
      <c r="G378" s="11">
        <f t="shared" si="545"/>
        <v>2.0390700000000002</v>
      </c>
      <c r="H378">
        <f t="shared" si="456"/>
        <v>2.0257100000000001</v>
      </c>
      <c r="I378">
        <f t="shared" si="457"/>
        <v>1.336E-2</v>
      </c>
      <c r="J378">
        <f t="shared" si="458"/>
        <v>0.93853999999999993</v>
      </c>
      <c r="K378">
        <f t="shared" si="459"/>
        <v>0.93853999999999993</v>
      </c>
      <c r="L378">
        <f t="shared" si="460"/>
        <v>0</v>
      </c>
      <c r="M378">
        <f t="shared" si="461"/>
        <v>2.1309199999999997</v>
      </c>
      <c r="N378">
        <f t="shared" si="462"/>
        <v>1.5965199999999999</v>
      </c>
      <c r="O378">
        <f t="shared" si="463"/>
        <v>2.3380000000000001E-2</v>
      </c>
      <c r="P378">
        <f t="shared" si="464"/>
        <v>3.5069999999999997E-2</v>
      </c>
      <c r="Q378">
        <f t="shared" si="465"/>
        <v>3.7558299999999996</v>
      </c>
      <c r="R378">
        <f t="shared" si="466"/>
        <v>0</v>
      </c>
      <c r="S378">
        <f t="shared" si="467"/>
        <v>3.7558299999999996</v>
      </c>
      <c r="T378">
        <f t="shared" si="468"/>
        <v>3.4652499999999997</v>
      </c>
      <c r="U378" s="11">
        <f t="shared" si="469"/>
        <v>3.8410000000000002</v>
      </c>
      <c r="V378">
        <f t="shared" si="470"/>
        <v>0.14696000000000001</v>
      </c>
      <c r="W378">
        <f t="shared" si="471"/>
        <v>4.6292400000000002</v>
      </c>
      <c r="X378">
        <f t="shared" si="472"/>
        <v>0.11689999999999998</v>
      </c>
      <c r="Y378">
        <f t="shared" si="473"/>
        <v>9.6859999999999988E-2</v>
      </c>
      <c r="Z378">
        <f t="shared" si="474"/>
        <v>3.6606399999999999</v>
      </c>
      <c r="AA378">
        <f t="shared" si="475"/>
        <v>2.0641199999999995</v>
      </c>
      <c r="AB378">
        <f t="shared" si="476"/>
        <v>0.17701999999999998</v>
      </c>
      <c r="AC378">
        <f t="shared" si="477"/>
        <v>0.1336</v>
      </c>
      <c r="AD378" s="11">
        <f t="shared" si="478"/>
        <v>5.2538199999999993</v>
      </c>
      <c r="AE378">
        <f t="shared" si="479"/>
        <v>4.80626</v>
      </c>
      <c r="AF378">
        <f t="shared" si="480"/>
        <v>1.9655899999999999</v>
      </c>
      <c r="AG378">
        <f t="shared" si="481"/>
        <v>7.0223499999999994</v>
      </c>
      <c r="AH378">
        <f t="shared" si="482"/>
        <v>4.4405299999999999</v>
      </c>
      <c r="AI378">
        <f t="shared" si="483"/>
        <v>0.70974999999999999</v>
      </c>
      <c r="AJ378">
        <f t="shared" si="484"/>
        <v>1.21576</v>
      </c>
      <c r="AK378">
        <f t="shared" si="485"/>
        <v>1.52471</v>
      </c>
      <c r="AL378">
        <f t="shared" si="486"/>
        <v>3.3400000000000001E-3</v>
      </c>
      <c r="AM378">
        <f t="shared" si="487"/>
        <v>1.4428799999999999</v>
      </c>
      <c r="AN378">
        <f t="shared" si="488"/>
        <v>3.6740000000000002E-2</v>
      </c>
      <c r="AO378">
        <f t="shared" si="489"/>
        <v>0</v>
      </c>
      <c r="AP378">
        <f t="shared" si="490"/>
        <v>0.84501999999999999</v>
      </c>
      <c r="AQ378">
        <f t="shared" si="491"/>
        <v>0.17701999999999998</v>
      </c>
      <c r="AR378">
        <f t="shared" si="492"/>
        <v>0.35570999999999997</v>
      </c>
      <c r="AS378">
        <f t="shared" si="493"/>
        <v>0</v>
      </c>
      <c r="AT378">
        <f t="shared" si="494"/>
        <v>0.14528999999999997</v>
      </c>
      <c r="AU378">
        <f t="shared" si="495"/>
        <v>0.10855000000000001</v>
      </c>
      <c r="AV378">
        <f t="shared" si="496"/>
        <v>0</v>
      </c>
      <c r="AW378">
        <f t="shared" si="497"/>
        <v>0</v>
      </c>
      <c r="AX378">
        <f t="shared" si="498"/>
        <v>0</v>
      </c>
      <c r="AY378">
        <f t="shared" si="499"/>
        <v>0.10855000000000001</v>
      </c>
      <c r="AZ378">
        <f t="shared" si="500"/>
        <v>0.13693999999999998</v>
      </c>
      <c r="BA378">
        <f t="shared" si="501"/>
        <v>8.6839999999999987E-2</v>
      </c>
      <c r="BB378">
        <f t="shared" si="502"/>
        <v>0.11022</v>
      </c>
      <c r="BC378">
        <f t="shared" si="503"/>
        <v>0.21042</v>
      </c>
      <c r="BD378">
        <f t="shared" si="504"/>
        <v>0.12358</v>
      </c>
      <c r="BE378">
        <f t="shared" si="505"/>
        <v>0</v>
      </c>
      <c r="BF378">
        <f t="shared" si="506"/>
        <v>0</v>
      </c>
      <c r="BG378">
        <f t="shared" si="507"/>
        <v>9.3520000000000006E-2</v>
      </c>
      <c r="BH378">
        <f t="shared" si="508"/>
        <v>2.6720000000000001E-2</v>
      </c>
      <c r="BI378">
        <f t="shared" si="509"/>
        <v>2.1709999999999997E-2</v>
      </c>
      <c r="BJ378">
        <f t="shared" si="510"/>
        <v>0.26052000000000003</v>
      </c>
      <c r="BK378">
        <f t="shared" si="511"/>
        <v>5.4575599999999991</v>
      </c>
      <c r="BL378">
        <f t="shared" si="512"/>
        <v>5.1152100000000003</v>
      </c>
      <c r="BM378">
        <f t="shared" si="513"/>
        <v>0.34401999999999999</v>
      </c>
      <c r="BN378">
        <f t="shared" si="514"/>
        <v>0</v>
      </c>
      <c r="BO378">
        <f t="shared" si="515"/>
        <v>6.0119999999999993E-2</v>
      </c>
      <c r="BP378">
        <f t="shared" si="516"/>
        <v>3.5203599999999997</v>
      </c>
      <c r="BQ378">
        <f t="shared" si="517"/>
        <v>0.90347</v>
      </c>
      <c r="BR378">
        <f t="shared" si="518"/>
        <v>2.90747</v>
      </c>
      <c r="BS378">
        <f t="shared" si="519"/>
        <v>0.49431999999999998</v>
      </c>
      <c r="BT378">
        <f t="shared" si="520"/>
        <v>0.51102000000000003</v>
      </c>
      <c r="BU378">
        <f t="shared" si="521"/>
        <v>11.990599999999999</v>
      </c>
      <c r="BV378" s="11">
        <f t="shared" si="522"/>
        <v>15.232069999999998</v>
      </c>
      <c r="BW378" s="11">
        <f t="shared" si="523"/>
        <v>0</v>
      </c>
      <c r="BX378" s="11">
        <f t="shared" si="524"/>
        <v>5.3156099999999995</v>
      </c>
      <c r="BY378">
        <f t="shared" si="525"/>
        <v>0.36906999999999995</v>
      </c>
      <c r="BZ378">
        <f t="shared" si="526"/>
        <v>0.17701999999999998</v>
      </c>
      <c r="CA378">
        <f t="shared" si="527"/>
        <v>0</v>
      </c>
      <c r="CB378">
        <f t="shared" si="528"/>
        <v>0</v>
      </c>
      <c r="CC378" s="11">
        <f t="shared" si="529"/>
        <v>10.35233</v>
      </c>
      <c r="CD378" s="11">
        <f t="shared" si="530"/>
        <v>4.9582299999999995</v>
      </c>
      <c r="CE378" s="11">
        <f t="shared" si="531"/>
        <v>1.69171</v>
      </c>
      <c r="CF378">
        <f t="shared" si="532"/>
        <v>0.22545000000000001</v>
      </c>
      <c r="CG378">
        <f t="shared" si="533"/>
        <v>0.62624999999999997</v>
      </c>
      <c r="CH378">
        <f t="shared" si="534"/>
        <v>0</v>
      </c>
      <c r="CI378" s="11">
        <f t="shared" si="535"/>
        <v>1.1523000000000001</v>
      </c>
      <c r="CJ378">
        <f t="shared" si="536"/>
        <v>0</v>
      </c>
      <c r="CK378">
        <f t="shared" si="537"/>
        <v>0.43586999999999992</v>
      </c>
      <c r="CL378">
        <f t="shared" si="538"/>
        <v>6.5130000000000007E-2</v>
      </c>
      <c r="CM378">
        <f t="shared" si="539"/>
        <v>7.6819999999999999E-2</v>
      </c>
      <c r="CN378">
        <f t="shared" si="540"/>
        <v>1.1155599999999999</v>
      </c>
      <c r="CO378">
        <f t="shared" si="541"/>
        <v>2.4281799999999998</v>
      </c>
      <c r="CP378">
        <f t="shared" si="542"/>
        <v>0</v>
      </c>
      <c r="CQ378">
        <f t="shared" si="543"/>
        <v>5.8449999999999988E-2</v>
      </c>
      <c r="CR378">
        <f t="shared" si="544"/>
        <v>0.67969000000000002</v>
      </c>
      <c r="CT378" s="18">
        <f>'PASO 1 - SETUP CAMPAÑA'!$H$118/10</f>
        <v>16.7</v>
      </c>
      <c r="CU378">
        <v>12.21</v>
      </c>
      <c r="CV378">
        <v>12.13</v>
      </c>
      <c r="CW378">
        <v>0.08</v>
      </c>
      <c r="CX378">
        <v>5.62</v>
      </c>
      <c r="CY378">
        <v>5.62</v>
      </c>
      <c r="CZ378">
        <v>0</v>
      </c>
      <c r="DA378">
        <v>12.76</v>
      </c>
      <c r="DB378">
        <v>9.56</v>
      </c>
      <c r="DC378">
        <v>0.14000000000000001</v>
      </c>
      <c r="DD378">
        <v>0.21</v>
      </c>
      <c r="DE378">
        <v>22.49</v>
      </c>
      <c r="DF378">
        <v>0</v>
      </c>
      <c r="DG378">
        <v>22.49</v>
      </c>
      <c r="DH378">
        <v>20.75</v>
      </c>
      <c r="DI378">
        <v>23</v>
      </c>
      <c r="DJ378">
        <v>0.88</v>
      </c>
      <c r="DK378">
        <v>27.72</v>
      </c>
      <c r="DL378">
        <v>0.7</v>
      </c>
      <c r="DM378">
        <v>0.57999999999999996</v>
      </c>
      <c r="DN378">
        <v>21.92</v>
      </c>
      <c r="DO378">
        <v>12.36</v>
      </c>
      <c r="DP378">
        <v>1.06</v>
      </c>
      <c r="DQ378">
        <v>0.8</v>
      </c>
      <c r="DR378">
        <v>31.46</v>
      </c>
      <c r="DS378">
        <v>28.78</v>
      </c>
      <c r="DT378">
        <v>11.77</v>
      </c>
      <c r="DU378">
        <v>42.05</v>
      </c>
      <c r="DV378">
        <v>26.59</v>
      </c>
      <c r="DW378">
        <v>4.25</v>
      </c>
      <c r="DX378">
        <v>7.28</v>
      </c>
      <c r="DY378">
        <v>9.1300000000000008</v>
      </c>
      <c r="DZ378">
        <v>0.02</v>
      </c>
      <c r="EA378">
        <v>8.64</v>
      </c>
      <c r="EB378">
        <v>0.22</v>
      </c>
      <c r="EC378">
        <v>0</v>
      </c>
      <c r="ED378">
        <v>5.0599999999999996</v>
      </c>
      <c r="EE378">
        <v>1.06</v>
      </c>
      <c r="EF378">
        <v>2.13</v>
      </c>
      <c r="EG378">
        <v>0</v>
      </c>
      <c r="EH378">
        <v>0.87</v>
      </c>
      <c r="EI378">
        <v>0.65</v>
      </c>
      <c r="EJ378">
        <v>0</v>
      </c>
      <c r="EK378">
        <v>0</v>
      </c>
      <c r="EL378">
        <v>0</v>
      </c>
      <c r="EM378">
        <v>0.65</v>
      </c>
      <c r="EN378">
        <v>0.82</v>
      </c>
      <c r="EO378">
        <v>0.52</v>
      </c>
      <c r="EP378">
        <v>0.66</v>
      </c>
      <c r="EQ378">
        <v>1.26</v>
      </c>
      <c r="ER378">
        <v>0.74</v>
      </c>
      <c r="ES378">
        <v>0</v>
      </c>
      <c r="ET378">
        <v>0</v>
      </c>
      <c r="EU378">
        <v>0.56000000000000005</v>
      </c>
      <c r="EV378">
        <v>0.16</v>
      </c>
      <c r="EW378">
        <v>0.13</v>
      </c>
      <c r="EX378">
        <v>1.56</v>
      </c>
      <c r="EY378">
        <v>32.68</v>
      </c>
      <c r="EZ378">
        <v>30.63</v>
      </c>
      <c r="FA378">
        <v>2.06</v>
      </c>
      <c r="FB378">
        <v>0</v>
      </c>
      <c r="FC378">
        <v>0.36</v>
      </c>
      <c r="FD378">
        <v>21.08</v>
      </c>
      <c r="FE378">
        <v>5.41</v>
      </c>
      <c r="FF378">
        <v>17.41</v>
      </c>
      <c r="FG378">
        <v>2.96</v>
      </c>
      <c r="FH378">
        <v>3.06</v>
      </c>
      <c r="FI378">
        <v>71.8</v>
      </c>
      <c r="FJ378">
        <v>91.21</v>
      </c>
      <c r="FK378">
        <v>0</v>
      </c>
      <c r="FL378">
        <v>31.83</v>
      </c>
      <c r="FM378">
        <v>2.21</v>
      </c>
      <c r="FN378">
        <v>1.06</v>
      </c>
      <c r="FO378">
        <v>0</v>
      </c>
      <c r="FP378">
        <v>0</v>
      </c>
      <c r="FQ378">
        <v>61.99</v>
      </c>
      <c r="FR378">
        <v>29.69</v>
      </c>
      <c r="FS378">
        <v>10.130000000000001</v>
      </c>
      <c r="FT378">
        <v>1.35</v>
      </c>
      <c r="FU378">
        <v>3.75</v>
      </c>
      <c r="FV378">
        <v>0</v>
      </c>
      <c r="FW378">
        <v>6.9</v>
      </c>
      <c r="FX378">
        <v>0</v>
      </c>
      <c r="FY378">
        <v>2.61</v>
      </c>
      <c r="FZ378">
        <v>0.39</v>
      </c>
      <c r="GA378">
        <v>0.46</v>
      </c>
      <c r="GB378">
        <v>6.68</v>
      </c>
      <c r="GC378">
        <v>14.54</v>
      </c>
      <c r="GD378">
        <v>0</v>
      </c>
      <c r="GE378">
        <v>0.35</v>
      </c>
      <c r="GF378">
        <v>4.07</v>
      </c>
    </row>
    <row r="379" spans="2:188" x14ac:dyDescent="0.35">
      <c r="B379" t="str">
        <f>IF(AND(F379&gt;='PASO 2 - CHANNEL INPUT '!$G$4,F379&lt;='PASO 2 - CHANNEL INPUT '!$H$4),"OK","FUERA")</f>
        <v>OK</v>
      </c>
      <c r="C379" s="18" t="str">
        <f>IF(AND(F379&gt;='PASO 2 - CHANNEL INPUT '!$G$8,F379&lt;='PASO 2 - CHANNEL INPUT '!$H$8),"OK","FUERA")</f>
        <v>OK</v>
      </c>
      <c r="D379" t="str">
        <f>IF(AND(F379&gt;='PASO 1 - SETUP CAMPAÑA'!$C$3,F379&lt;='PASO 1 - SETUP CAMPAÑA'!$C$4),"OK","FUERA")</f>
        <v>FUERA</v>
      </c>
      <c r="E379" t="s">
        <v>12</v>
      </c>
      <c r="F379">
        <v>92</v>
      </c>
      <c r="G379" s="11">
        <f t="shared" si="545"/>
        <v>1.8336600000000001</v>
      </c>
      <c r="H379">
        <f t="shared" si="456"/>
        <v>1.8336600000000001</v>
      </c>
      <c r="I379">
        <f t="shared" si="457"/>
        <v>3.0059999999999996E-2</v>
      </c>
      <c r="J379">
        <f t="shared" si="458"/>
        <v>0.86505999999999994</v>
      </c>
      <c r="K379">
        <f t="shared" si="459"/>
        <v>0.86505999999999994</v>
      </c>
      <c r="L379">
        <f t="shared" si="460"/>
        <v>0</v>
      </c>
      <c r="M379">
        <f t="shared" si="461"/>
        <v>1.8603799999999999</v>
      </c>
      <c r="N379">
        <f t="shared" si="462"/>
        <v>2.4465499999999998</v>
      </c>
      <c r="O379">
        <f t="shared" si="463"/>
        <v>0.11356000000000001</v>
      </c>
      <c r="P379">
        <f t="shared" si="464"/>
        <v>0.22545000000000001</v>
      </c>
      <c r="Q379">
        <f t="shared" si="465"/>
        <v>3.8443399999999994</v>
      </c>
      <c r="R379">
        <f t="shared" si="466"/>
        <v>6.6799999999999998E-2</v>
      </c>
      <c r="S379">
        <f t="shared" si="467"/>
        <v>3.9128099999999999</v>
      </c>
      <c r="T379">
        <f t="shared" si="468"/>
        <v>3.7992499999999998</v>
      </c>
      <c r="U379" s="11">
        <f t="shared" si="469"/>
        <v>4.3136099999999997</v>
      </c>
      <c r="V379">
        <f t="shared" si="470"/>
        <v>0.29559000000000002</v>
      </c>
      <c r="W379">
        <f t="shared" si="471"/>
        <v>4.6910299999999996</v>
      </c>
      <c r="X379">
        <f t="shared" si="472"/>
        <v>0.12859000000000001</v>
      </c>
      <c r="Y379">
        <f t="shared" si="473"/>
        <v>0</v>
      </c>
      <c r="Z379">
        <f t="shared" si="474"/>
        <v>3.5938399999999997</v>
      </c>
      <c r="AA379">
        <f t="shared" si="475"/>
        <v>2.1543000000000001</v>
      </c>
      <c r="AB379">
        <f t="shared" si="476"/>
        <v>0.12859000000000001</v>
      </c>
      <c r="AC379">
        <f t="shared" si="477"/>
        <v>5.0099999999999999E-2</v>
      </c>
      <c r="AD379" s="11">
        <f t="shared" si="478"/>
        <v>5.5427299999999997</v>
      </c>
      <c r="AE379">
        <f t="shared" si="479"/>
        <v>5.6245599999999998</v>
      </c>
      <c r="AF379">
        <f t="shared" si="480"/>
        <v>1.33433</v>
      </c>
      <c r="AG379">
        <f t="shared" si="481"/>
        <v>4.3503499999999997</v>
      </c>
      <c r="AH379">
        <f t="shared" si="482"/>
        <v>3.5237000000000003</v>
      </c>
      <c r="AI379">
        <f t="shared" si="483"/>
        <v>0.77153999999999989</v>
      </c>
      <c r="AJ379">
        <f t="shared" si="484"/>
        <v>0.88175999999999999</v>
      </c>
      <c r="AK379">
        <f t="shared" si="485"/>
        <v>1.3894399999999998</v>
      </c>
      <c r="AL379">
        <f t="shared" si="486"/>
        <v>0</v>
      </c>
      <c r="AM379">
        <f t="shared" si="487"/>
        <v>1.2742099999999998</v>
      </c>
      <c r="AN379">
        <f t="shared" si="488"/>
        <v>0</v>
      </c>
      <c r="AO379">
        <f t="shared" si="489"/>
        <v>0</v>
      </c>
      <c r="AP379">
        <f t="shared" si="490"/>
        <v>0.23546999999999998</v>
      </c>
      <c r="AQ379">
        <f t="shared" si="491"/>
        <v>0</v>
      </c>
      <c r="AR379">
        <f t="shared" si="492"/>
        <v>0.30728</v>
      </c>
      <c r="AS379">
        <f t="shared" si="493"/>
        <v>0</v>
      </c>
      <c r="AT379">
        <f t="shared" si="494"/>
        <v>7.3480000000000004E-2</v>
      </c>
      <c r="AU379">
        <f t="shared" si="495"/>
        <v>0</v>
      </c>
      <c r="AV379">
        <f t="shared" si="496"/>
        <v>0.38576999999999995</v>
      </c>
      <c r="AW379">
        <f t="shared" si="497"/>
        <v>0</v>
      </c>
      <c r="AX379">
        <f t="shared" si="498"/>
        <v>0</v>
      </c>
      <c r="AY379">
        <f t="shared" si="499"/>
        <v>0.38576999999999995</v>
      </c>
      <c r="AZ379">
        <f t="shared" si="500"/>
        <v>9.6859999999999988E-2</v>
      </c>
      <c r="BA379">
        <f t="shared" si="501"/>
        <v>0.18870999999999999</v>
      </c>
      <c r="BB379">
        <f t="shared" si="502"/>
        <v>6.5130000000000007E-2</v>
      </c>
      <c r="BC379">
        <f t="shared" si="503"/>
        <v>2.0039999999999999E-2</v>
      </c>
      <c r="BD379">
        <f t="shared" si="504"/>
        <v>0.18870999999999999</v>
      </c>
      <c r="BE379">
        <f t="shared" si="505"/>
        <v>0.52438000000000007</v>
      </c>
      <c r="BF379">
        <f t="shared" si="506"/>
        <v>0</v>
      </c>
      <c r="BG379">
        <f t="shared" si="507"/>
        <v>9.6859999999999988E-2</v>
      </c>
      <c r="BH379">
        <f t="shared" si="508"/>
        <v>0</v>
      </c>
      <c r="BI379">
        <f t="shared" si="509"/>
        <v>0.20039999999999999</v>
      </c>
      <c r="BJ379">
        <f t="shared" si="510"/>
        <v>8.3499999999999998E-3</v>
      </c>
      <c r="BK379">
        <f t="shared" si="511"/>
        <v>5.0701199999999993</v>
      </c>
      <c r="BL379">
        <f t="shared" si="512"/>
        <v>4.8680499999999993</v>
      </c>
      <c r="BM379">
        <f t="shared" si="513"/>
        <v>0.20039999999999999</v>
      </c>
      <c r="BN379">
        <f t="shared" si="514"/>
        <v>0</v>
      </c>
      <c r="BO379">
        <f t="shared" si="515"/>
        <v>0</v>
      </c>
      <c r="BP379">
        <f t="shared" si="516"/>
        <v>4.0764699999999996</v>
      </c>
      <c r="BQ379">
        <f t="shared" si="517"/>
        <v>1.0521</v>
      </c>
      <c r="BR379">
        <f t="shared" si="518"/>
        <v>3.7658499999999999</v>
      </c>
      <c r="BS379">
        <f t="shared" si="519"/>
        <v>0.23379999999999995</v>
      </c>
      <c r="BT379">
        <f t="shared" si="520"/>
        <v>0.98362999999999989</v>
      </c>
      <c r="BU379">
        <f t="shared" si="521"/>
        <v>11.738430000000001</v>
      </c>
      <c r="BV379" s="11">
        <f t="shared" si="522"/>
        <v>15.409089999999999</v>
      </c>
      <c r="BW379" s="11">
        <f t="shared" si="523"/>
        <v>0.45090000000000002</v>
      </c>
      <c r="BX379" s="11">
        <f t="shared" si="524"/>
        <v>5.3824099999999993</v>
      </c>
      <c r="BY379">
        <f t="shared" si="525"/>
        <v>0.84501999999999999</v>
      </c>
      <c r="BZ379">
        <f t="shared" si="526"/>
        <v>0.12859000000000001</v>
      </c>
      <c r="CA379">
        <f t="shared" si="527"/>
        <v>0</v>
      </c>
      <c r="CB379">
        <f t="shared" si="528"/>
        <v>0</v>
      </c>
      <c r="CC379" s="11">
        <f t="shared" si="529"/>
        <v>9.1215399999999995</v>
      </c>
      <c r="CD379" s="11">
        <f t="shared" si="530"/>
        <v>5.0433999999999992</v>
      </c>
      <c r="CE379" s="11">
        <f t="shared" si="531"/>
        <v>1.6499600000000001</v>
      </c>
      <c r="CF379">
        <f t="shared" si="532"/>
        <v>0.26386000000000004</v>
      </c>
      <c r="CG379">
        <f t="shared" si="533"/>
        <v>0.17701999999999998</v>
      </c>
      <c r="CH379">
        <f t="shared" si="534"/>
        <v>0</v>
      </c>
      <c r="CI379" s="11">
        <f t="shared" si="535"/>
        <v>1.6733399999999998</v>
      </c>
      <c r="CJ379">
        <f t="shared" si="536"/>
        <v>0.22878999999999999</v>
      </c>
      <c r="CK379">
        <f t="shared" si="537"/>
        <v>0.49265000000000003</v>
      </c>
      <c r="CL379">
        <f t="shared" si="538"/>
        <v>0.12190999999999999</v>
      </c>
      <c r="CM379">
        <f t="shared" si="539"/>
        <v>0</v>
      </c>
      <c r="CN379">
        <f t="shared" si="540"/>
        <v>1.2875699999999999</v>
      </c>
      <c r="CO379">
        <f t="shared" si="541"/>
        <v>3.0260400000000001</v>
      </c>
      <c r="CP379">
        <f t="shared" si="542"/>
        <v>0</v>
      </c>
      <c r="CQ379">
        <f t="shared" si="543"/>
        <v>2.5049999999999999E-2</v>
      </c>
      <c r="CR379">
        <f t="shared" si="544"/>
        <v>0.49765999999999999</v>
      </c>
      <c r="CT379" s="18">
        <f>'PASO 1 - SETUP CAMPAÑA'!$H$118/10</f>
        <v>16.7</v>
      </c>
      <c r="CU379">
        <v>10.98</v>
      </c>
      <c r="CV379">
        <v>10.98</v>
      </c>
      <c r="CW379">
        <v>0.18</v>
      </c>
      <c r="CX379">
        <v>5.18</v>
      </c>
      <c r="CY379">
        <v>5.18</v>
      </c>
      <c r="CZ379">
        <v>0</v>
      </c>
      <c r="DA379">
        <v>11.14</v>
      </c>
      <c r="DB379">
        <v>14.65</v>
      </c>
      <c r="DC379">
        <v>0.68</v>
      </c>
      <c r="DD379">
        <v>1.35</v>
      </c>
      <c r="DE379">
        <v>23.02</v>
      </c>
      <c r="DF379">
        <v>0.4</v>
      </c>
      <c r="DG379">
        <v>23.43</v>
      </c>
      <c r="DH379">
        <v>22.75</v>
      </c>
      <c r="DI379">
        <v>25.83</v>
      </c>
      <c r="DJ379">
        <v>1.77</v>
      </c>
      <c r="DK379">
        <v>28.09</v>
      </c>
      <c r="DL379">
        <v>0.77</v>
      </c>
      <c r="DM379">
        <v>0</v>
      </c>
      <c r="DN379">
        <v>21.52</v>
      </c>
      <c r="DO379">
        <v>12.9</v>
      </c>
      <c r="DP379">
        <v>0.77</v>
      </c>
      <c r="DQ379">
        <v>0.3</v>
      </c>
      <c r="DR379">
        <v>33.19</v>
      </c>
      <c r="DS379">
        <v>33.68</v>
      </c>
      <c r="DT379">
        <v>7.99</v>
      </c>
      <c r="DU379">
        <v>26.05</v>
      </c>
      <c r="DV379">
        <v>21.1</v>
      </c>
      <c r="DW379">
        <v>4.62</v>
      </c>
      <c r="DX379">
        <v>5.28</v>
      </c>
      <c r="DY379">
        <v>8.32</v>
      </c>
      <c r="DZ379">
        <v>0</v>
      </c>
      <c r="EA379">
        <v>7.63</v>
      </c>
      <c r="EB379">
        <v>0</v>
      </c>
      <c r="EC379">
        <v>0</v>
      </c>
      <c r="ED379">
        <v>1.41</v>
      </c>
      <c r="EE379">
        <v>0</v>
      </c>
      <c r="EF379">
        <v>1.84</v>
      </c>
      <c r="EG379">
        <v>0</v>
      </c>
      <c r="EH379">
        <v>0.44</v>
      </c>
      <c r="EI379">
        <v>0</v>
      </c>
      <c r="EJ379">
        <v>2.31</v>
      </c>
      <c r="EK379">
        <v>0</v>
      </c>
      <c r="EL379">
        <v>0</v>
      </c>
      <c r="EM379">
        <v>2.31</v>
      </c>
      <c r="EN379">
        <v>0.57999999999999996</v>
      </c>
      <c r="EO379">
        <v>1.1299999999999999</v>
      </c>
      <c r="EP379">
        <v>0.39</v>
      </c>
      <c r="EQ379">
        <v>0.12</v>
      </c>
      <c r="ER379">
        <v>1.1299999999999999</v>
      </c>
      <c r="ES379">
        <v>3.14</v>
      </c>
      <c r="ET379">
        <v>0</v>
      </c>
      <c r="EU379">
        <v>0.57999999999999996</v>
      </c>
      <c r="EV379">
        <v>0</v>
      </c>
      <c r="EW379">
        <v>1.2</v>
      </c>
      <c r="EX379">
        <v>0.05</v>
      </c>
      <c r="EY379">
        <v>30.36</v>
      </c>
      <c r="EZ379">
        <v>29.15</v>
      </c>
      <c r="FA379">
        <v>1.2</v>
      </c>
      <c r="FB379">
        <v>0</v>
      </c>
      <c r="FC379">
        <v>0</v>
      </c>
      <c r="FD379">
        <v>24.41</v>
      </c>
      <c r="FE379">
        <v>6.3</v>
      </c>
      <c r="FF379">
        <v>22.55</v>
      </c>
      <c r="FG379">
        <v>1.4</v>
      </c>
      <c r="FH379">
        <v>5.89</v>
      </c>
      <c r="FI379">
        <v>70.290000000000006</v>
      </c>
      <c r="FJ379">
        <v>92.27</v>
      </c>
      <c r="FK379">
        <v>2.7</v>
      </c>
      <c r="FL379">
        <v>32.229999999999997</v>
      </c>
      <c r="FM379">
        <v>5.0599999999999996</v>
      </c>
      <c r="FN379">
        <v>0.77</v>
      </c>
      <c r="FO379">
        <v>0</v>
      </c>
      <c r="FP379">
        <v>0</v>
      </c>
      <c r="FQ379">
        <v>54.62</v>
      </c>
      <c r="FR379">
        <v>30.2</v>
      </c>
      <c r="FS379">
        <v>9.8800000000000008</v>
      </c>
      <c r="FT379">
        <v>1.58</v>
      </c>
      <c r="FU379">
        <v>1.06</v>
      </c>
      <c r="FV379">
        <v>0</v>
      </c>
      <c r="FW379">
        <v>10.02</v>
      </c>
      <c r="FX379">
        <v>1.37</v>
      </c>
      <c r="FY379">
        <v>2.95</v>
      </c>
      <c r="FZ379">
        <v>0.73</v>
      </c>
      <c r="GA379">
        <v>0</v>
      </c>
      <c r="GB379">
        <v>7.71</v>
      </c>
      <c r="GC379">
        <v>18.12</v>
      </c>
      <c r="GD379">
        <v>0</v>
      </c>
      <c r="GE379">
        <v>0.15</v>
      </c>
      <c r="GF379">
        <v>2.98</v>
      </c>
    </row>
    <row r="380" spans="2:188" x14ac:dyDescent="0.35">
      <c r="B380" t="str">
        <f>IF(AND(F380&gt;='PASO 2 - CHANNEL INPUT '!$G$4,F380&lt;='PASO 2 - CHANNEL INPUT '!$H$4),"OK","FUERA")</f>
        <v>OK</v>
      </c>
      <c r="C380" s="18" t="str">
        <f>IF(AND(F380&gt;='PASO 2 - CHANNEL INPUT '!$G$8,F380&lt;='PASO 2 - CHANNEL INPUT '!$H$8),"OK","FUERA")</f>
        <v>OK</v>
      </c>
      <c r="D380" t="str">
        <f>IF(AND(F380&gt;='PASO 1 - SETUP CAMPAÑA'!$C$3,F380&lt;='PASO 1 - SETUP CAMPAÑA'!$C$4),"OK","FUERA")</f>
        <v>FUERA</v>
      </c>
      <c r="E380" t="s">
        <v>12</v>
      </c>
      <c r="F380">
        <v>93</v>
      </c>
      <c r="G380" s="11">
        <f t="shared" si="545"/>
        <v>1.8553699999999997</v>
      </c>
      <c r="H380">
        <f t="shared" si="456"/>
        <v>1.8553699999999997</v>
      </c>
      <c r="I380">
        <f t="shared" si="457"/>
        <v>0</v>
      </c>
      <c r="J380">
        <f t="shared" si="458"/>
        <v>0.78155999999999992</v>
      </c>
      <c r="K380">
        <f t="shared" si="459"/>
        <v>0.78155999999999992</v>
      </c>
      <c r="L380">
        <f t="shared" si="460"/>
        <v>0</v>
      </c>
      <c r="M380">
        <f t="shared" si="461"/>
        <v>1.71509</v>
      </c>
      <c r="N380">
        <f t="shared" si="462"/>
        <v>1.2274499999999999</v>
      </c>
      <c r="O380">
        <f t="shared" si="463"/>
        <v>4.8429999999999994E-2</v>
      </c>
      <c r="P380">
        <f t="shared" si="464"/>
        <v>0.11689999999999998</v>
      </c>
      <c r="Q380">
        <f t="shared" si="465"/>
        <v>2.5901699999999996</v>
      </c>
      <c r="R380">
        <f t="shared" si="466"/>
        <v>0</v>
      </c>
      <c r="S380">
        <f t="shared" si="467"/>
        <v>2.5901699999999996</v>
      </c>
      <c r="T380">
        <f t="shared" si="468"/>
        <v>2.5116799999999997</v>
      </c>
      <c r="U380" s="11">
        <f t="shared" si="469"/>
        <v>3.21475</v>
      </c>
      <c r="V380">
        <f t="shared" si="470"/>
        <v>8.3499999999999998E-3</v>
      </c>
      <c r="W380">
        <f t="shared" si="471"/>
        <v>4.3987800000000004</v>
      </c>
      <c r="X380">
        <f t="shared" si="472"/>
        <v>9.8529999999999993E-2</v>
      </c>
      <c r="Y380">
        <f t="shared" si="473"/>
        <v>6.6800000000000002E-3</v>
      </c>
      <c r="Z380">
        <f t="shared" si="474"/>
        <v>2.9976499999999997</v>
      </c>
      <c r="AA380">
        <f t="shared" si="475"/>
        <v>1.6649900000000002</v>
      </c>
      <c r="AB380">
        <f t="shared" si="476"/>
        <v>0.10521</v>
      </c>
      <c r="AC380">
        <f t="shared" si="477"/>
        <v>0</v>
      </c>
      <c r="AD380" s="11">
        <f t="shared" si="478"/>
        <v>4.6609699999999998</v>
      </c>
      <c r="AE380">
        <f t="shared" si="479"/>
        <v>4.9866199999999994</v>
      </c>
      <c r="AF380">
        <f t="shared" si="480"/>
        <v>1.25417</v>
      </c>
      <c r="AG380">
        <f t="shared" si="481"/>
        <v>5.8650399999999987</v>
      </c>
      <c r="AH380">
        <f t="shared" si="482"/>
        <v>4.5073299999999996</v>
      </c>
      <c r="AI380">
        <f t="shared" si="483"/>
        <v>0.66131999999999991</v>
      </c>
      <c r="AJ380">
        <f t="shared" si="484"/>
        <v>0.75317000000000001</v>
      </c>
      <c r="AK380">
        <f t="shared" si="485"/>
        <v>0.97026999999999997</v>
      </c>
      <c r="AL380">
        <f t="shared" si="486"/>
        <v>0</v>
      </c>
      <c r="AM380">
        <f t="shared" si="487"/>
        <v>1.5380700000000003</v>
      </c>
      <c r="AN380">
        <f t="shared" si="488"/>
        <v>0</v>
      </c>
      <c r="AO380">
        <f t="shared" si="489"/>
        <v>0</v>
      </c>
      <c r="AP380">
        <f t="shared" si="490"/>
        <v>0.76319000000000004</v>
      </c>
      <c r="AQ380">
        <f t="shared" si="491"/>
        <v>0</v>
      </c>
      <c r="AR380">
        <f t="shared" si="492"/>
        <v>0</v>
      </c>
      <c r="AS380">
        <f t="shared" si="493"/>
        <v>7.848999999999999E-2</v>
      </c>
      <c r="AT380">
        <f t="shared" si="494"/>
        <v>8.5169999999999996E-2</v>
      </c>
      <c r="AU380">
        <f t="shared" si="495"/>
        <v>1.1690000000000001E-2</v>
      </c>
      <c r="AV380">
        <f t="shared" si="496"/>
        <v>0.26219000000000003</v>
      </c>
      <c r="AW380">
        <f t="shared" si="497"/>
        <v>0</v>
      </c>
      <c r="AX380">
        <f t="shared" si="498"/>
        <v>0</v>
      </c>
      <c r="AY380">
        <f t="shared" si="499"/>
        <v>0.27555000000000002</v>
      </c>
      <c r="AZ380">
        <f t="shared" si="500"/>
        <v>0.34902999999999995</v>
      </c>
      <c r="BA380">
        <f t="shared" si="501"/>
        <v>0.36071999999999999</v>
      </c>
      <c r="BB380">
        <f t="shared" si="502"/>
        <v>0.1336</v>
      </c>
      <c r="BC380">
        <f t="shared" si="503"/>
        <v>0</v>
      </c>
      <c r="BD380">
        <f t="shared" si="504"/>
        <v>0.33566999999999991</v>
      </c>
      <c r="BE380">
        <f t="shared" si="505"/>
        <v>0.66466000000000003</v>
      </c>
      <c r="BF380">
        <f t="shared" si="506"/>
        <v>0.22211</v>
      </c>
      <c r="BG380">
        <f t="shared" si="507"/>
        <v>0.24548999999999999</v>
      </c>
      <c r="BH380">
        <f t="shared" si="508"/>
        <v>7.1809999999999999E-2</v>
      </c>
      <c r="BI380">
        <f t="shared" si="509"/>
        <v>0.13693999999999998</v>
      </c>
      <c r="BJ380">
        <f t="shared" si="510"/>
        <v>0.19705999999999999</v>
      </c>
      <c r="BK380">
        <f t="shared" si="511"/>
        <v>6.3359799999999993</v>
      </c>
      <c r="BL380">
        <f t="shared" si="512"/>
        <v>5.9869500000000002</v>
      </c>
      <c r="BM380">
        <f t="shared" si="513"/>
        <v>0.30560999999999999</v>
      </c>
      <c r="BN380">
        <f t="shared" si="514"/>
        <v>0</v>
      </c>
      <c r="BO380">
        <f t="shared" si="515"/>
        <v>4.3419999999999993E-2</v>
      </c>
      <c r="BP380">
        <f t="shared" si="516"/>
        <v>4.5357199999999995</v>
      </c>
      <c r="BQ380">
        <f t="shared" si="517"/>
        <v>0.62791999999999992</v>
      </c>
      <c r="BR380">
        <f t="shared" si="518"/>
        <v>4.0163500000000001</v>
      </c>
      <c r="BS380">
        <f t="shared" si="519"/>
        <v>7.3480000000000004E-2</v>
      </c>
      <c r="BT380">
        <f t="shared" si="520"/>
        <v>0.67635000000000001</v>
      </c>
      <c r="BU380">
        <f t="shared" si="521"/>
        <v>11.84698</v>
      </c>
      <c r="BV380" s="11">
        <f t="shared" si="522"/>
        <v>14.68431</v>
      </c>
      <c r="BW380" s="11">
        <f t="shared" si="523"/>
        <v>0.24047999999999997</v>
      </c>
      <c r="BX380" s="11">
        <f t="shared" si="524"/>
        <v>4.1716600000000001</v>
      </c>
      <c r="BY380">
        <f t="shared" si="525"/>
        <v>0.44588999999999995</v>
      </c>
      <c r="BZ380">
        <f t="shared" si="526"/>
        <v>0.10521</v>
      </c>
      <c r="CA380">
        <f t="shared" si="527"/>
        <v>5.0099999999999997E-3</v>
      </c>
      <c r="CB380">
        <f t="shared" si="528"/>
        <v>0</v>
      </c>
      <c r="CC380" s="11">
        <f t="shared" si="529"/>
        <v>9.6609499999999997</v>
      </c>
      <c r="CD380" s="11">
        <f t="shared" si="530"/>
        <v>3.8576999999999999</v>
      </c>
      <c r="CE380" s="11">
        <f t="shared" si="531"/>
        <v>1.1589799999999999</v>
      </c>
      <c r="CF380">
        <f t="shared" si="532"/>
        <v>0.25217000000000001</v>
      </c>
      <c r="CG380">
        <f t="shared" si="533"/>
        <v>9.6859999999999988E-2</v>
      </c>
      <c r="CH380">
        <f t="shared" si="534"/>
        <v>0</v>
      </c>
      <c r="CI380" s="11">
        <f t="shared" si="535"/>
        <v>0.97862000000000005</v>
      </c>
      <c r="CJ380">
        <f t="shared" si="536"/>
        <v>6.6799999999999998E-2</v>
      </c>
      <c r="CK380">
        <f t="shared" si="537"/>
        <v>0.34735999999999995</v>
      </c>
      <c r="CL380">
        <f t="shared" si="538"/>
        <v>1.1690000000000001E-2</v>
      </c>
      <c r="CM380">
        <f t="shared" si="539"/>
        <v>0</v>
      </c>
      <c r="CN380">
        <f t="shared" si="540"/>
        <v>0.89845999999999993</v>
      </c>
      <c r="CO380">
        <f t="shared" si="541"/>
        <v>1.89378</v>
      </c>
      <c r="CP380">
        <f t="shared" si="542"/>
        <v>0</v>
      </c>
      <c r="CQ380">
        <f t="shared" si="543"/>
        <v>5.8449999999999988E-2</v>
      </c>
      <c r="CR380">
        <f t="shared" si="544"/>
        <v>0.3841</v>
      </c>
      <c r="CT380" s="18">
        <f>'PASO 1 - SETUP CAMPAÑA'!$H$118/10</f>
        <v>16.7</v>
      </c>
      <c r="CU380">
        <v>11.11</v>
      </c>
      <c r="CV380">
        <v>11.11</v>
      </c>
      <c r="CW380">
        <v>0</v>
      </c>
      <c r="CX380">
        <v>4.68</v>
      </c>
      <c r="CY380">
        <v>4.68</v>
      </c>
      <c r="CZ380">
        <v>0</v>
      </c>
      <c r="DA380">
        <v>10.27</v>
      </c>
      <c r="DB380">
        <v>7.35</v>
      </c>
      <c r="DC380">
        <v>0.28999999999999998</v>
      </c>
      <c r="DD380">
        <v>0.7</v>
      </c>
      <c r="DE380">
        <v>15.51</v>
      </c>
      <c r="DF380">
        <v>0</v>
      </c>
      <c r="DG380">
        <v>15.51</v>
      </c>
      <c r="DH380">
        <v>15.04</v>
      </c>
      <c r="DI380">
        <v>19.25</v>
      </c>
      <c r="DJ380">
        <v>0.05</v>
      </c>
      <c r="DK380">
        <v>26.34</v>
      </c>
      <c r="DL380">
        <v>0.59</v>
      </c>
      <c r="DM380">
        <v>0.04</v>
      </c>
      <c r="DN380">
        <v>17.95</v>
      </c>
      <c r="DO380">
        <v>9.9700000000000006</v>
      </c>
      <c r="DP380">
        <v>0.63</v>
      </c>
      <c r="DQ380">
        <v>0</v>
      </c>
      <c r="DR380">
        <v>27.91</v>
      </c>
      <c r="DS380">
        <v>29.86</v>
      </c>
      <c r="DT380">
        <v>7.51</v>
      </c>
      <c r="DU380">
        <v>35.119999999999997</v>
      </c>
      <c r="DV380">
        <v>26.99</v>
      </c>
      <c r="DW380">
        <v>3.96</v>
      </c>
      <c r="DX380">
        <v>4.51</v>
      </c>
      <c r="DY380">
        <v>5.81</v>
      </c>
      <c r="DZ380">
        <v>0</v>
      </c>
      <c r="EA380">
        <v>9.2100000000000009</v>
      </c>
      <c r="EB380">
        <v>0</v>
      </c>
      <c r="EC380">
        <v>0</v>
      </c>
      <c r="ED380">
        <v>4.57</v>
      </c>
      <c r="EE380">
        <v>0</v>
      </c>
      <c r="EF380">
        <v>0</v>
      </c>
      <c r="EG380">
        <v>0.47</v>
      </c>
      <c r="EH380">
        <v>0.51</v>
      </c>
      <c r="EI380">
        <v>7.0000000000000007E-2</v>
      </c>
      <c r="EJ380">
        <v>1.57</v>
      </c>
      <c r="EK380">
        <v>0</v>
      </c>
      <c r="EL380">
        <v>0</v>
      </c>
      <c r="EM380">
        <v>1.65</v>
      </c>
      <c r="EN380">
        <v>2.09</v>
      </c>
      <c r="EO380">
        <v>2.16</v>
      </c>
      <c r="EP380">
        <v>0.8</v>
      </c>
      <c r="EQ380">
        <v>0</v>
      </c>
      <c r="ER380">
        <v>2.0099999999999998</v>
      </c>
      <c r="ES380">
        <v>3.98</v>
      </c>
      <c r="ET380">
        <v>1.33</v>
      </c>
      <c r="EU380">
        <v>1.47</v>
      </c>
      <c r="EV380">
        <v>0.43</v>
      </c>
      <c r="EW380">
        <v>0.82</v>
      </c>
      <c r="EX380">
        <v>1.18</v>
      </c>
      <c r="EY380">
        <v>37.94</v>
      </c>
      <c r="EZ380">
        <v>35.85</v>
      </c>
      <c r="FA380">
        <v>1.83</v>
      </c>
      <c r="FB380">
        <v>0</v>
      </c>
      <c r="FC380">
        <v>0.26</v>
      </c>
      <c r="FD380">
        <v>27.16</v>
      </c>
      <c r="FE380">
        <v>3.76</v>
      </c>
      <c r="FF380">
        <v>24.05</v>
      </c>
      <c r="FG380">
        <v>0.44</v>
      </c>
      <c r="FH380">
        <v>4.05</v>
      </c>
      <c r="FI380">
        <v>70.94</v>
      </c>
      <c r="FJ380">
        <v>87.93</v>
      </c>
      <c r="FK380">
        <v>1.44</v>
      </c>
      <c r="FL380">
        <v>24.98</v>
      </c>
      <c r="FM380">
        <v>2.67</v>
      </c>
      <c r="FN380">
        <v>0.63</v>
      </c>
      <c r="FO380">
        <v>0.03</v>
      </c>
      <c r="FP380">
        <v>0</v>
      </c>
      <c r="FQ380">
        <v>57.85</v>
      </c>
      <c r="FR380">
        <v>23.1</v>
      </c>
      <c r="FS380">
        <v>6.94</v>
      </c>
      <c r="FT380">
        <v>1.51</v>
      </c>
      <c r="FU380">
        <v>0.57999999999999996</v>
      </c>
      <c r="FV380">
        <v>0</v>
      </c>
      <c r="FW380">
        <v>5.86</v>
      </c>
      <c r="FX380">
        <v>0.4</v>
      </c>
      <c r="FY380">
        <v>2.08</v>
      </c>
      <c r="FZ380">
        <v>7.0000000000000007E-2</v>
      </c>
      <c r="GA380">
        <v>0</v>
      </c>
      <c r="GB380">
        <v>5.38</v>
      </c>
      <c r="GC380">
        <v>11.34</v>
      </c>
      <c r="GD380">
        <v>0</v>
      </c>
      <c r="GE380">
        <v>0.35</v>
      </c>
      <c r="GF380">
        <v>2.2999999999999998</v>
      </c>
    </row>
    <row r="381" spans="2:188" x14ac:dyDescent="0.35">
      <c r="B381" t="str">
        <f>IF(AND(F381&gt;='PASO 2 - CHANNEL INPUT '!$G$4,F381&lt;='PASO 2 - CHANNEL INPUT '!$H$4),"OK","FUERA")</f>
        <v>OK</v>
      </c>
      <c r="C381" s="18" t="str">
        <f>IF(AND(F381&gt;='PASO 2 - CHANNEL INPUT '!$G$8,F381&lt;='PASO 2 - CHANNEL INPUT '!$H$8),"OK","FUERA")</f>
        <v>OK</v>
      </c>
      <c r="D381" t="str">
        <f>IF(AND(F381&gt;='PASO 1 - SETUP CAMPAÑA'!$C$3,F381&lt;='PASO 1 - SETUP CAMPAÑA'!$C$4),"OK","FUERA")</f>
        <v>FUERA</v>
      </c>
      <c r="E381" t="s">
        <v>12</v>
      </c>
      <c r="F381">
        <v>94</v>
      </c>
      <c r="G381" s="11">
        <f t="shared" si="545"/>
        <v>1.4662599999999997</v>
      </c>
      <c r="H381">
        <f t="shared" si="456"/>
        <v>1.4662599999999997</v>
      </c>
      <c r="I381">
        <f t="shared" si="457"/>
        <v>0</v>
      </c>
      <c r="J381">
        <f t="shared" si="458"/>
        <v>0.24214999999999998</v>
      </c>
      <c r="K381">
        <f t="shared" si="459"/>
        <v>0.24214999999999998</v>
      </c>
      <c r="L381">
        <f t="shared" si="460"/>
        <v>0</v>
      </c>
      <c r="M381">
        <f t="shared" si="461"/>
        <v>2.8974500000000001</v>
      </c>
      <c r="N381">
        <f t="shared" si="462"/>
        <v>2.0574400000000002</v>
      </c>
      <c r="O381">
        <f t="shared" si="463"/>
        <v>0</v>
      </c>
      <c r="P381">
        <f t="shared" si="464"/>
        <v>0.55945</v>
      </c>
      <c r="Q381">
        <f t="shared" si="465"/>
        <v>4.0898299999999992</v>
      </c>
      <c r="R381">
        <f t="shared" si="466"/>
        <v>0</v>
      </c>
      <c r="S381">
        <f t="shared" si="467"/>
        <v>4.0898299999999992</v>
      </c>
      <c r="T381">
        <f t="shared" si="468"/>
        <v>4.0564299999999998</v>
      </c>
      <c r="U381" s="11">
        <f t="shared" si="469"/>
        <v>4.0564299999999998</v>
      </c>
      <c r="V381">
        <f t="shared" si="470"/>
        <v>0</v>
      </c>
      <c r="W381">
        <f t="shared" si="471"/>
        <v>3.92116</v>
      </c>
      <c r="X381">
        <f t="shared" si="472"/>
        <v>4.3419999999999993E-2</v>
      </c>
      <c r="Y381">
        <f t="shared" si="473"/>
        <v>3.3400000000000001E-3</v>
      </c>
      <c r="Z381">
        <f t="shared" si="474"/>
        <v>3.3349899999999995</v>
      </c>
      <c r="AA381">
        <f t="shared" si="475"/>
        <v>1.5464199999999999</v>
      </c>
      <c r="AB381">
        <f t="shared" si="476"/>
        <v>4.3419999999999993E-2</v>
      </c>
      <c r="AC381">
        <f t="shared" si="477"/>
        <v>0.13860999999999998</v>
      </c>
      <c r="AD381" s="11">
        <f t="shared" si="478"/>
        <v>4.7177499999999997</v>
      </c>
      <c r="AE381">
        <f t="shared" si="479"/>
        <v>5.9034500000000003</v>
      </c>
      <c r="AF381">
        <f t="shared" si="480"/>
        <v>1.66666</v>
      </c>
      <c r="AG381">
        <f t="shared" si="481"/>
        <v>4.7594999999999992</v>
      </c>
      <c r="AH381">
        <f t="shared" si="482"/>
        <v>4.1449400000000001</v>
      </c>
      <c r="AI381">
        <f t="shared" si="483"/>
        <v>1.6466199999999998</v>
      </c>
      <c r="AJ381">
        <f t="shared" si="484"/>
        <v>0.70641000000000009</v>
      </c>
      <c r="AK381">
        <f t="shared" si="485"/>
        <v>0.72143999999999997</v>
      </c>
      <c r="AL381">
        <f t="shared" si="486"/>
        <v>0</v>
      </c>
      <c r="AM381">
        <f t="shared" si="487"/>
        <v>0.72143999999999997</v>
      </c>
      <c r="AN381">
        <f t="shared" si="488"/>
        <v>5.6780000000000004E-2</v>
      </c>
      <c r="AO381">
        <f t="shared" si="489"/>
        <v>0</v>
      </c>
      <c r="AP381">
        <f t="shared" si="490"/>
        <v>0.30393999999999999</v>
      </c>
      <c r="AQ381">
        <f t="shared" si="491"/>
        <v>0</v>
      </c>
      <c r="AR381">
        <f t="shared" si="492"/>
        <v>0.48597000000000001</v>
      </c>
      <c r="AS381">
        <f t="shared" si="493"/>
        <v>0</v>
      </c>
      <c r="AT381">
        <f t="shared" si="494"/>
        <v>0.52605000000000002</v>
      </c>
      <c r="AU381">
        <f t="shared" si="495"/>
        <v>0</v>
      </c>
      <c r="AV381">
        <f t="shared" si="496"/>
        <v>3.5069999999999997E-2</v>
      </c>
      <c r="AW381">
        <f t="shared" si="497"/>
        <v>0</v>
      </c>
      <c r="AX381">
        <f t="shared" si="498"/>
        <v>0</v>
      </c>
      <c r="AY381">
        <f t="shared" si="499"/>
        <v>3.5069999999999997E-2</v>
      </c>
      <c r="AZ381">
        <f t="shared" si="500"/>
        <v>0</v>
      </c>
      <c r="BA381">
        <f t="shared" si="501"/>
        <v>0.50434000000000001</v>
      </c>
      <c r="BB381">
        <f t="shared" si="502"/>
        <v>0.17701999999999998</v>
      </c>
      <c r="BC381">
        <f t="shared" si="503"/>
        <v>1.1690000000000001E-2</v>
      </c>
      <c r="BD381">
        <f t="shared" si="504"/>
        <v>0.39579000000000003</v>
      </c>
      <c r="BE381">
        <f t="shared" si="505"/>
        <v>0.3674</v>
      </c>
      <c r="BF381">
        <f t="shared" si="506"/>
        <v>0</v>
      </c>
      <c r="BG381">
        <f t="shared" si="507"/>
        <v>0.19371999999999998</v>
      </c>
      <c r="BH381">
        <f t="shared" si="508"/>
        <v>0</v>
      </c>
      <c r="BI381">
        <f t="shared" si="509"/>
        <v>0</v>
      </c>
      <c r="BJ381">
        <f t="shared" si="510"/>
        <v>0</v>
      </c>
      <c r="BK381">
        <f t="shared" si="511"/>
        <v>4.3904299999999994</v>
      </c>
      <c r="BL381">
        <f t="shared" si="512"/>
        <v>4.3904299999999994</v>
      </c>
      <c r="BM381">
        <f t="shared" si="513"/>
        <v>0</v>
      </c>
      <c r="BN381">
        <f t="shared" si="514"/>
        <v>0</v>
      </c>
      <c r="BO381">
        <f t="shared" si="515"/>
        <v>0</v>
      </c>
      <c r="BP381">
        <f t="shared" si="516"/>
        <v>3.7007199999999996</v>
      </c>
      <c r="BQ381">
        <f t="shared" si="517"/>
        <v>0.53606999999999994</v>
      </c>
      <c r="BR381">
        <f t="shared" si="518"/>
        <v>3.5804800000000001</v>
      </c>
      <c r="BS381">
        <f t="shared" si="519"/>
        <v>6.0119999999999993E-2</v>
      </c>
      <c r="BT381">
        <f t="shared" si="520"/>
        <v>1.2341299999999999</v>
      </c>
      <c r="BU381">
        <f t="shared" si="521"/>
        <v>11.32761</v>
      </c>
      <c r="BV381" s="11">
        <f t="shared" si="522"/>
        <v>14.330269999999999</v>
      </c>
      <c r="BW381" s="11">
        <f t="shared" si="523"/>
        <v>0.49933000000000005</v>
      </c>
      <c r="BX381" s="11">
        <f t="shared" si="524"/>
        <v>4.7160799999999998</v>
      </c>
      <c r="BY381">
        <f t="shared" si="525"/>
        <v>0.97026999999999997</v>
      </c>
      <c r="BZ381">
        <f t="shared" si="526"/>
        <v>4.3419999999999993E-2</v>
      </c>
      <c r="CA381">
        <f t="shared" si="527"/>
        <v>1.15063</v>
      </c>
      <c r="CB381">
        <f t="shared" si="528"/>
        <v>0</v>
      </c>
      <c r="CC381" s="11">
        <f t="shared" si="529"/>
        <v>7.3897499999999994</v>
      </c>
      <c r="CD381" s="11">
        <f t="shared" si="530"/>
        <v>4.5958399999999999</v>
      </c>
      <c r="CE381" s="11">
        <f t="shared" si="531"/>
        <v>1.1389399999999998</v>
      </c>
      <c r="CF381">
        <f t="shared" si="532"/>
        <v>0.39244999999999997</v>
      </c>
      <c r="CG381">
        <f t="shared" si="533"/>
        <v>0.73480000000000001</v>
      </c>
      <c r="CH381">
        <f t="shared" si="534"/>
        <v>0</v>
      </c>
      <c r="CI381" s="11">
        <f t="shared" si="535"/>
        <v>1.91883</v>
      </c>
      <c r="CJ381">
        <f t="shared" si="536"/>
        <v>0.22878999999999999</v>
      </c>
      <c r="CK381">
        <f t="shared" si="537"/>
        <v>0.36071999999999999</v>
      </c>
      <c r="CL381">
        <f t="shared" si="538"/>
        <v>0</v>
      </c>
      <c r="CM381">
        <f t="shared" si="539"/>
        <v>0.27555000000000002</v>
      </c>
      <c r="CN381">
        <f t="shared" si="540"/>
        <v>2.3296499999999996</v>
      </c>
      <c r="CO381">
        <f t="shared" si="541"/>
        <v>2.8106099999999996</v>
      </c>
      <c r="CP381">
        <f t="shared" si="542"/>
        <v>0</v>
      </c>
      <c r="CQ381">
        <f t="shared" si="543"/>
        <v>0</v>
      </c>
      <c r="CR381">
        <f t="shared" si="544"/>
        <v>0.30227000000000004</v>
      </c>
      <c r="CT381" s="18">
        <f>'PASO 1 - SETUP CAMPAÑA'!$H$118/10</f>
        <v>16.7</v>
      </c>
      <c r="CU381">
        <v>8.7799999999999994</v>
      </c>
      <c r="CV381">
        <v>8.7799999999999994</v>
      </c>
      <c r="CW381">
        <v>0</v>
      </c>
      <c r="CX381">
        <v>1.45</v>
      </c>
      <c r="CY381">
        <v>1.45</v>
      </c>
      <c r="CZ381">
        <v>0</v>
      </c>
      <c r="DA381">
        <v>17.350000000000001</v>
      </c>
      <c r="DB381">
        <v>12.32</v>
      </c>
      <c r="DC381">
        <v>0</v>
      </c>
      <c r="DD381">
        <v>3.35</v>
      </c>
      <c r="DE381">
        <v>24.49</v>
      </c>
      <c r="DF381">
        <v>0</v>
      </c>
      <c r="DG381">
        <v>24.49</v>
      </c>
      <c r="DH381">
        <v>24.29</v>
      </c>
      <c r="DI381">
        <v>24.29</v>
      </c>
      <c r="DJ381">
        <v>0</v>
      </c>
      <c r="DK381">
        <v>23.48</v>
      </c>
      <c r="DL381">
        <v>0.26</v>
      </c>
      <c r="DM381">
        <v>0.02</v>
      </c>
      <c r="DN381">
        <v>19.97</v>
      </c>
      <c r="DO381">
        <v>9.26</v>
      </c>
      <c r="DP381">
        <v>0.26</v>
      </c>
      <c r="DQ381">
        <v>0.83</v>
      </c>
      <c r="DR381">
        <v>28.25</v>
      </c>
      <c r="DS381">
        <v>35.35</v>
      </c>
      <c r="DT381">
        <v>9.98</v>
      </c>
      <c r="DU381">
        <v>28.5</v>
      </c>
      <c r="DV381">
        <v>24.82</v>
      </c>
      <c r="DW381">
        <v>9.86</v>
      </c>
      <c r="DX381">
        <v>4.2300000000000004</v>
      </c>
      <c r="DY381">
        <v>4.32</v>
      </c>
      <c r="DZ381">
        <v>0</v>
      </c>
      <c r="EA381">
        <v>4.32</v>
      </c>
      <c r="EB381">
        <v>0.34</v>
      </c>
      <c r="EC381">
        <v>0</v>
      </c>
      <c r="ED381">
        <v>1.82</v>
      </c>
      <c r="EE381">
        <v>0</v>
      </c>
      <c r="EF381">
        <v>2.91</v>
      </c>
      <c r="EG381">
        <v>0</v>
      </c>
      <c r="EH381">
        <v>3.15</v>
      </c>
      <c r="EI381">
        <v>0</v>
      </c>
      <c r="EJ381">
        <v>0.21</v>
      </c>
      <c r="EK381">
        <v>0</v>
      </c>
      <c r="EL381">
        <v>0</v>
      </c>
      <c r="EM381">
        <v>0.21</v>
      </c>
      <c r="EN381">
        <v>0</v>
      </c>
      <c r="EO381">
        <v>3.02</v>
      </c>
      <c r="EP381">
        <v>1.06</v>
      </c>
      <c r="EQ381">
        <v>7.0000000000000007E-2</v>
      </c>
      <c r="ER381">
        <v>2.37</v>
      </c>
      <c r="ES381">
        <v>2.2000000000000002</v>
      </c>
      <c r="ET381">
        <v>0</v>
      </c>
      <c r="EU381">
        <v>1.1599999999999999</v>
      </c>
      <c r="EV381">
        <v>0</v>
      </c>
      <c r="EW381">
        <v>0</v>
      </c>
      <c r="EX381">
        <v>0</v>
      </c>
      <c r="EY381">
        <v>26.29</v>
      </c>
      <c r="EZ381">
        <v>26.29</v>
      </c>
      <c r="FA381">
        <v>0</v>
      </c>
      <c r="FB381">
        <v>0</v>
      </c>
      <c r="FC381">
        <v>0</v>
      </c>
      <c r="FD381">
        <v>22.16</v>
      </c>
      <c r="FE381">
        <v>3.21</v>
      </c>
      <c r="FF381">
        <v>21.44</v>
      </c>
      <c r="FG381">
        <v>0.36</v>
      </c>
      <c r="FH381">
        <v>7.39</v>
      </c>
      <c r="FI381">
        <v>67.83</v>
      </c>
      <c r="FJ381">
        <v>85.81</v>
      </c>
      <c r="FK381">
        <v>2.99</v>
      </c>
      <c r="FL381">
        <v>28.24</v>
      </c>
      <c r="FM381">
        <v>5.81</v>
      </c>
      <c r="FN381">
        <v>0.26</v>
      </c>
      <c r="FO381">
        <v>6.89</v>
      </c>
      <c r="FP381">
        <v>0</v>
      </c>
      <c r="FQ381">
        <v>44.25</v>
      </c>
      <c r="FR381">
        <v>27.52</v>
      </c>
      <c r="FS381">
        <v>6.82</v>
      </c>
      <c r="FT381">
        <v>2.35</v>
      </c>
      <c r="FU381">
        <v>4.4000000000000004</v>
      </c>
      <c r="FV381">
        <v>0</v>
      </c>
      <c r="FW381">
        <v>11.49</v>
      </c>
      <c r="FX381">
        <v>1.37</v>
      </c>
      <c r="FY381">
        <v>2.16</v>
      </c>
      <c r="FZ381">
        <v>0</v>
      </c>
      <c r="GA381">
        <v>1.65</v>
      </c>
      <c r="GB381">
        <v>13.95</v>
      </c>
      <c r="GC381">
        <v>16.829999999999998</v>
      </c>
      <c r="GD381">
        <v>0</v>
      </c>
      <c r="GE381">
        <v>0</v>
      </c>
      <c r="GF381">
        <v>1.81</v>
      </c>
    </row>
    <row r="382" spans="2:188" x14ac:dyDescent="0.35">
      <c r="B382" t="str">
        <f>IF(AND(F382&gt;='PASO 2 - CHANNEL INPUT '!$G$4,F382&lt;='PASO 2 - CHANNEL INPUT '!$H$4),"OK","FUERA")</f>
        <v>OK</v>
      </c>
      <c r="C382" s="18" t="str">
        <f>IF(AND(F382&gt;='PASO 2 - CHANNEL INPUT '!$G$8,F382&lt;='PASO 2 - CHANNEL INPUT '!$H$8),"OK","FUERA")</f>
        <v>OK</v>
      </c>
      <c r="D382" t="str">
        <f>IF(AND(F382&gt;='PASO 1 - SETUP CAMPAÑA'!$C$3,F382&lt;='PASO 1 - SETUP CAMPAÑA'!$C$4),"OK","FUERA")</f>
        <v>FUERA</v>
      </c>
      <c r="E382" t="s">
        <v>12</v>
      </c>
      <c r="F382">
        <v>95</v>
      </c>
      <c r="G382" s="11">
        <f t="shared" si="545"/>
        <v>1.6466199999999998</v>
      </c>
      <c r="H382">
        <f t="shared" si="456"/>
        <v>1.6466199999999998</v>
      </c>
      <c r="I382">
        <f t="shared" si="457"/>
        <v>0</v>
      </c>
      <c r="J382">
        <f t="shared" si="458"/>
        <v>0.67467999999999995</v>
      </c>
      <c r="K382">
        <f t="shared" si="459"/>
        <v>0.67467999999999995</v>
      </c>
      <c r="L382">
        <f t="shared" si="460"/>
        <v>0</v>
      </c>
      <c r="M382">
        <f t="shared" si="461"/>
        <v>2.2110799999999999</v>
      </c>
      <c r="N382">
        <f t="shared" si="462"/>
        <v>0.93853999999999993</v>
      </c>
      <c r="O382">
        <f t="shared" si="463"/>
        <v>9.8529999999999993E-2</v>
      </c>
      <c r="P382">
        <f t="shared" si="464"/>
        <v>0</v>
      </c>
      <c r="Q382">
        <f t="shared" si="465"/>
        <v>3.8777399999999997</v>
      </c>
      <c r="R382">
        <f t="shared" si="466"/>
        <v>0</v>
      </c>
      <c r="S382">
        <f t="shared" si="467"/>
        <v>3.8777399999999997</v>
      </c>
      <c r="T382">
        <f t="shared" si="468"/>
        <v>2.9876299999999998</v>
      </c>
      <c r="U382" s="11">
        <f t="shared" si="469"/>
        <v>3.6038599999999996</v>
      </c>
      <c r="V382">
        <f t="shared" si="470"/>
        <v>0.27555000000000002</v>
      </c>
      <c r="W382">
        <f t="shared" si="471"/>
        <v>3.5203599999999997</v>
      </c>
      <c r="X382">
        <f t="shared" si="472"/>
        <v>0</v>
      </c>
      <c r="Y382">
        <f t="shared" si="473"/>
        <v>0</v>
      </c>
      <c r="Z382">
        <f t="shared" si="474"/>
        <v>2.91248</v>
      </c>
      <c r="AA382">
        <f t="shared" si="475"/>
        <v>1.32097</v>
      </c>
      <c r="AB382">
        <f t="shared" si="476"/>
        <v>0</v>
      </c>
      <c r="AC382">
        <f t="shared" si="477"/>
        <v>0.13693999999999998</v>
      </c>
      <c r="AD382" s="11">
        <f t="shared" si="478"/>
        <v>3.9846200000000001</v>
      </c>
      <c r="AE382">
        <f t="shared" si="479"/>
        <v>4.0530900000000001</v>
      </c>
      <c r="AF382">
        <f t="shared" si="480"/>
        <v>0.94355</v>
      </c>
      <c r="AG382">
        <f t="shared" si="481"/>
        <v>3.9412000000000003</v>
      </c>
      <c r="AH382">
        <f t="shared" si="482"/>
        <v>3.8961099999999993</v>
      </c>
      <c r="AI382">
        <f t="shared" si="483"/>
        <v>1.16065</v>
      </c>
      <c r="AJ382">
        <f t="shared" si="484"/>
        <v>1.07548</v>
      </c>
      <c r="AK382">
        <f t="shared" si="485"/>
        <v>1.19906</v>
      </c>
      <c r="AL382">
        <f t="shared" si="486"/>
        <v>0</v>
      </c>
      <c r="AM382">
        <f t="shared" si="487"/>
        <v>2.2210999999999999</v>
      </c>
      <c r="AN382">
        <f t="shared" si="488"/>
        <v>0</v>
      </c>
      <c r="AO382">
        <f t="shared" si="489"/>
        <v>0</v>
      </c>
      <c r="AP382">
        <f t="shared" si="490"/>
        <v>0.29225000000000001</v>
      </c>
      <c r="AQ382">
        <f t="shared" si="491"/>
        <v>0</v>
      </c>
      <c r="AR382">
        <f t="shared" si="492"/>
        <v>1.0671299999999999</v>
      </c>
      <c r="AS382">
        <f t="shared" si="493"/>
        <v>0</v>
      </c>
      <c r="AT382">
        <f t="shared" si="494"/>
        <v>0</v>
      </c>
      <c r="AU382">
        <f t="shared" si="495"/>
        <v>0</v>
      </c>
      <c r="AV382">
        <f t="shared" si="496"/>
        <v>0.50600999999999996</v>
      </c>
      <c r="AW382">
        <f t="shared" si="497"/>
        <v>0</v>
      </c>
      <c r="AX382">
        <f t="shared" si="498"/>
        <v>0</v>
      </c>
      <c r="AY382">
        <f t="shared" si="499"/>
        <v>0.50600999999999996</v>
      </c>
      <c r="AZ382">
        <f t="shared" si="500"/>
        <v>0.62124000000000001</v>
      </c>
      <c r="BA382">
        <f t="shared" si="501"/>
        <v>0.27387999999999996</v>
      </c>
      <c r="BB382">
        <f t="shared" si="502"/>
        <v>0</v>
      </c>
      <c r="BC382">
        <f t="shared" si="503"/>
        <v>1.8370000000000001E-2</v>
      </c>
      <c r="BD382">
        <f t="shared" si="504"/>
        <v>0</v>
      </c>
      <c r="BE382">
        <f t="shared" si="505"/>
        <v>0</v>
      </c>
      <c r="BF382">
        <f t="shared" si="506"/>
        <v>0</v>
      </c>
      <c r="BG382">
        <f t="shared" si="507"/>
        <v>0</v>
      </c>
      <c r="BH382">
        <f t="shared" si="508"/>
        <v>8.0159999999999995E-2</v>
      </c>
      <c r="BI382">
        <f t="shared" si="509"/>
        <v>0</v>
      </c>
      <c r="BJ382">
        <f t="shared" si="510"/>
        <v>0</v>
      </c>
      <c r="BK382">
        <f t="shared" si="511"/>
        <v>7.1125300000000005</v>
      </c>
      <c r="BL382">
        <f t="shared" si="512"/>
        <v>7.1125300000000005</v>
      </c>
      <c r="BM382">
        <f t="shared" si="513"/>
        <v>0</v>
      </c>
      <c r="BN382">
        <f t="shared" si="514"/>
        <v>0</v>
      </c>
      <c r="BO382">
        <f t="shared" si="515"/>
        <v>0</v>
      </c>
      <c r="BP382">
        <f t="shared" si="516"/>
        <v>4.17333</v>
      </c>
      <c r="BQ382">
        <f t="shared" si="517"/>
        <v>1.1756800000000001</v>
      </c>
      <c r="BR382">
        <f t="shared" si="518"/>
        <v>3.9812799999999999</v>
      </c>
      <c r="BS382">
        <f t="shared" si="519"/>
        <v>0.49097999999999997</v>
      </c>
      <c r="BT382">
        <f t="shared" si="520"/>
        <v>0.26052000000000003</v>
      </c>
      <c r="BU382">
        <f t="shared" si="521"/>
        <v>11.027009999999999</v>
      </c>
      <c r="BV382" s="11">
        <f t="shared" si="522"/>
        <v>14.652579999999999</v>
      </c>
      <c r="BW382" s="11">
        <f t="shared" si="523"/>
        <v>0.61956999999999995</v>
      </c>
      <c r="BX382" s="11">
        <f t="shared" si="524"/>
        <v>4.0297099999999997</v>
      </c>
      <c r="BY382">
        <f t="shared" si="525"/>
        <v>0.97360999999999986</v>
      </c>
      <c r="BZ382">
        <f t="shared" si="526"/>
        <v>0</v>
      </c>
      <c r="CA382">
        <f t="shared" si="527"/>
        <v>0</v>
      </c>
      <c r="CB382">
        <f t="shared" si="528"/>
        <v>0</v>
      </c>
      <c r="CC382" s="11">
        <f t="shared" si="529"/>
        <v>9.7895399999999988</v>
      </c>
      <c r="CD382" s="11">
        <f t="shared" si="530"/>
        <v>3.2782100000000001</v>
      </c>
      <c r="CE382" s="11">
        <f t="shared" si="531"/>
        <v>0.97194000000000003</v>
      </c>
      <c r="CF382">
        <f t="shared" si="532"/>
        <v>7.848999999999999E-2</v>
      </c>
      <c r="CG382">
        <f t="shared" si="533"/>
        <v>0.17201</v>
      </c>
      <c r="CH382">
        <f t="shared" si="534"/>
        <v>0</v>
      </c>
      <c r="CI382" s="11">
        <f t="shared" si="535"/>
        <v>1.02037</v>
      </c>
      <c r="CJ382">
        <f t="shared" si="536"/>
        <v>0</v>
      </c>
      <c r="CK382">
        <f t="shared" si="537"/>
        <v>0</v>
      </c>
      <c r="CL382">
        <f t="shared" si="538"/>
        <v>0</v>
      </c>
      <c r="CM382">
        <f t="shared" si="539"/>
        <v>0</v>
      </c>
      <c r="CN382">
        <f t="shared" si="540"/>
        <v>1.4712700000000001</v>
      </c>
      <c r="CO382">
        <f t="shared" si="541"/>
        <v>1.9238399999999998</v>
      </c>
      <c r="CP382">
        <f t="shared" si="542"/>
        <v>0</v>
      </c>
      <c r="CQ382">
        <f t="shared" si="543"/>
        <v>0</v>
      </c>
      <c r="CR382">
        <f t="shared" si="544"/>
        <v>0</v>
      </c>
      <c r="CT382" s="18">
        <f>'PASO 1 - SETUP CAMPAÑA'!$H$118/10</f>
        <v>16.7</v>
      </c>
      <c r="CU382">
        <v>9.86</v>
      </c>
      <c r="CV382">
        <v>9.86</v>
      </c>
      <c r="CW382">
        <v>0</v>
      </c>
      <c r="CX382">
        <v>4.04</v>
      </c>
      <c r="CY382">
        <v>4.04</v>
      </c>
      <c r="CZ382">
        <v>0</v>
      </c>
      <c r="DA382">
        <v>13.24</v>
      </c>
      <c r="DB382">
        <v>5.62</v>
      </c>
      <c r="DC382">
        <v>0.59</v>
      </c>
      <c r="DD382">
        <v>0</v>
      </c>
      <c r="DE382">
        <v>23.22</v>
      </c>
      <c r="DF382">
        <v>0</v>
      </c>
      <c r="DG382">
        <v>23.22</v>
      </c>
      <c r="DH382">
        <v>17.89</v>
      </c>
      <c r="DI382">
        <v>21.58</v>
      </c>
      <c r="DJ382">
        <v>1.65</v>
      </c>
      <c r="DK382">
        <v>21.08</v>
      </c>
      <c r="DL382">
        <v>0</v>
      </c>
      <c r="DM382">
        <v>0</v>
      </c>
      <c r="DN382">
        <v>17.440000000000001</v>
      </c>
      <c r="DO382">
        <v>7.91</v>
      </c>
      <c r="DP382">
        <v>0</v>
      </c>
      <c r="DQ382">
        <v>0.82</v>
      </c>
      <c r="DR382">
        <v>23.86</v>
      </c>
      <c r="DS382">
        <v>24.27</v>
      </c>
      <c r="DT382">
        <v>5.65</v>
      </c>
      <c r="DU382">
        <v>23.6</v>
      </c>
      <c r="DV382">
        <v>23.33</v>
      </c>
      <c r="DW382">
        <v>6.95</v>
      </c>
      <c r="DX382">
        <v>6.44</v>
      </c>
      <c r="DY382">
        <v>7.18</v>
      </c>
      <c r="DZ382">
        <v>0</v>
      </c>
      <c r="EA382">
        <v>13.3</v>
      </c>
      <c r="EB382">
        <v>0</v>
      </c>
      <c r="EC382">
        <v>0</v>
      </c>
      <c r="ED382">
        <v>1.75</v>
      </c>
      <c r="EE382">
        <v>0</v>
      </c>
      <c r="EF382">
        <v>6.39</v>
      </c>
      <c r="EG382">
        <v>0</v>
      </c>
      <c r="EH382">
        <v>0</v>
      </c>
      <c r="EI382">
        <v>0</v>
      </c>
      <c r="EJ382">
        <v>3.03</v>
      </c>
      <c r="EK382">
        <v>0</v>
      </c>
      <c r="EL382">
        <v>0</v>
      </c>
      <c r="EM382">
        <v>3.03</v>
      </c>
      <c r="EN382">
        <v>3.72</v>
      </c>
      <c r="EO382">
        <v>1.64</v>
      </c>
      <c r="EP382">
        <v>0</v>
      </c>
      <c r="EQ382">
        <v>0.11</v>
      </c>
      <c r="ER382">
        <v>0</v>
      </c>
      <c r="ES382">
        <v>0</v>
      </c>
      <c r="ET382">
        <v>0</v>
      </c>
      <c r="EU382">
        <v>0</v>
      </c>
      <c r="EV382">
        <v>0.48</v>
      </c>
      <c r="EW382">
        <v>0</v>
      </c>
      <c r="EX382">
        <v>0</v>
      </c>
      <c r="EY382">
        <v>42.59</v>
      </c>
      <c r="EZ382">
        <v>42.59</v>
      </c>
      <c r="FA382">
        <v>0</v>
      </c>
      <c r="FB382">
        <v>0</v>
      </c>
      <c r="FC382">
        <v>0</v>
      </c>
      <c r="FD382">
        <v>24.99</v>
      </c>
      <c r="FE382">
        <v>7.04</v>
      </c>
      <c r="FF382">
        <v>23.84</v>
      </c>
      <c r="FG382">
        <v>2.94</v>
      </c>
      <c r="FH382">
        <v>1.56</v>
      </c>
      <c r="FI382">
        <v>66.03</v>
      </c>
      <c r="FJ382">
        <v>87.74</v>
      </c>
      <c r="FK382">
        <v>3.71</v>
      </c>
      <c r="FL382">
        <v>24.13</v>
      </c>
      <c r="FM382">
        <v>5.83</v>
      </c>
      <c r="FN382">
        <v>0</v>
      </c>
      <c r="FO382">
        <v>0</v>
      </c>
      <c r="FP382">
        <v>0</v>
      </c>
      <c r="FQ382">
        <v>58.62</v>
      </c>
      <c r="FR382">
        <v>19.63</v>
      </c>
      <c r="FS382">
        <v>5.82</v>
      </c>
      <c r="FT382">
        <v>0.47</v>
      </c>
      <c r="FU382">
        <v>1.03</v>
      </c>
      <c r="FV382">
        <v>0</v>
      </c>
      <c r="FW382">
        <v>6.11</v>
      </c>
      <c r="FX382">
        <v>0</v>
      </c>
      <c r="FY382">
        <v>0</v>
      </c>
      <c r="FZ382">
        <v>0</v>
      </c>
      <c r="GA382">
        <v>0</v>
      </c>
      <c r="GB382">
        <v>8.81</v>
      </c>
      <c r="GC382">
        <v>11.52</v>
      </c>
      <c r="GD382">
        <v>0</v>
      </c>
      <c r="GE382">
        <v>0</v>
      </c>
      <c r="GF382">
        <v>0</v>
      </c>
    </row>
    <row r="383" spans="2:188" x14ac:dyDescent="0.35">
      <c r="B383" t="str">
        <f>IF(AND(F383&gt;='PASO 2 - CHANNEL INPUT '!$G$4,F383&lt;='PASO 2 - CHANNEL INPUT '!$H$4),"OK","FUERA")</f>
        <v>OK</v>
      </c>
      <c r="C383" s="18" t="str">
        <f>IF(AND(F383&gt;='PASO 2 - CHANNEL INPUT '!$G$8,F383&lt;='PASO 2 - CHANNEL INPUT '!$H$8),"OK","FUERA")</f>
        <v>OK</v>
      </c>
      <c r="D383" t="str">
        <f>IF(AND(F383&gt;='PASO 1 - SETUP CAMPAÑA'!$C$3,F383&lt;='PASO 1 - SETUP CAMPAÑA'!$C$4),"OK","FUERA")</f>
        <v>FUERA</v>
      </c>
      <c r="E383" t="s">
        <v>12</v>
      </c>
      <c r="F383">
        <v>96</v>
      </c>
      <c r="G383" s="11">
        <f t="shared" si="545"/>
        <v>2.6452799999999996</v>
      </c>
      <c r="H383">
        <f t="shared" si="456"/>
        <v>2.6452799999999996</v>
      </c>
      <c r="I383">
        <f t="shared" si="457"/>
        <v>0</v>
      </c>
      <c r="J383">
        <f t="shared" si="458"/>
        <v>1.8002599999999997</v>
      </c>
      <c r="K383">
        <f t="shared" si="459"/>
        <v>1.8002599999999997</v>
      </c>
      <c r="L383">
        <f t="shared" si="460"/>
        <v>0</v>
      </c>
      <c r="M383">
        <f t="shared" si="461"/>
        <v>1.6599799999999998</v>
      </c>
      <c r="N383">
        <f t="shared" si="462"/>
        <v>2.36639</v>
      </c>
      <c r="O383">
        <f t="shared" si="463"/>
        <v>0.11689999999999998</v>
      </c>
      <c r="P383">
        <f t="shared" si="464"/>
        <v>0.44922999999999996</v>
      </c>
      <c r="Q383">
        <f t="shared" si="465"/>
        <v>5.5577599999999991</v>
      </c>
      <c r="R383">
        <f t="shared" si="466"/>
        <v>0</v>
      </c>
      <c r="S383">
        <f t="shared" si="467"/>
        <v>5.5577599999999991</v>
      </c>
      <c r="T383">
        <f t="shared" si="468"/>
        <v>3.97126</v>
      </c>
      <c r="U383" s="11">
        <f t="shared" si="469"/>
        <v>4.4872899999999998</v>
      </c>
      <c r="V383">
        <f t="shared" si="470"/>
        <v>0</v>
      </c>
      <c r="W383">
        <f t="shared" si="471"/>
        <v>6.09884</v>
      </c>
      <c r="X383">
        <f t="shared" si="472"/>
        <v>0</v>
      </c>
      <c r="Y383">
        <f t="shared" si="473"/>
        <v>8.3499999999999998E-3</v>
      </c>
      <c r="Z383">
        <f t="shared" si="474"/>
        <v>5.7798699999999998</v>
      </c>
      <c r="AA383">
        <f t="shared" si="475"/>
        <v>0.43420000000000003</v>
      </c>
      <c r="AB383">
        <f t="shared" si="476"/>
        <v>8.3499999999999998E-3</v>
      </c>
      <c r="AC383">
        <f t="shared" si="477"/>
        <v>0.10688</v>
      </c>
      <c r="AD383" s="11">
        <f t="shared" si="478"/>
        <v>6.09884</v>
      </c>
      <c r="AE383">
        <f t="shared" si="479"/>
        <v>5.7815399999999988</v>
      </c>
      <c r="AF383">
        <f t="shared" si="480"/>
        <v>0.46258999999999995</v>
      </c>
      <c r="AG383">
        <f t="shared" si="481"/>
        <v>7.421479999999999</v>
      </c>
      <c r="AH383">
        <f t="shared" si="482"/>
        <v>2.2995899999999998</v>
      </c>
      <c r="AI383">
        <f t="shared" si="483"/>
        <v>0.82330999999999988</v>
      </c>
      <c r="AJ383">
        <f t="shared" si="484"/>
        <v>0.38576999999999995</v>
      </c>
      <c r="AK383">
        <f t="shared" si="485"/>
        <v>1.4094799999999998</v>
      </c>
      <c r="AL383">
        <f t="shared" si="486"/>
        <v>0</v>
      </c>
      <c r="AM383">
        <f t="shared" si="487"/>
        <v>0.72644999999999993</v>
      </c>
      <c r="AN383">
        <f t="shared" si="488"/>
        <v>0</v>
      </c>
      <c r="AO383">
        <f t="shared" si="489"/>
        <v>0</v>
      </c>
      <c r="AP383">
        <f t="shared" si="490"/>
        <v>0</v>
      </c>
      <c r="AQ383">
        <f t="shared" si="491"/>
        <v>0</v>
      </c>
      <c r="AR383">
        <f t="shared" si="492"/>
        <v>0</v>
      </c>
      <c r="AS383">
        <f t="shared" si="493"/>
        <v>0</v>
      </c>
      <c r="AT383">
        <f t="shared" si="494"/>
        <v>0</v>
      </c>
      <c r="AU383">
        <f t="shared" si="495"/>
        <v>0</v>
      </c>
      <c r="AV383">
        <f t="shared" si="496"/>
        <v>0.28556999999999999</v>
      </c>
      <c r="AW383">
        <f t="shared" si="497"/>
        <v>0</v>
      </c>
      <c r="AX383">
        <f t="shared" si="498"/>
        <v>0</v>
      </c>
      <c r="AY383">
        <f t="shared" si="499"/>
        <v>0.28556999999999999</v>
      </c>
      <c r="AZ383">
        <f t="shared" si="500"/>
        <v>0</v>
      </c>
      <c r="BA383">
        <f t="shared" si="501"/>
        <v>0</v>
      </c>
      <c r="BB383">
        <f t="shared" si="502"/>
        <v>0</v>
      </c>
      <c r="BC383">
        <f t="shared" si="503"/>
        <v>0.78322999999999998</v>
      </c>
      <c r="BD383">
        <f t="shared" si="504"/>
        <v>0.53105999999999998</v>
      </c>
      <c r="BE383">
        <f t="shared" si="505"/>
        <v>0</v>
      </c>
      <c r="BF383">
        <f t="shared" si="506"/>
        <v>0</v>
      </c>
      <c r="BG383">
        <f t="shared" si="507"/>
        <v>0</v>
      </c>
      <c r="BH383">
        <f t="shared" si="508"/>
        <v>4.1750000000000002E-2</v>
      </c>
      <c r="BI383">
        <f t="shared" si="509"/>
        <v>0</v>
      </c>
      <c r="BJ383">
        <f t="shared" si="510"/>
        <v>0.17869000000000002</v>
      </c>
      <c r="BK383">
        <f t="shared" si="511"/>
        <v>3.9562299999999997</v>
      </c>
      <c r="BL383">
        <f t="shared" si="512"/>
        <v>3.7775400000000001</v>
      </c>
      <c r="BM383">
        <f t="shared" si="513"/>
        <v>0.17869000000000002</v>
      </c>
      <c r="BN383">
        <f t="shared" si="514"/>
        <v>0</v>
      </c>
      <c r="BO383">
        <f t="shared" si="515"/>
        <v>0</v>
      </c>
      <c r="BP383">
        <f t="shared" si="516"/>
        <v>4.39377</v>
      </c>
      <c r="BQ383">
        <f t="shared" si="517"/>
        <v>0.78823999999999994</v>
      </c>
      <c r="BR383">
        <f t="shared" si="518"/>
        <v>3.6055299999999999</v>
      </c>
      <c r="BS383">
        <f t="shared" si="519"/>
        <v>0.63292999999999999</v>
      </c>
      <c r="BT383">
        <f t="shared" si="520"/>
        <v>0.87841999999999998</v>
      </c>
      <c r="BU383">
        <f t="shared" si="521"/>
        <v>12.524999999999999</v>
      </c>
      <c r="BV383" s="11">
        <f t="shared" si="522"/>
        <v>15.73474</v>
      </c>
      <c r="BW383" s="11">
        <f t="shared" si="523"/>
        <v>0</v>
      </c>
      <c r="BX383" s="11">
        <f t="shared" si="524"/>
        <v>4.33866</v>
      </c>
      <c r="BY383">
        <f t="shared" si="525"/>
        <v>0.66466000000000003</v>
      </c>
      <c r="BZ383">
        <f t="shared" si="526"/>
        <v>8.3499999999999998E-3</v>
      </c>
      <c r="CA383">
        <f t="shared" si="527"/>
        <v>0</v>
      </c>
      <c r="CB383">
        <f t="shared" si="528"/>
        <v>0</v>
      </c>
      <c r="CC383" s="11">
        <f t="shared" si="529"/>
        <v>6.4528800000000004</v>
      </c>
      <c r="CD383" s="11">
        <f t="shared" si="530"/>
        <v>3.6890299999999998</v>
      </c>
      <c r="CE383" s="11">
        <f t="shared" si="531"/>
        <v>1.84535</v>
      </c>
      <c r="CF383">
        <f t="shared" si="532"/>
        <v>0</v>
      </c>
      <c r="CG383">
        <f t="shared" si="533"/>
        <v>0</v>
      </c>
      <c r="CH383">
        <f t="shared" si="534"/>
        <v>0</v>
      </c>
      <c r="CI383" s="11">
        <f t="shared" si="535"/>
        <v>1.7785499999999999</v>
      </c>
      <c r="CJ383">
        <f t="shared" si="536"/>
        <v>0</v>
      </c>
      <c r="CK383">
        <f t="shared" si="537"/>
        <v>0.59451999999999994</v>
      </c>
      <c r="CL383">
        <f t="shared" si="538"/>
        <v>0</v>
      </c>
      <c r="CM383">
        <f t="shared" si="539"/>
        <v>0</v>
      </c>
      <c r="CN383">
        <f t="shared" si="540"/>
        <v>1.1656599999999999</v>
      </c>
      <c r="CO383">
        <f t="shared" si="541"/>
        <v>2.3931100000000001</v>
      </c>
      <c r="CP383">
        <f t="shared" si="542"/>
        <v>0</v>
      </c>
      <c r="CQ383">
        <f t="shared" si="543"/>
        <v>0</v>
      </c>
      <c r="CR383">
        <f t="shared" si="544"/>
        <v>3.0059999999999996E-2</v>
      </c>
      <c r="CT383" s="18">
        <f>'PASO 1 - SETUP CAMPAÑA'!$H$118/10</f>
        <v>16.7</v>
      </c>
      <c r="CU383">
        <v>15.84</v>
      </c>
      <c r="CV383">
        <v>15.84</v>
      </c>
      <c r="CW383">
        <v>0</v>
      </c>
      <c r="CX383">
        <v>10.78</v>
      </c>
      <c r="CY383">
        <v>10.78</v>
      </c>
      <c r="CZ383">
        <v>0</v>
      </c>
      <c r="DA383">
        <v>9.94</v>
      </c>
      <c r="DB383">
        <v>14.17</v>
      </c>
      <c r="DC383">
        <v>0.7</v>
      </c>
      <c r="DD383">
        <v>2.69</v>
      </c>
      <c r="DE383">
        <v>33.28</v>
      </c>
      <c r="DF383">
        <v>0</v>
      </c>
      <c r="DG383">
        <v>33.28</v>
      </c>
      <c r="DH383">
        <v>23.78</v>
      </c>
      <c r="DI383">
        <v>26.87</v>
      </c>
      <c r="DJ383">
        <v>0</v>
      </c>
      <c r="DK383">
        <v>36.520000000000003</v>
      </c>
      <c r="DL383">
        <v>0</v>
      </c>
      <c r="DM383">
        <v>0.05</v>
      </c>
      <c r="DN383">
        <v>34.61</v>
      </c>
      <c r="DO383">
        <v>2.6</v>
      </c>
      <c r="DP383">
        <v>0.05</v>
      </c>
      <c r="DQ383">
        <v>0.64</v>
      </c>
      <c r="DR383">
        <v>36.520000000000003</v>
      </c>
      <c r="DS383">
        <v>34.619999999999997</v>
      </c>
      <c r="DT383">
        <v>2.77</v>
      </c>
      <c r="DU383">
        <v>44.44</v>
      </c>
      <c r="DV383">
        <v>13.77</v>
      </c>
      <c r="DW383">
        <v>4.93</v>
      </c>
      <c r="DX383">
        <v>2.31</v>
      </c>
      <c r="DY383">
        <v>8.44</v>
      </c>
      <c r="DZ383">
        <v>0</v>
      </c>
      <c r="EA383">
        <v>4.3499999999999996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1.71</v>
      </c>
      <c r="EK383">
        <v>0</v>
      </c>
      <c r="EL383">
        <v>0</v>
      </c>
      <c r="EM383">
        <v>1.71</v>
      </c>
      <c r="EN383">
        <v>0</v>
      </c>
      <c r="EO383">
        <v>0</v>
      </c>
      <c r="EP383">
        <v>0</v>
      </c>
      <c r="EQ383">
        <v>4.6900000000000004</v>
      </c>
      <c r="ER383">
        <v>3.18</v>
      </c>
      <c r="ES383">
        <v>0</v>
      </c>
      <c r="ET383">
        <v>0</v>
      </c>
      <c r="EU383">
        <v>0</v>
      </c>
      <c r="EV383">
        <v>0.25</v>
      </c>
      <c r="EW383">
        <v>0</v>
      </c>
      <c r="EX383">
        <v>1.07</v>
      </c>
      <c r="EY383">
        <v>23.69</v>
      </c>
      <c r="EZ383">
        <v>22.62</v>
      </c>
      <c r="FA383">
        <v>1.07</v>
      </c>
      <c r="FB383">
        <v>0</v>
      </c>
      <c r="FC383">
        <v>0</v>
      </c>
      <c r="FD383">
        <v>26.31</v>
      </c>
      <c r="FE383">
        <v>4.72</v>
      </c>
      <c r="FF383">
        <v>21.59</v>
      </c>
      <c r="FG383">
        <v>3.79</v>
      </c>
      <c r="FH383">
        <v>5.26</v>
      </c>
      <c r="FI383">
        <v>75</v>
      </c>
      <c r="FJ383">
        <v>94.22</v>
      </c>
      <c r="FK383">
        <v>0</v>
      </c>
      <c r="FL383">
        <v>25.98</v>
      </c>
      <c r="FM383">
        <v>3.98</v>
      </c>
      <c r="FN383">
        <v>0.05</v>
      </c>
      <c r="FO383">
        <v>0</v>
      </c>
      <c r="FP383">
        <v>0</v>
      </c>
      <c r="FQ383">
        <v>38.64</v>
      </c>
      <c r="FR383">
        <v>22.09</v>
      </c>
      <c r="FS383">
        <v>11.05</v>
      </c>
      <c r="FT383">
        <v>0</v>
      </c>
      <c r="FU383">
        <v>0</v>
      </c>
      <c r="FV383">
        <v>0</v>
      </c>
      <c r="FW383">
        <v>10.65</v>
      </c>
      <c r="FX383">
        <v>0</v>
      </c>
      <c r="FY383">
        <v>3.56</v>
      </c>
      <c r="FZ383">
        <v>0</v>
      </c>
      <c r="GA383">
        <v>0</v>
      </c>
      <c r="GB383">
        <v>6.98</v>
      </c>
      <c r="GC383">
        <v>14.33</v>
      </c>
      <c r="GD383">
        <v>0</v>
      </c>
      <c r="GE383">
        <v>0</v>
      </c>
      <c r="GF383">
        <v>0.18</v>
      </c>
    </row>
    <row r="384" spans="2:188" x14ac:dyDescent="0.35">
      <c r="B384" t="str">
        <f>IF(AND(F384&gt;='PASO 2 - CHANNEL INPUT '!$G$4,F384&lt;='PASO 2 - CHANNEL INPUT '!$H$4),"OK","FUERA")</f>
        <v>OK</v>
      </c>
      <c r="C384" s="18" t="str">
        <f>IF(AND(F384&gt;='PASO 2 - CHANNEL INPUT '!$G$8,F384&lt;='PASO 2 - CHANNEL INPUT '!$H$8),"OK","FUERA")</f>
        <v>OK</v>
      </c>
      <c r="D384" t="str">
        <f>IF(AND(F384&gt;='PASO 1 - SETUP CAMPAÑA'!$C$3,F384&lt;='PASO 1 - SETUP CAMPAÑA'!$C$4),"OK","FUERA")</f>
        <v>FUERA</v>
      </c>
      <c r="E384" t="s">
        <v>12</v>
      </c>
      <c r="F384">
        <v>97</v>
      </c>
      <c r="G384" s="11">
        <f t="shared" si="545"/>
        <v>1.8971199999999997</v>
      </c>
      <c r="H384">
        <f t="shared" si="456"/>
        <v>1.8971199999999997</v>
      </c>
      <c r="I384">
        <f t="shared" si="457"/>
        <v>0</v>
      </c>
      <c r="J384">
        <f t="shared" si="458"/>
        <v>1.8269799999999998</v>
      </c>
      <c r="K384">
        <f t="shared" si="459"/>
        <v>1.8269799999999998</v>
      </c>
      <c r="L384">
        <f t="shared" si="460"/>
        <v>0</v>
      </c>
      <c r="M384">
        <f t="shared" si="461"/>
        <v>0.61121999999999999</v>
      </c>
      <c r="N384">
        <f t="shared" si="462"/>
        <v>1.9839599999999999</v>
      </c>
      <c r="O384">
        <f t="shared" si="463"/>
        <v>0</v>
      </c>
      <c r="P384">
        <f t="shared" si="464"/>
        <v>0</v>
      </c>
      <c r="Q384">
        <f t="shared" si="465"/>
        <v>2.5935099999999998</v>
      </c>
      <c r="R384">
        <f t="shared" si="466"/>
        <v>0</v>
      </c>
      <c r="S384">
        <f t="shared" si="467"/>
        <v>2.5935099999999998</v>
      </c>
      <c r="T384">
        <f t="shared" si="468"/>
        <v>2.5935099999999998</v>
      </c>
      <c r="U384" s="11">
        <f t="shared" si="469"/>
        <v>3.6773400000000001</v>
      </c>
      <c r="V384">
        <f t="shared" si="470"/>
        <v>0.63627</v>
      </c>
      <c r="W384">
        <f t="shared" si="471"/>
        <v>2.6219000000000001</v>
      </c>
      <c r="X384">
        <f t="shared" si="472"/>
        <v>0</v>
      </c>
      <c r="Y384">
        <f t="shared" si="473"/>
        <v>0.49097999999999997</v>
      </c>
      <c r="Z384">
        <f t="shared" si="474"/>
        <v>3.4568999999999996</v>
      </c>
      <c r="AA384">
        <f t="shared" si="475"/>
        <v>0.29057999999999995</v>
      </c>
      <c r="AB384">
        <f t="shared" si="476"/>
        <v>0.49097999999999997</v>
      </c>
      <c r="AC384">
        <f t="shared" si="477"/>
        <v>0</v>
      </c>
      <c r="AD384" s="11">
        <f t="shared" si="478"/>
        <v>3.7491499999999998</v>
      </c>
      <c r="AE384">
        <f t="shared" si="479"/>
        <v>6.5981699999999996</v>
      </c>
      <c r="AF384">
        <f t="shared" si="480"/>
        <v>0</v>
      </c>
      <c r="AG384">
        <f t="shared" si="481"/>
        <v>6.2808699999999993</v>
      </c>
      <c r="AH384">
        <f t="shared" si="482"/>
        <v>1.3894399999999998</v>
      </c>
      <c r="AI384">
        <f t="shared" si="483"/>
        <v>1.6148899999999999</v>
      </c>
      <c r="AJ384">
        <f t="shared" si="484"/>
        <v>1.9722700000000002</v>
      </c>
      <c r="AK384">
        <f t="shared" si="485"/>
        <v>0.61456</v>
      </c>
      <c r="AL384">
        <f t="shared" si="486"/>
        <v>0</v>
      </c>
      <c r="AM384">
        <f t="shared" si="487"/>
        <v>2.4933099999999997</v>
      </c>
      <c r="AN384">
        <f t="shared" si="488"/>
        <v>0.51268999999999998</v>
      </c>
      <c r="AO384">
        <f t="shared" si="489"/>
        <v>0.26219000000000003</v>
      </c>
      <c r="AP384">
        <f t="shared" si="490"/>
        <v>0.21542999999999998</v>
      </c>
      <c r="AQ384">
        <f t="shared" si="491"/>
        <v>0</v>
      </c>
      <c r="AR384">
        <f t="shared" si="492"/>
        <v>0</v>
      </c>
      <c r="AS384">
        <f t="shared" si="493"/>
        <v>0</v>
      </c>
      <c r="AT384">
        <f t="shared" si="494"/>
        <v>0</v>
      </c>
      <c r="AU384">
        <f t="shared" si="495"/>
        <v>0</v>
      </c>
      <c r="AV384">
        <f t="shared" si="496"/>
        <v>0</v>
      </c>
      <c r="AW384">
        <f t="shared" si="497"/>
        <v>0</v>
      </c>
      <c r="AX384">
        <f t="shared" si="498"/>
        <v>0</v>
      </c>
      <c r="AY384">
        <f t="shared" si="499"/>
        <v>0</v>
      </c>
      <c r="AZ384">
        <f t="shared" si="500"/>
        <v>0</v>
      </c>
      <c r="BA384">
        <f t="shared" si="501"/>
        <v>0</v>
      </c>
      <c r="BB384">
        <f t="shared" si="502"/>
        <v>0</v>
      </c>
      <c r="BC384">
        <f t="shared" si="503"/>
        <v>0</v>
      </c>
      <c r="BD384">
        <f t="shared" si="504"/>
        <v>1.2858999999999998</v>
      </c>
      <c r="BE384">
        <f t="shared" si="505"/>
        <v>0</v>
      </c>
      <c r="BF384">
        <f t="shared" si="506"/>
        <v>0</v>
      </c>
      <c r="BG384">
        <f t="shared" si="507"/>
        <v>0</v>
      </c>
      <c r="BH384">
        <f t="shared" si="508"/>
        <v>0</v>
      </c>
      <c r="BI384">
        <f t="shared" si="509"/>
        <v>0</v>
      </c>
      <c r="BJ384">
        <f t="shared" si="510"/>
        <v>0</v>
      </c>
      <c r="BK384">
        <f t="shared" si="511"/>
        <v>4.6092000000000004</v>
      </c>
      <c r="BL384">
        <f t="shared" si="512"/>
        <v>4.6092000000000004</v>
      </c>
      <c r="BM384">
        <f t="shared" si="513"/>
        <v>0</v>
      </c>
      <c r="BN384">
        <f t="shared" si="514"/>
        <v>0</v>
      </c>
      <c r="BO384">
        <f t="shared" si="515"/>
        <v>0</v>
      </c>
      <c r="BP384">
        <f t="shared" si="516"/>
        <v>1.6366000000000001</v>
      </c>
      <c r="BQ384">
        <f t="shared" si="517"/>
        <v>1.336E-2</v>
      </c>
      <c r="BR384">
        <f t="shared" si="518"/>
        <v>1.62324</v>
      </c>
      <c r="BS384">
        <f t="shared" si="519"/>
        <v>0</v>
      </c>
      <c r="BT384">
        <f t="shared" si="520"/>
        <v>0.51268999999999998</v>
      </c>
      <c r="BU384">
        <f t="shared" si="521"/>
        <v>10.111849999999999</v>
      </c>
      <c r="BV384" s="11">
        <f t="shared" si="522"/>
        <v>14.24677</v>
      </c>
      <c r="BW384" s="11">
        <f t="shared" si="523"/>
        <v>0</v>
      </c>
      <c r="BX384" s="11">
        <f t="shared" si="524"/>
        <v>3.0995199999999996</v>
      </c>
      <c r="BY384">
        <f t="shared" si="525"/>
        <v>0</v>
      </c>
      <c r="BZ384">
        <f t="shared" si="526"/>
        <v>0.49097999999999997</v>
      </c>
      <c r="CA384">
        <f t="shared" si="527"/>
        <v>0</v>
      </c>
      <c r="CB384">
        <f t="shared" si="528"/>
        <v>0</v>
      </c>
      <c r="CC384" s="11">
        <f t="shared" si="529"/>
        <v>10.060080000000001</v>
      </c>
      <c r="CD384" s="11">
        <f t="shared" si="530"/>
        <v>3.0995199999999996</v>
      </c>
      <c r="CE384" s="11">
        <f t="shared" si="531"/>
        <v>1.2524999999999999</v>
      </c>
      <c r="CF384">
        <f t="shared" si="532"/>
        <v>1.0788200000000001</v>
      </c>
      <c r="CG384">
        <f t="shared" si="533"/>
        <v>0</v>
      </c>
      <c r="CH384">
        <f t="shared" si="534"/>
        <v>0</v>
      </c>
      <c r="CI384" s="11">
        <f t="shared" si="535"/>
        <v>1.0921799999999999</v>
      </c>
      <c r="CJ384">
        <f t="shared" si="536"/>
        <v>0.15864999999999999</v>
      </c>
      <c r="CK384">
        <f t="shared" si="537"/>
        <v>0</v>
      </c>
      <c r="CL384">
        <f t="shared" si="538"/>
        <v>0</v>
      </c>
      <c r="CM384">
        <f t="shared" si="539"/>
        <v>0</v>
      </c>
      <c r="CN384">
        <f t="shared" si="540"/>
        <v>0.63627</v>
      </c>
      <c r="CO384">
        <f t="shared" si="541"/>
        <v>2.1726699999999997</v>
      </c>
      <c r="CP384">
        <f t="shared" si="542"/>
        <v>0</v>
      </c>
      <c r="CQ384">
        <f t="shared" si="543"/>
        <v>0</v>
      </c>
      <c r="CR384">
        <f t="shared" si="544"/>
        <v>0.15864999999999999</v>
      </c>
      <c r="CT384" s="18">
        <f>'PASO 1 - SETUP CAMPAÑA'!$H$118/10</f>
        <v>16.7</v>
      </c>
      <c r="CU384">
        <v>11.36</v>
      </c>
      <c r="CV384">
        <v>11.36</v>
      </c>
      <c r="CW384">
        <v>0</v>
      </c>
      <c r="CX384">
        <v>10.94</v>
      </c>
      <c r="CY384">
        <v>10.94</v>
      </c>
      <c r="CZ384">
        <v>0</v>
      </c>
      <c r="DA384">
        <v>3.66</v>
      </c>
      <c r="DB384">
        <v>11.88</v>
      </c>
      <c r="DC384">
        <v>0</v>
      </c>
      <c r="DD384">
        <v>0</v>
      </c>
      <c r="DE384">
        <v>15.53</v>
      </c>
      <c r="DF384">
        <v>0</v>
      </c>
      <c r="DG384">
        <v>15.53</v>
      </c>
      <c r="DH384">
        <v>15.53</v>
      </c>
      <c r="DI384">
        <v>22.02</v>
      </c>
      <c r="DJ384">
        <v>3.81</v>
      </c>
      <c r="DK384">
        <v>15.7</v>
      </c>
      <c r="DL384">
        <v>0</v>
      </c>
      <c r="DM384">
        <v>2.94</v>
      </c>
      <c r="DN384">
        <v>20.7</v>
      </c>
      <c r="DO384">
        <v>1.74</v>
      </c>
      <c r="DP384">
        <v>2.94</v>
      </c>
      <c r="DQ384">
        <v>0</v>
      </c>
      <c r="DR384">
        <v>22.45</v>
      </c>
      <c r="DS384">
        <v>39.51</v>
      </c>
      <c r="DT384">
        <v>0</v>
      </c>
      <c r="DU384">
        <v>37.61</v>
      </c>
      <c r="DV384">
        <v>8.32</v>
      </c>
      <c r="DW384">
        <v>9.67</v>
      </c>
      <c r="DX384">
        <v>11.81</v>
      </c>
      <c r="DY384">
        <v>3.68</v>
      </c>
      <c r="DZ384">
        <v>0</v>
      </c>
      <c r="EA384">
        <v>14.93</v>
      </c>
      <c r="EB384">
        <v>3.07</v>
      </c>
      <c r="EC384">
        <v>1.57</v>
      </c>
      <c r="ED384">
        <v>1.29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7.7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27.6</v>
      </c>
      <c r="EZ384">
        <v>27.6</v>
      </c>
      <c r="FA384">
        <v>0</v>
      </c>
      <c r="FB384">
        <v>0</v>
      </c>
      <c r="FC384">
        <v>0</v>
      </c>
      <c r="FD384">
        <v>9.8000000000000007</v>
      </c>
      <c r="FE384">
        <v>0.08</v>
      </c>
      <c r="FF384">
        <v>9.7200000000000006</v>
      </c>
      <c r="FG384">
        <v>0</v>
      </c>
      <c r="FH384">
        <v>3.07</v>
      </c>
      <c r="FI384">
        <v>60.55</v>
      </c>
      <c r="FJ384">
        <v>85.31</v>
      </c>
      <c r="FK384">
        <v>0</v>
      </c>
      <c r="FL384">
        <v>18.559999999999999</v>
      </c>
      <c r="FM384">
        <v>0</v>
      </c>
      <c r="FN384">
        <v>2.94</v>
      </c>
      <c r="FO384">
        <v>0</v>
      </c>
      <c r="FP384">
        <v>0</v>
      </c>
      <c r="FQ384">
        <v>60.24</v>
      </c>
      <c r="FR384">
        <v>18.559999999999999</v>
      </c>
      <c r="FS384">
        <v>7.5</v>
      </c>
      <c r="FT384">
        <v>6.46</v>
      </c>
      <c r="FU384">
        <v>0</v>
      </c>
      <c r="FV384">
        <v>0</v>
      </c>
      <c r="FW384">
        <v>6.54</v>
      </c>
      <c r="FX384">
        <v>0.95</v>
      </c>
      <c r="FY384">
        <v>0</v>
      </c>
      <c r="FZ384">
        <v>0</v>
      </c>
      <c r="GA384">
        <v>0</v>
      </c>
      <c r="GB384">
        <v>3.81</v>
      </c>
      <c r="GC384">
        <v>13.01</v>
      </c>
      <c r="GD384">
        <v>0</v>
      </c>
      <c r="GE384">
        <v>0</v>
      </c>
      <c r="GF384">
        <v>0.95</v>
      </c>
    </row>
    <row r="385" spans="2:188" x14ac:dyDescent="0.35">
      <c r="B385" t="str">
        <f>IF(AND(F385&gt;='PASO 2 - CHANNEL INPUT '!$G$4,F385&lt;='PASO 2 - CHANNEL INPUT '!$H$4),"OK","FUERA")</f>
        <v>OK</v>
      </c>
      <c r="C385" s="18" t="str">
        <f>IF(AND(F385&gt;='PASO 2 - CHANNEL INPUT '!$G$8,F385&lt;='PASO 2 - CHANNEL INPUT '!$H$8),"OK","FUERA")</f>
        <v>OK</v>
      </c>
      <c r="D385" t="str">
        <f>IF(AND(F385&gt;='PASO 1 - SETUP CAMPAÑA'!$C$3,F385&lt;='PASO 1 - SETUP CAMPAÑA'!$C$4),"OK","FUERA")</f>
        <v>FUERA</v>
      </c>
      <c r="E385" t="s">
        <v>12</v>
      </c>
      <c r="F385">
        <v>98</v>
      </c>
      <c r="G385" s="11">
        <f t="shared" si="545"/>
        <v>1.56145</v>
      </c>
      <c r="H385">
        <f t="shared" si="456"/>
        <v>1.5263800000000001</v>
      </c>
      <c r="I385">
        <f t="shared" si="457"/>
        <v>3.5069999999999997E-2</v>
      </c>
      <c r="J385">
        <f t="shared" si="458"/>
        <v>1.48797</v>
      </c>
      <c r="K385">
        <f t="shared" si="459"/>
        <v>1.48797</v>
      </c>
      <c r="L385">
        <f t="shared" si="460"/>
        <v>0</v>
      </c>
      <c r="M385">
        <f t="shared" si="461"/>
        <v>1.9121499999999998</v>
      </c>
      <c r="N385">
        <f t="shared" si="462"/>
        <v>2.5734699999999999</v>
      </c>
      <c r="O385">
        <f t="shared" si="463"/>
        <v>0</v>
      </c>
      <c r="P385">
        <f t="shared" si="464"/>
        <v>0</v>
      </c>
      <c r="Q385">
        <f t="shared" si="465"/>
        <v>4.8463399999999996</v>
      </c>
      <c r="R385">
        <f t="shared" si="466"/>
        <v>0</v>
      </c>
      <c r="S385">
        <f t="shared" si="467"/>
        <v>4.8463399999999996</v>
      </c>
      <c r="T385">
        <f t="shared" si="468"/>
        <v>4.30192</v>
      </c>
      <c r="U385" s="11">
        <f t="shared" si="469"/>
        <v>5.7898899999999998</v>
      </c>
      <c r="V385">
        <f t="shared" si="470"/>
        <v>0</v>
      </c>
      <c r="W385">
        <f t="shared" si="471"/>
        <v>6.9455300000000006</v>
      </c>
      <c r="X385">
        <f t="shared" si="472"/>
        <v>3.3399999999999999E-2</v>
      </c>
      <c r="Y385">
        <f t="shared" si="473"/>
        <v>3.3399999999999999E-2</v>
      </c>
      <c r="Z385">
        <f t="shared" si="474"/>
        <v>4.0564299999999998</v>
      </c>
      <c r="AA385">
        <f t="shared" si="475"/>
        <v>2.9208299999999996</v>
      </c>
      <c r="AB385">
        <f t="shared" si="476"/>
        <v>3.3399999999999999E-2</v>
      </c>
      <c r="AC385">
        <f t="shared" si="477"/>
        <v>0</v>
      </c>
      <c r="AD385" s="11">
        <f t="shared" si="478"/>
        <v>6.9789299999999992</v>
      </c>
      <c r="AE385">
        <f t="shared" si="479"/>
        <v>6.5998400000000004</v>
      </c>
      <c r="AF385">
        <f t="shared" si="480"/>
        <v>0</v>
      </c>
      <c r="AG385">
        <f t="shared" si="481"/>
        <v>7.2327700000000004</v>
      </c>
      <c r="AH385">
        <f t="shared" si="482"/>
        <v>2.6820199999999996</v>
      </c>
      <c r="AI385">
        <f t="shared" si="483"/>
        <v>2.7922399999999996</v>
      </c>
      <c r="AJ385">
        <f t="shared" si="484"/>
        <v>2.3780799999999997</v>
      </c>
      <c r="AK385">
        <f t="shared" si="485"/>
        <v>2.1977199999999999</v>
      </c>
      <c r="AL385">
        <f t="shared" si="486"/>
        <v>0</v>
      </c>
      <c r="AM385">
        <f t="shared" si="487"/>
        <v>1.7418100000000001</v>
      </c>
      <c r="AN385">
        <f t="shared" si="488"/>
        <v>0</v>
      </c>
      <c r="AO385">
        <f t="shared" si="489"/>
        <v>0</v>
      </c>
      <c r="AP385">
        <f t="shared" si="490"/>
        <v>0</v>
      </c>
      <c r="AQ385">
        <f t="shared" si="491"/>
        <v>0</v>
      </c>
      <c r="AR385">
        <f t="shared" si="492"/>
        <v>0</v>
      </c>
      <c r="AS385">
        <f t="shared" si="493"/>
        <v>0</v>
      </c>
      <c r="AT385">
        <f t="shared" si="494"/>
        <v>0</v>
      </c>
      <c r="AU385">
        <f t="shared" si="495"/>
        <v>0</v>
      </c>
      <c r="AV385">
        <f t="shared" si="496"/>
        <v>1.0353999999999999</v>
      </c>
      <c r="AW385">
        <f t="shared" si="497"/>
        <v>0</v>
      </c>
      <c r="AX385">
        <f t="shared" si="498"/>
        <v>0</v>
      </c>
      <c r="AY385">
        <f t="shared" si="499"/>
        <v>1.0353999999999999</v>
      </c>
      <c r="AZ385">
        <f t="shared" si="500"/>
        <v>0</v>
      </c>
      <c r="BA385">
        <f t="shared" si="501"/>
        <v>0</v>
      </c>
      <c r="BB385">
        <f t="shared" si="502"/>
        <v>0</v>
      </c>
      <c r="BC385">
        <f t="shared" si="503"/>
        <v>0</v>
      </c>
      <c r="BD385">
        <f t="shared" si="504"/>
        <v>0</v>
      </c>
      <c r="BE385">
        <f t="shared" si="505"/>
        <v>0</v>
      </c>
      <c r="BF385">
        <f t="shared" si="506"/>
        <v>0</v>
      </c>
      <c r="BG385">
        <f t="shared" si="507"/>
        <v>0</v>
      </c>
      <c r="BH385">
        <f t="shared" si="508"/>
        <v>0</v>
      </c>
      <c r="BI385">
        <f t="shared" si="509"/>
        <v>0</v>
      </c>
      <c r="BJ385">
        <f t="shared" si="510"/>
        <v>0</v>
      </c>
      <c r="BK385">
        <f t="shared" si="511"/>
        <v>4.9749299999999996</v>
      </c>
      <c r="BL385">
        <f t="shared" si="512"/>
        <v>4.9749299999999996</v>
      </c>
      <c r="BM385">
        <f t="shared" si="513"/>
        <v>0</v>
      </c>
      <c r="BN385">
        <f t="shared" si="514"/>
        <v>0</v>
      </c>
      <c r="BO385">
        <f t="shared" si="515"/>
        <v>0</v>
      </c>
      <c r="BP385">
        <f t="shared" si="516"/>
        <v>1.4545700000000001</v>
      </c>
      <c r="BQ385">
        <f t="shared" si="517"/>
        <v>0</v>
      </c>
      <c r="BR385">
        <f t="shared" si="518"/>
        <v>1.4545700000000001</v>
      </c>
      <c r="BS385">
        <f t="shared" si="519"/>
        <v>0</v>
      </c>
      <c r="BT385">
        <f t="shared" si="520"/>
        <v>0.24214999999999998</v>
      </c>
      <c r="BU385">
        <f t="shared" si="521"/>
        <v>13.141229999999998</v>
      </c>
      <c r="BV385" s="11">
        <f t="shared" si="522"/>
        <v>16.404409999999999</v>
      </c>
      <c r="BW385" s="11">
        <f t="shared" si="523"/>
        <v>0</v>
      </c>
      <c r="BX385" s="11">
        <f t="shared" si="524"/>
        <v>4.742799999999999</v>
      </c>
      <c r="BY385">
        <f t="shared" si="525"/>
        <v>0</v>
      </c>
      <c r="BZ385">
        <f t="shared" si="526"/>
        <v>3.3399999999999999E-2</v>
      </c>
      <c r="CA385">
        <f t="shared" si="527"/>
        <v>0</v>
      </c>
      <c r="CB385">
        <f t="shared" si="528"/>
        <v>0</v>
      </c>
      <c r="CC385" s="11">
        <f t="shared" si="529"/>
        <v>7.6318999999999999</v>
      </c>
      <c r="CD385" s="11">
        <f t="shared" si="530"/>
        <v>4.742799999999999</v>
      </c>
      <c r="CE385" s="11">
        <f t="shared" si="531"/>
        <v>0.24214999999999998</v>
      </c>
      <c r="CF385">
        <f t="shared" si="532"/>
        <v>0</v>
      </c>
      <c r="CG385">
        <f t="shared" si="533"/>
        <v>0</v>
      </c>
      <c r="CH385">
        <f t="shared" si="534"/>
        <v>0</v>
      </c>
      <c r="CI385" s="11">
        <f t="shared" si="535"/>
        <v>0.24214999999999998</v>
      </c>
      <c r="CJ385">
        <f t="shared" si="536"/>
        <v>0</v>
      </c>
      <c r="CK385">
        <f t="shared" si="537"/>
        <v>0</v>
      </c>
      <c r="CL385">
        <f t="shared" si="538"/>
        <v>0</v>
      </c>
      <c r="CM385">
        <f t="shared" si="539"/>
        <v>0</v>
      </c>
      <c r="CN385">
        <f t="shared" si="540"/>
        <v>0.24214999999999998</v>
      </c>
      <c r="CO385">
        <f t="shared" si="541"/>
        <v>0.24214999999999998</v>
      </c>
      <c r="CP385">
        <f t="shared" si="542"/>
        <v>0</v>
      </c>
      <c r="CQ385">
        <f t="shared" si="543"/>
        <v>0</v>
      </c>
      <c r="CR385">
        <f t="shared" si="544"/>
        <v>0.28891</v>
      </c>
      <c r="CT385" s="18">
        <f>'PASO 1 - SETUP CAMPAÑA'!$H$118/10</f>
        <v>16.7</v>
      </c>
      <c r="CU385">
        <v>9.35</v>
      </c>
      <c r="CV385">
        <v>9.14</v>
      </c>
      <c r="CW385">
        <v>0.21</v>
      </c>
      <c r="CX385">
        <v>8.91</v>
      </c>
      <c r="CY385">
        <v>8.91</v>
      </c>
      <c r="CZ385">
        <v>0</v>
      </c>
      <c r="DA385">
        <v>11.45</v>
      </c>
      <c r="DB385">
        <v>15.41</v>
      </c>
      <c r="DC385">
        <v>0</v>
      </c>
      <c r="DD385">
        <v>0</v>
      </c>
      <c r="DE385">
        <v>29.02</v>
      </c>
      <c r="DF385">
        <v>0</v>
      </c>
      <c r="DG385">
        <v>29.02</v>
      </c>
      <c r="DH385">
        <v>25.76</v>
      </c>
      <c r="DI385">
        <v>34.67</v>
      </c>
      <c r="DJ385">
        <v>0</v>
      </c>
      <c r="DK385">
        <v>41.59</v>
      </c>
      <c r="DL385">
        <v>0.2</v>
      </c>
      <c r="DM385">
        <v>0.2</v>
      </c>
      <c r="DN385">
        <v>24.29</v>
      </c>
      <c r="DO385">
        <v>17.489999999999998</v>
      </c>
      <c r="DP385">
        <v>0.2</v>
      </c>
      <c r="DQ385">
        <v>0</v>
      </c>
      <c r="DR385">
        <v>41.79</v>
      </c>
      <c r="DS385">
        <v>39.520000000000003</v>
      </c>
      <c r="DT385">
        <v>0</v>
      </c>
      <c r="DU385">
        <v>43.31</v>
      </c>
      <c r="DV385">
        <v>16.059999999999999</v>
      </c>
      <c r="DW385">
        <v>16.72</v>
      </c>
      <c r="DX385">
        <v>14.24</v>
      </c>
      <c r="DY385">
        <v>13.16</v>
      </c>
      <c r="DZ385">
        <v>0</v>
      </c>
      <c r="EA385">
        <v>10.43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6.2</v>
      </c>
      <c r="EK385">
        <v>0</v>
      </c>
      <c r="EL385">
        <v>0</v>
      </c>
      <c r="EM385">
        <v>6.2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29.79</v>
      </c>
      <c r="EZ385">
        <v>29.79</v>
      </c>
      <c r="FA385">
        <v>0</v>
      </c>
      <c r="FB385">
        <v>0</v>
      </c>
      <c r="FC385">
        <v>0</v>
      </c>
      <c r="FD385">
        <v>8.7100000000000009</v>
      </c>
      <c r="FE385">
        <v>0</v>
      </c>
      <c r="FF385">
        <v>8.7100000000000009</v>
      </c>
      <c r="FG385">
        <v>0</v>
      </c>
      <c r="FH385">
        <v>1.45</v>
      </c>
      <c r="FI385">
        <v>78.69</v>
      </c>
      <c r="FJ385">
        <v>98.23</v>
      </c>
      <c r="FK385">
        <v>0</v>
      </c>
      <c r="FL385">
        <v>28.4</v>
      </c>
      <c r="FM385">
        <v>0</v>
      </c>
      <c r="FN385">
        <v>0.2</v>
      </c>
      <c r="FO385">
        <v>0</v>
      </c>
      <c r="FP385">
        <v>0</v>
      </c>
      <c r="FQ385">
        <v>45.7</v>
      </c>
      <c r="FR385">
        <v>28.4</v>
      </c>
      <c r="FS385">
        <v>1.45</v>
      </c>
      <c r="FT385">
        <v>0</v>
      </c>
      <c r="FU385">
        <v>0</v>
      </c>
      <c r="FV385">
        <v>0</v>
      </c>
      <c r="FW385">
        <v>1.45</v>
      </c>
      <c r="FX385">
        <v>0</v>
      </c>
      <c r="FY385">
        <v>0</v>
      </c>
      <c r="FZ385">
        <v>0</v>
      </c>
      <c r="GA385">
        <v>0</v>
      </c>
      <c r="GB385">
        <v>1.45</v>
      </c>
      <c r="GC385">
        <v>1.45</v>
      </c>
      <c r="GD385">
        <v>0</v>
      </c>
      <c r="GE385">
        <v>0</v>
      </c>
      <c r="GF385">
        <v>1.73</v>
      </c>
    </row>
    <row r="386" spans="2:188" x14ac:dyDescent="0.35">
      <c r="B386" t="str">
        <f>IF(AND(F386&gt;='PASO 2 - CHANNEL INPUT '!$G$4,F386&lt;='PASO 2 - CHANNEL INPUT '!$H$4),"OK","FUERA")</f>
        <v>OK</v>
      </c>
      <c r="C386" s="18" t="str">
        <f>IF(AND(F386&gt;='PASO 2 - CHANNEL INPUT '!$G$8,F386&lt;='PASO 2 - CHANNEL INPUT '!$H$8),"OK","FUERA")</f>
        <v>OK</v>
      </c>
      <c r="D386" t="str">
        <f>IF(AND(F386&gt;='PASO 1 - SETUP CAMPAÑA'!$C$3,F386&lt;='PASO 1 - SETUP CAMPAÑA'!$C$4),"OK","FUERA")</f>
        <v>FUERA</v>
      </c>
      <c r="E386" t="s">
        <v>12</v>
      </c>
      <c r="F386">
        <v>99</v>
      </c>
      <c r="G386" s="11">
        <f t="shared" si="545"/>
        <v>3.8092699999999997</v>
      </c>
      <c r="H386">
        <f t="shared" si="456"/>
        <v>3.8092699999999997</v>
      </c>
      <c r="I386">
        <f t="shared" si="457"/>
        <v>0</v>
      </c>
      <c r="J386">
        <f t="shared" si="458"/>
        <v>2.5400700000000001</v>
      </c>
      <c r="K386">
        <f t="shared" si="459"/>
        <v>2.5400700000000001</v>
      </c>
      <c r="L386">
        <f t="shared" si="460"/>
        <v>0</v>
      </c>
      <c r="M386">
        <f t="shared" si="461"/>
        <v>0.45924999999999999</v>
      </c>
      <c r="N386">
        <f t="shared" si="462"/>
        <v>2.8005899999999997</v>
      </c>
      <c r="O386">
        <f t="shared" si="463"/>
        <v>0</v>
      </c>
      <c r="P386">
        <f t="shared" si="464"/>
        <v>0</v>
      </c>
      <c r="Q386">
        <f t="shared" si="465"/>
        <v>3.2598399999999996</v>
      </c>
      <c r="R386">
        <f t="shared" si="466"/>
        <v>0</v>
      </c>
      <c r="S386">
        <f t="shared" si="467"/>
        <v>3.2598399999999996</v>
      </c>
      <c r="T386">
        <f t="shared" si="468"/>
        <v>3.2598399999999996</v>
      </c>
      <c r="U386" s="11">
        <f t="shared" si="469"/>
        <v>3.2598399999999996</v>
      </c>
      <c r="V386">
        <f t="shared" si="470"/>
        <v>0</v>
      </c>
      <c r="W386">
        <f t="shared" si="471"/>
        <v>7.8172699999999997</v>
      </c>
      <c r="X386">
        <f t="shared" si="472"/>
        <v>0</v>
      </c>
      <c r="Y386">
        <f t="shared" si="473"/>
        <v>0</v>
      </c>
      <c r="Z386">
        <f t="shared" si="474"/>
        <v>7.8172699999999997</v>
      </c>
      <c r="AA386">
        <f t="shared" si="475"/>
        <v>0.92517999999999989</v>
      </c>
      <c r="AB386">
        <f t="shared" si="476"/>
        <v>0</v>
      </c>
      <c r="AC386">
        <f t="shared" si="477"/>
        <v>0</v>
      </c>
      <c r="AD386" s="11">
        <f t="shared" si="478"/>
        <v>8.7407800000000009</v>
      </c>
      <c r="AE386">
        <f t="shared" si="479"/>
        <v>4.8129400000000002</v>
      </c>
      <c r="AF386">
        <f t="shared" si="480"/>
        <v>2.4866299999999999</v>
      </c>
      <c r="AG386">
        <f t="shared" si="481"/>
        <v>6.3543499999999993</v>
      </c>
      <c r="AH386">
        <f t="shared" si="482"/>
        <v>2.3380000000000001</v>
      </c>
      <c r="AI386">
        <f t="shared" si="483"/>
        <v>0.99030999999999991</v>
      </c>
      <c r="AJ386">
        <f t="shared" si="484"/>
        <v>0.77320999999999995</v>
      </c>
      <c r="AK386">
        <f t="shared" si="485"/>
        <v>0.94020999999999988</v>
      </c>
      <c r="AL386">
        <f t="shared" si="486"/>
        <v>0</v>
      </c>
      <c r="AM386">
        <f t="shared" si="487"/>
        <v>1.6800200000000001</v>
      </c>
      <c r="AN386">
        <f t="shared" si="488"/>
        <v>0</v>
      </c>
      <c r="AO386">
        <f t="shared" si="489"/>
        <v>0</v>
      </c>
      <c r="AP386">
        <f t="shared" si="490"/>
        <v>0</v>
      </c>
      <c r="AQ386">
        <f t="shared" si="491"/>
        <v>0</v>
      </c>
      <c r="AR386">
        <f t="shared" si="492"/>
        <v>0</v>
      </c>
      <c r="AS386">
        <f t="shared" si="493"/>
        <v>0</v>
      </c>
      <c r="AT386">
        <f t="shared" si="494"/>
        <v>0</v>
      </c>
      <c r="AU386">
        <f t="shared" si="495"/>
        <v>0</v>
      </c>
      <c r="AV386">
        <f t="shared" si="496"/>
        <v>0</v>
      </c>
      <c r="AW386">
        <f t="shared" si="497"/>
        <v>0</v>
      </c>
      <c r="AX386">
        <f t="shared" si="498"/>
        <v>0</v>
      </c>
      <c r="AY386">
        <f t="shared" si="499"/>
        <v>0</v>
      </c>
      <c r="AZ386">
        <f t="shared" si="500"/>
        <v>0</v>
      </c>
      <c r="BA386">
        <f t="shared" si="501"/>
        <v>0</v>
      </c>
      <c r="BB386">
        <f t="shared" si="502"/>
        <v>1.2358</v>
      </c>
      <c r="BC386">
        <f t="shared" si="503"/>
        <v>0.68637000000000004</v>
      </c>
      <c r="BD386">
        <f t="shared" si="504"/>
        <v>0</v>
      </c>
      <c r="BE386">
        <f t="shared" si="505"/>
        <v>0</v>
      </c>
      <c r="BF386">
        <f t="shared" si="506"/>
        <v>0</v>
      </c>
      <c r="BG386">
        <f t="shared" si="507"/>
        <v>0</v>
      </c>
      <c r="BH386">
        <f t="shared" si="508"/>
        <v>0</v>
      </c>
      <c r="BI386">
        <f t="shared" si="509"/>
        <v>0</v>
      </c>
      <c r="BJ386">
        <f t="shared" si="510"/>
        <v>1.7117499999999999</v>
      </c>
      <c r="BK386">
        <f t="shared" si="511"/>
        <v>6.5664400000000001</v>
      </c>
      <c r="BL386">
        <f t="shared" si="512"/>
        <v>4.5423999999999998</v>
      </c>
      <c r="BM386">
        <f t="shared" si="513"/>
        <v>1.7117499999999999</v>
      </c>
      <c r="BN386">
        <f t="shared" si="514"/>
        <v>0</v>
      </c>
      <c r="BO386">
        <f t="shared" si="515"/>
        <v>0.31229000000000001</v>
      </c>
      <c r="BP386">
        <f t="shared" si="516"/>
        <v>4.5524199999999997</v>
      </c>
      <c r="BQ386">
        <f t="shared" si="517"/>
        <v>1.69171</v>
      </c>
      <c r="BR386">
        <f t="shared" si="518"/>
        <v>4.5524199999999997</v>
      </c>
      <c r="BS386">
        <f t="shared" si="519"/>
        <v>0</v>
      </c>
      <c r="BT386">
        <f t="shared" si="520"/>
        <v>0.80159999999999998</v>
      </c>
      <c r="BU386">
        <f t="shared" si="521"/>
        <v>9.9381699999999995</v>
      </c>
      <c r="BV386" s="11">
        <f t="shared" si="522"/>
        <v>13.513640000000001</v>
      </c>
      <c r="BW386" s="11">
        <f t="shared" si="523"/>
        <v>0</v>
      </c>
      <c r="BX386" s="11">
        <f t="shared" si="524"/>
        <v>7.1475999999999997</v>
      </c>
      <c r="BY386">
        <f t="shared" si="525"/>
        <v>0</v>
      </c>
      <c r="BZ386">
        <f t="shared" si="526"/>
        <v>0</v>
      </c>
      <c r="CA386">
        <f t="shared" si="527"/>
        <v>0</v>
      </c>
      <c r="CB386">
        <f t="shared" si="528"/>
        <v>0</v>
      </c>
      <c r="CC386" s="11">
        <f t="shared" si="529"/>
        <v>10.58446</v>
      </c>
      <c r="CD386" s="11">
        <f t="shared" si="530"/>
        <v>7.1475999999999997</v>
      </c>
      <c r="CE386" s="11">
        <f t="shared" si="531"/>
        <v>3.6689899999999995</v>
      </c>
      <c r="CF386">
        <f t="shared" si="532"/>
        <v>0</v>
      </c>
      <c r="CG386">
        <f t="shared" si="533"/>
        <v>2.1292499999999999</v>
      </c>
      <c r="CH386">
        <f t="shared" si="534"/>
        <v>0</v>
      </c>
      <c r="CI386" s="11">
        <f t="shared" si="535"/>
        <v>0.30227000000000004</v>
      </c>
      <c r="CJ386">
        <f t="shared" si="536"/>
        <v>0</v>
      </c>
      <c r="CK386">
        <f t="shared" si="537"/>
        <v>2.2595100000000001</v>
      </c>
      <c r="CL386">
        <f t="shared" si="538"/>
        <v>2.0440800000000001</v>
      </c>
      <c r="CM386">
        <f t="shared" si="539"/>
        <v>0</v>
      </c>
      <c r="CN386">
        <f t="shared" si="540"/>
        <v>3.5370599999999999</v>
      </c>
      <c r="CO386">
        <f t="shared" si="541"/>
        <v>4.4405299999999999</v>
      </c>
      <c r="CP386">
        <f t="shared" si="542"/>
        <v>0</v>
      </c>
      <c r="CQ386">
        <f t="shared" si="543"/>
        <v>2.1292499999999999</v>
      </c>
      <c r="CR386">
        <f t="shared" si="544"/>
        <v>0.77320999999999995</v>
      </c>
      <c r="CT386" s="18">
        <f>'PASO 1 - SETUP CAMPAÑA'!$H$118/10</f>
        <v>16.7</v>
      </c>
      <c r="CU386">
        <v>22.81</v>
      </c>
      <c r="CV386">
        <v>22.81</v>
      </c>
      <c r="CW386">
        <v>0</v>
      </c>
      <c r="CX386">
        <v>15.21</v>
      </c>
      <c r="CY386">
        <v>15.21</v>
      </c>
      <c r="CZ386">
        <v>0</v>
      </c>
      <c r="DA386">
        <v>2.75</v>
      </c>
      <c r="DB386">
        <v>16.77</v>
      </c>
      <c r="DC386">
        <v>0</v>
      </c>
      <c r="DD386">
        <v>0</v>
      </c>
      <c r="DE386">
        <v>19.52</v>
      </c>
      <c r="DF386">
        <v>0</v>
      </c>
      <c r="DG386">
        <v>19.52</v>
      </c>
      <c r="DH386">
        <v>19.52</v>
      </c>
      <c r="DI386">
        <v>19.52</v>
      </c>
      <c r="DJ386">
        <v>0</v>
      </c>
      <c r="DK386">
        <v>46.81</v>
      </c>
      <c r="DL386">
        <v>0</v>
      </c>
      <c r="DM386">
        <v>0</v>
      </c>
      <c r="DN386">
        <v>46.81</v>
      </c>
      <c r="DO386">
        <v>5.54</v>
      </c>
      <c r="DP386">
        <v>0</v>
      </c>
      <c r="DQ386">
        <v>0</v>
      </c>
      <c r="DR386">
        <v>52.34</v>
      </c>
      <c r="DS386">
        <v>28.82</v>
      </c>
      <c r="DT386">
        <v>14.89</v>
      </c>
      <c r="DU386">
        <v>38.049999999999997</v>
      </c>
      <c r="DV386">
        <v>14</v>
      </c>
      <c r="DW386">
        <v>5.93</v>
      </c>
      <c r="DX386">
        <v>4.63</v>
      </c>
      <c r="DY386">
        <v>5.63</v>
      </c>
      <c r="DZ386">
        <v>0</v>
      </c>
      <c r="EA386">
        <v>10.06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7.4</v>
      </c>
      <c r="EQ386">
        <v>4.1100000000000003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10.25</v>
      </c>
      <c r="EY386">
        <v>39.32</v>
      </c>
      <c r="EZ386">
        <v>27.2</v>
      </c>
      <c r="FA386">
        <v>10.25</v>
      </c>
      <c r="FB386">
        <v>0</v>
      </c>
      <c r="FC386">
        <v>1.87</v>
      </c>
      <c r="FD386">
        <v>27.26</v>
      </c>
      <c r="FE386">
        <v>10.130000000000001</v>
      </c>
      <c r="FF386">
        <v>27.26</v>
      </c>
      <c r="FG386">
        <v>0</v>
      </c>
      <c r="FH386">
        <v>4.8</v>
      </c>
      <c r="FI386">
        <v>59.51</v>
      </c>
      <c r="FJ386">
        <v>80.92</v>
      </c>
      <c r="FK386">
        <v>0</v>
      </c>
      <c r="FL386">
        <v>42.8</v>
      </c>
      <c r="FM386">
        <v>0</v>
      </c>
      <c r="FN386">
        <v>0</v>
      </c>
      <c r="FO386">
        <v>0</v>
      </c>
      <c r="FP386">
        <v>0</v>
      </c>
      <c r="FQ386">
        <v>63.38</v>
      </c>
      <c r="FR386">
        <v>42.8</v>
      </c>
      <c r="FS386">
        <v>21.97</v>
      </c>
      <c r="FT386">
        <v>0</v>
      </c>
      <c r="FU386">
        <v>12.75</v>
      </c>
      <c r="FV386">
        <v>0</v>
      </c>
      <c r="FW386">
        <v>1.81</v>
      </c>
      <c r="FX386">
        <v>0</v>
      </c>
      <c r="FY386">
        <v>13.53</v>
      </c>
      <c r="FZ386">
        <v>12.24</v>
      </c>
      <c r="GA386">
        <v>0</v>
      </c>
      <c r="GB386">
        <v>21.18</v>
      </c>
      <c r="GC386">
        <v>26.59</v>
      </c>
      <c r="GD386">
        <v>0</v>
      </c>
      <c r="GE386">
        <v>12.75</v>
      </c>
      <c r="GF386">
        <v>4.63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PASO 1 - SETUP CAMPAÑA</vt:lpstr>
      <vt:lpstr>PASO 2 - CHANNEL INPUT </vt:lpstr>
      <vt:lpstr>PASO 3 - CURVAS COBERTURA</vt:lpstr>
      <vt:lpstr>PASO 4 -OPTIMIZADOR</vt:lpstr>
      <vt:lpstr>POTENTIAL REACH</vt:lpstr>
      <vt:lpstr>CORRD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Mariola Veguez</dc:creator>
  <cp:lastModifiedBy>Rosalía Santamaría</cp:lastModifiedBy>
  <dcterms:created xsi:type="dcterms:W3CDTF">2023-11-24T08:42:53Z</dcterms:created>
  <dcterms:modified xsi:type="dcterms:W3CDTF">2024-04-30T16:34:34Z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verageOTS" linkTarget="prop_AverageOTS">
    <vt:lpwstr>#¡REF!</vt:lpwstr>
  </property>
  <property fmtid="{D5CDD505-2E9C-101B-9397-08002B2CF9AE}" pid="3" name="Campaign" linkTarget="prop_Campaign">
    <vt:lpwstr>#¡REF!</vt:lpwstr>
  </property>
  <property fmtid="{D5CDD505-2E9C-101B-9397-08002B2CF9AE}" pid="4" name="Client" linkTarget="prop_Client">
    <vt:lpwstr>#¡REF!</vt:lpwstr>
  </property>
  <property fmtid="{D5CDD505-2E9C-101B-9397-08002B2CF9AE}" pid="5" name="ClientDivision" linkTarget="prop_ClientDivision">
    <vt:lpwstr>#¡REF!</vt:lpwstr>
  </property>
  <property fmtid="{D5CDD505-2E9C-101B-9397-08002B2CF9AE}" pid="6" name="Country" linkTarget="prop_Country">
    <vt:lpwstr>#¡REF!</vt:lpwstr>
  </property>
  <property fmtid="{D5CDD505-2E9C-101B-9397-08002B2CF9AE}" pid="7" name="Currency" linkTarget="prop_Currency">
    <vt:lpwstr>#¡REF!</vt:lpwstr>
  </property>
  <property fmtid="{D5CDD505-2E9C-101B-9397-08002B2CF9AE}" pid="8" name="Date" linkTarget="prop_Date">
    <vt:lpwstr>#¡REF!</vt:lpwstr>
  </property>
  <property fmtid="{D5CDD505-2E9C-101B-9397-08002B2CF9AE}" pid="9" name="ExchangeRate" linkTarget="prop_ExchangeRate">
    <vt:lpwstr>#¡REF!</vt:lpwstr>
  </property>
  <property fmtid="{D5CDD505-2E9C-101B-9397-08002B2CF9AE}" pid="10" name="IndirectExchangeRate" linkTarget="prop_IndirectExchangeRate">
    <vt:lpwstr>#¡REF!</vt:lpwstr>
  </property>
  <property fmtid="{D5CDD505-2E9C-101B-9397-08002B2CF9AE}" pid="11" name="MediaBuyingTarget" linkTarget="prop_MediaBuyingTarget">
    <vt:lpwstr>#¡REF!</vt:lpwstr>
  </property>
  <property fmtid="{D5CDD505-2E9C-101B-9397-08002B2CF9AE}" pid="12" name="MediaType" linkTarget="prop_MediaType">
    <vt:lpwstr>#¡REF!</vt:lpwstr>
  </property>
  <property fmtid="{D5CDD505-2E9C-101B-9397-08002B2CF9AE}" pid="13" name="PercentageCover" linkTarget="prop_PercentageCover">
    <vt:lpwstr>#¡REF!</vt:lpwstr>
  </property>
  <property fmtid="{D5CDD505-2E9C-101B-9397-08002B2CF9AE}" pid="14" name="PlanNumber" linkTarget="prop_PlanNumber">
    <vt:lpwstr>#¡REF!</vt:lpwstr>
  </property>
  <property fmtid="{D5CDD505-2E9C-101B-9397-08002B2CF9AE}" pid="15" name="ProductArea" linkTarget="prop_ProductArea">
    <vt:lpwstr>#¡REF!</vt:lpwstr>
  </property>
  <property fmtid="{D5CDD505-2E9C-101B-9397-08002B2CF9AE}" pid="16" name="Quotation" linkTarget="prop_Quotation">
    <vt:lpwstr>#¡REF!</vt:lpwstr>
  </property>
  <property fmtid="{D5CDD505-2E9C-101B-9397-08002B2CF9AE}" pid="17" name="Source" linkTarget="prop_Source">
    <vt:lpwstr>#¡REF!</vt:lpwstr>
  </property>
  <property fmtid="{D5CDD505-2E9C-101B-9397-08002B2CF9AE}" pid="18" name="UniverseSize" linkTarget="prop_UniverseSize">
    <vt:lpwstr>#¡REF!</vt:lpwstr>
  </property>
  <property fmtid="{D5CDD505-2E9C-101B-9397-08002B2CF9AE}" pid="19" name="Year" linkTarget="prop_Year">
    <vt:lpwstr>#¡REF!</vt:lpwstr>
  </property>
</Properties>
</file>