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esktop\"/>
    </mc:Choice>
  </mc:AlternateContent>
  <xr:revisionPtr revIDLastSave="0" documentId="13_ncr:1_{2ED96B3D-2C29-4A5C-9C78-3C58850F752A}" xr6:coauthVersionLast="46" xr6:coauthVersionMax="46" xr10:uidLastSave="{00000000-0000-0000-0000-000000000000}"/>
  <bookViews>
    <workbookView xWindow="-120" yWindow="-120" windowWidth="24240" windowHeight="13140" xr2:uid="{8593F443-EA81-4406-870B-A735207E463C}"/>
  </bookViews>
  <sheets>
    <sheet name="Inventario" sheetId="1" r:id="rId1"/>
    <sheet name="Ficha inventa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B6" i="2" s="1"/>
  <c r="D5" i="2"/>
  <c r="D4" i="2"/>
  <c r="D3" i="2"/>
  <c r="B4" i="2"/>
  <c r="B3" i="2"/>
  <c r="B2" i="2"/>
  <c r="G13" i="1"/>
  <c r="G1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B5" i="2" l="1"/>
  <c r="B7" i="2" s="1"/>
</calcChain>
</file>

<file path=xl/sharedStrings.xml><?xml version="1.0" encoding="utf-8"?>
<sst xmlns="http://schemas.openxmlformats.org/spreadsheetml/2006/main" count="41" uniqueCount="35">
  <si>
    <t>Tecnología</t>
  </si>
  <si>
    <t>Precio de venta</t>
  </si>
  <si>
    <t>Impuesto nacional 8%</t>
  </si>
  <si>
    <t>Aranceles 11%</t>
  </si>
  <si>
    <t>Precio Compra</t>
  </si>
  <si>
    <t>Marca</t>
  </si>
  <si>
    <t>Articulo</t>
  </si>
  <si>
    <t>Código</t>
  </si>
  <si>
    <t>laptop</t>
  </si>
  <si>
    <t>televisor</t>
  </si>
  <si>
    <t>tablet</t>
  </si>
  <si>
    <t>lavadora</t>
  </si>
  <si>
    <t>celular</t>
  </si>
  <si>
    <t>computadora</t>
  </si>
  <si>
    <t xml:space="preserve">Guitarra </t>
  </si>
  <si>
    <t>sillones</t>
  </si>
  <si>
    <t>Monitor</t>
  </si>
  <si>
    <t>teclado</t>
  </si>
  <si>
    <t>samsung</t>
  </si>
  <si>
    <t>HP</t>
  </si>
  <si>
    <t>HYH</t>
  </si>
  <si>
    <t>Xiaomi</t>
  </si>
  <si>
    <t>mac</t>
  </si>
  <si>
    <t>Fender</t>
  </si>
  <si>
    <t>Sony</t>
  </si>
  <si>
    <t>Articulo con mayor precio de venta</t>
  </si>
  <si>
    <t>Articulo con menor precio de venta</t>
  </si>
  <si>
    <t>Imp servicio 3%</t>
  </si>
  <si>
    <t>IVA 4%</t>
  </si>
  <si>
    <t>precio venta</t>
  </si>
  <si>
    <t>imp nacional</t>
  </si>
  <si>
    <t>categoria</t>
  </si>
  <si>
    <t>Aranceles</t>
  </si>
  <si>
    <t xml:space="preserve">Código </t>
  </si>
  <si>
    <t>Precio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</si>
</sst>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2" borderId="1" xfId="0" applyFont="1" applyFill="1" applyBorder="1"/>
    <xf numFmtId="0" fontId="0" fillId="8" borderId="1" xfId="0" applyFill="1" applyBorder="1"/>
    <xf numFmtId="0" fontId="0" fillId="5" borderId="1" xfId="0" applyFill="1" applyBorder="1"/>
    <xf numFmtId="164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Inventario!$H$1</c:f>
              <c:strCache>
                <c:ptCount val="1"/>
                <c:pt idx="0">
                  <c:v>Precio de venta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Inventario!$B$2:$B$11</c:f>
              <c:strCache>
                <c:ptCount val="10"/>
                <c:pt idx="0">
                  <c:v>laptop</c:v>
                </c:pt>
                <c:pt idx="1">
                  <c:v>televisor</c:v>
                </c:pt>
                <c:pt idx="2">
                  <c:v>tablet</c:v>
                </c:pt>
                <c:pt idx="3">
                  <c:v>lavadora</c:v>
                </c:pt>
                <c:pt idx="4">
                  <c:v>celular</c:v>
                </c:pt>
                <c:pt idx="5">
                  <c:v>computadora</c:v>
                </c:pt>
                <c:pt idx="6">
                  <c:v>Guitarra </c:v>
                </c:pt>
                <c:pt idx="7">
                  <c:v>sillones</c:v>
                </c:pt>
                <c:pt idx="8">
                  <c:v>Monitor</c:v>
                </c:pt>
                <c:pt idx="9">
                  <c:v>teclado</c:v>
                </c:pt>
              </c:strCache>
            </c:strRef>
          </c:cat>
          <c:val>
            <c:numRef>
              <c:f>Inventario!$H$2:$H$11</c:f>
              <c:numCache>
                <c:formatCode>"₡"#,##0.00</c:formatCode>
                <c:ptCount val="10"/>
                <c:pt idx="0">
                  <c:v>357000</c:v>
                </c:pt>
                <c:pt idx="1">
                  <c:v>297500</c:v>
                </c:pt>
                <c:pt idx="2">
                  <c:v>392700</c:v>
                </c:pt>
                <c:pt idx="3">
                  <c:v>297500</c:v>
                </c:pt>
                <c:pt idx="4">
                  <c:v>5950</c:v>
                </c:pt>
                <c:pt idx="5">
                  <c:v>555730</c:v>
                </c:pt>
                <c:pt idx="6">
                  <c:v>50244.18</c:v>
                </c:pt>
                <c:pt idx="7">
                  <c:v>12474.77</c:v>
                </c:pt>
                <c:pt idx="8">
                  <c:v>345217.81</c:v>
                </c:pt>
                <c:pt idx="9">
                  <c:v>385968.17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1-4838-A7DA-92D82322FE3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85725</xdr:rowOff>
    </xdr:from>
    <xdr:to>
      <xdr:col>14</xdr:col>
      <xdr:colOff>314325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38216-ED27-461C-9E40-18AE634EF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06E8-4DDE-49B8-BB4A-DB5E5AD49545}">
  <sheetPr>
    <tabColor rgb="FFFF0000"/>
  </sheetPr>
  <dimension ref="A1:H13"/>
  <sheetViews>
    <sheetView tabSelected="1" workbookViewId="0">
      <selection activeCell="F24" sqref="F24"/>
    </sheetView>
  </sheetViews>
  <sheetFormatPr baseColWidth="10" defaultRowHeight="15" x14ac:dyDescent="0.25"/>
  <cols>
    <col min="1" max="2" width="12.7109375" bestFit="1" customWidth="1"/>
    <col min="4" max="4" width="13.85546875" bestFit="1" customWidth="1"/>
    <col min="5" max="5" width="13.7109375" bestFit="1" customWidth="1"/>
    <col min="6" max="6" width="20.42578125" bestFit="1" customWidth="1"/>
    <col min="7" max="7" width="14.28515625" customWidth="1"/>
    <col min="8" max="8" width="14.7109375" bestFit="1" customWidth="1"/>
  </cols>
  <sheetData>
    <row r="1" spans="1:8" x14ac:dyDescent="0.25">
      <c r="A1" s="10" t="s">
        <v>7</v>
      </c>
      <c r="B1" s="10" t="s">
        <v>6</v>
      </c>
      <c r="C1" s="10" t="s">
        <v>5</v>
      </c>
      <c r="D1" s="10" t="s">
        <v>4</v>
      </c>
      <c r="E1" s="10" t="s">
        <v>3</v>
      </c>
      <c r="F1" s="10" t="s">
        <v>2</v>
      </c>
      <c r="G1" s="10" t="s">
        <v>0</v>
      </c>
      <c r="H1" s="10" t="s">
        <v>1</v>
      </c>
    </row>
    <row r="2" spans="1:8" x14ac:dyDescent="0.25">
      <c r="A2" s="1">
        <v>1</v>
      </c>
      <c r="B2" s="2" t="s">
        <v>8</v>
      </c>
      <c r="C2" s="2" t="s">
        <v>18</v>
      </c>
      <c r="D2" s="3">
        <v>300000</v>
      </c>
      <c r="E2" s="3">
        <f>D2*0.11</f>
        <v>33000</v>
      </c>
      <c r="F2" s="3">
        <f>D2*0.08</f>
        <v>24000</v>
      </c>
      <c r="G2" s="4" t="str">
        <f>IF(E2&gt;=5000,"clase Europea",IF(D2&gt;=350000,"Clase Europea",IF(E2&lt;5000,"clase Japonesa", IF(D2&lt;350000,"clase Japonesa", ))))</f>
        <v>clase Europea</v>
      </c>
      <c r="H2" s="3">
        <f>D2+E2+F2</f>
        <v>357000</v>
      </c>
    </row>
    <row r="3" spans="1:8" x14ac:dyDescent="0.25">
      <c r="A3" s="1">
        <v>2</v>
      </c>
      <c r="B3" s="2" t="s">
        <v>9</v>
      </c>
      <c r="C3" s="2" t="s">
        <v>19</v>
      </c>
      <c r="D3" s="3">
        <v>250000</v>
      </c>
      <c r="E3" s="3">
        <f t="shared" ref="E3:E11" si="0">D3*0.11</f>
        <v>27500</v>
      </c>
      <c r="F3" s="3">
        <f t="shared" ref="F3:F11" si="1">D3*0.08</f>
        <v>20000</v>
      </c>
      <c r="G3" s="4" t="str">
        <f t="shared" ref="G3:G11" si="2">IF(E3&gt;=5000,"clase Europea",IF(D3&gt;=350000,"Clase Europea",IF(E3&lt;5000,"clase Japonesa", IF(D3&lt;350000,"clase Japonesa", ))))</f>
        <v>clase Europea</v>
      </c>
      <c r="H3" s="3">
        <f t="shared" ref="H3:H11" si="3">D3+E3+F3</f>
        <v>297500</v>
      </c>
    </row>
    <row r="4" spans="1:8" x14ac:dyDescent="0.25">
      <c r="A4" s="1">
        <v>3</v>
      </c>
      <c r="B4" s="2" t="s">
        <v>10</v>
      </c>
      <c r="C4" s="2" t="s">
        <v>19</v>
      </c>
      <c r="D4" s="3">
        <v>330000</v>
      </c>
      <c r="E4" s="3">
        <f t="shared" si="0"/>
        <v>36300</v>
      </c>
      <c r="F4" s="3">
        <f t="shared" si="1"/>
        <v>26400</v>
      </c>
      <c r="G4" s="4" t="str">
        <f t="shared" si="2"/>
        <v>clase Europea</v>
      </c>
      <c r="H4" s="3">
        <f t="shared" si="3"/>
        <v>392700</v>
      </c>
    </row>
    <row r="5" spans="1:8" x14ac:dyDescent="0.25">
      <c r="A5" s="1">
        <v>4</v>
      </c>
      <c r="B5" s="2" t="s">
        <v>11</v>
      </c>
      <c r="C5" s="2" t="s">
        <v>20</v>
      </c>
      <c r="D5" s="3">
        <v>250000</v>
      </c>
      <c r="E5" s="3">
        <f t="shared" si="0"/>
        <v>27500</v>
      </c>
      <c r="F5" s="3">
        <f t="shared" si="1"/>
        <v>20000</v>
      </c>
      <c r="G5" s="4" t="str">
        <f t="shared" si="2"/>
        <v>clase Europea</v>
      </c>
      <c r="H5" s="3">
        <f t="shared" si="3"/>
        <v>297500</v>
      </c>
    </row>
    <row r="6" spans="1:8" x14ac:dyDescent="0.25">
      <c r="A6" s="1">
        <v>5</v>
      </c>
      <c r="B6" s="2" t="s">
        <v>12</v>
      </c>
      <c r="C6" s="2" t="s">
        <v>21</v>
      </c>
      <c r="D6" s="3">
        <v>5000</v>
      </c>
      <c r="E6" s="3">
        <f t="shared" si="0"/>
        <v>550</v>
      </c>
      <c r="F6" s="3">
        <f t="shared" si="1"/>
        <v>400</v>
      </c>
      <c r="G6" s="4" t="str">
        <f t="shared" si="2"/>
        <v>clase Japonesa</v>
      </c>
      <c r="H6" s="3">
        <f t="shared" si="3"/>
        <v>5950</v>
      </c>
    </row>
    <row r="7" spans="1:8" x14ac:dyDescent="0.25">
      <c r="A7" s="1">
        <v>6</v>
      </c>
      <c r="B7" s="2" t="s">
        <v>13</v>
      </c>
      <c r="C7" s="2" t="s">
        <v>22</v>
      </c>
      <c r="D7" s="3">
        <v>467000</v>
      </c>
      <c r="E7" s="3">
        <f t="shared" si="0"/>
        <v>51370</v>
      </c>
      <c r="F7" s="3">
        <f t="shared" si="1"/>
        <v>37360</v>
      </c>
      <c r="G7" s="4" t="str">
        <f t="shared" si="2"/>
        <v>clase Europea</v>
      </c>
      <c r="H7" s="3">
        <f t="shared" si="3"/>
        <v>555730</v>
      </c>
    </row>
    <row r="8" spans="1:8" x14ac:dyDescent="0.25">
      <c r="A8" s="1">
        <v>7</v>
      </c>
      <c r="B8" s="2" t="s">
        <v>14</v>
      </c>
      <c r="C8" s="2" t="s">
        <v>23</v>
      </c>
      <c r="D8" s="3">
        <v>42222</v>
      </c>
      <c r="E8" s="3">
        <f t="shared" si="0"/>
        <v>4644.42</v>
      </c>
      <c r="F8" s="3">
        <f t="shared" si="1"/>
        <v>3377.76</v>
      </c>
      <c r="G8" s="4" t="str">
        <f t="shared" si="2"/>
        <v>clase Japonesa</v>
      </c>
      <c r="H8" s="3">
        <f t="shared" si="3"/>
        <v>50244.18</v>
      </c>
    </row>
    <row r="9" spans="1:8" x14ac:dyDescent="0.25">
      <c r="A9" s="1">
        <v>8</v>
      </c>
      <c r="B9" s="2" t="s">
        <v>15</v>
      </c>
      <c r="C9" s="2" t="s">
        <v>19</v>
      </c>
      <c r="D9" s="3">
        <v>10483</v>
      </c>
      <c r="E9" s="3">
        <f t="shared" si="0"/>
        <v>1153.1300000000001</v>
      </c>
      <c r="F9" s="3">
        <f t="shared" si="1"/>
        <v>838.64</v>
      </c>
      <c r="G9" s="4" t="str">
        <f t="shared" si="2"/>
        <v>clase Japonesa</v>
      </c>
      <c r="H9" s="3">
        <f t="shared" si="3"/>
        <v>12474.77</v>
      </c>
    </row>
    <row r="10" spans="1:8" x14ac:dyDescent="0.25">
      <c r="A10" s="1">
        <v>9</v>
      </c>
      <c r="B10" s="2" t="s">
        <v>16</v>
      </c>
      <c r="C10" s="2" t="s">
        <v>24</v>
      </c>
      <c r="D10" s="3">
        <v>290099</v>
      </c>
      <c r="E10" s="3">
        <f t="shared" si="0"/>
        <v>31910.89</v>
      </c>
      <c r="F10" s="3">
        <f t="shared" si="1"/>
        <v>23207.920000000002</v>
      </c>
      <c r="G10" s="4" t="str">
        <f t="shared" si="2"/>
        <v>clase Europea</v>
      </c>
      <c r="H10" s="3">
        <f t="shared" si="3"/>
        <v>345217.81</v>
      </c>
    </row>
    <row r="11" spans="1:8" x14ac:dyDescent="0.25">
      <c r="A11" s="1">
        <v>10</v>
      </c>
      <c r="B11" s="2" t="s">
        <v>17</v>
      </c>
      <c r="C11" s="2" t="s">
        <v>19</v>
      </c>
      <c r="D11" s="3">
        <v>324343</v>
      </c>
      <c r="E11" s="3">
        <f t="shared" si="0"/>
        <v>35677.730000000003</v>
      </c>
      <c r="F11" s="3">
        <f t="shared" si="1"/>
        <v>25947.440000000002</v>
      </c>
      <c r="G11" s="4" t="str">
        <f t="shared" si="2"/>
        <v>clase Europea</v>
      </c>
      <c r="H11" s="3">
        <f t="shared" si="3"/>
        <v>385968.17</v>
      </c>
    </row>
    <row r="12" spans="1:8" x14ac:dyDescent="0.25">
      <c r="A12" s="5" t="s">
        <v>25</v>
      </c>
      <c r="B12" s="6"/>
      <c r="C12" s="6"/>
      <c r="D12" s="6"/>
      <c r="E12" s="6"/>
      <c r="F12" s="7"/>
      <c r="G12" s="8" t="str">
        <f>INDEX(B2:B11,MATCH(LARGE(H2:H11,1),H2:H11,0),1)</f>
        <v>computadora</v>
      </c>
      <c r="H12" s="9"/>
    </row>
    <row r="13" spans="1:8" x14ac:dyDescent="0.25">
      <c r="A13" s="5" t="s">
        <v>26</v>
      </c>
      <c r="B13" s="6"/>
      <c r="C13" s="6"/>
      <c r="D13" s="6"/>
      <c r="E13" s="6"/>
      <c r="F13" s="7"/>
      <c r="G13" s="8" t="str">
        <f>INDEX(B2:B11,MATCH(SMALL(H2:H11,1),H2:H11,0),1)</f>
        <v>celular</v>
      </c>
      <c r="H13" s="9"/>
    </row>
  </sheetData>
  <mergeCells count="4">
    <mergeCell ref="A12:F12"/>
    <mergeCell ref="A13:F13"/>
    <mergeCell ref="G12:H12"/>
    <mergeCell ref="G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2175-DD6C-4E29-9CE8-127D67065F48}">
  <sheetPr>
    <tabColor theme="8" tint="-0.499984740745262"/>
  </sheetPr>
  <dimension ref="A1:D7"/>
  <sheetViews>
    <sheetView workbookViewId="0">
      <selection activeCell="A9" sqref="A9"/>
    </sheetView>
  </sheetViews>
  <sheetFormatPr baseColWidth="10" defaultRowHeight="15" x14ac:dyDescent="0.25"/>
  <cols>
    <col min="1" max="1" width="14.7109375" bestFit="1" customWidth="1"/>
    <col min="3" max="3" width="12.28515625" bestFit="1" customWidth="1"/>
    <col min="4" max="4" width="13.140625" bestFit="1" customWidth="1"/>
  </cols>
  <sheetData>
    <row r="1" spans="1:4" x14ac:dyDescent="0.25">
      <c r="A1" s="11" t="s">
        <v>33</v>
      </c>
      <c r="B1" s="16">
        <v>7</v>
      </c>
      <c r="C1" s="17"/>
      <c r="D1" s="18"/>
    </row>
    <row r="2" spans="1:4" x14ac:dyDescent="0.25">
      <c r="A2" s="12" t="s">
        <v>6</v>
      </c>
      <c r="B2" s="19" t="str">
        <f>LOOKUP(B1,Inventario!A2:A11,Inventario!B2:B11)</f>
        <v xml:space="preserve">Guitarra </v>
      </c>
      <c r="C2" s="20"/>
      <c r="D2" s="21"/>
    </row>
    <row r="3" spans="1:4" x14ac:dyDescent="0.25">
      <c r="A3" s="12" t="s">
        <v>5</v>
      </c>
      <c r="B3" s="22" t="str">
        <f>LOOKUP(B1,Inventario!A2:A11,Inventario!C2:C11)</f>
        <v>Fender</v>
      </c>
      <c r="C3" s="12" t="s">
        <v>32</v>
      </c>
      <c r="D3" s="23">
        <f>LOOKUP(B1,Inventario!A2:A11,Inventario!E2:E11)</f>
        <v>4644.42</v>
      </c>
    </row>
    <row r="4" spans="1:4" x14ac:dyDescent="0.25">
      <c r="A4" s="12" t="s">
        <v>4</v>
      </c>
      <c r="B4" s="23">
        <f>LOOKUP(B1,Inventario!A2:A11,Inventario!D2:D11)</f>
        <v>42222</v>
      </c>
      <c r="C4" s="12" t="s">
        <v>30</v>
      </c>
      <c r="D4" s="23">
        <f>LOOKUP(B1,Inventario!A2:A11,Inventario!F2:F11)</f>
        <v>3377.76</v>
      </c>
    </row>
    <row r="5" spans="1:4" x14ac:dyDescent="0.25">
      <c r="A5" s="12" t="s">
        <v>27</v>
      </c>
      <c r="B5" s="23">
        <f>D6*0.03</f>
        <v>1507.3253999999999</v>
      </c>
      <c r="C5" s="12" t="s">
        <v>31</v>
      </c>
      <c r="D5" s="22" t="str">
        <f>LOOKUP(B1,Inventario!A2:A11,Inventario!G2:G11)</f>
        <v>clase Japonesa</v>
      </c>
    </row>
    <row r="6" spans="1:4" x14ac:dyDescent="0.25">
      <c r="A6" s="12" t="s">
        <v>28</v>
      </c>
      <c r="B6" s="23">
        <f>D6*0.04</f>
        <v>2009.7672</v>
      </c>
      <c r="C6" s="12" t="s">
        <v>29</v>
      </c>
      <c r="D6" s="23">
        <f>LOOKUP(B1,Inventario!A2:A11,Inventario!H2:H11)</f>
        <v>50244.18</v>
      </c>
    </row>
    <row r="7" spans="1:4" x14ac:dyDescent="0.25">
      <c r="A7" s="12" t="s">
        <v>34</v>
      </c>
      <c r="B7" s="13">
        <f>D6+B6+B5</f>
        <v>53761.272600000004</v>
      </c>
      <c r="C7" s="14"/>
      <c r="D7" s="15"/>
    </row>
  </sheetData>
  <mergeCells count="3">
    <mergeCell ref="B2:D2"/>
    <mergeCell ref="B1:D1"/>
    <mergeCell ref="B7:D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Ficha 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cp:lastPrinted>2021-03-09T22:23:16Z</cp:lastPrinted>
  <dcterms:created xsi:type="dcterms:W3CDTF">2021-03-09T19:04:46Z</dcterms:created>
  <dcterms:modified xsi:type="dcterms:W3CDTF">2021-03-09T22:28:59Z</dcterms:modified>
</cp:coreProperties>
</file>