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Aula 10\Agência de automóveis\"/>
    </mc:Choice>
  </mc:AlternateContent>
  <xr:revisionPtr revIDLastSave="0" documentId="13_ncr:1_{CC9285B1-8F22-435C-A1D1-FE6DBFF21196}" xr6:coauthVersionLast="47" xr6:coauthVersionMax="47" xr10:uidLastSave="{00000000-0000-0000-0000-000000000000}"/>
  <bookViews>
    <workbookView xWindow="-120" yWindow="-120" windowWidth="29040" windowHeight="15840" activeTab="1" xr2:uid="{1CDCD4CF-851C-4661-949D-5ABFE5E7D36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/>
  <c r="B4" i="2"/>
  <c r="M3" i="1"/>
  <c r="M4" i="1"/>
  <c r="M5" i="1"/>
  <c r="M6" i="1"/>
  <c r="M7" i="1"/>
  <c r="M8" i="1"/>
  <c r="I3" i="1"/>
  <c r="E7" i="2"/>
  <c r="E8" i="2"/>
  <c r="C5" i="2"/>
  <c r="E5" i="2" s="1"/>
  <c r="C6" i="2"/>
  <c r="E6" i="2" s="1"/>
  <c r="C7" i="2"/>
  <c r="C8" i="2"/>
  <c r="B5" i="2"/>
  <c r="B6" i="2"/>
  <c r="B7" i="2"/>
  <c r="B8" i="2"/>
  <c r="L12" i="1"/>
  <c r="L10" i="1"/>
  <c r="L11" i="1"/>
  <c r="L9" i="1"/>
  <c r="L7" i="1"/>
  <c r="L4" i="1"/>
  <c r="L5" i="1"/>
  <c r="L6" i="1"/>
  <c r="L8" i="1"/>
  <c r="L3" i="1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E11" i="2" l="1"/>
  <c r="E13" i="2" s="1"/>
</calcChain>
</file>

<file path=xl/sharedStrings.xml><?xml version="1.0" encoding="utf-8"?>
<sst xmlns="http://schemas.openxmlformats.org/spreadsheetml/2006/main" count="119" uniqueCount="88">
  <si>
    <t xml:space="preserve">Tabela de automóveis </t>
  </si>
  <si>
    <t>Placa</t>
  </si>
  <si>
    <t>Marca</t>
  </si>
  <si>
    <t>Modelo</t>
  </si>
  <si>
    <t>Ano</t>
  </si>
  <si>
    <t>Preço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</si>
  <si>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</si>
  <si>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</si>
  <si>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</si>
  <si>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</si>
  <si>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</si>
  <si>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</si>
  <si>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</si>
  <si>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</si>
  <si>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</si>
  <si>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</si>
  <si>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VW</t>
  </si>
  <si>
    <t>Audi</t>
  </si>
  <si>
    <t>Fiat</t>
  </si>
  <si>
    <t>Renaut</t>
  </si>
  <si>
    <t>Chevrolet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</si>
  <si>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</si>
  <si>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</si>
  <si>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</si>
  <si>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</si>
  <si>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</si>
  <si>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</si>
  <si>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</si>
  <si>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</si>
  <si>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</si>
  <si>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</si>
  <si>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Carros Vendidos</t>
  </si>
  <si>
    <t xml:space="preserve">Código Vendedor </t>
  </si>
  <si>
    <t>Nome Vendedor</t>
  </si>
  <si>
    <t>Comissão</t>
  </si>
  <si>
    <t>Totais</t>
  </si>
  <si>
    <t>Media</t>
  </si>
  <si>
    <t>Mais Caro</t>
  </si>
  <si>
    <t>Mais Barato</t>
  </si>
  <si>
    <t>Vendedores</t>
  </si>
  <si>
    <t>Código</t>
  </si>
  <si>
    <t>Nome</t>
  </si>
  <si>
    <t>Mariana</t>
  </si>
  <si>
    <t>Juliana</t>
  </si>
  <si>
    <t>Marcelo</t>
  </si>
  <si>
    <t>Classe A</t>
  </si>
  <si>
    <t>ClasseA</t>
  </si>
  <si>
    <t>Classe B</t>
  </si>
  <si>
    <t>Comanda</t>
  </si>
  <si>
    <t>Cliente</t>
  </si>
  <si>
    <t>Passos Dias Aguiar</t>
  </si>
  <si>
    <t>id do Prato</t>
  </si>
  <si>
    <t>Quantidade</t>
  </si>
  <si>
    <t>Subtotal</t>
  </si>
  <si>
    <t>Total</t>
  </si>
  <si>
    <t>Dinheiro</t>
  </si>
  <si>
    <t>Troco</t>
  </si>
  <si>
    <t>Cadápio</t>
  </si>
  <si>
    <t>id</t>
  </si>
  <si>
    <t>Prato</t>
  </si>
  <si>
    <t>Parmegiana de Carne</t>
  </si>
  <si>
    <t>Parmegiana de Frango</t>
  </si>
  <si>
    <t>Bife a Milanesa</t>
  </si>
  <si>
    <t>Bife a Cavalo</t>
  </si>
  <si>
    <t xml:space="preserve">Frango a Passarinho </t>
  </si>
  <si>
    <t>Bisteca bovina acebolada</t>
  </si>
  <si>
    <t>Bisteca suina acebolada</t>
  </si>
  <si>
    <t>Linguíça Toscana Assada</t>
  </si>
  <si>
    <t>Porção de Calabresa acebolada</t>
  </si>
  <si>
    <t>Porção de frango frito</t>
  </si>
  <si>
    <t>Porção de Mandioca Frita</t>
  </si>
  <si>
    <t>Cerveja Original 600ml</t>
  </si>
  <si>
    <t>Coca Cola KS</t>
  </si>
  <si>
    <t>Coca Cola 2L</t>
  </si>
  <si>
    <t>Suco de Laranja 1L</t>
  </si>
  <si>
    <t>Suco de laranja 500ml</t>
  </si>
  <si>
    <t>Acompanhamentos</t>
  </si>
  <si>
    <t>Arroz, Fritas e Salada</t>
  </si>
  <si>
    <t>Arroz, Feijão e Salada</t>
  </si>
  <si>
    <t>Arroz, Feijão e Couve</t>
  </si>
  <si>
    <t>Molho</t>
  </si>
  <si>
    <t>Porção de Batata</t>
  </si>
  <si>
    <t>Copos</t>
  </si>
  <si>
    <t>Copo</t>
  </si>
  <si>
    <t>Jarra</t>
  </si>
  <si>
    <t>Quanto custou o almoço?</t>
  </si>
  <si>
    <t>Quanto recebeu de troco?</t>
  </si>
  <si>
    <t>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</si>
</sst>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44" fontId="0" fillId="0" borderId="0" xfId="1" applyFon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Preço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660-41A3-8E99-504C1B40DF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60-41A3-8E99-504C1B40DF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60-41A3-8E99-504C1B40DF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60-41A3-8E99-504C1B40DF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60-41A3-8E99-504C1B40DF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60-41A3-8E99-504C1B40DF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60-41A3-8E99-504C1B40DF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60-41A3-8E99-504C1B40DF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60-41A3-8E99-504C1B40DF3C}"/>
              </c:ext>
            </c:extLst>
          </c:dPt>
          <c:cat>
            <c:strRef>
              <c:f>Planilha1!$C$3:$C$12</c:f>
              <c:strCache>
                <c:ptCount val="10"/>
                <c:pt idx="0">
                  <c:v>Pálio</c:v>
                </c:pt>
                <c:pt idx="1">
                  <c:v>Gol</c:v>
                </c:pt>
                <c:pt idx="2">
                  <c:v>Onix</c:v>
                </c:pt>
                <c:pt idx="3">
                  <c:v>Uno</c:v>
                </c:pt>
                <c:pt idx="4">
                  <c:v>Golf</c:v>
                </c:pt>
                <c:pt idx="5">
                  <c:v>S10</c:v>
                </c:pt>
                <c:pt idx="6">
                  <c:v>Sandero</c:v>
                </c:pt>
                <c:pt idx="7">
                  <c:v>Toro</c:v>
                </c:pt>
                <c:pt idx="8">
                  <c:v>A3</c:v>
                </c:pt>
                <c:pt idx="9">
                  <c:v>Fox</c:v>
                </c:pt>
              </c:strCache>
            </c:strRef>
          </c:cat>
          <c:val>
            <c:numRef>
              <c:f>Planilha1!$E$3:$E$12</c:f>
              <c:numCache>
                <c:formatCode>_("R$"* #,##0.00_);_("R$"* \(#,##0.00\);_("R$"* "-"??_);_(@_)</c:formatCode>
                <c:ptCount val="10"/>
                <c:pt idx="0">
                  <c:v>17000</c:v>
                </c:pt>
                <c:pt idx="1">
                  <c:v>18500</c:v>
                </c:pt>
                <c:pt idx="2">
                  <c:v>45800</c:v>
                </c:pt>
                <c:pt idx="3">
                  <c:v>55300</c:v>
                </c:pt>
                <c:pt idx="4">
                  <c:v>27800</c:v>
                </c:pt>
                <c:pt idx="5">
                  <c:v>29300</c:v>
                </c:pt>
                <c:pt idx="6">
                  <c:v>15400</c:v>
                </c:pt>
                <c:pt idx="7">
                  <c:v>95000</c:v>
                </c:pt>
                <c:pt idx="8">
                  <c:v>33200</c:v>
                </c:pt>
                <c:pt idx="9">
                  <c:v>25600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6C9-A9D2-BDECAA8F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88736"/>
        <c:axId val="461182976"/>
      </c:barChart>
      <c:catAx>
        <c:axId val="4611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182976"/>
        <c:crosses val="autoZero"/>
        <c:auto val="1"/>
        <c:lblAlgn val="ctr"/>
        <c:lblOffset val="100"/>
        <c:noMultiLvlLbl val="0"/>
      </c:catAx>
      <c:valAx>
        <c:axId val="4611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1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13</xdr:row>
      <xdr:rowOff>14287</xdr:rowOff>
    </xdr:from>
    <xdr:to>
      <xdr:col>22</xdr:col>
      <xdr:colOff>381000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2C3E44-43C3-B8E8-3DB3-624CEA8B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6C57-528A-4F05-9F88-55AE39237701}">
  <dimension ref="A1:O19"/>
  <sheetViews>
    <sheetView workbookViewId="0">
      <selection activeCell="M4" sqref="M4"/>
    </sheetView>
  </sheetViews>
  <sheetFormatPr defaultRowHeight="15" x14ac:dyDescent="0.25"/>
  <cols>
    <col min="1" max="1" width="11.140625" customWidth="1"/>
    <col min="2" max="2" width="12.5703125" customWidth="1"/>
    <col min="3" max="3" width="10.7109375" customWidth="1"/>
    <col min="5" max="5" width="15.85546875" customWidth="1"/>
    <col min="7" max="7" width="11.7109375" customWidth="1"/>
    <col min="8" max="8" width="17.7109375" customWidth="1"/>
    <col min="9" max="9" width="18.28515625" customWidth="1"/>
    <col min="10" max="10" width="11.28515625" customWidth="1"/>
    <col min="11" max="11" width="11.85546875" customWidth="1"/>
    <col min="12" max="12" width="14.28515625" bestFit="1" customWidth="1"/>
    <col min="13" max="13" width="14" customWidth="1"/>
  </cols>
  <sheetData>
    <row r="1" spans="1:15" x14ac:dyDescent="0.25">
      <c r="A1" s="9" t="s">
        <v>0</v>
      </c>
      <c r="B1" s="9"/>
      <c r="C1" s="1"/>
      <c r="D1" s="1"/>
      <c r="E1" s="1"/>
      <c r="G1" s="9" t="s">
        <v>31</v>
      </c>
      <c r="H1" s="9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1</v>
      </c>
      <c r="H2" s="1" t="s">
        <v>32</v>
      </c>
      <c r="I2" s="5" t="s">
        <v>33</v>
      </c>
      <c r="J2" s="5" t="s">
        <v>2</v>
      </c>
      <c r="K2" s="5" t="s">
        <v>3</v>
      </c>
      <c r="L2" s="5" t="s">
        <v>5</v>
      </c>
      <c r="M2" s="5" t="s">
        <v>34</v>
      </c>
    </row>
    <row r="3" spans="1:15" x14ac:dyDescent="0.25">
      <c r="A3" s="1" t="s">
        <v>6</v>
      </c>
      <c r="B3" s="1" t="s">
        <v>18</v>
      </c>
      <c r="C3" s="1" t="s">
        <v>21</v>
      </c>
      <c r="D3" s="1">
        <v>2010</v>
      </c>
      <c r="E3" s="2">
        <v>17000</v>
      </c>
      <c r="G3" s="1" t="s">
        <v>6</v>
      </c>
      <c r="H3" s="1">
        <v>2</v>
      </c>
      <c r="I3" s="1" t="str">
        <f>VLOOKUP(H3,$A$16:$C$19,2,FALSE)</f>
        <v>Juliana</v>
      </c>
      <c r="J3" s="1" t="str">
        <f>VLOOKUP(G3,$A$3:$E$12,2,FALSE)</f>
        <v>Fiat</v>
      </c>
      <c r="K3" s="1" t="str">
        <f>VLOOKUP(G3,$A$3:$E$12,3,FALSE)</f>
        <v>Pálio</v>
      </c>
      <c r="L3" s="2">
        <f>VLOOKUP(G3,$A$3:$E$12,5,FALSE)</f>
        <v>17000</v>
      </c>
      <c r="M3" s="2">
        <f>IF(VLOOKUP(H3,$A$16:$C$19,2,FALSE)=$E$14,L3*$F$15,L3*$F$14)</f>
        <v>850</v>
      </c>
      <c r="O3" s="8"/>
    </row>
    <row r="4" spans="1:15" x14ac:dyDescent="0.25">
      <c r="A4" s="1" t="s">
        <v>7</v>
      </c>
      <c r="B4" s="1" t="s">
        <v>16</v>
      </c>
      <c r="C4" s="1" t="s">
        <v>22</v>
      </c>
      <c r="D4" s="1">
        <v>2005</v>
      </c>
      <c r="E4" s="2">
        <v>18500</v>
      </c>
      <c r="G4" s="1" t="s">
        <v>8</v>
      </c>
      <c r="H4" s="1">
        <v>1</v>
      </c>
      <c r="I4" s="1" t="str">
        <f t="shared" ref="I4:I8" si="0">VLOOKUP(H4,$A$16:$C$19,2,FALSE)</f>
        <v>Mariana</v>
      </c>
      <c r="J4" s="1" t="str">
        <f t="shared" ref="J4:J8" si="1">VLOOKUP(G4,$A$3:$E$12,2,FALSE)</f>
        <v>Chevrolet</v>
      </c>
      <c r="K4" s="1" t="str">
        <f t="shared" ref="K4:K8" si="2">VLOOKUP(G4,$A$3:$E$12,3,FALSE)</f>
        <v>Onix</v>
      </c>
      <c r="L4" s="2">
        <f t="shared" ref="L4:L8" si="3">VLOOKUP(G4,$A$3:$E$12,5,FALSE)</f>
        <v>45800</v>
      </c>
      <c r="M4" s="2">
        <f>IF(VLOOKUP(H4,$A$16:$C$19,2,FALSE)=$E$14,L4*$F$15,L4*$F$14)</f>
        <v>2290</v>
      </c>
      <c r="O4" s="8"/>
    </row>
    <row r="5" spans="1:15" x14ac:dyDescent="0.25">
      <c r="A5" s="1" t="s">
        <v>8</v>
      </c>
      <c r="B5" s="1" t="s">
        <v>20</v>
      </c>
      <c r="C5" s="1" t="s">
        <v>23</v>
      </c>
      <c r="D5" s="1">
        <v>2002</v>
      </c>
      <c r="E5" s="2">
        <v>45800</v>
      </c>
      <c r="G5" s="1" t="s">
        <v>10</v>
      </c>
      <c r="H5" s="1">
        <v>3</v>
      </c>
      <c r="I5" s="1" t="str">
        <f t="shared" si="0"/>
        <v>Marcelo</v>
      </c>
      <c r="J5" s="1" t="str">
        <f t="shared" si="1"/>
        <v>VW</v>
      </c>
      <c r="K5" s="1" t="str">
        <f t="shared" si="2"/>
        <v>Golf</v>
      </c>
      <c r="L5" s="2">
        <f t="shared" si="3"/>
        <v>27800</v>
      </c>
      <c r="M5" s="2">
        <f>IF(VLOOKUP(H5,$A$16:$C$19,2,FALSE)=$E$14,L5*$F$15,L5*$F$14)</f>
        <v>1390</v>
      </c>
      <c r="O5" s="8"/>
    </row>
    <row r="6" spans="1:15" x14ac:dyDescent="0.25">
      <c r="A6" s="1" t="s">
        <v>9</v>
      </c>
      <c r="B6" s="1" t="s">
        <v>18</v>
      </c>
      <c r="C6" s="1" t="s">
        <v>24</v>
      </c>
      <c r="D6" s="1">
        <v>2015</v>
      </c>
      <c r="E6" s="2">
        <v>55300</v>
      </c>
      <c r="G6" s="1" t="s">
        <v>11</v>
      </c>
      <c r="H6" s="1">
        <v>1</v>
      </c>
      <c r="I6" s="1" t="str">
        <f t="shared" si="0"/>
        <v>Mariana</v>
      </c>
      <c r="J6" s="1" t="str">
        <f t="shared" si="1"/>
        <v>Chevrolet</v>
      </c>
      <c r="K6" s="1" t="str">
        <f t="shared" si="2"/>
        <v>S10</v>
      </c>
      <c r="L6" s="2">
        <f t="shared" si="3"/>
        <v>29300</v>
      </c>
      <c r="M6" s="2">
        <f>IF(VLOOKUP(H6,$A$16:$C$19,2,FALSE)=$E$14,L6*$F$15,L6*$F$14)</f>
        <v>1465</v>
      </c>
      <c r="O6" s="8"/>
    </row>
    <row r="7" spans="1:15" x14ac:dyDescent="0.25">
      <c r="A7" s="1" t="s">
        <v>10</v>
      </c>
      <c r="B7" s="1" t="s">
        <v>16</v>
      </c>
      <c r="C7" s="1" t="s">
        <v>25</v>
      </c>
      <c r="D7" s="1">
        <v>2010</v>
      </c>
      <c r="E7" s="2">
        <v>27800</v>
      </c>
      <c r="G7" s="1" t="s">
        <v>13</v>
      </c>
      <c r="H7" s="1">
        <v>2</v>
      </c>
      <c r="I7" s="1" t="str">
        <f t="shared" si="0"/>
        <v>Juliana</v>
      </c>
      <c r="J7" s="1" t="str">
        <f t="shared" si="1"/>
        <v>Fiat</v>
      </c>
      <c r="K7" s="1" t="str">
        <f t="shared" si="2"/>
        <v>Toro</v>
      </c>
      <c r="L7" s="2">
        <f>VLOOKUP(G7,$A$3:$E$12,5,FALSE)</f>
        <v>95000</v>
      </c>
      <c r="M7" s="2">
        <f>IF(VLOOKUP(H7,$A$16:$C$19,2,FALSE)=$E$14,L7*$F$15,L7*$F$14)</f>
        <v>4750</v>
      </c>
      <c r="O7" s="8"/>
    </row>
    <row r="8" spans="1:15" x14ac:dyDescent="0.25">
      <c r="A8" s="1" t="s">
        <v>11</v>
      </c>
      <c r="B8" s="1" t="s">
        <v>20</v>
      </c>
      <c r="C8" s="1" t="s">
        <v>26</v>
      </c>
      <c r="D8" s="1">
        <v>2011</v>
      </c>
      <c r="E8" s="2">
        <v>29300</v>
      </c>
      <c r="G8" s="1" t="s">
        <v>13</v>
      </c>
      <c r="H8" s="1">
        <v>4</v>
      </c>
      <c r="I8" s="1" t="str">
        <f t="shared" si="0"/>
        <v>Julia</v>
      </c>
      <c r="J8" s="1" t="str">
        <f t="shared" si="1"/>
        <v>Fiat</v>
      </c>
      <c r="K8" s="1" t="str">
        <f t="shared" si="2"/>
        <v>Toro</v>
      </c>
      <c r="L8" s="2">
        <f t="shared" si="3"/>
        <v>95000</v>
      </c>
      <c r="M8" s="2">
        <f>IF(VLOOKUP(H8,$A$16:$C$19,2,FALSE)=$E$14,L8*$F$15,L8*$F$14)</f>
        <v>4750</v>
      </c>
      <c r="O8" s="8"/>
    </row>
    <row r="9" spans="1:15" x14ac:dyDescent="0.25">
      <c r="A9" s="1" t="s">
        <v>12</v>
      </c>
      <c r="B9" s="1" t="s">
        <v>19</v>
      </c>
      <c r="C9" s="1" t="s">
        <v>27</v>
      </c>
      <c r="D9" s="1">
        <v>2001</v>
      </c>
      <c r="E9" s="2">
        <v>15400</v>
      </c>
      <c r="K9" s="1" t="s">
        <v>35</v>
      </c>
      <c r="L9" s="3">
        <f>SUM(L3:L8)</f>
        <v>309900</v>
      </c>
    </row>
    <row r="10" spans="1:15" x14ac:dyDescent="0.25">
      <c r="A10" s="1" t="s">
        <v>13</v>
      </c>
      <c r="B10" s="1" t="s">
        <v>18</v>
      </c>
      <c r="C10" s="1" t="s">
        <v>28</v>
      </c>
      <c r="D10" s="1">
        <v>2018</v>
      </c>
      <c r="E10" s="2">
        <v>95000</v>
      </c>
      <c r="K10" s="1" t="s">
        <v>36</v>
      </c>
      <c r="L10" s="3">
        <f>AVERAGE(L3:L8)</f>
        <v>51650</v>
      </c>
    </row>
    <row r="11" spans="1:15" x14ac:dyDescent="0.25">
      <c r="A11" s="1" t="s">
        <v>14</v>
      </c>
      <c r="B11" s="1" t="s">
        <v>17</v>
      </c>
      <c r="C11" s="1" t="s">
        <v>29</v>
      </c>
      <c r="D11" s="1">
        <v>2010</v>
      </c>
      <c r="E11" s="2">
        <v>33200</v>
      </c>
      <c r="K11" s="1" t="s">
        <v>37</v>
      </c>
      <c r="L11" s="3">
        <f>MAX(L3:L8)</f>
        <v>95000</v>
      </c>
    </row>
    <row r="12" spans="1:15" x14ac:dyDescent="0.25">
      <c r="A12" s="1" t="s">
        <v>15</v>
      </c>
      <c r="B12" s="1" t="s">
        <v>16</v>
      </c>
      <c r="C12" s="1" t="s">
        <v>30</v>
      </c>
      <c r="D12" s="1">
        <v>2015</v>
      </c>
      <c r="E12" s="2">
        <v>25600</v>
      </c>
      <c r="K12" s="1" t="s">
        <v>38</v>
      </c>
      <c r="L12" s="3">
        <f>MIN(L3:L8)</f>
        <v>17000</v>
      </c>
    </row>
    <row r="14" spans="1:15" x14ac:dyDescent="0.25">
      <c r="A14" s="11" t="s">
        <v>39</v>
      </c>
      <c r="B14" s="12"/>
      <c r="C14" s="1"/>
      <c r="E14" s="10" t="s">
        <v>45</v>
      </c>
      <c r="F14" s="4">
        <v>0.05</v>
      </c>
    </row>
    <row r="15" spans="1:15" x14ac:dyDescent="0.25">
      <c r="A15" s="1" t="s">
        <v>40</v>
      </c>
      <c r="B15" s="1" t="s">
        <v>41</v>
      </c>
      <c r="C15" s="1"/>
      <c r="E15" s="10" t="s">
        <v>47</v>
      </c>
      <c r="F15" s="4">
        <v>0.03</v>
      </c>
    </row>
    <row r="16" spans="1:15" x14ac:dyDescent="0.25">
      <c r="A16" s="1">
        <v>1</v>
      </c>
      <c r="B16" s="1" t="s">
        <v>42</v>
      </c>
      <c r="C16" s="1" t="s">
        <v>45</v>
      </c>
    </row>
    <row r="17" spans="1:3" x14ac:dyDescent="0.25">
      <c r="A17" s="1">
        <v>2</v>
      </c>
      <c r="B17" s="1" t="s">
        <v>43</v>
      </c>
      <c r="C17" s="1" t="s">
        <v>46</v>
      </c>
    </row>
    <row r="18" spans="1:3" x14ac:dyDescent="0.25">
      <c r="A18" s="1">
        <v>3</v>
      </c>
      <c r="B18" s="1" t="s">
        <v>44</v>
      </c>
      <c r="C18" s="1" t="s">
        <v>47</v>
      </c>
    </row>
    <row r="19" spans="1:3" x14ac:dyDescent="0.25">
      <c r="A19" s="1">
        <v>4</v>
      </c>
      <c r="B19" s="1" t="s">
        <v>87</v>
      </c>
      <c r="C19" s="1" t="s">
        <v>47</v>
      </c>
    </row>
  </sheetData>
  <mergeCells count="3">
    <mergeCell ref="G1:H1"/>
    <mergeCell ref="A1:B1"/>
    <mergeCell ref="A14:B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C31E-B096-4185-A809-4A858DB51F37}">
  <dimension ref="A1:J19"/>
  <sheetViews>
    <sheetView tabSelected="1" workbookViewId="0">
      <selection activeCell="D9" sqref="D9"/>
    </sheetView>
  </sheetViews>
  <sheetFormatPr defaultRowHeight="15" x14ac:dyDescent="0.25"/>
  <cols>
    <col min="1" max="1" width="23.7109375" bestFit="1" customWidth="1"/>
    <col min="2" max="2" width="24.5703125" customWidth="1"/>
    <col min="3" max="3" width="11.7109375" customWidth="1"/>
    <col min="4" max="4" width="13.85546875" customWidth="1"/>
    <col min="5" max="5" width="11.140625" customWidth="1"/>
    <col min="8" max="8" width="29.140625" customWidth="1"/>
    <col min="9" max="9" width="21.85546875" customWidth="1"/>
    <col min="10" max="10" width="15.7109375" customWidth="1"/>
  </cols>
  <sheetData>
    <row r="1" spans="1:10" x14ac:dyDescent="0.25">
      <c r="A1" s="7" t="s">
        <v>48</v>
      </c>
      <c r="G1" s="1" t="s">
        <v>57</v>
      </c>
    </row>
    <row r="2" spans="1:10" x14ac:dyDescent="0.25">
      <c r="A2" s="1" t="s">
        <v>49</v>
      </c>
      <c r="B2" s="1" t="s">
        <v>50</v>
      </c>
      <c r="C2" s="1"/>
      <c r="D2" s="1"/>
      <c r="E2" s="1"/>
      <c r="G2" s="1" t="s">
        <v>58</v>
      </c>
      <c r="H2" s="1" t="s">
        <v>59</v>
      </c>
      <c r="I2" s="1" t="s">
        <v>76</v>
      </c>
      <c r="J2" s="1" t="s">
        <v>5</v>
      </c>
    </row>
    <row r="3" spans="1:10" x14ac:dyDescent="0.25">
      <c r="A3" s="1" t="s">
        <v>51</v>
      </c>
      <c r="B3" s="1" t="s">
        <v>41</v>
      </c>
      <c r="C3" s="1" t="s">
        <v>5</v>
      </c>
      <c r="D3" s="1" t="s">
        <v>52</v>
      </c>
      <c r="E3" s="1" t="s">
        <v>53</v>
      </c>
      <c r="G3" s="6">
        <v>1</v>
      </c>
      <c r="H3" s="1" t="s">
        <v>60</v>
      </c>
      <c r="I3" s="1" t="s">
        <v>77</v>
      </c>
      <c r="J3" s="2">
        <v>36.9</v>
      </c>
    </row>
    <row r="4" spans="1:10" x14ac:dyDescent="0.25">
      <c r="A4" s="6">
        <v>4</v>
      </c>
      <c r="B4" s="1" t="str">
        <f>VLOOKUP(A4,$G$3:$J$19,2,FALSE)</f>
        <v>Bife a Cavalo</v>
      </c>
      <c r="C4" s="2">
        <f>VLOOKUP(A4,$G$3:$J$19,4,FALSE)</f>
        <v>31.9</v>
      </c>
      <c r="D4" s="6">
        <v>1</v>
      </c>
      <c r="E4" s="3">
        <f>C4*D4</f>
        <v>31.9</v>
      </c>
      <c r="G4" s="6">
        <v>2</v>
      </c>
      <c r="H4" s="1" t="s">
        <v>61</v>
      </c>
      <c r="I4" s="1" t="s">
        <v>77</v>
      </c>
      <c r="J4" s="2">
        <v>70.900000000000006</v>
      </c>
    </row>
    <row r="5" spans="1:10" x14ac:dyDescent="0.25">
      <c r="A5" s="6">
        <v>17</v>
      </c>
      <c r="B5" s="1" t="str">
        <f t="shared" ref="B5:B8" si="0">VLOOKUP(A5,$G$3:$J$19,2,FALSE)</f>
        <v>Suco de laranja 500ml</v>
      </c>
      <c r="C5" s="2">
        <f t="shared" ref="C5:C8" si="1">VLOOKUP(A5,$G$3:$J$19,4,FALSE)</f>
        <v>12.9</v>
      </c>
      <c r="D5" s="6">
        <v>1</v>
      </c>
      <c r="E5" s="3">
        <f t="shared" ref="E5:E8" si="2">C5*D5</f>
        <v>12.9</v>
      </c>
      <c r="G5" s="6">
        <v>3</v>
      </c>
      <c r="H5" s="1" t="s">
        <v>62</v>
      </c>
      <c r="I5" s="1" t="s">
        <v>77</v>
      </c>
      <c r="J5" s="2">
        <v>34.9</v>
      </c>
    </row>
    <row r="6" spans="1:10" x14ac:dyDescent="0.25">
      <c r="A6" s="6">
        <v>14</v>
      </c>
      <c r="B6" s="1" t="str">
        <f t="shared" si="0"/>
        <v>Coca Cola KS</v>
      </c>
      <c r="C6" s="2">
        <f t="shared" si="1"/>
        <v>9.9</v>
      </c>
      <c r="D6" s="6">
        <v>2</v>
      </c>
      <c r="E6" s="3">
        <f t="shared" si="2"/>
        <v>19.8</v>
      </c>
      <c r="G6" s="6">
        <v>4</v>
      </c>
      <c r="H6" s="1" t="s">
        <v>63</v>
      </c>
      <c r="I6" s="1" t="s">
        <v>78</v>
      </c>
      <c r="J6" s="2">
        <v>31.9</v>
      </c>
    </row>
    <row r="7" spans="1:10" x14ac:dyDescent="0.25">
      <c r="A7" s="6">
        <v>12</v>
      </c>
      <c r="B7" s="1" t="str">
        <f t="shared" si="0"/>
        <v>Porção de Mandioca Frita</v>
      </c>
      <c r="C7" s="2">
        <f t="shared" si="1"/>
        <v>69.900000000000006</v>
      </c>
      <c r="D7" s="6">
        <v>1</v>
      </c>
      <c r="E7" s="3">
        <f t="shared" si="2"/>
        <v>69.900000000000006</v>
      </c>
      <c r="G7" s="6">
        <v>5</v>
      </c>
      <c r="H7" s="1" t="s">
        <v>64</v>
      </c>
      <c r="I7" s="1" t="s">
        <v>78</v>
      </c>
      <c r="J7" s="2">
        <v>67.900000000000006</v>
      </c>
    </row>
    <row r="8" spans="1:10" x14ac:dyDescent="0.25">
      <c r="A8" s="6">
        <v>15</v>
      </c>
      <c r="B8" s="1" t="str">
        <f t="shared" si="0"/>
        <v>Coca Cola 2L</v>
      </c>
      <c r="C8" s="2">
        <f t="shared" si="1"/>
        <v>15.9</v>
      </c>
      <c r="D8" s="6">
        <v>1</v>
      </c>
      <c r="E8" s="3">
        <f t="shared" si="2"/>
        <v>15.9</v>
      </c>
      <c r="G8" s="6">
        <v>6</v>
      </c>
      <c r="H8" s="1" t="s">
        <v>65</v>
      </c>
      <c r="I8" s="1" t="s">
        <v>78</v>
      </c>
      <c r="J8" s="2">
        <v>63.9</v>
      </c>
    </row>
    <row r="9" spans="1:10" x14ac:dyDescent="0.25">
      <c r="G9" s="6">
        <v>7</v>
      </c>
      <c r="H9" s="1" t="s">
        <v>66</v>
      </c>
      <c r="I9" s="1" t="s">
        <v>79</v>
      </c>
      <c r="J9" s="2">
        <v>48.9</v>
      </c>
    </row>
    <row r="10" spans="1:10" x14ac:dyDescent="0.25">
      <c r="G10" s="6">
        <v>8</v>
      </c>
      <c r="H10" s="1" t="s">
        <v>67</v>
      </c>
      <c r="I10" s="1" t="s">
        <v>79</v>
      </c>
      <c r="J10" s="2">
        <v>57.9</v>
      </c>
    </row>
    <row r="11" spans="1:10" x14ac:dyDescent="0.25">
      <c r="A11" s="1" t="s">
        <v>85</v>
      </c>
      <c r="B11" s="2">
        <v>150.4</v>
      </c>
      <c r="D11" s="1" t="s">
        <v>54</v>
      </c>
      <c r="E11" s="3">
        <f>SUM(E4:E8)</f>
        <v>150.4</v>
      </c>
      <c r="G11" s="6">
        <v>9</v>
      </c>
      <c r="H11" s="1" t="s">
        <v>81</v>
      </c>
      <c r="I11" s="1" t="s">
        <v>80</v>
      </c>
      <c r="J11" s="2">
        <v>57.9</v>
      </c>
    </row>
    <row r="12" spans="1:10" x14ac:dyDescent="0.25">
      <c r="A12" s="1" t="s">
        <v>86</v>
      </c>
      <c r="B12" s="1"/>
      <c r="D12" s="1" t="s">
        <v>55</v>
      </c>
      <c r="E12" s="2">
        <v>150</v>
      </c>
      <c r="G12" s="6">
        <v>10</v>
      </c>
      <c r="H12" s="1" t="s">
        <v>68</v>
      </c>
      <c r="I12" s="1" t="s">
        <v>80</v>
      </c>
      <c r="J12" s="2">
        <v>33.9</v>
      </c>
    </row>
    <row r="13" spans="1:10" x14ac:dyDescent="0.25">
      <c r="D13" s="1" t="s">
        <v>56</v>
      </c>
      <c r="E13" s="3">
        <f>E12-E11</f>
        <v>-0.40000000000000568</v>
      </c>
      <c r="G13" s="6">
        <v>11</v>
      </c>
      <c r="H13" s="1" t="s">
        <v>69</v>
      </c>
      <c r="I13" s="1" t="s">
        <v>80</v>
      </c>
      <c r="J13" s="2">
        <v>31.9</v>
      </c>
    </row>
    <row r="14" spans="1:10" x14ac:dyDescent="0.25">
      <c r="G14" s="6">
        <v>12</v>
      </c>
      <c r="H14" s="1" t="s">
        <v>70</v>
      </c>
      <c r="I14" s="1" t="s">
        <v>80</v>
      </c>
      <c r="J14" s="2">
        <v>69.900000000000006</v>
      </c>
    </row>
    <row r="15" spans="1:10" x14ac:dyDescent="0.25">
      <c r="G15" s="6">
        <v>13</v>
      </c>
      <c r="H15" s="1" t="s">
        <v>71</v>
      </c>
      <c r="I15" s="1" t="s">
        <v>82</v>
      </c>
      <c r="J15" s="2">
        <v>20.9</v>
      </c>
    </row>
    <row r="16" spans="1:10" x14ac:dyDescent="0.25">
      <c r="G16" s="6">
        <v>14</v>
      </c>
      <c r="H16" s="1" t="s">
        <v>72</v>
      </c>
      <c r="I16" s="1" t="s">
        <v>83</v>
      </c>
      <c r="J16" s="2">
        <v>9.9</v>
      </c>
    </row>
    <row r="17" spans="7:10" x14ac:dyDescent="0.25">
      <c r="G17" s="6">
        <v>15</v>
      </c>
      <c r="H17" s="1" t="s">
        <v>73</v>
      </c>
      <c r="I17" s="1" t="s">
        <v>83</v>
      </c>
      <c r="J17" s="2">
        <v>15.9</v>
      </c>
    </row>
    <row r="18" spans="7:10" x14ac:dyDescent="0.25">
      <c r="G18" s="6">
        <v>16</v>
      </c>
      <c r="H18" s="1" t="s">
        <v>74</v>
      </c>
      <c r="I18" s="1" t="s">
        <v>84</v>
      </c>
      <c r="J18" s="2">
        <v>25.9</v>
      </c>
    </row>
    <row r="19" spans="7:10" x14ac:dyDescent="0.25">
      <c r="G19" s="6">
        <v>17</v>
      </c>
      <c r="H19" s="1" t="s">
        <v>75</v>
      </c>
      <c r="I19" s="1" t="s">
        <v>83</v>
      </c>
      <c r="J19" s="2">
        <v>12.9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2023-03-31T16:36:14Z</dcterms:created>
  <dcterms:modified xsi:type="dcterms:W3CDTF">2023-03-31T20:04:14Z</dcterms:modified>
</cp:coreProperties>
</file>