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3"/>
    <sheet name="SC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<sst xmlns="http://schemas.openxmlformats.org/spreadsheetml/2006/main" count="476" uniqueCount="206">
  <si>
    <t xml:space="preserve">Estudante -Student</t>
  </si>
  <si>
    <t xml:space="preserve">Perfil- Profile</t>
  </si>
  <si>
    <t xml:space="preserve">Tipo de Aplicação – Investments</t>
  </si>
  <si>
    <t xml:space="preserve">Legend</t>
  </si>
  <si>
    <t xml:space="preserve">Gabriela</t>
  </si>
  <si>
    <t xml:space="preserve">Conservador</t>
  </si>
  <si>
    <t xml:space="preserve">Poupança</t>
  </si>
  <si>
    <t xml:space="preserve">Low-risk saving – Poupanca</t>
  </si>
  <si>
    <t xml:space="preserve">Luiz Felipe</t>
  </si>
  <si>
    <t xml:space="preserve">Bank Deposit Certificates – CDB</t>
  </si>
  <si>
    <t xml:space="preserve">Patrícia</t>
  </si>
  <si>
    <t xml:space="preserve">Stock – Acoes</t>
  </si>
  <si>
    <t xml:space="preserve">Gustavo</t>
  </si>
  <si>
    <t xml:space="preserve">Conservative – Conservador profile</t>
  </si>
  <si>
    <t xml:space="preserve">Letícia</t>
  </si>
  <si>
    <t xml:space="preserve">Moderate – Moderado profile</t>
  </si>
  <si>
    <t xml:space="preserve">Ovídio</t>
  </si>
  <si>
    <t xml:space="preserve">Agressivo – Agressive profile</t>
  </si>
  <si>
    <t xml:space="preserve">Leonor</t>
  </si>
  <si>
    <t xml:space="preserve">Dalila</t>
  </si>
  <si>
    <t xml:space="preserve">Antônio</t>
  </si>
  <si>
    <t xml:space="preserve">CDB</t>
  </si>
  <si>
    <t xml:space="preserve">Júlia</t>
  </si>
  <si>
    <t xml:space="preserve">Roberto</t>
  </si>
  <si>
    <t xml:space="preserve">Renata</t>
  </si>
  <si>
    <t xml:space="preserve">Guilherme</t>
  </si>
  <si>
    <t xml:space="preserve">Ações</t>
  </si>
  <si>
    <t xml:space="preserve">Rodrigo</t>
  </si>
  <si>
    <t xml:space="preserve">Giulia</t>
  </si>
  <si>
    <t xml:space="preserve">Felipe</t>
  </si>
  <si>
    <t xml:space="preserve">Karina</t>
  </si>
  <si>
    <t xml:space="preserve">Pietro</t>
  </si>
  <si>
    <t xml:space="preserve">Moderado</t>
  </si>
  <si>
    <t xml:space="preserve">Cecília</t>
  </si>
  <si>
    <t xml:space="preserve">Gisele</t>
  </si>
  <si>
    <t xml:space="preserve">Elaine</t>
  </si>
  <si>
    <t xml:space="preserve">Kamal</t>
  </si>
  <si>
    <t xml:space="preserve">Rodolfo</t>
  </si>
  <si>
    <t xml:space="preserve">Pilar</t>
  </si>
  <si>
    <t xml:space="preserve">Vivian</t>
  </si>
  <si>
    <t xml:space="preserve">Danielle</t>
  </si>
  <si>
    <t xml:space="preserve">Juliana</t>
  </si>
  <si>
    <t xml:space="preserve">Adriano</t>
  </si>
  <si>
    <t xml:space="preserve">Adelino</t>
  </si>
  <si>
    <t xml:space="preserve">Carolina</t>
  </si>
  <si>
    <t xml:space="preserve">Cristina</t>
  </si>
  <si>
    <t xml:space="preserve">Eduardo</t>
  </si>
  <si>
    <t xml:space="preserve">Zenilda</t>
  </si>
  <si>
    <t xml:space="preserve">Cintia</t>
  </si>
  <si>
    <t xml:space="preserve">Raimundo</t>
  </si>
  <si>
    <t xml:space="preserve">Luciana</t>
  </si>
  <si>
    <t xml:space="preserve">Emerson</t>
  </si>
  <si>
    <t xml:space="preserve">Raquel</t>
  </si>
  <si>
    <t xml:space="preserve">Anna Luiza</t>
  </si>
  <si>
    <t xml:space="preserve">Claudio</t>
  </si>
  <si>
    <t xml:space="preserve">Moara</t>
  </si>
  <si>
    <t xml:space="preserve">Fernanda</t>
  </si>
  <si>
    <t xml:space="preserve">Edson</t>
  </si>
  <si>
    <t xml:space="preserve">Agressivo</t>
  </si>
  <si>
    <t xml:space="preserve">Nuno</t>
  </si>
  <si>
    <t xml:space="preserve">Bráulio</t>
  </si>
  <si>
    <t xml:space="preserve">Marcelo</t>
  </si>
  <si>
    <t xml:space="preserve">Lucia</t>
  </si>
  <si>
    <t xml:space="preserve">Camilo</t>
  </si>
  <si>
    <t xml:space="preserve">Filomena</t>
  </si>
  <si>
    <t xml:space="preserve">Lídia</t>
  </si>
  <si>
    <t xml:space="preserve">Gilmar</t>
  </si>
  <si>
    <t xml:space="preserve">Itamar</t>
  </si>
  <si>
    <t xml:space="preserve">Tatiana</t>
  </si>
  <si>
    <t xml:space="preserve">Alessandra</t>
  </si>
  <si>
    <t xml:space="preserve">Ester</t>
  </si>
  <si>
    <t xml:space="preserve">Marcela</t>
  </si>
  <si>
    <t xml:space="preserve">Viviane</t>
  </si>
  <si>
    <t xml:space="preserve">Bianca</t>
  </si>
  <si>
    <t xml:space="preserve">Angélica</t>
  </si>
  <si>
    <t xml:space="preserve">Frederico</t>
  </si>
  <si>
    <t xml:space="preserve">Franklin</t>
  </si>
  <si>
    <t xml:space="preserve">Inácio</t>
  </si>
  <si>
    <t xml:space="preserve">Lilian</t>
  </si>
  <si>
    <t xml:space="preserve">Lucio</t>
  </si>
  <si>
    <t xml:space="preserve">Soraya</t>
  </si>
  <si>
    <t xml:space="preserve">Amanda</t>
  </si>
  <si>
    <t xml:space="preserve">Cristiane</t>
  </si>
  <si>
    <t xml:space="preserve">Cida</t>
  </si>
  <si>
    <t xml:space="preserve">Zilda</t>
  </si>
  <si>
    <t xml:space="preserve">Ana Lúcia</t>
  </si>
  <si>
    <t xml:space="preserve">Robson</t>
  </si>
  <si>
    <t xml:space="preserve">Renato</t>
  </si>
  <si>
    <t xml:space="preserve">Marina</t>
  </si>
  <si>
    <t xml:space="preserve">Flavia</t>
  </si>
  <si>
    <t xml:space="preserve">Adriana</t>
  </si>
  <si>
    <t xml:space="preserve">Alexandre</t>
  </si>
  <si>
    <t xml:space="preserve">Cleber</t>
  </si>
  <si>
    <t xml:space="preserve">Paola</t>
  </si>
  <si>
    <t xml:space="preserve">Ana Paula</t>
  </si>
  <si>
    <t xml:space="preserve">Andréa</t>
  </si>
  <si>
    <t xml:space="preserve">Shirley</t>
  </si>
  <si>
    <t xml:space="preserve">Edinalva</t>
  </si>
  <si>
    <t xml:space="preserve">Ernani</t>
  </si>
  <si>
    <t xml:space="preserve">Afonso</t>
  </si>
  <si>
    <t xml:space="preserve">Reinaldo</t>
  </si>
  <si>
    <t xml:space="preserve">César</t>
  </si>
  <si>
    <t xml:space="preserve">Bruna</t>
  </si>
  <si>
    <t xml:space="preserve">Márcia</t>
  </si>
  <si>
    <t xml:space="preserve">Fabiana</t>
  </si>
  <si>
    <t xml:space="preserve">Rebeca</t>
  </si>
  <si>
    <t xml:space="preserve">Sandra</t>
  </si>
  <si>
    <t xml:space="preserve">Geovani</t>
  </si>
  <si>
    <t xml:space="preserve">Rita</t>
  </si>
  <si>
    <t xml:space="preserve">Giovanna</t>
  </si>
  <si>
    <t xml:space="preserve">Jaqueline</t>
  </si>
  <si>
    <t xml:space="preserve">Sheila</t>
  </si>
  <si>
    <t xml:space="preserve">Pedro</t>
  </si>
  <si>
    <t xml:space="preserve">Horácio</t>
  </si>
  <si>
    <t xml:space="preserve">Leandro</t>
  </si>
  <si>
    <t xml:space="preserve">Estela</t>
  </si>
  <si>
    <t xml:space="preserve">Frequências absolutas observadas - Contingency table</t>
  </si>
  <si>
    <t xml:space="preserve">Exemplo do livro: Fávero, Luiz Paulo; Belfiore, Patrícia. (2017). Manual de análise de dados: estatística e modelagem multivariada com Excel®, SPSS® e Stata®. Rio de Janeiro: Elsevier</t>
  </si>
  <si>
    <t xml:space="preserve">Tipo de Aplicação</t>
  </si>
  <si>
    <t xml:space="preserve">Total</t>
  </si>
  <si>
    <t xml:space="preserve">Perfil</t>
  </si>
  <si>
    <t xml:space="preserve">Simple Correspondence Analysis (Anacor – Brazilian abbreviation)</t>
  </si>
  <si>
    <t xml:space="preserve">Frequências absolutas esperadas Table of absolute frequencies</t>
  </si>
  <si>
    <t xml:space="preserve">Resíduos.Residual table</t>
  </si>
  <si>
    <t xml:space="preserve">Valores χ²  Table with the values χ² </t>
  </si>
  <si>
    <t xml:space="preserve">χ² Total</t>
  </si>
  <si>
    <t xml:space="preserve">p-valor</t>
  </si>
  <si>
    <t xml:space="preserve">← note that p-value equals to 0 indicates  statistically significant relationship between the variables</t>
  </si>
  <si>
    <t xml:space="preserve">nota: no exemplo, são 4 graus de liberdade (I-1)x(J-1). (lines I and columnsj)</t>
  </si>
  <si>
    <t xml:space="preserve">Resíduos padronizados ajustados  Table of standardized residuals </t>
  </si>
  <si>
    <t xml:space="preserve">resi/sqrt(absolute frequency)</t>
  </si>
  <si>
    <t xml:space="preserve">Resíduos padronizados ajustados  Table of  adjusted standardized residuals ****** IMPORTANT</t>
  </si>
  <si>
    <t xml:space="preserve">Profile</t>
  </si>
  <si>
    <t xml:space="preserve">Conservative </t>
  </si>
  <si>
    <r>
      <rPr>
        <b val="true"/>
        <sz val="11"/>
        <color theme="1"/>
        <rFont val="Calibri"/>
        <family val="2"/>
        <charset val="1"/>
      </rPr>
      <t xml:space="preserve">&gt;1.96</t>
    </r>
    <r>
      <rPr>
        <sz val="11"/>
        <color theme="1"/>
        <rFont val="Calibri"/>
        <family val="2"/>
        <charset val="1"/>
      </rPr>
      <t xml:space="preserve"> → </t>
    </r>
    <r>
      <rPr>
        <b val="true"/>
        <sz val="11"/>
        <color theme="1"/>
        <rFont val="Calibri"/>
        <family val="2"/>
        <charset val="1"/>
      </rPr>
      <t xml:space="preserve">STATISTICALLY SIGNIFICANT</t>
    </r>
  </si>
  <si>
    <t xml:space="preserve">Moderate</t>
  </si>
  <si>
    <t xml:space="preserve">FOR INSTANCE, CONSERVATIVE  INVESTINGS → LOW-RISK SAVINGS</t>
  </si>
  <si>
    <t xml:space="preserve">Aggressive</t>
  </si>
  <si>
    <t xml:space="preserve">Profile → Investings</t>
  </si>
  <si>
    <t xml:space="preserve">Autovalores Eigenvalues</t>
  </si>
  <si>
    <t xml:space="preserve">Matriz A =                                 resíduos padronizados / raiz(n)</t>
  </si>
  <si>
    <t xml:space="preserve">A way of obtaining the matrix A, based on the previous steps, is to make for each cell of the
standardized residuals matrix the following calculation:</t>
  </si>
  <si>
    <t xml:space="preserve">standardized residuals / sqrt(n)</t>
  </si>
  <si>
    <t xml:space="preserve">Matriz A' (Transposta)</t>
  </si>
  <si>
    <t xml:space="preserve">Transpose</t>
  </si>
  <si>
    <t xml:space="preserve">Matriz W = A' . A</t>
  </si>
  <si>
    <t xml:space="preserve">Matrix W = A^T . A</t>
  </si>
  <si>
    <r>
      <rPr>
        <b val="true"/>
        <sz val="11"/>
        <color theme="1"/>
        <rFont val="Calibri"/>
        <family val="2"/>
        <charset val="1"/>
      </rPr>
      <t xml:space="preserve">λ²</t>
    </r>
    <r>
      <rPr>
        <b val="true"/>
        <sz val="9.35"/>
        <color theme="1"/>
        <rFont val="Calibri"/>
        <family val="2"/>
        <charset val="1"/>
      </rPr>
      <t xml:space="preserve"> . I</t>
    </r>
  </si>
  <si>
    <t xml:space="preserve">λ²</t>
  </si>
  <si>
    <r>
      <rPr>
        <sz val="11"/>
        <color theme="1"/>
        <rFont val="Calibri"/>
        <family val="2"/>
        <charset val="1"/>
      </rPr>
      <t xml:space="preserve">I</t>
    </r>
    <r>
      <rPr>
        <b val="true"/>
        <sz val="11"/>
        <color theme="1"/>
        <rFont val="Calibri"/>
        <family val="2"/>
        <charset val="1"/>
      </rPr>
      <t xml:space="preserve">dentifying W, the eigenvalues are obtained by the solution of the following expression: det(λ² . I – W) = 0</t>
    </r>
  </si>
  <si>
    <r>
      <rPr>
        <b val="true"/>
        <sz val="11"/>
        <color theme="1"/>
        <rFont val="Calibri"/>
        <family val="2"/>
        <charset val="1"/>
      </rPr>
      <t xml:space="preserve">(λ²</t>
    </r>
    <r>
      <rPr>
        <b val="true"/>
        <sz val="9.35"/>
        <color theme="1"/>
        <rFont val="Calibri"/>
        <family val="2"/>
        <charset val="1"/>
      </rPr>
      <t xml:space="preserve"> . I - W)</t>
    </r>
  </si>
  <si>
    <t xml:space="preserve">λ² - 0,172</t>
  </si>
  <si>
    <t xml:space="preserve">λ² - 0,052</t>
  </si>
  <si>
    <t xml:space="preserve">λ² - 0,093</t>
  </si>
  <si>
    <t xml:space="preserve">det(λ² . I - W) = 0</t>
  </si>
  <si>
    <t xml:space="preserve">λ² -1</t>
  </si>
  <si>
    <t xml:space="preserve">λ² - 2</t>
  </si>
  <si>
    <t xml:space="preserve">Dimensão</t>
  </si>
  <si>
    <t xml:space="preserve">Autovalor λ²</t>
  </si>
  <si>
    <t xml:space="preserve">% Inércia</t>
  </si>
  <si>
    <t xml:space="preserve">Valor Singular λ</t>
  </si>
  <si>
    <t xml:space="preserve">Inércia → the total principal inertia</t>
  </si>
  <si>
    <t xml:space="preserve">Massas - colunas e linhas</t>
  </si>
  <si>
    <t xml:space="preserve">Determine the row and column masses</t>
  </si>
  <si>
    <t xml:space="preserve">MASSAS</t>
  </si>
  <si>
    <r>
      <rPr>
        <b val="true"/>
        <sz val="11"/>
        <color theme="1"/>
        <rFont val="Calibri"/>
        <family val="2"/>
        <charset val="1"/>
      </rPr>
      <t xml:space="preserve">Colunas </t>
    </r>
    <r>
      <rPr>
        <b val="true"/>
        <i val="true"/>
        <sz val="11"/>
        <color theme="1"/>
        <rFont val="Calibri"/>
        <family val="2"/>
        <charset val="1"/>
      </rPr>
      <t xml:space="preserve">(column profiles)</t>
    </r>
  </si>
  <si>
    <t xml:space="preserve">(%17 are conservative)</t>
  </si>
  <si>
    <r>
      <rPr>
        <b val="true"/>
        <sz val="11"/>
        <color theme="1"/>
        <rFont val="Calibri"/>
        <family val="2"/>
        <charset val="1"/>
      </rPr>
      <t xml:space="preserve">Linhas </t>
    </r>
    <r>
      <rPr>
        <b val="true"/>
        <i val="true"/>
        <sz val="11"/>
        <color theme="1"/>
        <rFont val="Calibri"/>
        <family val="2"/>
        <charset val="1"/>
      </rPr>
      <t xml:space="preserve">(row profiles)</t>
    </r>
  </si>
  <si>
    <t xml:space="preserve">(24% invests in CDB)</t>
  </si>
  <si>
    <r>
      <rPr>
        <b val="true"/>
        <sz val="11"/>
        <color theme="1"/>
        <rFont val="Calibri"/>
        <family val="2"/>
        <charset val="1"/>
      </rPr>
      <t xml:space="preserve">D</t>
    </r>
    <r>
      <rPr>
        <b val="true"/>
        <i val="true"/>
        <sz val="11"/>
        <color theme="1"/>
        <rFont val="Calibri"/>
        <family val="2"/>
        <charset val="1"/>
      </rPr>
      <t xml:space="preserve">l</t>
    </r>
  </si>
  <si>
    <t xml:space="preserve"> → ROWS</t>
  </si>
  <si>
    <r>
      <rPr>
        <b val="true"/>
        <sz val="11"/>
        <color theme="1"/>
        <rFont val="Calibri"/>
        <family val="2"/>
        <charset val="1"/>
      </rPr>
      <t xml:space="preserve">D</t>
    </r>
    <r>
      <rPr>
        <b val="true"/>
        <i val="true"/>
        <sz val="11"/>
        <color theme="1"/>
        <rFont val="Calibri"/>
        <family val="2"/>
        <charset val="1"/>
      </rPr>
      <t xml:space="preserve">C</t>
    </r>
  </si>
  <si>
    <t xml:space="preserve">-&gt; COLUMNS</t>
  </si>
  <si>
    <t xml:space="preserve">Autovetores . Eigenvectors</t>
  </si>
  <si>
    <t xml:space="preserve">Dimensão 1 (λ² 1)</t>
  </si>
  <si>
    <t xml:space="preserve"> --&gt;</t>
  </si>
  <si>
    <t xml:space="preserve">0,061 x v1 + 0,009 x v2 + 0,091 x v3 = 0</t>
  </si>
  <si>
    <t xml:space="preserve">0,009 x v1 + 0,181 x v2 + 0,044 x v3 = 0</t>
  </si>
  <si>
    <t xml:space="preserve">0,091 x v1 + 0,044 x v2 + 0,140 x v3 = 0</t>
  </si>
  <si>
    <t xml:space="preserve">v1</t>
  </si>
  <si>
    <t xml:space="preserve">u1</t>
  </si>
  <si>
    <t xml:space="preserve">Dimensão 2 (λ² 2)</t>
  </si>
  <si>
    <t xml:space="preserve">-0,088 x v1 + 0,009 x v2 + 0,091 x v3 = 0</t>
  </si>
  <si>
    <t xml:space="preserve">0,009 x v1 + 0,032 x v2 + 0,044 x v3 = 0</t>
  </si>
  <si>
    <t xml:space="preserve">0,091 x v1 + 0,044 x v2 -0,009 x v3 = 0</t>
  </si>
  <si>
    <t xml:space="preserve">v2</t>
  </si>
  <si>
    <t xml:space="preserve">u2</t>
  </si>
  <si>
    <t xml:space="preserve">Coordenadas (scores) the coordinates of the categories</t>
  </si>
  <si>
    <t xml:space="preserve">Variável em linha Variable in row in the contingency table</t>
  </si>
  <si>
    <r>
      <rPr>
        <b val="true"/>
        <sz val="11"/>
        <color theme="1"/>
        <rFont val="Calibri"/>
        <family val="2"/>
        <charset val="1"/>
      </rPr>
      <t xml:space="preserve">√λ1 . D</t>
    </r>
    <r>
      <rPr>
        <b val="true"/>
        <i val="true"/>
        <sz val="11"/>
        <color theme="1"/>
        <rFont val="Calibri"/>
        <family val="2"/>
        <charset val="1"/>
      </rPr>
      <t xml:space="preserve">l</t>
    </r>
  </si>
  <si>
    <r>
      <rPr>
        <b val="true"/>
        <sz val="11"/>
        <color theme="1"/>
        <rFont val="Calibri"/>
        <family val="2"/>
        <charset val="1"/>
      </rPr>
      <t xml:space="preserve">X</t>
    </r>
    <r>
      <rPr>
        <b val="true"/>
        <i val="true"/>
        <sz val="11"/>
        <color theme="1"/>
        <rFont val="Calibri"/>
        <family val="2"/>
        <charset val="1"/>
      </rPr>
      <t xml:space="preserve">l</t>
    </r>
  </si>
  <si>
    <r>
      <rPr>
        <b val="true"/>
        <sz val="11"/>
        <color theme="1"/>
        <rFont val="Calibri"/>
        <family val="2"/>
        <charset val="1"/>
      </rPr>
      <t xml:space="preserve">√λ2 . D</t>
    </r>
    <r>
      <rPr>
        <b val="true"/>
        <i val="true"/>
        <sz val="11"/>
        <color theme="1"/>
        <rFont val="Calibri"/>
        <family val="2"/>
        <charset val="1"/>
      </rPr>
      <t xml:space="preserve">l</t>
    </r>
  </si>
  <si>
    <t xml:space="preserve">u2 =</t>
  </si>
  <si>
    <r>
      <rPr>
        <b val="true"/>
        <sz val="11"/>
        <color theme="1"/>
        <rFont val="Calibri"/>
        <family val="2"/>
        <charset val="1"/>
      </rPr>
      <t xml:space="preserve">Y</t>
    </r>
    <r>
      <rPr>
        <b val="true"/>
        <i val="true"/>
        <sz val="11"/>
        <color theme="1"/>
        <rFont val="Calibri"/>
        <family val="2"/>
        <charset val="1"/>
      </rPr>
      <t xml:space="preserve">l</t>
    </r>
  </si>
  <si>
    <t xml:space="preserve">Variável em coluna . Variable in column in the contingency table</t>
  </si>
  <si>
    <r>
      <rPr>
        <b val="true"/>
        <sz val="11"/>
        <color theme="1"/>
        <rFont val="Calibri"/>
        <family val="2"/>
        <charset val="1"/>
      </rPr>
      <t xml:space="preserve">√λ1 . D</t>
    </r>
    <r>
      <rPr>
        <b val="true"/>
        <i val="true"/>
        <sz val="11"/>
        <color theme="1"/>
        <rFont val="Calibri"/>
        <family val="2"/>
        <charset val="1"/>
      </rPr>
      <t xml:space="preserve">c</t>
    </r>
  </si>
  <si>
    <r>
      <rPr>
        <b val="true"/>
        <sz val="11"/>
        <color theme="1"/>
        <rFont val="Calibri"/>
        <family val="2"/>
        <charset val="1"/>
      </rPr>
      <t xml:space="preserve">X</t>
    </r>
    <r>
      <rPr>
        <b val="true"/>
        <i val="true"/>
        <sz val="11"/>
        <color theme="1"/>
        <rFont val="Calibri"/>
        <family val="2"/>
        <charset val="1"/>
      </rPr>
      <t xml:space="preserve">c</t>
    </r>
  </si>
  <si>
    <r>
      <rPr>
        <b val="true"/>
        <sz val="11"/>
        <color theme="1"/>
        <rFont val="Calibri"/>
        <family val="2"/>
        <charset val="1"/>
      </rPr>
      <t xml:space="preserve">√λ2 . D</t>
    </r>
    <r>
      <rPr>
        <b val="true"/>
        <i val="true"/>
        <sz val="11"/>
        <color theme="1"/>
        <rFont val="Calibri"/>
        <family val="2"/>
        <charset val="1"/>
      </rPr>
      <t xml:space="preserve">c</t>
    </r>
  </si>
  <si>
    <t xml:space="preserve">v2 =</t>
  </si>
  <si>
    <r>
      <rPr>
        <b val="true"/>
        <sz val="11"/>
        <color theme="1"/>
        <rFont val="Calibri"/>
        <family val="2"/>
        <charset val="1"/>
      </rPr>
      <t xml:space="preserve">Y</t>
    </r>
    <r>
      <rPr>
        <b val="true"/>
        <i val="true"/>
        <sz val="11"/>
        <color theme="1"/>
        <rFont val="Calibri"/>
        <family val="2"/>
        <charset val="1"/>
      </rPr>
      <t xml:space="preserve">c</t>
    </r>
  </si>
  <si>
    <t xml:space="preserve">Coordinates</t>
  </si>
  <si>
    <t xml:space="preserve">1ª dim (X)</t>
  </si>
  <si>
    <t xml:space="preserve">2ª dim (Y)</t>
  </si>
  <si>
    <t xml:space="preserve">Linha.Line</t>
  </si>
  <si>
    <t xml:space="preserve">Coluna.Column</t>
  </si>
  <si>
    <t xml:space="preserve">creating the perceptual map to visualize the associations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</si>
</sst>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General"/>
    <numFmt numFmtId="166" formatCode="0.00"/>
    <numFmt numFmtId="167" formatCode="0.000"/>
    <numFmt numFmtId="168" formatCode="0"/>
    <numFmt numFmtId="169" formatCode="0.0000"/>
    <numFmt numFmtId="170" formatCode="0%"/>
    <numFmt numFmtId="171" formatCode="0.00%"/>
    <numFmt numFmtId="172" formatCode="@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972F"/>
      <name val="Calibri"/>
      <family val="2"/>
      <charset val="1"/>
    </font>
    <font>
      <b val="true"/>
      <sz val="10"/>
      <color theme="1"/>
      <name val="Calibri"/>
      <family val="2"/>
      <charset val="1"/>
    </font>
    <font>
      <sz val="11"/>
      <color rgb="FFEC9BA4"/>
      <name val="Calibri"/>
      <family val="2"/>
      <charset val="1"/>
    </font>
    <font>
      <b val="true"/>
      <sz val="11"/>
      <color theme="1"/>
      <name val="Calibri"/>
      <family val="2"/>
    </font>
    <font>
      <b val="true"/>
      <sz val="9.35"/>
      <color theme="1"/>
      <name val="Calibri"/>
      <family val="2"/>
      <charset val="1"/>
    </font>
    <font>
      <sz val="11"/>
      <color theme="1"/>
      <name val="Calibri"/>
      <family val="2"/>
    </font>
    <font>
      <b val="true"/>
      <i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DEADA"/>
      </patternFill>
    </fill>
    <fill>
      <patternFill patternType="solid">
        <fgColor theme="0" tint="-0.05"/>
        <bgColor rgb="FFFDEADA"/>
      </patternFill>
    </fill>
    <fill>
      <patternFill patternType="solid">
        <fgColor theme="9" tint="0.3999"/>
        <bgColor rgb="FFE6B9B8"/>
      </patternFill>
    </fill>
    <fill>
      <patternFill patternType="solid">
        <fgColor theme="9" tint="0.7999"/>
        <bgColor rgb="FFF2F2F2"/>
      </patternFill>
    </fill>
    <fill>
      <patternFill patternType="solid">
        <fgColor theme="8" tint="0.3999"/>
        <bgColor rgb="FF99CCFF"/>
      </patternFill>
    </fill>
    <fill>
      <patternFill patternType="solid">
        <fgColor theme="5" tint="0.5999"/>
        <bgColor rgb="FFFAC090"/>
      </patternFill>
    </fill>
    <fill>
      <patternFill patternType="solid">
        <fgColor theme="6" tint="0.3999"/>
        <bgColor rgb="FFD9D9D9"/>
      </patternFill>
    </fill>
    <fill>
      <patternFill patternType="solid">
        <fgColor theme="6"/>
        <bgColor rgb="FF969696"/>
      </patternFill>
    </fill>
    <fill>
      <patternFill patternType="solid">
        <fgColor theme="8" tint="0.7999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1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78787"/>
      <rgbColor rgb="FF93CDDD"/>
      <rgbColor rgb="FF993366"/>
      <rgbColor rgb="FFFDEADA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E6B9B8"/>
      <rgbColor rgb="FFFAC090"/>
      <rgbColor rgb="FF3366FF"/>
      <rgbColor rgb="FF33CCCC"/>
      <rgbColor rgb="FF9BBB59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"Perfil"</c:f>
              <c:strCache>
                <c:ptCount val="1"/>
                <c:pt idx="0">
                  <c:v>Perfil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dPt>
            <c:idx val="0"/>
          </c:dPt>
          <c:dPt>
            <c:idx val="1"/>
          </c:dPt>
          <c:dPt>
            <c:idx val="2"/>
          </c:dPt>
          <c:dLbls>
            <c:numFmt formatCode="0.000" sourceLinked="1"/>
            <c:dLbl>
              <c:idx val="0"/>
              <c:layout>
                <c:manualLayout>
                  <c:x val="0.00204204194547105"/>
                  <c:y val="0"/>
                </c:manualLayout>
              </c:layout>
              <c:numFmt formatCode="0.000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r>
                      <a:rPr b="1" lang="en-US" sz="1000" spc="-1" strike="noStrike">
                        <a:solidFill>
                          <a:srgbClr val="000000"/>
                        </a:solidFill>
                        <a:latin typeface="Calibri"/>
                      </a:rPr>
                      <a:t>Conservador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.000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r>
                      <a:rPr b="1" lang="en-US" sz="1000" spc="-1" strike="noStrike">
                        <a:solidFill>
                          <a:srgbClr val="000000"/>
                        </a:solidFill>
                        <a:latin typeface="Calibri"/>
                      </a:rPr>
                      <a:t>Moderado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0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r>
                      <a:rPr b="1" lang="en-US" sz="1000" spc="-1" strike="noStrike">
                        <a:solidFill>
                          <a:srgbClr val="000000"/>
                        </a:solidFill>
                        <a:latin typeface="Calibri"/>
                      </a:rPr>
                      <a:t>Agressivo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SCA!$C$199:$C$201</c:f>
              <c:numCache>
                <c:formatCode>General</c:formatCode>
                <c:ptCount val="3"/>
                <c:pt idx="0">
                  <c:v>1.1326191123174</c:v>
                </c:pt>
                <c:pt idx="1">
                  <c:v>0.55316174910828</c:v>
                </c:pt>
                <c:pt idx="2">
                  <c:v>-0.570302261855002</c:v>
                </c:pt>
              </c:numCache>
            </c:numRef>
          </c:xVal>
          <c:yVal>
            <c:numRef>
              <c:f>SCA!$D$199:$D$201</c:f>
              <c:numCache>
                <c:formatCode>General</c:formatCode>
                <c:ptCount val="3"/>
                <c:pt idx="0">
                  <c:v>0.805334554262376</c:v>
                </c:pt>
                <c:pt idx="1">
                  <c:v>-0.829041780058476</c:v>
                </c:pt>
                <c:pt idx="2">
                  <c:v>0.121740346157076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"Aplicação"</c:f>
              <c:strCache>
                <c:ptCount val="1"/>
                <c:pt idx="0">
                  <c:v>Aplicação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dPt>
            <c:idx val="0"/>
          </c:dPt>
          <c:dPt>
            <c:idx val="1"/>
          </c:dPt>
          <c:dPt>
            <c:idx val="2"/>
          </c:dPt>
          <c:dLbls>
            <c:numFmt formatCode="0.000" sourceLinked="1"/>
            <c:dLbl>
              <c:idx val="0"/>
              <c:numFmt formatCode="0.000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r>
                      <a:rPr b="1" lang="en-US" sz="1000" spc="-1" strike="noStrike">
                        <a:solidFill>
                          <a:srgbClr val="000000"/>
                        </a:solidFill>
                        <a:latin typeface="Calibri"/>
                      </a:rPr>
                      <a:t>Poupança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0.000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r>
                      <a:rPr b="1" lang="en-US" sz="1000" spc="-1" strike="noStrike">
                        <a:solidFill>
                          <a:srgbClr val="000000"/>
                        </a:solidFill>
                        <a:latin typeface="Calibri"/>
                      </a:rPr>
                      <a:t>CDB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0.000" sourceLinked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r>
                      <a:rPr b="1" lang="en-US" sz="1000" spc="-1" strike="noStrike">
                        <a:solidFill>
                          <a:srgbClr val="000000"/>
                        </a:solidFill>
                        <a:latin typeface="Calibri"/>
                      </a:rPr>
                      <a:t>Ações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SCA!$C$202:$C$204</c:f>
              <c:numCache>
                <c:formatCode>General</c:formatCode>
                <c:ptCount val="3"/>
                <c:pt idx="0">
                  <c:v>1.47490912141498</c:v>
                </c:pt>
                <c:pt idx="1">
                  <c:v>0.102186147534438</c:v>
                </c:pt>
                <c:pt idx="2">
                  <c:v>-0.582195885879434</c:v>
                </c:pt>
              </c:numCache>
            </c:numRef>
          </c:xVal>
          <c:yVal>
            <c:numRef>
              <c:f>SCA!$D$202:$D$204</c:f>
              <c:numCache>
                <c:formatCode>General</c:formatCode>
                <c:ptCount val="3"/>
                <c:pt idx="0">
                  <c:v>0.581769212451336</c:v>
                </c:pt>
                <c:pt idx="1">
                  <c:v>-0.655415075106286</c:v>
                </c:pt>
                <c:pt idx="2">
                  <c:v>0.388919023743702</c:v>
                </c:pt>
              </c:numCache>
            </c:numRef>
          </c:yVal>
          <c:smooth val="0"/>
        </c:ser>
        <c:axId val="2962280"/>
        <c:axId val="98785474"/>
      </c:scatterChart>
      <c:valAx>
        <c:axId val="2962280"/>
        <c:scaling>
          <c:orientation val="minMax"/>
        </c:scaling>
        <c:delete val="0"/>
        <c:axPos val="b"/>
        <c:numFmt formatCode="0.000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8785474"/>
        <c:crosses val="autoZero"/>
        <c:crossBetween val="midCat"/>
      </c:valAx>
      <c:valAx>
        <c:axId val="98785474"/>
        <c:scaling>
          <c:orientation val="minMax"/>
        </c:scaling>
        <c:delete val="0"/>
        <c:axPos val="l"/>
        <c:numFmt formatCode="0.000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962280"/>
        <c:crosses val="autoZero"/>
        <c:crossBetween val="midCat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16623507761769"/>
          <c:y val="0.913233812645586"/>
          <c:w val="0.528569694328832"/>
          <c:h val="0.083648856413232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67320</xdr:colOff>
      <xdr:row>204</xdr:row>
      <xdr:rowOff>179280</xdr:rowOff>
    </xdr:from>
    <xdr:to>
      <xdr:col>4</xdr:col>
      <xdr:colOff>2126520</xdr:colOff>
      <xdr:row>223</xdr:row>
      <xdr:rowOff>167400</xdr:rowOff>
    </xdr:to>
    <xdr:graphicFrame>
      <xdr:nvGraphicFramePr>
        <xdr:cNvPr id="0" name="Gráfico 1"/>
        <xdr:cNvGraphicFramePr/>
      </xdr:nvGraphicFramePr>
      <xdr:xfrm>
        <a:off x="67320" y="39025440"/>
        <a:ext cx="6489000" cy="360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3" activeCellId="0" sqref="E13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18.71"/>
    <col collapsed="false" customWidth="true" hidden="false" outlineLevel="0" max="3" min="3" style="1" width="28.22"/>
    <col collapsed="false" customWidth="true" hidden="false" outlineLevel="0" max="4" min="4" style="2" width="13.97"/>
    <col collapsed="false" customWidth="false" hidden="false" outlineLevel="0" max="16384" min="5" style="2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5" hidden="false" customHeight="false" outlineLevel="0" collapsed="false">
      <c r="A3" s="1" t="s">
        <v>8</v>
      </c>
      <c r="B3" s="1" t="s">
        <v>5</v>
      </c>
      <c r="C3" s="1" t="s">
        <v>6</v>
      </c>
      <c r="D3" s="2" t="s">
        <v>9</v>
      </c>
    </row>
    <row r="4" customFormat="false" ht="15" hidden="false" customHeight="false" outlineLevel="0" collapsed="false">
      <c r="A4" s="1" t="s">
        <v>10</v>
      </c>
      <c r="B4" s="1" t="s">
        <v>5</v>
      </c>
      <c r="C4" s="1" t="s">
        <v>6</v>
      </c>
      <c r="D4" s="2" t="s">
        <v>11</v>
      </c>
    </row>
    <row r="5" customFormat="false" ht="15" hidden="false" customHeight="false" outlineLevel="0" collapsed="false">
      <c r="A5" s="1" t="s">
        <v>12</v>
      </c>
      <c r="B5" s="1" t="s">
        <v>5</v>
      </c>
      <c r="C5" s="1" t="s">
        <v>6</v>
      </c>
      <c r="D5" s="2" t="s">
        <v>13</v>
      </c>
    </row>
    <row r="6" customFormat="false" ht="15" hidden="false" customHeight="false" outlineLevel="0" collapsed="false">
      <c r="A6" s="1" t="s">
        <v>14</v>
      </c>
      <c r="B6" s="1" t="s">
        <v>5</v>
      </c>
      <c r="C6" s="1" t="s">
        <v>6</v>
      </c>
      <c r="D6" s="2" t="s">
        <v>15</v>
      </c>
    </row>
    <row r="7" customFormat="false" ht="15" hidden="false" customHeight="false" outlineLevel="0" collapsed="false">
      <c r="A7" s="1" t="s">
        <v>16</v>
      </c>
      <c r="B7" s="1" t="s">
        <v>5</v>
      </c>
      <c r="C7" s="1" t="s">
        <v>6</v>
      </c>
      <c r="D7" s="2" t="s">
        <v>17</v>
      </c>
    </row>
    <row r="8" customFormat="false" ht="15" hidden="false" customHeight="false" outlineLevel="0" collapsed="false">
      <c r="A8" s="1" t="s">
        <v>18</v>
      </c>
      <c r="B8" s="1" t="s">
        <v>5</v>
      </c>
      <c r="C8" s="1" t="s">
        <v>6</v>
      </c>
    </row>
    <row r="9" customFormat="false" ht="15" hidden="false" customHeight="false" outlineLevel="0" collapsed="false">
      <c r="A9" s="1" t="s">
        <v>19</v>
      </c>
      <c r="B9" s="1" t="s">
        <v>5</v>
      </c>
      <c r="C9" s="1" t="s">
        <v>6</v>
      </c>
    </row>
    <row r="10" customFormat="false" ht="15" hidden="false" customHeight="false" outlineLevel="0" collapsed="false">
      <c r="A10" s="1" t="s">
        <v>20</v>
      </c>
      <c r="B10" s="1" t="s">
        <v>5</v>
      </c>
      <c r="C10" s="1" t="s">
        <v>21</v>
      </c>
    </row>
    <row r="11" customFormat="false" ht="15" hidden="false" customHeight="false" outlineLevel="0" collapsed="false">
      <c r="A11" s="1" t="s">
        <v>22</v>
      </c>
      <c r="B11" s="1" t="s">
        <v>5</v>
      </c>
      <c r="C11" s="1" t="s">
        <v>21</v>
      </c>
    </row>
    <row r="12" customFormat="false" ht="15" hidden="false" customHeight="false" outlineLevel="0" collapsed="false">
      <c r="A12" s="1" t="s">
        <v>23</v>
      </c>
      <c r="B12" s="1" t="s">
        <v>5</v>
      </c>
      <c r="C12" s="1" t="s">
        <v>21</v>
      </c>
    </row>
    <row r="13" customFormat="false" ht="15" hidden="false" customHeight="false" outlineLevel="0" collapsed="false">
      <c r="A13" s="1" t="s">
        <v>24</v>
      </c>
      <c r="B13" s="1" t="s">
        <v>5</v>
      </c>
      <c r="C13" s="1" t="s">
        <v>21</v>
      </c>
    </row>
    <row r="14" customFormat="false" ht="15" hidden="false" customHeight="false" outlineLevel="0" collapsed="false">
      <c r="A14" s="1" t="s">
        <v>25</v>
      </c>
      <c r="B14" s="1" t="s">
        <v>5</v>
      </c>
      <c r="C14" s="1" t="s">
        <v>26</v>
      </c>
    </row>
    <row r="15" customFormat="false" ht="15" hidden="false" customHeight="false" outlineLevel="0" collapsed="false">
      <c r="A15" s="1" t="s">
        <v>27</v>
      </c>
      <c r="B15" s="1" t="s">
        <v>5</v>
      </c>
      <c r="C15" s="1" t="s">
        <v>26</v>
      </c>
    </row>
    <row r="16" customFormat="false" ht="15" hidden="false" customHeight="false" outlineLevel="0" collapsed="false">
      <c r="A16" s="1" t="s">
        <v>28</v>
      </c>
      <c r="B16" s="1" t="s">
        <v>5</v>
      </c>
      <c r="C16" s="1" t="s">
        <v>26</v>
      </c>
    </row>
    <row r="17" customFormat="false" ht="15" hidden="false" customHeight="false" outlineLevel="0" collapsed="false">
      <c r="A17" s="1" t="s">
        <v>29</v>
      </c>
      <c r="B17" s="1" t="s">
        <v>5</v>
      </c>
      <c r="C17" s="1" t="s">
        <v>26</v>
      </c>
    </row>
    <row r="18" customFormat="false" ht="15" hidden="false" customHeight="false" outlineLevel="0" collapsed="false">
      <c r="A18" s="1" t="s">
        <v>30</v>
      </c>
      <c r="B18" s="1" t="s">
        <v>5</v>
      </c>
      <c r="C18" s="1" t="s">
        <v>26</v>
      </c>
    </row>
    <row r="19" customFormat="false" ht="15" hidden="false" customHeight="false" outlineLevel="0" collapsed="false">
      <c r="A19" s="1" t="s">
        <v>31</v>
      </c>
      <c r="B19" s="1" t="s">
        <v>32</v>
      </c>
      <c r="C19" s="1" t="s">
        <v>6</v>
      </c>
    </row>
    <row r="20" customFormat="false" ht="15" hidden="false" customHeight="false" outlineLevel="0" collapsed="false">
      <c r="A20" s="1" t="s">
        <v>33</v>
      </c>
      <c r="B20" s="1" t="s">
        <v>32</v>
      </c>
      <c r="C20" s="1" t="s">
        <v>6</v>
      </c>
    </row>
    <row r="21" customFormat="false" ht="15" hidden="false" customHeight="false" outlineLevel="0" collapsed="false">
      <c r="A21" s="1" t="s">
        <v>34</v>
      </c>
      <c r="B21" s="1" t="s">
        <v>32</v>
      </c>
      <c r="C21" s="1" t="s">
        <v>6</v>
      </c>
    </row>
    <row r="22" customFormat="false" ht="15" hidden="false" customHeight="false" outlineLevel="0" collapsed="false">
      <c r="A22" s="1" t="s">
        <v>35</v>
      </c>
      <c r="B22" s="1" t="s">
        <v>32</v>
      </c>
      <c r="C22" s="1" t="s">
        <v>6</v>
      </c>
    </row>
    <row r="23" customFormat="false" ht="15" hidden="false" customHeight="false" outlineLevel="0" collapsed="false">
      <c r="A23" s="1" t="s">
        <v>36</v>
      </c>
      <c r="B23" s="1" t="s">
        <v>32</v>
      </c>
      <c r="C23" s="1" t="s">
        <v>6</v>
      </c>
    </row>
    <row r="24" customFormat="false" ht="15" hidden="false" customHeight="false" outlineLevel="0" collapsed="false">
      <c r="A24" s="1" t="s">
        <v>37</v>
      </c>
      <c r="B24" s="1" t="s">
        <v>32</v>
      </c>
      <c r="C24" s="1" t="s">
        <v>21</v>
      </c>
    </row>
    <row r="25" customFormat="false" ht="15" hidden="false" customHeight="false" outlineLevel="0" collapsed="false">
      <c r="A25" s="1" t="s">
        <v>38</v>
      </c>
      <c r="B25" s="1" t="s">
        <v>32</v>
      </c>
      <c r="C25" s="1" t="s">
        <v>21</v>
      </c>
    </row>
    <row r="26" customFormat="false" ht="15" hidden="false" customHeight="false" outlineLevel="0" collapsed="false">
      <c r="A26" s="1" t="s">
        <v>39</v>
      </c>
      <c r="B26" s="1" t="s">
        <v>32</v>
      </c>
      <c r="C26" s="1" t="s">
        <v>21</v>
      </c>
    </row>
    <row r="27" customFormat="false" ht="15" hidden="false" customHeight="false" outlineLevel="0" collapsed="false">
      <c r="A27" s="1" t="s">
        <v>40</v>
      </c>
      <c r="B27" s="1" t="s">
        <v>32</v>
      </c>
      <c r="C27" s="1" t="s">
        <v>21</v>
      </c>
    </row>
    <row r="28" customFormat="false" ht="15" hidden="false" customHeight="false" outlineLevel="0" collapsed="false">
      <c r="A28" s="1" t="s">
        <v>41</v>
      </c>
      <c r="B28" s="1" t="s">
        <v>32</v>
      </c>
      <c r="C28" s="1" t="s">
        <v>21</v>
      </c>
    </row>
    <row r="29" customFormat="false" ht="15" hidden="false" customHeight="false" outlineLevel="0" collapsed="false">
      <c r="A29" s="1" t="s">
        <v>42</v>
      </c>
      <c r="B29" s="1" t="s">
        <v>32</v>
      </c>
      <c r="C29" s="1" t="s">
        <v>21</v>
      </c>
    </row>
    <row r="30" customFormat="false" ht="15" hidden="false" customHeight="false" outlineLevel="0" collapsed="false">
      <c r="A30" s="1" t="s">
        <v>43</v>
      </c>
      <c r="B30" s="1" t="s">
        <v>32</v>
      </c>
      <c r="C30" s="1" t="s">
        <v>21</v>
      </c>
    </row>
    <row r="31" customFormat="false" ht="15" hidden="false" customHeight="false" outlineLevel="0" collapsed="false">
      <c r="A31" s="1" t="s">
        <v>44</v>
      </c>
      <c r="B31" s="1" t="s">
        <v>32</v>
      </c>
      <c r="C31" s="1" t="s">
        <v>21</v>
      </c>
    </row>
    <row r="32" customFormat="false" ht="15" hidden="false" customHeight="false" outlineLevel="0" collapsed="false">
      <c r="A32" s="1" t="s">
        <v>45</v>
      </c>
      <c r="B32" s="1" t="s">
        <v>32</v>
      </c>
      <c r="C32" s="1" t="s">
        <v>21</v>
      </c>
    </row>
    <row r="33" customFormat="false" ht="15" hidden="false" customHeight="false" outlineLevel="0" collapsed="false">
      <c r="A33" s="1" t="s">
        <v>46</v>
      </c>
      <c r="B33" s="1" t="s">
        <v>32</v>
      </c>
      <c r="C33" s="1" t="s">
        <v>21</v>
      </c>
    </row>
    <row r="34" customFormat="false" ht="15" hidden="false" customHeight="false" outlineLevel="0" collapsed="false">
      <c r="A34" s="1" t="s">
        <v>47</v>
      </c>
      <c r="B34" s="1" t="s">
        <v>32</v>
      </c>
      <c r="C34" s="1" t="s">
        <v>21</v>
      </c>
    </row>
    <row r="35" customFormat="false" ht="15" hidden="false" customHeight="false" outlineLevel="0" collapsed="false">
      <c r="A35" s="1" t="s">
        <v>48</v>
      </c>
      <c r="B35" s="1" t="s">
        <v>32</v>
      </c>
      <c r="C35" s="1" t="s">
        <v>21</v>
      </c>
    </row>
    <row r="36" customFormat="false" ht="15" hidden="false" customHeight="false" outlineLevel="0" collapsed="false">
      <c r="A36" s="1" t="s">
        <v>49</v>
      </c>
      <c r="B36" s="1" t="s">
        <v>32</v>
      </c>
      <c r="C36" s="1" t="s">
        <v>21</v>
      </c>
    </row>
    <row r="37" customFormat="false" ht="15" hidden="false" customHeight="false" outlineLevel="0" collapsed="false">
      <c r="A37" s="1" t="s">
        <v>50</v>
      </c>
      <c r="B37" s="1" t="s">
        <v>32</v>
      </c>
      <c r="C37" s="1" t="s">
        <v>21</v>
      </c>
    </row>
    <row r="38" customFormat="false" ht="15" hidden="false" customHeight="false" outlineLevel="0" collapsed="false">
      <c r="A38" s="1" t="s">
        <v>51</v>
      </c>
      <c r="B38" s="1" t="s">
        <v>32</v>
      </c>
      <c r="C38" s="1" t="s">
        <v>21</v>
      </c>
    </row>
    <row r="39" customFormat="false" ht="15" hidden="false" customHeight="false" outlineLevel="0" collapsed="false">
      <c r="A39" s="1" t="s">
        <v>52</v>
      </c>
      <c r="B39" s="1" t="s">
        <v>32</v>
      </c>
      <c r="C39" s="1" t="s">
        <v>21</v>
      </c>
    </row>
    <row r="40" customFormat="false" ht="15" hidden="false" customHeight="false" outlineLevel="0" collapsed="false">
      <c r="A40" s="1" t="s">
        <v>53</v>
      </c>
      <c r="B40" s="1" t="s">
        <v>32</v>
      </c>
      <c r="C40" s="1" t="s">
        <v>26</v>
      </c>
    </row>
    <row r="41" customFormat="false" ht="15" hidden="false" customHeight="false" outlineLevel="0" collapsed="false">
      <c r="A41" s="1" t="s">
        <v>54</v>
      </c>
      <c r="B41" s="1" t="s">
        <v>32</v>
      </c>
      <c r="C41" s="1" t="s">
        <v>26</v>
      </c>
    </row>
    <row r="42" customFormat="false" ht="15" hidden="false" customHeight="false" outlineLevel="0" collapsed="false">
      <c r="A42" s="1" t="s">
        <v>55</v>
      </c>
      <c r="B42" s="1" t="s">
        <v>32</v>
      </c>
      <c r="C42" s="1" t="s">
        <v>26</v>
      </c>
    </row>
    <row r="43" customFormat="false" ht="15" hidden="false" customHeight="false" outlineLevel="0" collapsed="false">
      <c r="A43" s="1" t="s">
        <v>56</v>
      </c>
      <c r="B43" s="1" t="s">
        <v>32</v>
      </c>
      <c r="C43" s="1" t="s">
        <v>26</v>
      </c>
    </row>
    <row r="44" customFormat="false" ht="15" hidden="false" customHeight="false" outlineLevel="0" collapsed="false">
      <c r="A44" s="1" t="s">
        <v>57</v>
      </c>
      <c r="B44" s="1" t="s">
        <v>58</v>
      </c>
      <c r="C44" s="1" t="s">
        <v>6</v>
      </c>
    </row>
    <row r="45" customFormat="false" ht="15" hidden="false" customHeight="false" outlineLevel="0" collapsed="false">
      <c r="A45" s="1" t="s">
        <v>59</v>
      </c>
      <c r="B45" s="1" t="s">
        <v>58</v>
      </c>
      <c r="C45" s="1" t="s">
        <v>6</v>
      </c>
    </row>
    <row r="46" customFormat="false" ht="15" hidden="false" customHeight="false" outlineLevel="0" collapsed="false">
      <c r="A46" s="1" t="s">
        <v>60</v>
      </c>
      <c r="B46" s="1" t="s">
        <v>58</v>
      </c>
      <c r="C46" s="1" t="s">
        <v>21</v>
      </c>
    </row>
    <row r="47" customFormat="false" ht="15" hidden="false" customHeight="false" outlineLevel="0" collapsed="false">
      <c r="A47" s="1" t="s">
        <v>61</v>
      </c>
      <c r="B47" s="1" t="s">
        <v>58</v>
      </c>
      <c r="C47" s="1" t="s">
        <v>21</v>
      </c>
    </row>
    <row r="48" customFormat="false" ht="15" hidden="false" customHeight="false" outlineLevel="0" collapsed="false">
      <c r="A48" s="1" t="s">
        <v>62</v>
      </c>
      <c r="B48" s="1" t="s">
        <v>58</v>
      </c>
      <c r="C48" s="1" t="s">
        <v>21</v>
      </c>
    </row>
    <row r="49" customFormat="false" ht="15" hidden="false" customHeight="false" outlineLevel="0" collapsed="false">
      <c r="A49" s="1" t="s">
        <v>63</v>
      </c>
      <c r="B49" s="1" t="s">
        <v>58</v>
      </c>
      <c r="C49" s="1" t="s">
        <v>21</v>
      </c>
    </row>
    <row r="50" customFormat="false" ht="15" hidden="false" customHeight="false" outlineLevel="0" collapsed="false">
      <c r="A50" s="1" t="s">
        <v>64</v>
      </c>
      <c r="B50" s="1" t="s">
        <v>58</v>
      </c>
      <c r="C50" s="1" t="s">
        <v>21</v>
      </c>
    </row>
    <row r="51" customFormat="false" ht="15" hidden="false" customHeight="false" outlineLevel="0" collapsed="false">
      <c r="A51" s="1" t="s">
        <v>65</v>
      </c>
      <c r="B51" s="1" t="s">
        <v>58</v>
      </c>
      <c r="C51" s="1" t="s">
        <v>21</v>
      </c>
    </row>
    <row r="52" customFormat="false" ht="15" hidden="false" customHeight="false" outlineLevel="0" collapsed="false">
      <c r="A52" s="1" t="s">
        <v>66</v>
      </c>
      <c r="B52" s="1" t="s">
        <v>58</v>
      </c>
      <c r="C52" s="1" t="s">
        <v>21</v>
      </c>
    </row>
    <row r="53" customFormat="false" ht="15" hidden="false" customHeight="false" outlineLevel="0" collapsed="false">
      <c r="A53" s="1" t="s">
        <v>67</v>
      </c>
      <c r="B53" s="1" t="s">
        <v>58</v>
      </c>
      <c r="C53" s="1" t="s">
        <v>21</v>
      </c>
    </row>
    <row r="54" customFormat="false" ht="15" hidden="false" customHeight="false" outlineLevel="0" collapsed="false">
      <c r="A54" s="1" t="s">
        <v>68</v>
      </c>
      <c r="B54" s="1" t="s">
        <v>58</v>
      </c>
      <c r="C54" s="1" t="s">
        <v>21</v>
      </c>
    </row>
    <row r="55" customFormat="false" ht="15" hidden="false" customHeight="false" outlineLevel="0" collapsed="false">
      <c r="A55" s="1" t="s">
        <v>69</v>
      </c>
      <c r="B55" s="1" t="s">
        <v>58</v>
      </c>
      <c r="C55" s="1" t="s">
        <v>21</v>
      </c>
    </row>
    <row r="56" customFormat="false" ht="15" hidden="false" customHeight="false" outlineLevel="0" collapsed="false">
      <c r="A56" s="1" t="s">
        <v>70</v>
      </c>
      <c r="B56" s="1" t="s">
        <v>58</v>
      </c>
      <c r="C56" s="1" t="s">
        <v>21</v>
      </c>
    </row>
    <row r="57" customFormat="false" ht="15" hidden="false" customHeight="false" outlineLevel="0" collapsed="false">
      <c r="A57" s="1" t="s">
        <v>71</v>
      </c>
      <c r="B57" s="1" t="s">
        <v>58</v>
      </c>
      <c r="C57" s="1" t="s">
        <v>21</v>
      </c>
    </row>
    <row r="58" customFormat="false" ht="15" hidden="false" customHeight="false" outlineLevel="0" collapsed="false">
      <c r="A58" s="1" t="s">
        <v>72</v>
      </c>
      <c r="B58" s="1" t="s">
        <v>58</v>
      </c>
      <c r="C58" s="1" t="s">
        <v>21</v>
      </c>
    </row>
    <row r="59" customFormat="false" ht="15" hidden="false" customHeight="false" outlineLevel="0" collapsed="false">
      <c r="A59" s="1" t="s">
        <v>73</v>
      </c>
      <c r="B59" s="1" t="s">
        <v>58</v>
      </c>
      <c r="C59" s="1" t="s">
        <v>21</v>
      </c>
    </row>
    <row r="60" customFormat="false" ht="15" hidden="false" customHeight="false" outlineLevel="0" collapsed="false">
      <c r="A60" s="1" t="s">
        <v>74</v>
      </c>
      <c r="B60" s="1" t="s">
        <v>58</v>
      </c>
      <c r="C60" s="1" t="s">
        <v>21</v>
      </c>
    </row>
    <row r="61" customFormat="false" ht="15" hidden="false" customHeight="false" outlineLevel="0" collapsed="false">
      <c r="A61" s="1" t="s">
        <v>75</v>
      </c>
      <c r="B61" s="1" t="s">
        <v>58</v>
      </c>
      <c r="C61" s="1" t="s">
        <v>21</v>
      </c>
    </row>
    <row r="62" customFormat="false" ht="15" hidden="false" customHeight="false" outlineLevel="0" collapsed="false">
      <c r="A62" s="1" t="s">
        <v>76</v>
      </c>
      <c r="B62" s="1" t="s">
        <v>58</v>
      </c>
      <c r="C62" s="1" t="s">
        <v>21</v>
      </c>
    </row>
    <row r="63" customFormat="false" ht="15" hidden="false" customHeight="false" outlineLevel="0" collapsed="false">
      <c r="A63" s="1" t="s">
        <v>77</v>
      </c>
      <c r="B63" s="1" t="s">
        <v>58</v>
      </c>
      <c r="C63" s="1" t="s">
        <v>21</v>
      </c>
    </row>
    <row r="64" customFormat="false" ht="15" hidden="false" customHeight="false" outlineLevel="0" collapsed="false">
      <c r="A64" s="1" t="s">
        <v>78</v>
      </c>
      <c r="B64" s="1" t="s">
        <v>58</v>
      </c>
      <c r="C64" s="1" t="s">
        <v>21</v>
      </c>
    </row>
    <row r="65" customFormat="false" ht="15" hidden="false" customHeight="false" outlineLevel="0" collapsed="false">
      <c r="A65" s="1" t="s">
        <v>79</v>
      </c>
      <c r="B65" s="1" t="s">
        <v>58</v>
      </c>
      <c r="C65" s="1" t="s">
        <v>21</v>
      </c>
    </row>
    <row r="66" customFormat="false" ht="15" hidden="false" customHeight="false" outlineLevel="0" collapsed="false">
      <c r="A66" s="1" t="s">
        <v>80</v>
      </c>
      <c r="B66" s="1" t="s">
        <v>58</v>
      </c>
      <c r="C66" s="1" t="s">
        <v>26</v>
      </c>
    </row>
    <row r="67" customFormat="false" ht="15" hidden="false" customHeight="false" outlineLevel="0" collapsed="false">
      <c r="A67" s="1" t="s">
        <v>81</v>
      </c>
      <c r="B67" s="1" t="s">
        <v>58</v>
      </c>
      <c r="C67" s="1" t="s">
        <v>26</v>
      </c>
    </row>
    <row r="68" customFormat="false" ht="15" hidden="false" customHeight="false" outlineLevel="0" collapsed="false">
      <c r="A68" s="1" t="s">
        <v>82</v>
      </c>
      <c r="B68" s="1" t="s">
        <v>58</v>
      </c>
      <c r="C68" s="1" t="s">
        <v>26</v>
      </c>
    </row>
    <row r="69" customFormat="false" ht="15" hidden="false" customHeight="false" outlineLevel="0" collapsed="false">
      <c r="A69" s="1" t="s">
        <v>83</v>
      </c>
      <c r="B69" s="1" t="s">
        <v>58</v>
      </c>
      <c r="C69" s="1" t="s">
        <v>26</v>
      </c>
    </row>
    <row r="70" customFormat="false" ht="15" hidden="false" customHeight="false" outlineLevel="0" collapsed="false">
      <c r="A70" s="1" t="s">
        <v>84</v>
      </c>
      <c r="B70" s="1" t="s">
        <v>58</v>
      </c>
      <c r="C70" s="1" t="s">
        <v>26</v>
      </c>
    </row>
    <row r="71" customFormat="false" ht="15" hidden="false" customHeight="false" outlineLevel="0" collapsed="false">
      <c r="A71" s="1" t="s">
        <v>85</v>
      </c>
      <c r="B71" s="1" t="s">
        <v>58</v>
      </c>
      <c r="C71" s="1" t="s">
        <v>26</v>
      </c>
    </row>
    <row r="72" customFormat="false" ht="15" hidden="false" customHeight="false" outlineLevel="0" collapsed="false">
      <c r="A72" s="1" t="s">
        <v>86</v>
      </c>
      <c r="B72" s="1" t="s">
        <v>58</v>
      </c>
      <c r="C72" s="1" t="s">
        <v>26</v>
      </c>
    </row>
    <row r="73" customFormat="false" ht="15" hidden="false" customHeight="false" outlineLevel="0" collapsed="false">
      <c r="A73" s="1" t="s">
        <v>87</v>
      </c>
      <c r="B73" s="1" t="s">
        <v>58</v>
      </c>
      <c r="C73" s="1" t="s">
        <v>26</v>
      </c>
    </row>
    <row r="74" customFormat="false" ht="15" hidden="false" customHeight="false" outlineLevel="0" collapsed="false">
      <c r="A74" s="1" t="s">
        <v>88</v>
      </c>
      <c r="B74" s="1" t="s">
        <v>58</v>
      </c>
      <c r="C74" s="1" t="s">
        <v>26</v>
      </c>
    </row>
    <row r="75" customFormat="false" ht="15" hidden="false" customHeight="false" outlineLevel="0" collapsed="false">
      <c r="A75" s="1" t="s">
        <v>89</v>
      </c>
      <c r="B75" s="1" t="s">
        <v>58</v>
      </c>
      <c r="C75" s="1" t="s">
        <v>26</v>
      </c>
    </row>
    <row r="76" customFormat="false" ht="15" hidden="false" customHeight="false" outlineLevel="0" collapsed="false">
      <c r="A76" s="1" t="s">
        <v>90</v>
      </c>
      <c r="B76" s="1" t="s">
        <v>58</v>
      </c>
      <c r="C76" s="1" t="s">
        <v>26</v>
      </c>
    </row>
    <row r="77" customFormat="false" ht="15" hidden="false" customHeight="false" outlineLevel="0" collapsed="false">
      <c r="A77" s="1" t="s">
        <v>91</v>
      </c>
      <c r="B77" s="1" t="s">
        <v>58</v>
      </c>
      <c r="C77" s="1" t="s">
        <v>26</v>
      </c>
    </row>
    <row r="78" customFormat="false" ht="15" hidden="false" customHeight="false" outlineLevel="0" collapsed="false">
      <c r="A78" s="1" t="s">
        <v>92</v>
      </c>
      <c r="B78" s="1" t="s">
        <v>58</v>
      </c>
      <c r="C78" s="1" t="s">
        <v>26</v>
      </c>
    </row>
    <row r="79" customFormat="false" ht="15" hidden="false" customHeight="false" outlineLevel="0" collapsed="false">
      <c r="A79" s="1" t="s">
        <v>93</v>
      </c>
      <c r="B79" s="1" t="s">
        <v>58</v>
      </c>
      <c r="C79" s="1" t="s">
        <v>26</v>
      </c>
    </row>
    <row r="80" customFormat="false" ht="15" hidden="false" customHeight="false" outlineLevel="0" collapsed="false">
      <c r="A80" s="1" t="s">
        <v>94</v>
      </c>
      <c r="B80" s="1" t="s">
        <v>58</v>
      </c>
      <c r="C80" s="1" t="s">
        <v>26</v>
      </c>
    </row>
    <row r="81" customFormat="false" ht="15" hidden="false" customHeight="false" outlineLevel="0" collapsed="false">
      <c r="A81" s="1" t="s">
        <v>95</v>
      </c>
      <c r="B81" s="1" t="s">
        <v>58</v>
      </c>
      <c r="C81" s="1" t="s">
        <v>26</v>
      </c>
    </row>
    <row r="82" customFormat="false" ht="15" hidden="false" customHeight="false" outlineLevel="0" collapsed="false">
      <c r="A82" s="1" t="s">
        <v>96</v>
      </c>
      <c r="B82" s="1" t="s">
        <v>58</v>
      </c>
      <c r="C82" s="1" t="s">
        <v>26</v>
      </c>
    </row>
    <row r="83" customFormat="false" ht="15" hidden="false" customHeight="false" outlineLevel="0" collapsed="false">
      <c r="A83" s="1" t="s">
        <v>97</v>
      </c>
      <c r="B83" s="1" t="s">
        <v>58</v>
      </c>
      <c r="C83" s="1" t="s">
        <v>26</v>
      </c>
    </row>
    <row r="84" customFormat="false" ht="15" hidden="false" customHeight="false" outlineLevel="0" collapsed="false">
      <c r="A84" s="1" t="s">
        <v>98</v>
      </c>
      <c r="B84" s="1" t="s">
        <v>58</v>
      </c>
      <c r="C84" s="1" t="s">
        <v>26</v>
      </c>
    </row>
    <row r="85" customFormat="false" ht="15" hidden="false" customHeight="false" outlineLevel="0" collapsed="false">
      <c r="A85" s="1" t="s">
        <v>99</v>
      </c>
      <c r="B85" s="1" t="s">
        <v>58</v>
      </c>
      <c r="C85" s="1" t="s">
        <v>26</v>
      </c>
    </row>
    <row r="86" customFormat="false" ht="15" hidden="false" customHeight="false" outlineLevel="0" collapsed="false">
      <c r="A86" s="1" t="s">
        <v>100</v>
      </c>
      <c r="B86" s="1" t="s">
        <v>58</v>
      </c>
      <c r="C86" s="1" t="s">
        <v>26</v>
      </c>
    </row>
    <row r="87" customFormat="false" ht="15" hidden="false" customHeight="false" outlineLevel="0" collapsed="false">
      <c r="A87" s="1" t="s">
        <v>101</v>
      </c>
      <c r="B87" s="1" t="s">
        <v>58</v>
      </c>
      <c r="C87" s="1" t="s">
        <v>26</v>
      </c>
    </row>
    <row r="88" customFormat="false" ht="15" hidden="false" customHeight="false" outlineLevel="0" collapsed="false">
      <c r="A88" s="1" t="s">
        <v>102</v>
      </c>
      <c r="B88" s="1" t="s">
        <v>58</v>
      </c>
      <c r="C88" s="1" t="s">
        <v>26</v>
      </c>
    </row>
    <row r="89" customFormat="false" ht="15" hidden="false" customHeight="false" outlineLevel="0" collapsed="false">
      <c r="A89" s="1" t="s">
        <v>103</v>
      </c>
      <c r="B89" s="1" t="s">
        <v>58</v>
      </c>
      <c r="C89" s="1" t="s">
        <v>26</v>
      </c>
    </row>
    <row r="90" customFormat="false" ht="15" hidden="false" customHeight="false" outlineLevel="0" collapsed="false">
      <c r="A90" s="1" t="s">
        <v>104</v>
      </c>
      <c r="B90" s="1" t="s">
        <v>58</v>
      </c>
      <c r="C90" s="1" t="s">
        <v>26</v>
      </c>
    </row>
    <row r="91" customFormat="false" ht="15" hidden="false" customHeight="false" outlineLevel="0" collapsed="false">
      <c r="A91" s="1" t="s">
        <v>105</v>
      </c>
      <c r="B91" s="1" t="s">
        <v>58</v>
      </c>
      <c r="C91" s="1" t="s">
        <v>26</v>
      </c>
    </row>
    <row r="92" customFormat="false" ht="15" hidden="false" customHeight="false" outlineLevel="0" collapsed="false">
      <c r="A92" s="1" t="s">
        <v>106</v>
      </c>
      <c r="B92" s="1" t="s">
        <v>58</v>
      </c>
      <c r="C92" s="1" t="s">
        <v>26</v>
      </c>
    </row>
    <row r="93" customFormat="false" ht="15" hidden="false" customHeight="false" outlineLevel="0" collapsed="false">
      <c r="A93" s="1" t="s">
        <v>107</v>
      </c>
      <c r="B93" s="1" t="s">
        <v>58</v>
      </c>
      <c r="C93" s="1" t="s">
        <v>26</v>
      </c>
    </row>
    <row r="94" customFormat="false" ht="15" hidden="false" customHeight="false" outlineLevel="0" collapsed="false">
      <c r="A94" s="1" t="s">
        <v>108</v>
      </c>
      <c r="B94" s="1" t="s">
        <v>58</v>
      </c>
      <c r="C94" s="1" t="s">
        <v>26</v>
      </c>
    </row>
    <row r="95" customFormat="false" ht="15" hidden="false" customHeight="false" outlineLevel="0" collapsed="false">
      <c r="A95" s="1" t="s">
        <v>109</v>
      </c>
      <c r="B95" s="1" t="s">
        <v>58</v>
      </c>
      <c r="C95" s="1" t="s">
        <v>26</v>
      </c>
    </row>
    <row r="96" customFormat="false" ht="15" hidden="false" customHeight="false" outlineLevel="0" collapsed="false">
      <c r="A96" s="1" t="s">
        <v>110</v>
      </c>
      <c r="B96" s="1" t="s">
        <v>58</v>
      </c>
      <c r="C96" s="1" t="s">
        <v>26</v>
      </c>
    </row>
    <row r="97" customFormat="false" ht="15" hidden="false" customHeight="false" outlineLevel="0" collapsed="false">
      <c r="A97" s="1" t="s">
        <v>111</v>
      </c>
      <c r="B97" s="1" t="s">
        <v>58</v>
      </c>
      <c r="C97" s="1" t="s">
        <v>26</v>
      </c>
    </row>
    <row r="98" customFormat="false" ht="15" hidden="false" customHeight="false" outlineLevel="0" collapsed="false">
      <c r="A98" s="1" t="s">
        <v>112</v>
      </c>
      <c r="B98" s="1" t="s">
        <v>58</v>
      </c>
      <c r="C98" s="1" t="s">
        <v>26</v>
      </c>
    </row>
    <row r="99" customFormat="false" ht="15" hidden="false" customHeight="false" outlineLevel="0" collapsed="false">
      <c r="A99" s="1" t="s">
        <v>113</v>
      </c>
      <c r="B99" s="1" t="s">
        <v>58</v>
      </c>
      <c r="C99" s="1" t="s">
        <v>26</v>
      </c>
    </row>
    <row r="100" customFormat="false" ht="15" hidden="false" customHeight="false" outlineLevel="0" collapsed="false">
      <c r="A100" s="1" t="s">
        <v>114</v>
      </c>
      <c r="B100" s="1" t="s">
        <v>58</v>
      </c>
      <c r="C100" s="1" t="s">
        <v>26</v>
      </c>
    </row>
    <row r="101" customFormat="false" ht="15" hidden="false" customHeight="false" outlineLevel="0" collapsed="false">
      <c r="A101" s="1" t="s">
        <v>115</v>
      </c>
      <c r="B101" s="1" t="s">
        <v>58</v>
      </c>
      <c r="C101" s="1" t="s">
        <v>26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4"/>
  <sheetViews>
    <sheetView showFormulas="false" showGridLines="false" showRowColHeaders="true" showZeros="true" rightToLeft="false" tabSelected="true" showOutlineSymbols="true" defaultGridColor="true" view="normal" topLeftCell="A195" colorId="64" zoomScale="85" zoomScaleNormal="85" zoomScalePageLayoutView="100" workbookViewId="0">
      <selection pane="topLeft" activeCell="F204" activeCellId="0" sqref="F204"/>
    </sheetView>
  </sheetViews>
  <sheetFormatPr defaultColWidth="9.1484375" defaultRowHeight="15" zeroHeight="false" outlineLevelRow="0" outlineLevelCol="0"/>
  <cols>
    <col collapsed="false" customWidth="true" hidden="false" outlineLevel="0" max="4" min="1" style="2" width="15.71"/>
    <col collapsed="false" customWidth="true" hidden="false" outlineLevel="0" max="5" min="5" style="2" width="33.45"/>
    <col collapsed="false" customWidth="true" hidden="false" outlineLevel="0" max="6" min="6" style="2" width="31.57"/>
    <col collapsed="false" customWidth="false" hidden="false" outlineLevel="0" max="8" min="7" style="2" width="9.14"/>
    <col collapsed="false" customWidth="true" hidden="false" outlineLevel="0" max="9" min="9" style="2" width="24.14"/>
    <col collapsed="false" customWidth="false" hidden="false" outlineLevel="0" max="16384" min="10" style="2" width="9.14"/>
  </cols>
  <sheetData>
    <row r="1" customFormat="false" ht="15" hidden="false" customHeight="true" outlineLevel="0" collapsed="false">
      <c r="A1" s="4" t="s">
        <v>116</v>
      </c>
      <c r="B1" s="4"/>
      <c r="C1" s="4"/>
      <c r="D1" s="4"/>
      <c r="E1" s="4"/>
      <c r="F1" s="4"/>
      <c r="I1" s="5" t="s">
        <v>117</v>
      </c>
      <c r="J1" s="5"/>
      <c r="K1" s="5"/>
      <c r="L1" s="5"/>
      <c r="M1" s="5"/>
      <c r="N1" s="5"/>
      <c r="O1" s="6"/>
    </row>
    <row r="2" customFormat="false" ht="7.5" hidden="false" customHeight="true" outlineLevel="0" collapsed="false">
      <c r="I2" s="5"/>
      <c r="J2" s="5"/>
      <c r="K2" s="5"/>
      <c r="L2" s="5"/>
      <c r="M2" s="5"/>
      <c r="N2" s="5"/>
      <c r="O2" s="6"/>
    </row>
    <row r="3" customFormat="false" ht="15" hidden="false" customHeight="false" outlineLevel="0" collapsed="false">
      <c r="C3" s="7" t="s">
        <v>118</v>
      </c>
      <c r="D3" s="7"/>
      <c r="E3" s="7"/>
      <c r="F3" s="7"/>
      <c r="I3" s="5"/>
      <c r="J3" s="5"/>
      <c r="K3" s="5"/>
      <c r="L3" s="5"/>
      <c r="M3" s="5"/>
      <c r="N3" s="5"/>
      <c r="O3" s="6"/>
    </row>
    <row r="4" customFormat="false" ht="15" hidden="false" customHeight="false" outlineLevel="0" collapsed="false">
      <c r="C4" s="8" t="s">
        <v>6</v>
      </c>
      <c r="D4" s="8" t="s">
        <v>21</v>
      </c>
      <c r="E4" s="8" t="s">
        <v>26</v>
      </c>
      <c r="F4" s="9" t="s">
        <v>119</v>
      </c>
      <c r="I4" s="5"/>
      <c r="J4" s="5"/>
      <c r="K4" s="5"/>
      <c r="L4" s="5"/>
      <c r="M4" s="5"/>
      <c r="N4" s="5"/>
      <c r="O4" s="6"/>
    </row>
    <row r="5" customFormat="false" ht="15" hidden="false" customHeight="false" outlineLevel="0" collapsed="false">
      <c r="A5" s="7" t="s">
        <v>120</v>
      </c>
      <c r="B5" s="10" t="s">
        <v>5</v>
      </c>
      <c r="C5" s="11" t="n">
        <f aca="false">+COUNTIFS(Data!$B:$B,SCA!$B5,Data!$C:$C,SCA!C$4)</f>
        <v>8</v>
      </c>
      <c r="D5" s="11" t="n">
        <f aca="false">+COUNTIFS(Data!$B:$B,SCA!$B5,Data!$C:$C,SCA!D$4)</f>
        <v>4</v>
      </c>
      <c r="E5" s="11" t="n">
        <f aca="false">+COUNTIFS(Data!$B:$B,SCA!$B5,Data!$C:$C,SCA!E$4)</f>
        <v>5</v>
      </c>
      <c r="F5" s="12" t="n">
        <f aca="false">+SUM(C5:E5)</f>
        <v>17</v>
      </c>
      <c r="I5" s="5"/>
      <c r="J5" s="5"/>
      <c r="K5" s="5"/>
      <c r="L5" s="5"/>
      <c r="M5" s="5"/>
      <c r="N5" s="5"/>
      <c r="O5" s="6"/>
    </row>
    <row r="6" customFormat="false" ht="15" hidden="false" customHeight="false" outlineLevel="0" collapsed="false">
      <c r="A6" s="7"/>
      <c r="B6" s="10" t="s">
        <v>32</v>
      </c>
      <c r="C6" s="11" t="n">
        <f aca="false">+COUNTIFS(Data!$B:$B,SCA!$B6,Data!$C:$C,SCA!C$4)</f>
        <v>5</v>
      </c>
      <c r="D6" s="11" t="n">
        <f aca="false">+COUNTIFS(Data!$B:$B,SCA!$B6,Data!$C:$C,SCA!D$4)</f>
        <v>16</v>
      </c>
      <c r="E6" s="11" t="n">
        <f aca="false">+COUNTIFS(Data!$B:$B,SCA!$B6,Data!$C:$C,SCA!E$4)</f>
        <v>4</v>
      </c>
      <c r="F6" s="12" t="n">
        <f aca="false">+SUM(C6:E6)</f>
        <v>25</v>
      </c>
      <c r="I6" s="5"/>
      <c r="J6" s="5"/>
      <c r="K6" s="5"/>
      <c r="L6" s="5"/>
      <c r="M6" s="5"/>
      <c r="N6" s="5"/>
      <c r="O6" s="6"/>
    </row>
    <row r="7" customFormat="false" ht="15" hidden="false" customHeight="false" outlineLevel="0" collapsed="false">
      <c r="A7" s="7"/>
      <c r="B7" s="10" t="s">
        <v>58</v>
      </c>
      <c r="C7" s="11" t="n">
        <f aca="false">+COUNTIFS(Data!$B:$B,SCA!$B7,Data!$C:$C,SCA!C$4)</f>
        <v>2</v>
      </c>
      <c r="D7" s="11" t="n">
        <f aca="false">+COUNTIFS(Data!$B:$B,SCA!$B7,Data!$C:$C,SCA!D$4)</f>
        <v>20</v>
      </c>
      <c r="E7" s="11" t="n">
        <f aca="false">+COUNTIFS(Data!$B:$B,SCA!$B7,Data!$C:$C,SCA!E$4)</f>
        <v>36</v>
      </c>
      <c r="F7" s="12" t="n">
        <f aca="false">+SUM(C7:E7)</f>
        <v>58</v>
      </c>
    </row>
    <row r="8" customFormat="false" ht="15" hidden="false" customHeight="false" outlineLevel="0" collapsed="false">
      <c r="A8" s="7"/>
      <c r="B8" s="10" t="s">
        <v>119</v>
      </c>
      <c r="C8" s="12" t="n">
        <f aca="false">+SUM(C5:C7)</f>
        <v>15</v>
      </c>
      <c r="D8" s="12" t="n">
        <f aca="false">+SUM(D5:D7)</f>
        <v>40</v>
      </c>
      <c r="E8" s="12" t="n">
        <f aca="false">+SUM(E5:E7)</f>
        <v>45</v>
      </c>
      <c r="F8" s="12" t="n">
        <f aca="false">+SUM(F5:F7)</f>
        <v>100</v>
      </c>
    </row>
    <row r="9" customFormat="false" ht="15" hidden="false" customHeight="false" outlineLevel="0" collapsed="false">
      <c r="A9" s="1"/>
      <c r="B9" s="13"/>
      <c r="C9" s="14"/>
      <c r="D9" s="14"/>
      <c r="E9" s="14"/>
      <c r="F9" s="14"/>
    </row>
    <row r="10" customFormat="false" ht="34.8" hidden="false" customHeight="false" outlineLevel="0" collapsed="false">
      <c r="I10" s="15" t="s">
        <v>121</v>
      </c>
    </row>
    <row r="11" customFormat="false" ht="15" hidden="false" customHeight="false" outlineLevel="0" collapsed="false">
      <c r="A11" s="4" t="s">
        <v>122</v>
      </c>
      <c r="B11" s="4"/>
      <c r="C11" s="4"/>
      <c r="D11" s="4"/>
      <c r="E11" s="4"/>
      <c r="F11" s="4"/>
    </row>
    <row r="12" customFormat="false" ht="7.5" hidden="false" customHeight="true" outlineLevel="0" collapsed="false"/>
    <row r="13" customFormat="false" ht="15" hidden="false" customHeight="false" outlineLevel="0" collapsed="false">
      <c r="C13" s="7" t="s">
        <v>118</v>
      </c>
      <c r="D13" s="7"/>
      <c r="E13" s="7"/>
    </row>
    <row r="14" customFormat="false" ht="15" hidden="false" customHeight="false" outlineLevel="0" collapsed="false">
      <c r="C14" s="8" t="s">
        <v>6</v>
      </c>
      <c r="D14" s="8" t="s">
        <v>21</v>
      </c>
      <c r="E14" s="8" t="s">
        <v>26</v>
      </c>
    </row>
    <row r="15" customFormat="false" ht="15" hidden="false" customHeight="false" outlineLevel="0" collapsed="false">
      <c r="A15" s="7" t="s">
        <v>120</v>
      </c>
      <c r="B15" s="10" t="s">
        <v>5</v>
      </c>
      <c r="C15" s="16" t="n">
        <f aca="false">($F5*C$8)/$F$8</f>
        <v>2.55</v>
      </c>
      <c r="D15" s="16" t="n">
        <f aca="false">($F5*D$8)/$F$8</f>
        <v>6.8</v>
      </c>
      <c r="E15" s="16" t="n">
        <f aca="false">($F5*E$8)/$F$8</f>
        <v>7.65</v>
      </c>
    </row>
    <row r="16" customFormat="false" ht="15" hidden="false" customHeight="false" outlineLevel="0" collapsed="false">
      <c r="A16" s="7"/>
      <c r="B16" s="10" t="s">
        <v>32</v>
      </c>
      <c r="C16" s="16" t="n">
        <f aca="false">($F6*C$8)/$F$8</f>
        <v>3.75</v>
      </c>
      <c r="D16" s="16" t="n">
        <f aca="false">($F6*D$8)/$F$8</f>
        <v>10</v>
      </c>
      <c r="E16" s="16" t="n">
        <f aca="false">($F6*E$8)/$F$8</f>
        <v>11.25</v>
      </c>
    </row>
    <row r="17" customFormat="false" ht="15" hidden="false" customHeight="false" outlineLevel="0" collapsed="false">
      <c r="A17" s="7"/>
      <c r="B17" s="10" t="s">
        <v>58</v>
      </c>
      <c r="C17" s="16" t="n">
        <f aca="false">($F7*C$8)/$F$8</f>
        <v>8.7</v>
      </c>
      <c r="D17" s="16" t="n">
        <f aca="false">($F7*D$8)/$F$8</f>
        <v>23.2</v>
      </c>
      <c r="E17" s="16" t="n">
        <f aca="false">($F7*E$8)/$F$8</f>
        <v>26.1</v>
      </c>
    </row>
    <row r="18" customFormat="false" ht="15" hidden="false" customHeight="false" outlineLevel="0" collapsed="false">
      <c r="A18" s="1"/>
      <c r="B18" s="13"/>
      <c r="C18" s="17"/>
      <c r="D18" s="17"/>
      <c r="E18" s="17"/>
    </row>
    <row r="20" customFormat="false" ht="15" hidden="false" customHeight="false" outlineLevel="0" collapsed="false">
      <c r="A20" s="4" t="s">
        <v>123</v>
      </c>
      <c r="B20" s="4"/>
      <c r="C20" s="4"/>
      <c r="D20" s="4"/>
      <c r="E20" s="4"/>
      <c r="F20" s="4"/>
    </row>
    <row r="21" customFormat="false" ht="7.5" hidden="false" customHeight="true" outlineLevel="0" collapsed="false"/>
    <row r="22" customFormat="false" ht="15" hidden="false" customHeight="false" outlineLevel="0" collapsed="false">
      <c r="C22" s="7" t="s">
        <v>118</v>
      </c>
      <c r="D22" s="7"/>
      <c r="E22" s="7"/>
    </row>
    <row r="23" customFormat="false" ht="15" hidden="false" customHeight="false" outlineLevel="0" collapsed="false">
      <c r="C23" s="8" t="s">
        <v>6</v>
      </c>
      <c r="D23" s="8" t="s">
        <v>21</v>
      </c>
      <c r="E23" s="8" t="s">
        <v>26</v>
      </c>
    </row>
    <row r="24" customFormat="false" ht="15" hidden="false" customHeight="false" outlineLevel="0" collapsed="false">
      <c r="A24" s="7" t="s">
        <v>120</v>
      </c>
      <c r="B24" s="10" t="s">
        <v>5</v>
      </c>
      <c r="C24" s="18" t="n">
        <f aca="false">+C5-C15</f>
        <v>5.45</v>
      </c>
      <c r="D24" s="16" t="n">
        <f aca="false">+D5-D15</f>
        <v>-2.8</v>
      </c>
      <c r="E24" s="16" t="n">
        <f aca="false">+E5-E15</f>
        <v>-2.65</v>
      </c>
    </row>
    <row r="25" customFormat="false" ht="15" hidden="false" customHeight="false" outlineLevel="0" collapsed="false">
      <c r="A25" s="7"/>
      <c r="B25" s="10" t="s">
        <v>32</v>
      </c>
      <c r="C25" s="18" t="n">
        <f aca="false">+C6-C16</f>
        <v>1.25</v>
      </c>
      <c r="D25" s="18" t="n">
        <f aca="false">+D6-D16</f>
        <v>6</v>
      </c>
      <c r="E25" s="16" t="n">
        <f aca="false">+E6-E16</f>
        <v>-7.25</v>
      </c>
    </row>
    <row r="26" customFormat="false" ht="15" hidden="false" customHeight="false" outlineLevel="0" collapsed="false">
      <c r="A26" s="7"/>
      <c r="B26" s="10" t="s">
        <v>58</v>
      </c>
      <c r="C26" s="16" t="n">
        <f aca="false">+C7-C17</f>
        <v>-6.7</v>
      </c>
      <c r="D26" s="16" t="n">
        <f aca="false">+D7-D17</f>
        <v>-3.2</v>
      </c>
      <c r="E26" s="18" t="n">
        <f aca="false">+E7-E17</f>
        <v>9.9</v>
      </c>
    </row>
    <row r="27" customFormat="false" ht="15" hidden="false" customHeight="false" outlineLevel="0" collapsed="false">
      <c r="A27" s="1"/>
      <c r="B27" s="13"/>
      <c r="C27" s="17"/>
      <c r="D27" s="17"/>
      <c r="E27" s="17"/>
    </row>
    <row r="29" customFormat="false" ht="13.8" hidden="false" customHeight="false" outlineLevel="0" collapsed="false">
      <c r="A29" s="4" t="s">
        <v>124</v>
      </c>
      <c r="B29" s="4"/>
      <c r="C29" s="4"/>
      <c r="D29" s="4"/>
      <c r="E29" s="4"/>
      <c r="F29" s="4"/>
    </row>
    <row r="30" customFormat="false" ht="7.5" hidden="false" customHeight="true" outlineLevel="0" collapsed="false"/>
    <row r="31" customFormat="false" ht="15" hidden="false" customHeight="false" outlineLevel="0" collapsed="false">
      <c r="C31" s="7" t="s">
        <v>118</v>
      </c>
      <c r="D31" s="7"/>
      <c r="E31" s="7"/>
    </row>
    <row r="32" customFormat="false" ht="15" hidden="false" customHeight="false" outlineLevel="0" collapsed="false">
      <c r="C32" s="8" t="s">
        <v>6</v>
      </c>
      <c r="D32" s="8" t="s">
        <v>21</v>
      </c>
      <c r="E32" s="8" t="s">
        <v>26</v>
      </c>
    </row>
    <row r="33" customFormat="false" ht="15" hidden="false" customHeight="false" outlineLevel="0" collapsed="false">
      <c r="A33" s="7" t="s">
        <v>120</v>
      </c>
      <c r="B33" s="10" t="s">
        <v>5</v>
      </c>
      <c r="C33" s="19" t="n">
        <f aca="false">(C24^2)/C15</f>
        <v>11.6480392156863</v>
      </c>
      <c r="D33" s="16" t="n">
        <f aca="false">(D24^2)/D15</f>
        <v>1.15294117647059</v>
      </c>
      <c r="E33" s="16" t="n">
        <f aca="false">(E24^2)/E15</f>
        <v>0.917973856209151</v>
      </c>
    </row>
    <row r="34" customFormat="false" ht="15" hidden="false" customHeight="false" outlineLevel="0" collapsed="false">
      <c r="A34" s="7"/>
      <c r="B34" s="10" t="s">
        <v>32</v>
      </c>
      <c r="C34" s="16" t="n">
        <f aca="false">(C25^2)/C16</f>
        <v>0.416666666666667</v>
      </c>
      <c r="D34" s="19" t="n">
        <f aca="false">(D25^2)/D16</f>
        <v>3.6</v>
      </c>
      <c r="E34" s="19" t="n">
        <f aca="false">(E25^2)/E16</f>
        <v>4.67222222222222</v>
      </c>
    </row>
    <row r="35" customFormat="false" ht="15" hidden="false" customHeight="false" outlineLevel="0" collapsed="false">
      <c r="A35" s="7"/>
      <c r="B35" s="10" t="s">
        <v>58</v>
      </c>
      <c r="C35" s="19" t="n">
        <f aca="false">(C26^2)/C17</f>
        <v>5.15977011494253</v>
      </c>
      <c r="D35" s="16" t="n">
        <f aca="false">(D26^2)/D17</f>
        <v>0.441379310344827</v>
      </c>
      <c r="E35" s="19" t="n">
        <f aca="false">(E26^2)/E17</f>
        <v>3.7551724137931</v>
      </c>
    </row>
    <row r="37" customFormat="false" ht="15" hidden="false" customHeight="false" outlineLevel="0" collapsed="false">
      <c r="B37" s="20" t="s">
        <v>125</v>
      </c>
      <c r="C37" s="21" t="n">
        <f aca="false">+SUM(C33:E35)</f>
        <v>31.7641649763354</v>
      </c>
    </row>
    <row r="38" customFormat="false" ht="15" hidden="false" customHeight="false" outlineLevel="0" collapsed="false">
      <c r="B38" s="22" t="s">
        <v>126</v>
      </c>
      <c r="C38" s="23" t="n">
        <f aca="false">CHIDIST(C37,4)</f>
        <v>2.1375940513814E-006</v>
      </c>
      <c r="D38" s="2" t="s">
        <v>127</v>
      </c>
    </row>
    <row r="39" customFormat="false" ht="15" hidden="false" customHeight="false" outlineLevel="0" collapsed="false">
      <c r="B39" s="24" t="s">
        <v>128</v>
      </c>
    </row>
    <row r="42" customFormat="false" ht="15" hidden="false" customHeight="false" outlineLevel="0" collapsed="false">
      <c r="A42" s="4" t="s">
        <v>129</v>
      </c>
      <c r="B42" s="4"/>
      <c r="C42" s="4"/>
      <c r="D42" s="4"/>
      <c r="E42" s="4"/>
      <c r="F42" s="4"/>
    </row>
    <row r="43" customFormat="false" ht="7.5" hidden="false" customHeight="true" outlineLevel="0" collapsed="false"/>
    <row r="44" customFormat="false" ht="15" hidden="false" customHeight="false" outlineLevel="0" collapsed="false">
      <c r="C44" s="7" t="s">
        <v>118</v>
      </c>
      <c r="D44" s="7"/>
      <c r="E44" s="7"/>
    </row>
    <row r="45" customFormat="false" ht="15" hidden="false" customHeight="false" outlineLevel="0" collapsed="false">
      <c r="C45" s="8" t="s">
        <v>6</v>
      </c>
      <c r="D45" s="8" t="s">
        <v>21</v>
      </c>
      <c r="E45" s="8" t="s">
        <v>26</v>
      </c>
      <c r="F45" s="2" t="s">
        <v>130</v>
      </c>
    </row>
    <row r="46" customFormat="false" ht="15" hidden="false" customHeight="false" outlineLevel="0" collapsed="false">
      <c r="A46" s="7" t="s">
        <v>120</v>
      </c>
      <c r="B46" s="10" t="s">
        <v>5</v>
      </c>
      <c r="C46" s="25" t="n">
        <f aca="false">+C24/SQRT(C15)</f>
        <v>3.41292238641406</v>
      </c>
      <c r="D46" s="16" t="n">
        <f aca="false">+D24/SQRT(D15)</f>
        <v>-1.07375098438632</v>
      </c>
      <c r="E46" s="16" t="n">
        <f aca="false">+E24/SQRT(E15)</f>
        <v>-0.958109522032398</v>
      </c>
    </row>
    <row r="47" customFormat="false" ht="15" hidden="false" customHeight="false" outlineLevel="0" collapsed="false">
      <c r="A47" s="7"/>
      <c r="B47" s="10" t="s">
        <v>32</v>
      </c>
      <c r="C47" s="16" t="n">
        <f aca="false">+C25/SQRT(C16)</f>
        <v>0.645497224367903</v>
      </c>
      <c r="D47" s="25" t="n">
        <f aca="false">+D25/SQRT(D16)</f>
        <v>1.89736659610103</v>
      </c>
      <c r="E47" s="16" t="n">
        <f aca="false">+E25/SQRT(E16)</f>
        <v>-2.1615323782498</v>
      </c>
    </row>
    <row r="48" customFormat="false" ht="15" hidden="false" customHeight="false" outlineLevel="0" collapsed="false">
      <c r="A48" s="7"/>
      <c r="B48" s="10" t="s">
        <v>58</v>
      </c>
      <c r="C48" s="16" t="n">
        <f aca="false">+C26/SQRT(C17)</f>
        <v>-2.27151273712972</v>
      </c>
      <c r="D48" s="16" t="n">
        <f aca="false">+D26/SQRT(D17)</f>
        <v>-0.66436383882992</v>
      </c>
      <c r="E48" s="25" t="n">
        <f aca="false">+E26/SQRT(E17)</f>
        <v>1.93782672439852</v>
      </c>
    </row>
    <row r="51" customFormat="false" ht="15" hidden="false" customHeight="false" outlineLevel="0" collapsed="false">
      <c r="A51" s="4" t="s">
        <v>131</v>
      </c>
      <c r="B51" s="4"/>
      <c r="C51" s="4"/>
      <c r="D51" s="4"/>
      <c r="E51" s="4"/>
      <c r="F51" s="4"/>
    </row>
    <row r="52" customFormat="false" ht="8.25" hidden="false" customHeight="true" outlineLevel="0" collapsed="false"/>
    <row r="53" customFormat="false" ht="15" hidden="false" customHeight="false" outlineLevel="0" collapsed="false">
      <c r="C53" s="7" t="s">
        <v>118</v>
      </c>
      <c r="D53" s="7"/>
      <c r="E53" s="7"/>
    </row>
    <row r="54" customFormat="false" ht="15" hidden="false" customHeight="false" outlineLevel="0" collapsed="false">
      <c r="C54" s="8" t="s">
        <v>6</v>
      </c>
      <c r="D54" s="8" t="s">
        <v>21</v>
      </c>
      <c r="E54" s="8" t="s">
        <v>26</v>
      </c>
    </row>
    <row r="55" customFormat="false" ht="13.8" hidden="false" customHeight="false" outlineLevel="0" collapsed="false">
      <c r="A55" s="7" t="s">
        <v>132</v>
      </c>
      <c r="B55" s="10" t="s">
        <v>133</v>
      </c>
      <c r="C55" s="26" t="n">
        <f aca="false">+C46/SQRT((1-(C$8/$F$8))*(1-($F5/$F$8)))</f>
        <v>4.06329078277459</v>
      </c>
      <c r="D55" s="16" t="n">
        <f aca="false">+D46/SQRT((1-(D$8/$F$8))*(1-($F5/$F$8)))</f>
        <v>-1.52155937269623</v>
      </c>
      <c r="E55" s="16" t="n">
        <f aca="false">+E46/SQRT((1-(E$8/$F$8))*(1-($F5/$F$8)))</f>
        <v>-1.41806051790487</v>
      </c>
      <c r="F55" s="13" t="s">
        <v>134</v>
      </c>
    </row>
    <row r="56" customFormat="false" ht="13.8" hidden="false" customHeight="false" outlineLevel="0" collapsed="false">
      <c r="A56" s="7"/>
      <c r="B56" s="10" t="s">
        <v>135</v>
      </c>
      <c r="C56" s="16" t="n">
        <f aca="false">+C47/SQRT((1-(C$8/$F$8))*(1-($F6/$F$8)))</f>
        <v>0.808452083454443</v>
      </c>
      <c r="D56" s="26" t="n">
        <f aca="false">+D47/SQRT((1-(D$8/$F$8))*(1-($F6/$F$8)))</f>
        <v>2.82842712474619</v>
      </c>
      <c r="E56" s="16" t="n">
        <f aca="false">+E47/SQRT((1-(E$8/$F$8))*(1-($F6/$F$8)))</f>
        <v>-3.36550134847683</v>
      </c>
      <c r="F56" s="2" t="s">
        <v>136</v>
      </c>
    </row>
    <row r="57" customFormat="false" ht="13.8" hidden="false" customHeight="false" outlineLevel="0" collapsed="false">
      <c r="A57" s="7"/>
      <c r="B57" s="10" t="s">
        <v>137</v>
      </c>
      <c r="C57" s="16" t="n">
        <f aca="false">+C48/SQRT((1-(C$8/$F$8))*(1-($F7/$F$8)))</f>
        <v>-3.80172823553576</v>
      </c>
      <c r="D57" s="16" t="n">
        <f aca="false">+D48/SQRT((1-(D$8/$F$8))*(1-($F7/$F$8)))</f>
        <v>-1.32344444529457</v>
      </c>
      <c r="E57" s="26" t="n">
        <f aca="false">+E48/SQRT((1-(E$8/$F$8))*(1-($F7/$F$8)))</f>
        <v>4.03189256249072</v>
      </c>
      <c r="F57" s="2" t="s">
        <v>138</v>
      </c>
    </row>
    <row r="60" customFormat="false" ht="15" hidden="false" customHeight="false" outlineLevel="0" collapsed="false">
      <c r="A60" s="27" t="s">
        <v>139</v>
      </c>
      <c r="B60" s="27"/>
      <c r="C60" s="27"/>
      <c r="D60" s="27"/>
      <c r="E60" s="27"/>
      <c r="F60" s="27"/>
    </row>
    <row r="61" customFormat="false" ht="8.25" hidden="false" customHeight="true" outlineLevel="0" collapsed="false"/>
    <row r="62" customFormat="false" ht="28.4" hidden="false" customHeight="true" outlineLevel="0" collapsed="false">
      <c r="A62" s="28" t="s">
        <v>140</v>
      </c>
      <c r="B62" s="28"/>
      <c r="C62" s="29" t="n">
        <f aca="false">+C46/SQRT($F$8)</f>
        <v>0.341292238641406</v>
      </c>
      <c r="D62" s="29" t="n">
        <f aca="false">+D46/SQRT($F$8)</f>
        <v>-0.107375098438632</v>
      </c>
      <c r="E62" s="29" t="n">
        <f aca="false">+E46/SQRT($F$8)</f>
        <v>-0.0958109522032398</v>
      </c>
      <c r="F62" s="30" t="s">
        <v>141</v>
      </c>
    </row>
    <row r="63" customFormat="false" ht="13.8" hidden="false" customHeight="false" outlineLevel="0" collapsed="false">
      <c r="A63" s="28"/>
      <c r="B63" s="28"/>
      <c r="C63" s="29" t="n">
        <f aca="false">+C47/SQRT($F$8)</f>
        <v>0.0645497224367903</v>
      </c>
      <c r="D63" s="29" t="n">
        <f aca="false">+D47/SQRT($F$8)</f>
        <v>0.189736659610103</v>
      </c>
      <c r="E63" s="29" t="n">
        <f aca="false">+E47/SQRT($F$8)</f>
        <v>-0.21615323782498</v>
      </c>
      <c r="F63" s="31" t="s">
        <v>142</v>
      </c>
    </row>
    <row r="64" customFormat="false" ht="15" hidden="false" customHeight="false" outlineLevel="0" collapsed="false">
      <c r="A64" s="28"/>
      <c r="B64" s="28"/>
      <c r="C64" s="29" t="n">
        <f aca="false">+C48/SQRT($F$8)</f>
        <v>-0.227151273712972</v>
      </c>
      <c r="D64" s="29" t="n">
        <f aca="false">+D48/SQRT($F$8)</f>
        <v>-0.066436383882992</v>
      </c>
      <c r="E64" s="29" t="n">
        <f aca="false">+E48/SQRT($F$8)</f>
        <v>0.193782672439852</v>
      </c>
    </row>
    <row r="66" customFormat="false" ht="15" hidden="false" customHeight="false" outlineLevel="0" collapsed="false">
      <c r="A66" s="9" t="s">
        <v>143</v>
      </c>
      <c r="B66" s="9"/>
      <c r="C66" s="29" t="n">
        <f aca="false">+C62</f>
        <v>0.341292238641406</v>
      </c>
      <c r="D66" s="29" t="n">
        <f aca="false">+C63</f>
        <v>0.0645497224367903</v>
      </c>
      <c r="E66" s="29" t="n">
        <f aca="false">+C64</f>
        <v>-0.227151273712972</v>
      </c>
    </row>
    <row r="67" customFormat="false" ht="13.8" hidden="false" customHeight="false" outlineLevel="0" collapsed="false">
      <c r="A67" s="9"/>
      <c r="B67" s="9"/>
      <c r="C67" s="29" t="n">
        <f aca="false">+D62</f>
        <v>-0.107375098438632</v>
      </c>
      <c r="D67" s="29" t="n">
        <f aca="false">+D63</f>
        <v>0.189736659610103</v>
      </c>
      <c r="E67" s="29" t="n">
        <f aca="false">+D64</f>
        <v>-0.066436383882992</v>
      </c>
      <c r="F67" s="13" t="s">
        <v>144</v>
      </c>
    </row>
    <row r="68" customFormat="false" ht="15" hidden="false" customHeight="false" outlineLevel="0" collapsed="false">
      <c r="A68" s="9"/>
      <c r="B68" s="9"/>
      <c r="C68" s="29" t="n">
        <f aca="false">+E62</f>
        <v>-0.0958109522032398</v>
      </c>
      <c r="D68" s="29" t="n">
        <f aca="false">+E63</f>
        <v>-0.21615323782498</v>
      </c>
      <c r="E68" s="29" t="n">
        <f aca="false">+E64</f>
        <v>0.193782672439852</v>
      </c>
    </row>
    <row r="70" customFormat="false" ht="13.8" hidden="false" customHeight="false" outlineLevel="0" collapsed="false">
      <c r="A70" s="9" t="s">
        <v>145</v>
      </c>
      <c r="B70" s="9"/>
      <c r="C70" s="29" t="n">
        <f aca="false" t="array" ref="C70:E72">MMULT(C66:E68,C62:E64)</f>
        <v>0.172244759972955</v>
      </c>
      <c r="D70" s="29" t="n">
        <v>-0.00930772978664061</v>
      </c>
      <c r="E70" s="29" t="n">
        <v>-0.0906701467374404</v>
      </c>
      <c r="F70" s="13" t="s">
        <v>146</v>
      </c>
    </row>
    <row r="71" customFormat="false" ht="15" hidden="false" customHeight="false" outlineLevel="0" collapsed="false">
      <c r="A71" s="9"/>
      <c r="B71" s="9"/>
      <c r="C71" s="29" t="n">
        <v>-0.00930772978664061</v>
      </c>
      <c r="D71" s="29" t="n">
        <v>0.0519432048681542</v>
      </c>
      <c r="E71" s="29" t="n">
        <v>-0.0435987029005839</v>
      </c>
    </row>
    <row r="72" customFormat="false" ht="15" hidden="false" customHeight="false" outlineLevel="0" collapsed="false">
      <c r="A72" s="9"/>
      <c r="B72" s="9"/>
      <c r="C72" s="29" t="n">
        <v>-0.0906701467374404</v>
      </c>
      <c r="D72" s="29" t="n">
        <v>-0.0435987029005839</v>
      </c>
      <c r="E72" s="29" t="n">
        <v>0.0934536849222448</v>
      </c>
    </row>
    <row r="74" customFormat="false" ht="15" hidden="false" customHeight="false" outlineLevel="0" collapsed="false">
      <c r="A74" s="9" t="s">
        <v>147</v>
      </c>
      <c r="B74" s="9"/>
      <c r="C74" s="16" t="s">
        <v>148</v>
      </c>
      <c r="D74" s="32" t="n">
        <v>0</v>
      </c>
      <c r="E74" s="32" t="n">
        <v>0</v>
      </c>
    </row>
    <row r="75" customFormat="false" ht="46.05" hidden="false" customHeight="false" outlineLevel="0" collapsed="false">
      <c r="A75" s="9"/>
      <c r="B75" s="9"/>
      <c r="C75" s="32" t="n">
        <v>0</v>
      </c>
      <c r="D75" s="16" t="s">
        <v>148</v>
      </c>
      <c r="E75" s="32" t="n">
        <v>0</v>
      </c>
      <c r="F75" s="33" t="s">
        <v>149</v>
      </c>
    </row>
    <row r="76" customFormat="false" ht="15" hidden="false" customHeight="false" outlineLevel="0" collapsed="false">
      <c r="A76" s="9"/>
      <c r="B76" s="9"/>
      <c r="C76" s="32" t="n">
        <v>0</v>
      </c>
      <c r="D76" s="32" t="n">
        <v>0</v>
      </c>
      <c r="E76" s="16" t="s">
        <v>148</v>
      </c>
    </row>
    <row r="78" customFormat="false" ht="15" hidden="false" customHeight="false" outlineLevel="0" collapsed="false">
      <c r="A78" s="9" t="s">
        <v>150</v>
      </c>
      <c r="B78" s="9"/>
      <c r="C78" s="29" t="s">
        <v>151</v>
      </c>
      <c r="D78" s="29" t="n">
        <f aca="false">+D74-D70</f>
        <v>0.00930772978664061</v>
      </c>
      <c r="E78" s="29" t="n">
        <f aca="false">+E74-E70</f>
        <v>0.0906701467374404</v>
      </c>
    </row>
    <row r="79" customFormat="false" ht="15" hidden="false" customHeight="false" outlineLevel="0" collapsed="false">
      <c r="A79" s="9"/>
      <c r="B79" s="9"/>
      <c r="C79" s="29" t="n">
        <f aca="false">+C75-C71</f>
        <v>0.00930772978664061</v>
      </c>
      <c r="D79" s="29" t="s">
        <v>152</v>
      </c>
      <c r="E79" s="29" t="n">
        <f aca="false">+E75-E71</f>
        <v>0.0435987029005839</v>
      </c>
    </row>
    <row r="80" customFormat="false" ht="15" hidden="false" customHeight="false" outlineLevel="0" collapsed="false">
      <c r="A80" s="9"/>
      <c r="B80" s="9"/>
      <c r="C80" s="29" t="n">
        <f aca="false">+C76-C72</f>
        <v>0.0906701467374404</v>
      </c>
      <c r="D80" s="29" t="n">
        <f aca="false">+D76-D72</f>
        <v>0.0435987029005839</v>
      </c>
      <c r="E80" s="29" t="s">
        <v>153</v>
      </c>
    </row>
    <row r="82" customFormat="false" ht="15" hidden="false" customHeight="false" outlineLevel="0" collapsed="false">
      <c r="A82" s="34" t="s">
        <v>154</v>
      </c>
      <c r="B82" s="34"/>
      <c r="C82" s="26" t="s">
        <v>155</v>
      </c>
      <c r="D82" s="35" t="n">
        <v>0.2332149</v>
      </c>
    </row>
    <row r="83" customFormat="false" ht="15" hidden="false" customHeight="false" outlineLevel="0" collapsed="false">
      <c r="A83" s="34"/>
      <c r="B83" s="34"/>
      <c r="C83" s="26" t="s">
        <v>156</v>
      </c>
      <c r="D83" s="35" t="n">
        <v>0.0844268</v>
      </c>
    </row>
    <row r="85" customFormat="false" ht="23.55" hidden="false" customHeight="false" outlineLevel="0" collapsed="false">
      <c r="A85" s="36" t="s">
        <v>157</v>
      </c>
      <c r="B85" s="36"/>
      <c r="C85" s="37" t="s">
        <v>158</v>
      </c>
      <c r="D85" s="37" t="s">
        <v>159</v>
      </c>
      <c r="E85" s="37" t="s">
        <v>160</v>
      </c>
      <c r="F85" s="33"/>
    </row>
    <row r="86" customFormat="false" ht="13.8" hidden="false" customHeight="false" outlineLevel="0" collapsed="false">
      <c r="A86" s="36" t="n">
        <v>1</v>
      </c>
      <c r="B86" s="36"/>
      <c r="C86" s="29" t="n">
        <f aca="false">+D82</f>
        <v>0.2332149</v>
      </c>
      <c r="D86" s="38" t="n">
        <f aca="false">+C86/$C$88</f>
        <v>0.734207441907029</v>
      </c>
      <c r="E86" s="29" t="n">
        <f aca="false">SQRT(C86)</f>
        <v>0.482923285833268</v>
      </c>
      <c r="F86" s="33" t="s">
        <v>161</v>
      </c>
    </row>
    <row r="87" customFormat="false" ht="15" hidden="false" customHeight="false" outlineLevel="0" collapsed="false">
      <c r="A87" s="36" t="n">
        <v>2</v>
      </c>
      <c r="B87" s="36"/>
      <c r="C87" s="29" t="n">
        <f aca="false">+D83</f>
        <v>0.0844268</v>
      </c>
      <c r="D87" s="38" t="n">
        <f aca="false">+C87/$C$88</f>
        <v>0.265792558092971</v>
      </c>
      <c r="E87" s="29" t="n">
        <f aca="false">SQRT(C87)</f>
        <v>0.290562901967887</v>
      </c>
    </row>
    <row r="88" customFormat="false" ht="15" hidden="false" customHeight="false" outlineLevel="0" collapsed="false">
      <c r="A88" s="36" t="s">
        <v>119</v>
      </c>
      <c r="B88" s="36"/>
      <c r="C88" s="39" t="n">
        <f aca="false">+SUM(C86:C87)</f>
        <v>0.3176417</v>
      </c>
      <c r="D88" s="38" t="n">
        <f aca="false">+SUM(D86:D87)</f>
        <v>1</v>
      </c>
      <c r="E88" s="40"/>
    </row>
    <row r="91" customFormat="false" ht="13.8" hidden="false" customHeight="false" outlineLevel="0" collapsed="false">
      <c r="A91" s="27" t="s">
        <v>162</v>
      </c>
      <c r="B91" s="27"/>
      <c r="C91" s="27"/>
      <c r="D91" s="27"/>
      <c r="E91" s="27"/>
      <c r="F91" s="27"/>
      <c r="G91" s="41" t="s">
        <v>163</v>
      </c>
    </row>
    <row r="92" customFormat="false" ht="7.5" hidden="false" customHeight="true" outlineLevel="0" collapsed="false"/>
    <row r="93" customFormat="false" ht="15" hidden="false" customHeight="false" outlineLevel="0" collapsed="false">
      <c r="C93" s="7" t="s">
        <v>118</v>
      </c>
      <c r="D93" s="7"/>
      <c r="E93" s="7"/>
      <c r="F93" s="7"/>
    </row>
    <row r="94" customFormat="false" ht="15" hidden="false" customHeight="false" outlineLevel="0" collapsed="false">
      <c r="C94" s="8" t="s">
        <v>6</v>
      </c>
      <c r="D94" s="8" t="s">
        <v>21</v>
      </c>
      <c r="E94" s="8" t="s">
        <v>26</v>
      </c>
      <c r="F94" s="42" t="s">
        <v>164</v>
      </c>
    </row>
    <row r="95" customFormat="false" ht="15" hidden="false" customHeight="true" outlineLevel="0" collapsed="false">
      <c r="A95" s="43" t="s">
        <v>165</v>
      </c>
      <c r="B95" s="10" t="s">
        <v>5</v>
      </c>
      <c r="C95" s="16" t="n">
        <f aca="false">+C5/C$8</f>
        <v>0.533333333333333</v>
      </c>
      <c r="D95" s="16" t="n">
        <f aca="false">+D5/D$8</f>
        <v>0.1</v>
      </c>
      <c r="E95" s="16" t="n">
        <f aca="false">+E5/E$8</f>
        <v>0.111111111111111</v>
      </c>
      <c r="F95" s="44" t="n">
        <f aca="false">+F5/F$8</f>
        <v>0.17</v>
      </c>
      <c r="G95" s="2" t="s">
        <v>166</v>
      </c>
    </row>
    <row r="96" customFormat="false" ht="15" hidden="false" customHeight="false" outlineLevel="0" collapsed="false">
      <c r="A96" s="43"/>
      <c r="B96" s="10" t="s">
        <v>32</v>
      </c>
      <c r="C96" s="16" t="n">
        <f aca="false">+C6/C$8</f>
        <v>0.333333333333333</v>
      </c>
      <c r="D96" s="16" t="n">
        <f aca="false">+D6/D$8</f>
        <v>0.4</v>
      </c>
      <c r="E96" s="16" t="n">
        <f aca="false">+E6/E$8</f>
        <v>0.0888888888888889</v>
      </c>
      <c r="F96" s="44" t="n">
        <f aca="false">+F6/F$8</f>
        <v>0.25</v>
      </c>
    </row>
    <row r="97" customFormat="false" ht="15" hidden="false" customHeight="false" outlineLevel="0" collapsed="false">
      <c r="A97" s="43"/>
      <c r="B97" s="10" t="s">
        <v>58</v>
      </c>
      <c r="C97" s="16" t="n">
        <f aca="false">+C7/C$8</f>
        <v>0.133333333333333</v>
      </c>
      <c r="D97" s="16" t="n">
        <f aca="false">+D7/D$8</f>
        <v>0.5</v>
      </c>
      <c r="E97" s="16" t="n">
        <f aca="false">+E7/E$8</f>
        <v>0.8</v>
      </c>
      <c r="F97" s="44" t="n">
        <f aca="false">+F7/F$8</f>
        <v>0.58</v>
      </c>
    </row>
    <row r="98" customFormat="false" ht="15" hidden="false" customHeight="false" outlineLevel="0" collapsed="false">
      <c r="A98" s="43"/>
      <c r="B98" s="10" t="s">
        <v>119</v>
      </c>
      <c r="C98" s="45" t="n">
        <f aca="false">+SUM(C95:C97)</f>
        <v>1</v>
      </c>
      <c r="D98" s="45" t="n">
        <f aca="false">+SUM(D95:D97)</f>
        <v>1</v>
      </c>
      <c r="E98" s="45" t="n">
        <f aca="false">+SUM(E95:E97)</f>
        <v>1</v>
      </c>
      <c r="F98" s="44" t="n">
        <f aca="false">+SUM(F95:F97)</f>
        <v>1</v>
      </c>
    </row>
    <row r="100" customFormat="false" ht="15" hidden="false" customHeight="false" outlineLevel="0" collapsed="false">
      <c r="C100" s="7" t="s">
        <v>118</v>
      </c>
      <c r="D100" s="7"/>
      <c r="E100" s="7"/>
      <c r="F100" s="7"/>
    </row>
    <row r="101" customFormat="false" ht="15" hidden="false" customHeight="false" outlineLevel="0" collapsed="false">
      <c r="C101" s="8" t="s">
        <v>6</v>
      </c>
      <c r="D101" s="8" t="s">
        <v>21</v>
      </c>
      <c r="E101" s="8" t="s">
        <v>26</v>
      </c>
      <c r="F101" s="8" t="s">
        <v>119</v>
      </c>
    </row>
    <row r="102" customFormat="false" ht="15" hidden="false" customHeight="true" outlineLevel="0" collapsed="false">
      <c r="A102" s="46" t="s">
        <v>167</v>
      </c>
      <c r="B102" s="10" t="s">
        <v>5</v>
      </c>
      <c r="C102" s="16" t="n">
        <f aca="false">+C5/$F5</f>
        <v>0.470588235294118</v>
      </c>
      <c r="D102" s="16" t="n">
        <f aca="false">+D5/$F5</f>
        <v>0.235294117647059</v>
      </c>
      <c r="E102" s="16" t="n">
        <f aca="false">+E5/$F5</f>
        <v>0.294117647058824</v>
      </c>
      <c r="F102" s="16" t="n">
        <f aca="false">+F5/$F5</f>
        <v>1</v>
      </c>
      <c r="G102" s="2" t="s">
        <v>168</v>
      </c>
    </row>
    <row r="103" customFormat="false" ht="15" hidden="false" customHeight="false" outlineLevel="0" collapsed="false">
      <c r="A103" s="46"/>
      <c r="B103" s="10" t="s">
        <v>32</v>
      </c>
      <c r="C103" s="16" t="n">
        <f aca="false">+C6/$F6</f>
        <v>0.2</v>
      </c>
      <c r="D103" s="16" t="n">
        <f aca="false">+D6/$F6</f>
        <v>0.64</v>
      </c>
      <c r="E103" s="16" t="n">
        <f aca="false">+E6/$F6</f>
        <v>0.16</v>
      </c>
      <c r="F103" s="16" t="n">
        <f aca="false">+F6/$F6</f>
        <v>1</v>
      </c>
    </row>
    <row r="104" customFormat="false" ht="15" hidden="false" customHeight="false" outlineLevel="0" collapsed="false">
      <c r="A104" s="46"/>
      <c r="B104" s="10" t="s">
        <v>58</v>
      </c>
      <c r="C104" s="16" t="n">
        <f aca="false">+C7/$F7</f>
        <v>0.0344827586206897</v>
      </c>
      <c r="D104" s="16" t="n">
        <f aca="false">+D7/$F7</f>
        <v>0.344827586206897</v>
      </c>
      <c r="E104" s="16" t="n">
        <f aca="false">+E7/$F7</f>
        <v>0.620689655172414</v>
      </c>
      <c r="F104" s="16" t="n">
        <f aca="false">+F7/$F7</f>
        <v>1</v>
      </c>
    </row>
    <row r="105" customFormat="false" ht="15" hidden="false" customHeight="false" outlineLevel="0" collapsed="false">
      <c r="A105" s="46"/>
      <c r="B105" s="47" t="s">
        <v>164</v>
      </c>
      <c r="C105" s="48" t="n">
        <f aca="false">+C8/$F8</f>
        <v>0.15</v>
      </c>
      <c r="D105" s="48" t="n">
        <f aca="false">+D8/$F8</f>
        <v>0.4</v>
      </c>
      <c r="E105" s="48" t="n">
        <f aca="false">+E8/$F8</f>
        <v>0.45</v>
      </c>
      <c r="F105" s="48" t="n">
        <f aca="false">+F8/$F8</f>
        <v>1</v>
      </c>
    </row>
    <row r="107" customFormat="false" ht="15" hidden="false" customHeight="false" outlineLevel="0" collapsed="false">
      <c r="A107" s="9" t="s">
        <v>169</v>
      </c>
      <c r="B107" s="9"/>
      <c r="C107" s="49" t="n">
        <f aca="false">+F95</f>
        <v>0.17</v>
      </c>
      <c r="D107" s="32" t="n">
        <v>0</v>
      </c>
      <c r="E107" s="32" t="n">
        <v>0</v>
      </c>
    </row>
    <row r="108" customFormat="false" ht="15" hidden="false" customHeight="false" outlineLevel="0" collapsed="false">
      <c r="A108" s="9"/>
      <c r="B108" s="9"/>
      <c r="C108" s="32" t="n">
        <v>0</v>
      </c>
      <c r="D108" s="49" t="n">
        <f aca="false">+F96</f>
        <v>0.25</v>
      </c>
      <c r="E108" s="32" t="n">
        <v>0</v>
      </c>
      <c r="F108" s="2" t="s">
        <v>170</v>
      </c>
    </row>
    <row r="109" customFormat="false" ht="15" hidden="false" customHeight="false" outlineLevel="0" collapsed="false">
      <c r="A109" s="9"/>
      <c r="B109" s="9"/>
      <c r="C109" s="32" t="n">
        <v>0</v>
      </c>
      <c r="D109" s="32" t="n">
        <v>0</v>
      </c>
      <c r="E109" s="49" t="n">
        <f aca="false">+F97</f>
        <v>0.58</v>
      </c>
    </row>
    <row r="111" customFormat="false" ht="15" hidden="false" customHeight="false" outlineLevel="0" collapsed="false">
      <c r="A111" s="9" t="s">
        <v>171</v>
      </c>
      <c r="B111" s="9"/>
      <c r="C111" s="50" t="n">
        <f aca="false">+C105</f>
        <v>0.15</v>
      </c>
      <c r="D111" s="32" t="n">
        <v>0</v>
      </c>
      <c r="E111" s="32" t="n">
        <v>0</v>
      </c>
    </row>
    <row r="112" customFormat="false" ht="15" hidden="false" customHeight="false" outlineLevel="0" collapsed="false">
      <c r="A112" s="9"/>
      <c r="B112" s="9"/>
      <c r="C112" s="32" t="n">
        <v>0</v>
      </c>
      <c r="D112" s="50" t="n">
        <f aca="false">+D105</f>
        <v>0.4</v>
      </c>
      <c r="E112" s="32" t="n">
        <v>0</v>
      </c>
      <c r="F112" s="2" t="s">
        <v>172</v>
      </c>
    </row>
    <row r="113" customFormat="false" ht="15" hidden="false" customHeight="false" outlineLevel="0" collapsed="false">
      <c r="A113" s="9"/>
      <c r="B113" s="9"/>
      <c r="C113" s="32" t="n">
        <v>0</v>
      </c>
      <c r="D113" s="32" t="n">
        <v>0</v>
      </c>
      <c r="E113" s="50" t="n">
        <f aca="false">+E105</f>
        <v>0.45</v>
      </c>
    </row>
    <row r="116" customFormat="false" ht="15" hidden="false" customHeight="false" outlineLevel="0" collapsed="false">
      <c r="A116" s="27" t="s">
        <v>173</v>
      </c>
      <c r="B116" s="27"/>
      <c r="C116" s="27"/>
      <c r="D116" s="27"/>
      <c r="E116" s="27"/>
      <c r="F116" s="27"/>
    </row>
    <row r="117" customFormat="false" ht="8.25" hidden="false" customHeight="true" outlineLevel="0" collapsed="false"/>
    <row r="118" customFormat="false" ht="15" hidden="false" customHeight="false" outlineLevel="0" collapsed="false">
      <c r="A118" s="9" t="s">
        <v>174</v>
      </c>
      <c r="B118" s="9"/>
      <c r="C118" s="29" t="n">
        <f aca="false">+$D$82-C70</f>
        <v>0.0609701400270453</v>
      </c>
      <c r="D118" s="29" t="n">
        <f aca="false">+D78</f>
        <v>0.00930772978664061</v>
      </c>
      <c r="E118" s="29" t="n">
        <f aca="false">+E78</f>
        <v>0.0906701467374404</v>
      </c>
      <c r="F118" s="1" t="s">
        <v>175</v>
      </c>
      <c r="G118" s="51" t="s">
        <v>176</v>
      </c>
    </row>
    <row r="119" customFormat="false" ht="15" hidden="false" customHeight="false" outlineLevel="0" collapsed="false">
      <c r="A119" s="9"/>
      <c r="B119" s="9"/>
      <c r="C119" s="29" t="n">
        <f aca="false">+C79</f>
        <v>0.00930772978664061</v>
      </c>
      <c r="D119" s="29" t="n">
        <f aca="false">+$D$82-D71</f>
        <v>0.181271695131846</v>
      </c>
      <c r="E119" s="29" t="n">
        <f aca="false">+E79</f>
        <v>0.0435987029005839</v>
      </c>
      <c r="F119" s="1" t="s">
        <v>175</v>
      </c>
      <c r="G119" s="51" t="s">
        <v>177</v>
      </c>
    </row>
    <row r="120" customFormat="false" ht="15" hidden="false" customHeight="false" outlineLevel="0" collapsed="false">
      <c r="A120" s="9"/>
      <c r="B120" s="9"/>
      <c r="C120" s="29" t="n">
        <f aca="false">+C80</f>
        <v>0.0906701467374404</v>
      </c>
      <c r="D120" s="29" t="n">
        <f aca="false">+D80</f>
        <v>0.0435987029005839</v>
      </c>
      <c r="E120" s="29" t="n">
        <f aca="false">+$D$82-E72</f>
        <v>0.139761215077755</v>
      </c>
      <c r="F120" s="1" t="s">
        <v>175</v>
      </c>
      <c r="G120" s="51" t="s">
        <v>178</v>
      </c>
    </row>
    <row r="122" customFormat="false" ht="15" hidden="false" customHeight="false" outlineLevel="0" collapsed="false">
      <c r="B122" s="52" t="s">
        <v>179</v>
      </c>
      <c r="C122" s="11" t="n">
        <v>0.822</v>
      </c>
    </row>
    <row r="123" customFormat="false" ht="15" hidden="false" customHeight="false" outlineLevel="0" collapsed="false">
      <c r="B123" s="52"/>
      <c r="C123" s="11" t="n">
        <v>0.093</v>
      </c>
    </row>
    <row r="124" customFormat="false" ht="15" hidden="false" customHeight="false" outlineLevel="0" collapsed="false">
      <c r="B124" s="52"/>
      <c r="C124" s="11" t="n">
        <v>-0.562</v>
      </c>
    </row>
    <row r="125" customFormat="false" ht="15" hidden="false" customHeight="false" outlineLevel="0" collapsed="false">
      <c r="B125" s="53"/>
    </row>
    <row r="126" customFormat="false" ht="15" hidden="false" customHeight="false" outlineLevel="0" collapsed="false">
      <c r="B126" s="52" t="s">
        <v>180</v>
      </c>
      <c r="C126" s="11" t="n">
        <v>0.672</v>
      </c>
    </row>
    <row r="127" customFormat="false" ht="15" hidden="false" customHeight="false" outlineLevel="0" collapsed="false">
      <c r="B127" s="52"/>
      <c r="C127" s="11" t="n">
        <v>0.398</v>
      </c>
    </row>
    <row r="128" customFormat="false" ht="15" hidden="false" customHeight="false" outlineLevel="0" collapsed="false">
      <c r="B128" s="52"/>
      <c r="C128" s="11" t="n">
        <v>-0.625</v>
      </c>
    </row>
    <row r="130" customFormat="false" ht="15" hidden="false" customHeight="false" outlineLevel="0" collapsed="false">
      <c r="A130" s="9" t="s">
        <v>181</v>
      </c>
      <c r="B130" s="9"/>
      <c r="C130" s="29" t="n">
        <f aca="false">+$D$83-C70</f>
        <v>-0.0878179599729547</v>
      </c>
      <c r="D130" s="29" t="n">
        <f aca="false">+D78</f>
        <v>0.00930772978664061</v>
      </c>
      <c r="E130" s="29" t="n">
        <f aca="false">+E78</f>
        <v>0.0906701467374404</v>
      </c>
      <c r="F130" s="1" t="s">
        <v>175</v>
      </c>
      <c r="G130" s="51" t="s">
        <v>182</v>
      </c>
    </row>
    <row r="131" customFormat="false" ht="15" hidden="false" customHeight="false" outlineLevel="0" collapsed="false">
      <c r="A131" s="9"/>
      <c r="B131" s="9"/>
      <c r="C131" s="29" t="n">
        <f aca="false">+C79</f>
        <v>0.00930772978664061</v>
      </c>
      <c r="D131" s="29" t="n">
        <f aca="false">+$D$83-D71</f>
        <v>0.0324835951318458</v>
      </c>
      <c r="E131" s="29" t="n">
        <f aca="false">+E79</f>
        <v>0.0435987029005839</v>
      </c>
      <c r="F131" s="1" t="s">
        <v>175</v>
      </c>
      <c r="G131" s="51" t="s">
        <v>183</v>
      </c>
    </row>
    <row r="132" customFormat="false" ht="15" hidden="false" customHeight="false" outlineLevel="0" collapsed="false">
      <c r="A132" s="9"/>
      <c r="B132" s="9"/>
      <c r="C132" s="29" t="n">
        <f aca="false">+C80</f>
        <v>0.0906701467374404</v>
      </c>
      <c r="D132" s="29" t="n">
        <f aca="false">+D80</f>
        <v>0.0435987029005839</v>
      </c>
      <c r="E132" s="29" t="n">
        <f aca="false">+$D$83-E72</f>
        <v>-0.00902688492224475</v>
      </c>
      <c r="F132" s="1" t="s">
        <v>175</v>
      </c>
      <c r="G132" s="51" t="s">
        <v>184</v>
      </c>
    </row>
    <row r="134" customFormat="false" ht="15" hidden="false" customHeight="false" outlineLevel="0" collapsed="false">
      <c r="B134" s="52" t="s">
        <v>185</v>
      </c>
      <c r="C134" s="11" t="n">
        <v>0.418</v>
      </c>
    </row>
    <row r="135" customFormat="false" ht="15" hidden="false" customHeight="false" outlineLevel="0" collapsed="false">
      <c r="B135" s="52"/>
      <c r="C135" s="11" t="n">
        <v>-0.769</v>
      </c>
    </row>
    <row r="136" customFormat="false" ht="15" hidden="false" customHeight="false" outlineLevel="0" collapsed="false">
      <c r="B136" s="52"/>
      <c r="C136" s="11" t="n">
        <v>0.484</v>
      </c>
    </row>
    <row r="137" customFormat="false" ht="15" hidden="false" customHeight="false" outlineLevel="0" collapsed="false">
      <c r="B137" s="53"/>
    </row>
    <row r="138" customFormat="false" ht="15" hidden="false" customHeight="false" outlineLevel="0" collapsed="false">
      <c r="B138" s="52" t="s">
        <v>186</v>
      </c>
      <c r="C138" s="11" t="n">
        <v>0.616</v>
      </c>
    </row>
    <row r="139" customFormat="false" ht="15" hidden="false" customHeight="false" outlineLevel="0" collapsed="false">
      <c r="B139" s="52"/>
      <c r="C139" s="11" t="n">
        <v>-0.769</v>
      </c>
    </row>
    <row r="140" customFormat="false" ht="15" hidden="false" customHeight="false" outlineLevel="0" collapsed="false">
      <c r="B140" s="52"/>
      <c r="C140" s="11" t="n">
        <v>0.172</v>
      </c>
    </row>
    <row r="143" customFormat="false" ht="15" hidden="false" customHeight="false" outlineLevel="0" collapsed="false">
      <c r="A143" s="27" t="s">
        <v>187</v>
      </c>
      <c r="B143" s="27"/>
      <c r="C143" s="27"/>
      <c r="D143" s="27"/>
      <c r="E143" s="27"/>
      <c r="F143" s="27"/>
    </row>
    <row r="144" customFormat="false" ht="8.25" hidden="false" customHeight="true" outlineLevel="0" collapsed="false"/>
    <row r="145" customFormat="false" ht="15" hidden="false" customHeight="false" outlineLevel="0" collapsed="false">
      <c r="A145" s="54" t="s">
        <v>188</v>
      </c>
      <c r="B145" s="54"/>
      <c r="C145" s="54"/>
      <c r="D145" s="54"/>
      <c r="E145" s="54"/>
      <c r="F145" s="54"/>
    </row>
    <row r="147" customFormat="false" ht="15" hidden="false" customHeight="false" outlineLevel="0" collapsed="false">
      <c r="A147" s="42" t="s">
        <v>189</v>
      </c>
      <c r="B147" s="42"/>
      <c r="C147" s="16" t="n">
        <f aca="false">SQRT($E$86)*1/SQRT(C107)</f>
        <v>1.68544510761518</v>
      </c>
      <c r="D147" s="32" t="n">
        <v>0</v>
      </c>
      <c r="E147" s="32" t="n">
        <v>0</v>
      </c>
    </row>
    <row r="148" customFormat="false" ht="15" hidden="false" customHeight="false" outlineLevel="0" collapsed="false">
      <c r="A148" s="42"/>
      <c r="B148" s="42"/>
      <c r="C148" s="32" t="n">
        <v>0</v>
      </c>
      <c r="D148" s="16" t="n">
        <f aca="false">SQRT($E$86)*1/SQRT(D108)</f>
        <v>1.38985364097558</v>
      </c>
      <c r="E148" s="32" t="n">
        <v>0</v>
      </c>
    </row>
    <row r="149" customFormat="false" ht="15" hidden="false" customHeight="false" outlineLevel="0" collapsed="false">
      <c r="A149" s="42"/>
      <c r="B149" s="42"/>
      <c r="C149" s="32" t="n">
        <v>0</v>
      </c>
      <c r="D149" s="32" t="n">
        <v>0</v>
      </c>
      <c r="E149" s="16" t="n">
        <f aca="false">SQRT($E$86)*1/SQRT(E109)</f>
        <v>0.912483618968004</v>
      </c>
    </row>
    <row r="151" customFormat="false" ht="15" hidden="false" customHeight="false" outlineLevel="0" collapsed="false">
      <c r="B151" s="52" t="s">
        <v>180</v>
      </c>
      <c r="C151" s="11" t="n">
        <f aca="false">+C126</f>
        <v>0.672</v>
      </c>
    </row>
    <row r="152" customFormat="false" ht="15" hidden="false" customHeight="false" outlineLevel="0" collapsed="false">
      <c r="B152" s="52"/>
      <c r="C152" s="11" t="n">
        <f aca="false">+C127</f>
        <v>0.398</v>
      </c>
    </row>
    <row r="153" customFormat="false" ht="15" hidden="false" customHeight="false" outlineLevel="0" collapsed="false">
      <c r="B153" s="52"/>
      <c r="C153" s="11" t="n">
        <f aca="false">+C128</f>
        <v>-0.625</v>
      </c>
    </row>
    <row r="155" customFormat="false" ht="15" hidden="false" customHeight="false" outlineLevel="0" collapsed="false">
      <c r="B155" s="55" t="s">
        <v>190</v>
      </c>
      <c r="C155" s="56" t="n">
        <f aca="false" t="array" ref="C155:C157">MMULT(C147:E149,C151:C153)</f>
        <v>1.1326191123174</v>
      </c>
    </row>
    <row r="156" customFormat="false" ht="15" hidden="false" customHeight="false" outlineLevel="0" collapsed="false">
      <c r="B156" s="55"/>
      <c r="C156" s="56" t="n">
        <v>0.55316174910828</v>
      </c>
    </row>
    <row r="157" customFormat="false" ht="15" hidden="false" customHeight="false" outlineLevel="0" collapsed="false">
      <c r="B157" s="55"/>
      <c r="C157" s="56" t="n">
        <v>-0.570302261855002</v>
      </c>
    </row>
    <row r="159" customFormat="false" ht="15" hidden="false" customHeight="false" outlineLevel="0" collapsed="false">
      <c r="A159" s="42" t="s">
        <v>191</v>
      </c>
      <c r="B159" s="42"/>
      <c r="C159" s="16" t="n">
        <f aca="false">SQRT($E$87)*1/SQRT(C107)</f>
        <v>1.30736128938697</v>
      </c>
      <c r="D159" s="32" t="n">
        <v>0</v>
      </c>
      <c r="E159" s="32" t="n">
        <v>0</v>
      </c>
    </row>
    <row r="160" customFormat="false" ht="15" hidden="false" customHeight="false" outlineLevel="0" collapsed="false">
      <c r="A160" s="42"/>
      <c r="B160" s="42"/>
      <c r="C160" s="32" t="n">
        <v>0</v>
      </c>
      <c r="D160" s="16" t="n">
        <f aca="false">SQRT($E$87)*1/SQRT(D108)</f>
        <v>1.07807773739724</v>
      </c>
      <c r="E160" s="32" t="n">
        <v>0</v>
      </c>
    </row>
    <row r="161" customFormat="false" ht="15" hidden="false" customHeight="false" outlineLevel="0" collapsed="false">
      <c r="A161" s="42"/>
      <c r="B161" s="42"/>
      <c r="C161" s="32" t="n">
        <v>0</v>
      </c>
      <c r="D161" s="32" t="n">
        <v>0</v>
      </c>
      <c r="E161" s="16" t="n">
        <f aca="false">SQRT($E$87)*1/SQRT(E109)</f>
        <v>0.70779271021556</v>
      </c>
    </row>
    <row r="163" customFormat="false" ht="15" hidden="false" customHeight="false" outlineLevel="0" collapsed="false">
      <c r="B163" s="52" t="s">
        <v>192</v>
      </c>
      <c r="C163" s="11" t="n">
        <f aca="false">+C138</f>
        <v>0.616</v>
      </c>
    </row>
    <row r="164" customFormat="false" ht="15" hidden="false" customHeight="false" outlineLevel="0" collapsed="false">
      <c r="B164" s="52"/>
      <c r="C164" s="11" t="n">
        <f aca="false">+C139</f>
        <v>-0.769</v>
      </c>
    </row>
    <row r="165" customFormat="false" ht="15" hidden="false" customHeight="false" outlineLevel="0" collapsed="false">
      <c r="B165" s="52"/>
      <c r="C165" s="11" t="n">
        <f aca="false">+C140</f>
        <v>0.172</v>
      </c>
    </row>
    <row r="167" customFormat="false" ht="15" hidden="false" customHeight="false" outlineLevel="0" collapsed="false">
      <c r="B167" s="55" t="s">
        <v>193</v>
      </c>
      <c r="C167" s="56" t="n">
        <f aca="false" t="array" ref="C167:C169">MMULT(C159:E161,C163:C165)</f>
        <v>0.805334554262376</v>
      </c>
    </row>
    <row r="168" customFormat="false" ht="15" hidden="false" customHeight="false" outlineLevel="0" collapsed="false">
      <c r="B168" s="55"/>
      <c r="C168" s="56" t="n">
        <v>-0.829041780058476</v>
      </c>
    </row>
    <row r="169" customFormat="false" ht="15" hidden="false" customHeight="false" outlineLevel="0" collapsed="false">
      <c r="B169" s="55"/>
      <c r="C169" s="56" t="n">
        <v>0.121740346157076</v>
      </c>
    </row>
    <row r="171" customFormat="false" ht="15" hidden="false" customHeight="false" outlineLevel="0" collapsed="false">
      <c r="A171" s="54" t="s">
        <v>194</v>
      </c>
      <c r="B171" s="54"/>
      <c r="C171" s="54"/>
      <c r="D171" s="54"/>
      <c r="E171" s="54"/>
      <c r="F171" s="54"/>
    </row>
    <row r="173" customFormat="false" ht="15" hidden="false" customHeight="false" outlineLevel="0" collapsed="false">
      <c r="A173" s="42" t="s">
        <v>195</v>
      </c>
      <c r="B173" s="42"/>
      <c r="C173" s="16" t="n">
        <f aca="false">SQRT($E$86)*1/SQRT(C111)</f>
        <v>1.79429333505472</v>
      </c>
      <c r="D173" s="32" t="n">
        <v>0</v>
      </c>
      <c r="E173" s="32" t="n">
        <v>0</v>
      </c>
    </row>
    <row r="174" customFormat="false" ht="15" hidden="false" customHeight="false" outlineLevel="0" collapsed="false">
      <c r="A174" s="42"/>
      <c r="B174" s="42"/>
      <c r="C174" s="32" t="n">
        <v>0</v>
      </c>
      <c r="D174" s="16" t="n">
        <f aca="false">SQRT($E$86)*1/SQRT(D112)</f>
        <v>1.09877577994019</v>
      </c>
      <c r="E174" s="32" t="n">
        <v>0</v>
      </c>
    </row>
    <row r="175" customFormat="false" ht="15" hidden="false" customHeight="false" outlineLevel="0" collapsed="false">
      <c r="A175" s="42"/>
      <c r="B175" s="42"/>
      <c r="C175" s="32" t="n">
        <v>0</v>
      </c>
      <c r="D175" s="32" t="n">
        <v>0</v>
      </c>
      <c r="E175" s="16" t="n">
        <f aca="false">SQRT($E$86)*1/SQRT(E113)</f>
        <v>1.03593573999899</v>
      </c>
    </row>
    <row r="177" customFormat="false" ht="15" hidden="false" customHeight="false" outlineLevel="0" collapsed="false">
      <c r="B177" s="52" t="s">
        <v>179</v>
      </c>
      <c r="C177" s="11" t="n">
        <f aca="false">+C122</f>
        <v>0.822</v>
      </c>
    </row>
    <row r="178" customFormat="false" ht="15" hidden="false" customHeight="false" outlineLevel="0" collapsed="false">
      <c r="B178" s="52"/>
      <c r="C178" s="11" t="n">
        <f aca="false">+C123</f>
        <v>0.093</v>
      </c>
    </row>
    <row r="179" customFormat="false" ht="15" hidden="false" customHeight="false" outlineLevel="0" collapsed="false">
      <c r="B179" s="52"/>
      <c r="C179" s="11" t="n">
        <f aca="false">+C124</f>
        <v>-0.562</v>
      </c>
    </row>
    <row r="181" customFormat="false" ht="15" hidden="false" customHeight="false" outlineLevel="0" collapsed="false">
      <c r="B181" s="55" t="s">
        <v>196</v>
      </c>
      <c r="C181" s="56" t="n">
        <f aca="false" t="array" ref="C181:C183">MMULT(C173:E175,C177:C179)</f>
        <v>1.47490912141498</v>
      </c>
    </row>
    <row r="182" customFormat="false" ht="15" hidden="false" customHeight="false" outlineLevel="0" collapsed="false">
      <c r="B182" s="55"/>
      <c r="C182" s="56" t="n">
        <v>0.102186147534438</v>
      </c>
    </row>
    <row r="183" customFormat="false" ht="15" hidden="false" customHeight="false" outlineLevel="0" collapsed="false">
      <c r="B183" s="55"/>
      <c r="C183" s="56" t="n">
        <v>-0.582195885879434</v>
      </c>
    </row>
    <row r="185" customFormat="false" ht="15" hidden="false" customHeight="false" outlineLevel="0" collapsed="false">
      <c r="A185" s="42" t="s">
        <v>197</v>
      </c>
      <c r="B185" s="42"/>
      <c r="C185" s="16" t="n">
        <f aca="false">SQRT($E$87)*1/SQRT(C111)</f>
        <v>1.39179237428549</v>
      </c>
      <c r="D185" s="32" t="n">
        <v>0</v>
      </c>
      <c r="E185" s="32" t="n">
        <v>0</v>
      </c>
    </row>
    <row r="186" customFormat="false" ht="15" hidden="false" customHeight="false" outlineLevel="0" collapsed="false">
      <c r="A186" s="42"/>
      <c r="B186" s="42"/>
      <c r="C186" s="32" t="n">
        <v>0</v>
      </c>
      <c r="D186" s="16" t="n">
        <f aca="false">SQRT($E$87)*1/SQRT(D112)</f>
        <v>0.85229528622404</v>
      </c>
      <c r="E186" s="32" t="n">
        <v>0</v>
      </c>
    </row>
    <row r="187" customFormat="false" ht="15" hidden="false" customHeight="false" outlineLevel="0" collapsed="false">
      <c r="A187" s="42"/>
      <c r="B187" s="42"/>
      <c r="C187" s="32" t="n">
        <v>0</v>
      </c>
      <c r="D187" s="32" t="n">
        <v>0</v>
      </c>
      <c r="E187" s="16" t="n">
        <f aca="false">SQRT($E$87)*1/SQRT(E113)</f>
        <v>0.803551701949797</v>
      </c>
    </row>
    <row r="189" customFormat="false" ht="15" hidden="false" customHeight="false" outlineLevel="0" collapsed="false">
      <c r="B189" s="52" t="s">
        <v>198</v>
      </c>
      <c r="C189" s="11" t="n">
        <f aca="false">C134</f>
        <v>0.418</v>
      </c>
    </row>
    <row r="190" customFormat="false" ht="15" hidden="false" customHeight="false" outlineLevel="0" collapsed="false">
      <c r="B190" s="52"/>
      <c r="C190" s="11" t="n">
        <f aca="false">C135</f>
        <v>-0.769</v>
      </c>
    </row>
    <row r="191" customFormat="false" ht="15" hidden="false" customHeight="false" outlineLevel="0" collapsed="false">
      <c r="B191" s="52"/>
      <c r="C191" s="11" t="n">
        <f aca="false">C136</f>
        <v>0.484</v>
      </c>
    </row>
    <row r="193" customFormat="false" ht="15" hidden="false" customHeight="false" outlineLevel="0" collapsed="false">
      <c r="B193" s="55" t="s">
        <v>199</v>
      </c>
      <c r="C193" s="56" t="n">
        <f aca="false" t="array" ref="C193:C195">MMULT(C185:E187,C189:C191)</f>
        <v>0.581769212451336</v>
      </c>
    </row>
    <row r="194" customFormat="false" ht="15" hidden="false" customHeight="false" outlineLevel="0" collapsed="false">
      <c r="B194" s="55"/>
      <c r="C194" s="56" t="n">
        <v>-0.655415075106286</v>
      </c>
    </row>
    <row r="195" customFormat="false" ht="15" hidden="false" customHeight="false" outlineLevel="0" collapsed="false">
      <c r="B195" s="55"/>
      <c r="C195" s="56" t="n">
        <v>0.388919023743702</v>
      </c>
    </row>
    <row r="198" customFormat="false" ht="15" hidden="false" customHeight="false" outlineLevel="0" collapsed="false">
      <c r="A198" s="55" t="s">
        <v>200</v>
      </c>
      <c r="B198" s="55"/>
      <c r="C198" s="55" t="s">
        <v>201</v>
      </c>
      <c r="D198" s="55" t="s">
        <v>202</v>
      </c>
    </row>
    <row r="199" customFormat="false" ht="15" hidden="false" customHeight="false" outlineLevel="0" collapsed="false">
      <c r="A199" s="52" t="s">
        <v>203</v>
      </c>
      <c r="B199" s="57" t="s">
        <v>5</v>
      </c>
      <c r="C199" s="29" t="n">
        <f aca="false">+C155</f>
        <v>1.1326191123174</v>
      </c>
      <c r="D199" s="29" t="n">
        <f aca="false">+C167</f>
        <v>0.805334554262376</v>
      </c>
    </row>
    <row r="200" customFormat="false" ht="15" hidden="false" customHeight="false" outlineLevel="0" collapsed="false">
      <c r="A200" s="52"/>
      <c r="B200" s="57" t="s">
        <v>32</v>
      </c>
      <c r="C200" s="29" t="n">
        <f aca="false">+C156</f>
        <v>0.55316174910828</v>
      </c>
      <c r="D200" s="29" t="n">
        <f aca="false">+C168</f>
        <v>-0.829041780058476</v>
      </c>
    </row>
    <row r="201" customFormat="false" ht="15" hidden="false" customHeight="false" outlineLevel="0" collapsed="false">
      <c r="A201" s="52"/>
      <c r="B201" s="57" t="s">
        <v>58</v>
      </c>
      <c r="C201" s="29" t="n">
        <f aca="false">+C157</f>
        <v>-0.570302261855002</v>
      </c>
      <c r="D201" s="29" t="n">
        <f aca="false">+C169</f>
        <v>0.121740346157076</v>
      </c>
    </row>
    <row r="202" customFormat="false" ht="15" hidden="false" customHeight="false" outlineLevel="0" collapsed="false">
      <c r="A202" s="52" t="s">
        <v>204</v>
      </c>
      <c r="B202" s="57" t="s">
        <v>6</v>
      </c>
      <c r="C202" s="29" t="n">
        <f aca="false">+C181</f>
        <v>1.47490912141498</v>
      </c>
      <c r="D202" s="29" t="n">
        <f aca="false">+C193</f>
        <v>0.581769212451336</v>
      </c>
    </row>
    <row r="203" customFormat="false" ht="15" hidden="false" customHeight="false" outlineLevel="0" collapsed="false">
      <c r="A203" s="52"/>
      <c r="B203" s="57" t="s">
        <v>21</v>
      </c>
      <c r="C203" s="29" t="n">
        <f aca="false">+C182</f>
        <v>0.102186147534438</v>
      </c>
      <c r="D203" s="29" t="n">
        <f aca="false">+C194</f>
        <v>-0.655415075106286</v>
      </c>
    </row>
    <row r="204" customFormat="false" ht="23.75" hidden="false" customHeight="false" outlineLevel="0" collapsed="false">
      <c r="A204" s="52"/>
      <c r="B204" s="57" t="s">
        <v>26</v>
      </c>
      <c r="C204" s="29" t="n">
        <f aca="false">+C183</f>
        <v>-0.582195885879434</v>
      </c>
      <c r="D204" s="29" t="n">
        <f aca="false">+C195</f>
        <v>0.388919023743702</v>
      </c>
      <c r="E204" s="58" t="s">
        <v>205</v>
      </c>
    </row>
  </sheetData>
  <mergeCells count="62">
    <mergeCell ref="A1:F1"/>
    <mergeCell ref="I1:N6"/>
    <mergeCell ref="C3:F3"/>
    <mergeCell ref="A5:A8"/>
    <mergeCell ref="A11:F11"/>
    <mergeCell ref="C13:E13"/>
    <mergeCell ref="A15:A17"/>
    <mergeCell ref="A20:F20"/>
    <mergeCell ref="C22:E22"/>
    <mergeCell ref="A24:A26"/>
    <mergeCell ref="A29:F29"/>
    <mergeCell ref="C31:E31"/>
    <mergeCell ref="A33:A35"/>
    <mergeCell ref="A42:F42"/>
    <mergeCell ref="C44:E44"/>
    <mergeCell ref="A46:A48"/>
    <mergeCell ref="A51:F51"/>
    <mergeCell ref="C53:E53"/>
    <mergeCell ref="A55:A57"/>
    <mergeCell ref="A60:F60"/>
    <mergeCell ref="A62:B64"/>
    <mergeCell ref="A66:B68"/>
    <mergeCell ref="A70:B72"/>
    <mergeCell ref="A74:B76"/>
    <mergeCell ref="A78:B80"/>
    <mergeCell ref="A82:B83"/>
    <mergeCell ref="A85:B85"/>
    <mergeCell ref="A86:B86"/>
    <mergeCell ref="A87:B87"/>
    <mergeCell ref="A88:B88"/>
    <mergeCell ref="A91:F91"/>
    <mergeCell ref="C93:F93"/>
    <mergeCell ref="A95:A98"/>
    <mergeCell ref="C100:F100"/>
    <mergeCell ref="A102:A105"/>
    <mergeCell ref="A107:B109"/>
    <mergeCell ref="A111:B113"/>
    <mergeCell ref="A116:F116"/>
    <mergeCell ref="A118:B120"/>
    <mergeCell ref="B122:B124"/>
    <mergeCell ref="B126:B128"/>
    <mergeCell ref="A130:B132"/>
    <mergeCell ref="B134:B136"/>
    <mergeCell ref="B138:B140"/>
    <mergeCell ref="A143:F143"/>
    <mergeCell ref="A145:F145"/>
    <mergeCell ref="A147:B149"/>
    <mergeCell ref="B151:B153"/>
    <mergeCell ref="B155:B157"/>
    <mergeCell ref="A159:B161"/>
    <mergeCell ref="B163:B165"/>
    <mergeCell ref="B167:B169"/>
    <mergeCell ref="A171:F171"/>
    <mergeCell ref="A173:B175"/>
    <mergeCell ref="B177:B179"/>
    <mergeCell ref="B181:B183"/>
    <mergeCell ref="A185:B187"/>
    <mergeCell ref="B189:B191"/>
    <mergeCell ref="B193:B195"/>
    <mergeCell ref="A198:B198"/>
    <mergeCell ref="A199:A201"/>
    <mergeCell ref="A202:A20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2020-08-09T21:35:20Z</dcterms:created>
  <dc:creator>Wilson T. Junior</dc:creator>
  <dc:description/>
  <dc:language>en-US</dc:language>
  <cp:lastModifiedBy/>
  <dcterms:modified xsi:type="dcterms:W3CDTF">2023-12-11T09:28:00Z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